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bookViews>
    <workbookView xWindow="0" yWindow="0" windowWidth="20520" windowHeight="8700" tabRatio="738"/>
  </bookViews>
  <sheets>
    <sheet name="Contents" sheetId="1" r:id="rId1"/>
    <sheet name="Notes" sheetId="2" r:id="rId2"/>
    <sheet name="UK welfare"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Non-DWP welfare" sheetId="16" r:id="rId16"/>
    <sheet name="Bereavement benefits" sheetId="17" r:id="rId17"/>
    <sheet name="Carers Allowance" sheetId="18" r:id="rId18"/>
    <sheet name="Council Tax Benefit" sheetId="19" r:id="rId19"/>
    <sheet name="Disability benefits" sheetId="20" r:id="rId20"/>
    <sheet name="Housing benefits" sheetId="21" r:id="rId21"/>
    <sheet name="Incapacity benefits" sheetId="22" r:id="rId22"/>
    <sheet name="Income Support" sheetId="23" r:id="rId23"/>
    <sheet name="Industrial injuries benefits" sheetId="24" r:id="rId24"/>
    <sheet name="Maternity benefits" sheetId="25" r:id="rId25"/>
    <sheet name="New Deal &amp; Emp prog allowances" sheetId="26" r:id="rId26"/>
    <sheet name="Pension Credit" sheetId="27" r:id="rId27"/>
    <sheet name="Social Fund" sheetId="28" r:id="rId28"/>
    <sheet name="State Pension" sheetId="29" r:id="rId29"/>
    <sheet name="Unemployment benefits" sheetId="30" r:id="rId30"/>
  </sheets>
  <definedNames>
    <definedName name="Z_5774AB63_4B8A_11D6_8117_08005A7F5BB1_.wvu.Cols" localSheetId="24"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4"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15" i="30" l="1"/>
  <c r="BN15" i="30"/>
  <c r="AX15" i="30"/>
  <c r="AH15" i="30"/>
  <c r="AC15" i="30"/>
  <c r="H15" i="30"/>
  <c r="BO15" i="30"/>
  <c r="BI15" i="30"/>
  <c r="AY15" i="30"/>
  <c r="S15" i="30"/>
  <c r="AS15" i="30"/>
  <c r="AI15" i="30"/>
  <c r="M15" i="30"/>
  <c r="BZ15" i="30"/>
  <c r="BW15" i="30"/>
  <c r="BV15" i="30"/>
  <c r="BT5" i="30"/>
  <c r="BS15" i="30"/>
  <c r="BR15" i="30"/>
  <c r="BK15" i="30"/>
  <c r="BJ15" i="30"/>
  <c r="BG15" i="30"/>
  <c r="BF15" i="30"/>
  <c r="BE15" i="30"/>
  <c r="BD5" i="30"/>
  <c r="BC15" i="30"/>
  <c r="BB15" i="30"/>
  <c r="BA15" i="30"/>
  <c r="AZ15" i="30"/>
  <c r="AW15" i="30"/>
  <c r="AV15" i="30"/>
  <c r="AU15" i="30"/>
  <c r="AT15" i="30"/>
  <c r="AR15" i="30"/>
  <c r="AQ15" i="30"/>
  <c r="AP15" i="30"/>
  <c r="AO15" i="30"/>
  <c r="AN15" i="30"/>
  <c r="AM15" i="30"/>
  <c r="AK15" i="30"/>
  <c r="AJ15" i="30"/>
  <c r="AG15" i="30"/>
  <c r="AF15" i="30"/>
  <c r="AE15" i="30"/>
  <c r="AB15" i="30"/>
  <c r="AA15" i="30"/>
  <c r="Y15" i="30"/>
  <c r="X15" i="30"/>
  <c r="W15" i="30"/>
  <c r="U15" i="30"/>
  <c r="T15" i="30"/>
  <c r="Q15" i="30"/>
  <c r="P15" i="30"/>
  <c r="O15" i="30"/>
  <c r="L15" i="30"/>
  <c r="K15" i="30"/>
  <c r="I15" i="30"/>
  <c r="H5" i="30"/>
  <c r="G15" i="30"/>
  <c r="E15" i="30"/>
  <c r="D15" i="30"/>
  <c r="BZ5" i="30"/>
  <c r="BW5" i="30"/>
  <c r="BV5" i="30"/>
  <c r="BS5" i="30"/>
  <c r="BR5" i="30"/>
  <c r="BO5" i="30"/>
  <c r="BN5" i="30"/>
  <c r="BK5" i="30"/>
  <c r="BJ5" i="30"/>
  <c r="BG5" i="30"/>
  <c r="BF5" i="30"/>
  <c r="BC5" i="30"/>
  <c r="BB5" i="30"/>
  <c r="BA5" i="30"/>
  <c r="AY5" i="30"/>
  <c r="AX5" i="30"/>
  <c r="AW5" i="30"/>
  <c r="AU5" i="30"/>
  <c r="AT5" i="30"/>
  <c r="AS5" i="30"/>
  <c r="AQ5" i="30"/>
  <c r="AP5" i="30"/>
  <c r="AO5" i="30"/>
  <c r="AM5" i="30"/>
  <c r="AL5" i="30"/>
  <c r="AK5" i="30"/>
  <c r="AI5" i="30"/>
  <c r="AH5" i="30"/>
  <c r="AG5" i="30"/>
  <c r="AE5" i="30"/>
  <c r="AD5" i="30"/>
  <c r="AC5" i="30"/>
  <c r="AA5" i="30"/>
  <c r="Z5" i="30"/>
  <c r="Y5" i="30"/>
  <c r="W5" i="30"/>
  <c r="V5" i="30"/>
  <c r="U5" i="30"/>
  <c r="S5" i="30"/>
  <c r="R5" i="30"/>
  <c r="Q5" i="30"/>
  <c r="O5" i="30"/>
  <c r="N5" i="30"/>
  <c r="M5" i="30"/>
  <c r="K5" i="30"/>
  <c r="J5" i="30"/>
  <c r="I5" i="30"/>
  <c r="G5" i="30"/>
  <c r="F5" i="30"/>
  <c r="E5" i="30"/>
  <c r="BS30" i="29"/>
  <c r="BO30" i="29"/>
  <c r="BK30" i="29"/>
  <c r="AY30" i="29"/>
  <c r="AU30" i="29"/>
  <c r="AI30" i="29"/>
  <c r="AE30" i="29"/>
  <c r="S30" i="29"/>
  <c r="O30" i="29"/>
  <c r="BZ30" i="29"/>
  <c r="BY30" i="29"/>
  <c r="BX30" i="29"/>
  <c r="BW30" i="29"/>
  <c r="BV30" i="29"/>
  <c r="BU30" i="29"/>
  <c r="BT30" i="29"/>
  <c r="BR30" i="29"/>
  <c r="BQ30" i="29"/>
  <c r="BP30" i="29"/>
  <c r="BN30" i="29"/>
  <c r="BM30" i="29"/>
  <c r="BL30" i="29"/>
  <c r="BJ30" i="29"/>
  <c r="BI30" i="29"/>
  <c r="BH30" i="29"/>
  <c r="BG30" i="29"/>
  <c r="BF30" i="29"/>
  <c r="BE30" i="29"/>
  <c r="BD30" i="29"/>
  <c r="BC30" i="29"/>
  <c r="BB30" i="29"/>
  <c r="BA30" i="29"/>
  <c r="AZ30" i="29"/>
  <c r="AX30" i="29"/>
  <c r="AW30" i="29"/>
  <c r="AV30" i="29"/>
  <c r="AT30" i="29"/>
  <c r="AS30" i="29"/>
  <c r="AR30" i="29"/>
  <c r="AQ30" i="29"/>
  <c r="AP30" i="29"/>
  <c r="AO30" i="29"/>
  <c r="AN30" i="29"/>
  <c r="AM30" i="29"/>
  <c r="AL30" i="29"/>
  <c r="AK30" i="29"/>
  <c r="AJ30" i="29"/>
  <c r="AH30" i="29"/>
  <c r="AG30" i="29"/>
  <c r="AF30" i="29"/>
  <c r="AD30" i="29"/>
  <c r="AC30" i="29"/>
  <c r="AB30" i="29"/>
  <c r="AA30" i="29"/>
  <c r="Z30" i="29"/>
  <c r="Y30" i="29"/>
  <c r="X30" i="29"/>
  <c r="W30" i="29"/>
  <c r="V30" i="29"/>
  <c r="U30" i="29"/>
  <c r="T30" i="29"/>
  <c r="R30" i="29"/>
  <c r="Q30" i="29"/>
  <c r="P30" i="29"/>
  <c r="N30" i="29"/>
  <c r="M30" i="29"/>
  <c r="L30" i="29"/>
  <c r="K30" i="29"/>
  <c r="BS18" i="29"/>
  <c r="BS17" i="29" s="1"/>
  <c r="BC18" i="29"/>
  <c r="BC17" i="29" s="1"/>
  <c r="AU18" i="29"/>
  <c r="AU17" i="29" s="1"/>
  <c r="AM18" i="29"/>
  <c r="AM17" i="29" s="1"/>
  <c r="AE18" i="29"/>
  <c r="AE17" i="29" s="1"/>
  <c r="W18" i="29"/>
  <c r="W17" i="29" s="1"/>
  <c r="O18" i="29"/>
  <c r="O17" i="29" s="1"/>
  <c r="G18" i="29"/>
  <c r="G17" i="29" s="1"/>
  <c r="AQ18" i="29"/>
  <c r="AQ17" i="29" s="1"/>
  <c r="AA18" i="29"/>
  <c r="AA17" i="29" s="1"/>
  <c r="K18" i="29"/>
  <c r="K17" i="29" s="1"/>
  <c r="AY18" i="29"/>
  <c r="AY17" i="29" s="1"/>
  <c r="AW18" i="29"/>
  <c r="AO18" i="29"/>
  <c r="AO17" i="29" s="1"/>
  <c r="AI18" i="29"/>
  <c r="AI17" i="29" s="1"/>
  <c r="AG18" i="29"/>
  <c r="Y18" i="29"/>
  <c r="Y17" i="29" s="1"/>
  <c r="S18" i="29"/>
  <c r="S17" i="29" s="1"/>
  <c r="Q18" i="29"/>
  <c r="I18" i="29"/>
  <c r="I17" i="29" s="1"/>
  <c r="BS5" i="29"/>
  <c r="BS4" i="29" s="1"/>
  <c r="BO5" i="29"/>
  <c r="BO4" i="29" s="1"/>
  <c r="BK5" i="29"/>
  <c r="BK4" i="29" s="1"/>
  <c r="BC5" i="29"/>
  <c r="BC4" i="29" s="1"/>
  <c r="AY5" i="29"/>
  <c r="AY4" i="29" s="1"/>
  <c r="AU5" i="29"/>
  <c r="AU4" i="29" s="1"/>
  <c r="AM5" i="29"/>
  <c r="AM4" i="29" s="1"/>
  <c r="AI5" i="29"/>
  <c r="AI4" i="29" s="1"/>
  <c r="AE5" i="29"/>
  <c r="AE4" i="29" s="1"/>
  <c r="W5" i="29"/>
  <c r="W4" i="29" s="1"/>
  <c r="S5" i="29"/>
  <c r="S4" i="29" s="1"/>
  <c r="O5" i="29"/>
  <c r="O4" i="29" s="1"/>
  <c r="G5" i="29"/>
  <c r="G4" i="29" s="1"/>
  <c r="BK34" i="28"/>
  <c r="BS34" i="28"/>
  <c r="BC34" i="28"/>
  <c r="AU34" i="28"/>
  <c r="BZ30" i="28"/>
  <c r="BY30" i="28"/>
  <c r="BX30" i="28"/>
  <c r="BW30" i="28"/>
  <c r="BV30" i="28"/>
  <c r="BU30" i="28"/>
  <c r="BT30" i="28"/>
  <c r="BS30" i="28"/>
  <c r="BX45" i="28"/>
  <c r="BW20" i="28"/>
  <c r="BT45" i="28"/>
  <c r="BS45" i="28"/>
  <c r="BO20" i="28"/>
  <c r="BL20" i="28"/>
  <c r="BR20" i="28"/>
  <c r="BN45" i="28"/>
  <c r="BJ20" i="28"/>
  <c r="BV20" i="28"/>
  <c r="BT20" i="28"/>
  <c r="BP20" i="28"/>
  <c r="BK20" i="28"/>
  <c r="BZ38" i="28"/>
  <c r="BX38" i="28"/>
  <c r="BV38" i="28"/>
  <c r="BU38" i="28"/>
  <c r="BT38" i="28"/>
  <c r="BN38" i="28"/>
  <c r="BQ38" i="28"/>
  <c r="BP13" i="28"/>
  <c r="BM38" i="28"/>
  <c r="BK13" i="28"/>
  <c r="BZ13" i="28"/>
  <c r="BY13" i="28"/>
  <c r="BX13" i="28"/>
  <c r="BU13" i="28"/>
  <c r="BT13" i="28"/>
  <c r="BR13" i="28"/>
  <c r="BN13" i="28"/>
  <c r="BM13" i="28"/>
  <c r="BJ13" i="28"/>
  <c r="BY34" i="28"/>
  <c r="BY29" i="28" s="1"/>
  <c r="BX34" i="28"/>
  <c r="BV34" i="28"/>
  <c r="BV29" i="28" s="1"/>
  <c r="BU34" i="28"/>
  <c r="BU29" i="28" s="1"/>
  <c r="BT34" i="28"/>
  <c r="BQ34" i="28"/>
  <c r="BP34" i="28"/>
  <c r="BO34" i="28"/>
  <c r="BN34" i="28"/>
  <c r="BL34" i="28"/>
  <c r="BJ34" i="28"/>
  <c r="BI34" i="28"/>
  <c r="BH34" i="28"/>
  <c r="BF34" i="28"/>
  <c r="BE34" i="28"/>
  <c r="BD34" i="28"/>
  <c r="BA34" i="28"/>
  <c r="AZ34" i="28"/>
  <c r="AY34" i="28"/>
  <c r="AX34" i="28"/>
  <c r="AV34" i="28"/>
  <c r="AT34" i="28"/>
  <c r="AS34" i="28"/>
  <c r="AR34"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BP30" i="28"/>
  <c r="BP29" i="28" s="1"/>
  <c r="BN30" i="28"/>
  <c r="BL30" i="28"/>
  <c r="BL29" i="28" s="1"/>
  <c r="BK30" i="28"/>
  <c r="BK29" i="28" s="1"/>
  <c r="BH30" i="28"/>
  <c r="BH29" i="28" s="1"/>
  <c r="BG30" i="28"/>
  <c r="BD30" i="28"/>
  <c r="BC30" i="28"/>
  <c r="BC29" i="28" s="1"/>
  <c r="AZ30" i="28"/>
  <c r="AZ29" i="28" s="1"/>
  <c r="AX30" i="28"/>
  <c r="AV30" i="28"/>
  <c r="AV29" i="28" s="1"/>
  <c r="AU30" i="28"/>
  <c r="AU29" i="28" s="1"/>
  <c r="AR30" i="28"/>
  <c r="BZ5" i="28"/>
  <c r="BZ4" i="28" s="1"/>
  <c r="BY5" i="28"/>
  <c r="BX5" i="28"/>
  <c r="BX4" i="28" s="1"/>
  <c r="BW5" i="28"/>
  <c r="BV5" i="28"/>
  <c r="BV4" i="28" s="1"/>
  <c r="BU5" i="28"/>
  <c r="BT5" i="28"/>
  <c r="BS5" i="28"/>
  <c r="BR5" i="28"/>
  <c r="BR4" i="28" s="1"/>
  <c r="BQ5" i="28"/>
  <c r="BO5" i="28"/>
  <c r="BO4" i="28" s="1"/>
  <c r="BN5" i="28"/>
  <c r="BN4" i="28" s="1"/>
  <c r="BM5" i="28"/>
  <c r="BK5" i="28"/>
  <c r="BJ5" i="28"/>
  <c r="BJ4" i="28" s="1"/>
  <c r="BI5" i="28"/>
  <c r="BG5" i="28"/>
  <c r="BF5" i="28"/>
  <c r="BF4" i="28" s="1"/>
  <c r="BE5" i="28"/>
  <c r="BC5" i="28"/>
  <c r="BB5" i="28"/>
  <c r="BB4" i="28" s="1"/>
  <c r="BA5" i="28"/>
  <c r="AY5" i="28"/>
  <c r="AY4" i="28" s="1"/>
  <c r="AX5" i="28"/>
  <c r="AX4" i="28" s="1"/>
  <c r="AW5" i="28"/>
  <c r="AT5" i="28"/>
  <c r="AT4" i="28" s="1"/>
  <c r="AS5" i="28"/>
  <c r="AS4" i="28" s="1"/>
  <c r="BY4" i="28"/>
  <c r="BU4" i="28"/>
  <c r="BT4" i="28"/>
  <c r="BQ4" i="28"/>
  <c r="BM4" i="28"/>
  <c r="BI4" i="28"/>
  <c r="BE4" i="28"/>
  <c r="BA4" i="28"/>
  <c r="AW4" i="28"/>
  <c r="AQ4" i="28"/>
  <c r="BV13" i="27"/>
  <c r="BV12" i="27" s="1"/>
  <c r="BK13" i="27"/>
  <c r="BK12" i="27" s="1"/>
  <c r="BQ13" i="27"/>
  <c r="BQ12" i="27" s="1"/>
  <c r="BA12" i="27"/>
  <c r="AK12" i="27"/>
  <c r="BP5" i="27"/>
  <c r="BP4" i="27" s="1"/>
  <c r="BN13" i="27"/>
  <c r="AZ5" i="27"/>
  <c r="AJ5" i="27"/>
  <c r="T5" i="27"/>
  <c r="D5" i="27"/>
  <c r="BZ13" i="27"/>
  <c r="BZ12" i="27" s="1"/>
  <c r="BY13" i="27"/>
  <c r="BY12" i="27" s="1"/>
  <c r="BU13" i="27"/>
  <c r="BU12" i="27" s="1"/>
  <c r="BR13" i="27"/>
  <c r="BR12" i="27" s="1"/>
  <c r="BQ5" i="27"/>
  <c r="BQ6" i="12" s="1"/>
  <c r="BQ37" i="12" s="1"/>
  <c r="BP13" i="27"/>
  <c r="BP12" i="27" s="1"/>
  <c r="BM13" i="27"/>
  <c r="BM12" i="27" s="1"/>
  <c r="BK5" i="27"/>
  <c r="BK4" i="27" s="1"/>
  <c r="BJ13" i="27"/>
  <c r="BJ12" i="27" s="1"/>
  <c r="BI13" i="27"/>
  <c r="BI12" i="27" s="1"/>
  <c r="BA5" i="27"/>
  <c r="AU5" i="27"/>
  <c r="AK5" i="27"/>
  <c r="AK4" i="27" s="1"/>
  <c r="AK6" i="12" s="1"/>
  <c r="AE5" i="27"/>
  <c r="U5" i="27"/>
  <c r="O5" i="27"/>
  <c r="E5" i="27"/>
  <c r="BZ5" i="27"/>
  <c r="BZ4" i="27" s="1"/>
  <c r="BV5" i="27"/>
  <c r="BV4" i="27" s="1"/>
  <c r="BR5" i="27"/>
  <c r="BR4" i="27" s="1"/>
  <c r="BN5" i="27"/>
  <c r="BN4" i="27" s="1"/>
  <c r="BJ5" i="27"/>
  <c r="BJ4" i="27" s="1"/>
  <c r="BF5" i="27"/>
  <c r="BF4" i="27" s="1"/>
  <c r="BB5" i="27"/>
  <c r="BB4" i="27" s="1"/>
  <c r="AX5" i="27"/>
  <c r="AX4" i="27" s="1"/>
  <c r="AX6" i="12" s="1"/>
  <c r="AT5" i="27"/>
  <c r="AT4" i="27" s="1"/>
  <c r="AP5" i="27"/>
  <c r="AP4" i="27" s="1"/>
  <c r="AL5" i="27"/>
  <c r="AH5" i="27"/>
  <c r="AH4" i="27" s="1"/>
  <c r="AH6" i="12" s="1"/>
  <c r="AD5" i="27"/>
  <c r="AD4" i="27" s="1"/>
  <c r="Z5" i="27"/>
  <c r="Z4" i="27" s="1"/>
  <c r="V5" i="27"/>
  <c r="R5" i="27"/>
  <c r="R4" i="27" s="1"/>
  <c r="N5" i="27"/>
  <c r="N4" i="27" s="1"/>
  <c r="J5" i="27"/>
  <c r="J4" i="27" s="1"/>
  <c r="F5" i="27"/>
  <c r="BQ4" i="27"/>
  <c r="BA4" i="27"/>
  <c r="U4" i="27"/>
  <c r="E4" i="27"/>
  <c r="AY4" i="26"/>
  <c r="AI4" i="26"/>
  <c r="S4" i="26"/>
  <c r="BJ4" i="26"/>
  <c r="BF4" i="26"/>
  <c r="BB4" i="26"/>
  <c r="AX4" i="26"/>
  <c r="AT4" i="26"/>
  <c r="AP4" i="26"/>
  <c r="AL4" i="26"/>
  <c r="AH4" i="26"/>
  <c r="AD4" i="26"/>
  <c r="Z4" i="26"/>
  <c r="V4" i="26"/>
  <c r="R4" i="26"/>
  <c r="P4" i="26"/>
  <c r="N4" i="26"/>
  <c r="L4" i="26"/>
  <c r="J4" i="26"/>
  <c r="H4" i="26"/>
  <c r="F4" i="26"/>
  <c r="D4" i="26"/>
  <c r="BM4" i="26"/>
  <c r="BK4" i="26"/>
  <c r="BI4" i="26"/>
  <c r="BE4" i="26"/>
  <c r="BC4" i="26"/>
  <c r="BA4" i="26"/>
  <c r="AW4" i="26"/>
  <c r="AU4" i="26"/>
  <c r="AS4" i="26"/>
  <c r="AO4" i="26"/>
  <c r="AM4" i="26"/>
  <c r="AK4" i="26"/>
  <c r="AG4" i="26"/>
  <c r="AE4" i="26"/>
  <c r="AC4" i="26"/>
  <c r="Y4" i="26"/>
  <c r="W4" i="26"/>
  <c r="U4" i="26"/>
  <c r="Q4" i="26"/>
  <c r="O4" i="26"/>
  <c r="M4" i="26"/>
  <c r="I4" i="26"/>
  <c r="G4" i="26"/>
  <c r="E4" i="26"/>
  <c r="BX10" i="25"/>
  <c r="BT10" i="25"/>
  <c r="BP10" i="25"/>
  <c r="BH10" i="25"/>
  <c r="BD10" i="25"/>
  <c r="AR10" i="25"/>
  <c r="AN10" i="25"/>
  <c r="BZ10" i="25"/>
  <c r="BY10" i="25"/>
  <c r="BX4" i="25"/>
  <c r="BV10" i="25"/>
  <c r="BU10" i="25"/>
  <c r="BT4" i="25"/>
  <c r="BR10" i="25"/>
  <c r="BQ10" i="25"/>
  <c r="BP4" i="25"/>
  <c r="BN10" i="25"/>
  <c r="BM10" i="25"/>
  <c r="BL4" i="25"/>
  <c r="BJ10" i="25"/>
  <c r="BI10" i="25"/>
  <c r="BH4" i="25"/>
  <c r="BF10" i="25"/>
  <c r="BE10" i="25"/>
  <c r="BD4" i="25"/>
  <c r="BB10" i="25"/>
  <c r="BA10" i="25"/>
  <c r="AZ4" i="25"/>
  <c r="AX10" i="25"/>
  <c r="AW10" i="25"/>
  <c r="AV4" i="25"/>
  <c r="AT10" i="25"/>
  <c r="AS10" i="25"/>
  <c r="AR4" i="25"/>
  <c r="AP10" i="25"/>
  <c r="AO10" i="25"/>
  <c r="AN4" i="25"/>
  <c r="AL10" i="25"/>
  <c r="AK10" i="25"/>
  <c r="AJ4" i="25"/>
  <c r="AH10" i="25"/>
  <c r="AB4" i="25"/>
  <c r="X4" i="25"/>
  <c r="T4" i="25"/>
  <c r="P4" i="25"/>
  <c r="L4" i="25"/>
  <c r="H4" i="25"/>
  <c r="D4" i="25"/>
  <c r="BZ4" i="25"/>
  <c r="BY4" i="25"/>
  <c r="BV4" i="25"/>
  <c r="BU4" i="25"/>
  <c r="BR4" i="25"/>
  <c r="BQ4" i="25"/>
  <c r="BN4" i="25"/>
  <c r="BM4" i="25"/>
  <c r="BJ4" i="25"/>
  <c r="BI4" i="25"/>
  <c r="BF4" i="25"/>
  <c r="BE4" i="25"/>
  <c r="BB4" i="25"/>
  <c r="BA4" i="25"/>
  <c r="AX4" i="25"/>
  <c r="AW4" i="25"/>
  <c r="AT4" i="25"/>
  <c r="AS4" i="25"/>
  <c r="AP4" i="25"/>
  <c r="AO4" i="25"/>
  <c r="AL4" i="25"/>
  <c r="AK4" i="25"/>
  <c r="AH4" i="25"/>
  <c r="AD4" i="25"/>
  <c r="AC4" i="25"/>
  <c r="Z4" i="25"/>
  <c r="Y4" i="25"/>
  <c r="V4" i="25"/>
  <c r="U4" i="25"/>
  <c r="R4" i="25"/>
  <c r="Q4" i="25"/>
  <c r="N4" i="25"/>
  <c r="M4" i="25"/>
  <c r="J4" i="25"/>
  <c r="I4" i="25"/>
  <c r="F4" i="25"/>
  <c r="E4" i="25"/>
  <c r="BE29" i="24"/>
  <c r="BZ29" i="24"/>
  <c r="BR29" i="24"/>
  <c r="BI29" i="24"/>
  <c r="BA29" i="24"/>
  <c r="AA19" i="24"/>
  <c r="BK29" i="24"/>
  <c r="BJ29" i="24"/>
  <c r="BH29" i="24"/>
  <c r="BG29" i="24"/>
  <c r="BF29" i="24"/>
  <c r="BD29" i="24"/>
  <c r="BC29" i="24"/>
  <c r="BB29" i="24"/>
  <c r="AZ29" i="24"/>
  <c r="AY29" i="24"/>
  <c r="AX29" i="24"/>
  <c r="BX29" i="24"/>
  <c r="BW14" i="24"/>
  <c r="BT29" i="24"/>
  <c r="BS14" i="24"/>
  <c r="BP29" i="24"/>
  <c r="BO14" i="24"/>
  <c r="BL29" i="24"/>
  <c r="BZ14" i="24"/>
  <c r="BX14" i="24"/>
  <c r="BV14" i="24"/>
  <c r="BT14" i="24"/>
  <c r="BR14" i="24"/>
  <c r="BP14" i="24"/>
  <c r="BN14" i="24"/>
  <c r="BL14" i="24"/>
  <c r="BK14" i="24"/>
  <c r="BJ14" i="24"/>
  <c r="BI14" i="24"/>
  <c r="BH14" i="24"/>
  <c r="BG14" i="24"/>
  <c r="BF14" i="24"/>
  <c r="BE14" i="24"/>
  <c r="BD14" i="24"/>
  <c r="BC14" i="24"/>
  <c r="BB14" i="24"/>
  <c r="BA14" i="24"/>
  <c r="AZ14" i="24"/>
  <c r="AY14" i="24"/>
  <c r="AX14" i="24"/>
  <c r="AE19" i="24"/>
  <c r="BY25" i="24"/>
  <c r="BU25" i="24"/>
  <c r="BQ25" i="24"/>
  <c r="BM25" i="24"/>
  <c r="BI25" i="24"/>
  <c r="BE25" i="24"/>
  <c r="BA25" i="24"/>
  <c r="AW25" i="24"/>
  <c r="AS25" i="24"/>
  <c r="AO25" i="24"/>
  <c r="AK25" i="24"/>
  <c r="BZ10" i="24"/>
  <c r="BZ19" i="15" s="1"/>
  <c r="BY10" i="24"/>
  <c r="BV10" i="24"/>
  <c r="BU10" i="24"/>
  <c r="BR10" i="24"/>
  <c r="BR19" i="15" s="1"/>
  <c r="BQ10" i="24"/>
  <c r="BN10" i="24"/>
  <c r="BM10" i="24"/>
  <c r="BJ10" i="24"/>
  <c r="BJ19" i="15" s="1"/>
  <c r="BI10" i="24"/>
  <c r="BF10" i="24"/>
  <c r="BE10" i="24"/>
  <c r="BB10" i="24"/>
  <c r="BB19" i="15" s="1"/>
  <c r="BA10" i="24"/>
  <c r="AX10" i="24"/>
  <c r="AW10" i="24"/>
  <c r="AT10" i="24"/>
  <c r="AT5" i="24" s="1"/>
  <c r="AS10" i="24"/>
  <c r="AP10" i="24"/>
  <c r="AP4" i="24" s="1"/>
  <c r="AO10" i="24"/>
  <c r="AL10" i="24"/>
  <c r="AL5" i="24" s="1"/>
  <c r="AK10" i="24"/>
  <c r="AH10" i="24"/>
  <c r="AH4" i="24" s="1"/>
  <c r="BY21" i="24"/>
  <c r="BU21" i="24"/>
  <c r="BQ21" i="24"/>
  <c r="BI21" i="24"/>
  <c r="BE21" i="24"/>
  <c r="BA21" i="24"/>
  <c r="AU21" i="24"/>
  <c r="AS21" i="24"/>
  <c r="AQ21" i="24"/>
  <c r="AO21" i="24"/>
  <c r="AM21" i="24"/>
  <c r="AK21" i="24"/>
  <c r="AI21" i="24"/>
  <c r="BZ6" i="24"/>
  <c r="BZ5" i="24" s="1"/>
  <c r="BY6" i="24"/>
  <c r="BV6" i="24"/>
  <c r="BV5" i="24" s="1"/>
  <c r="BU6" i="24"/>
  <c r="BR6" i="24"/>
  <c r="BQ6" i="24"/>
  <c r="BN6" i="24"/>
  <c r="BN5" i="24" s="1"/>
  <c r="BM6" i="24"/>
  <c r="BJ6" i="24"/>
  <c r="BJ5" i="24" s="1"/>
  <c r="BI6" i="24"/>
  <c r="BF6" i="24"/>
  <c r="BF5" i="24" s="1"/>
  <c r="BE6" i="24"/>
  <c r="BB6" i="24"/>
  <c r="BB5" i="24" s="1"/>
  <c r="BA6" i="24"/>
  <c r="AX6" i="24"/>
  <c r="AX5" i="24" s="1"/>
  <c r="AW6" i="24"/>
  <c r="AV6" i="24"/>
  <c r="AP5" i="24"/>
  <c r="AH5" i="24"/>
  <c r="BY5" i="24"/>
  <c r="BU5" i="24"/>
  <c r="BQ5" i="24"/>
  <c r="BM5" i="24"/>
  <c r="BI5" i="24"/>
  <c r="BE5" i="24"/>
  <c r="BA5" i="24"/>
  <c r="AW5" i="24"/>
  <c r="AS5" i="24"/>
  <c r="AO5" i="24"/>
  <c r="AK5" i="24"/>
  <c r="AG5" i="24"/>
  <c r="AE5" i="24"/>
  <c r="AC5" i="24"/>
  <c r="AA5" i="24"/>
  <c r="BY4" i="24"/>
  <c r="BU4" i="24"/>
  <c r="BQ4" i="24"/>
  <c r="BM4" i="24"/>
  <c r="BI4" i="24"/>
  <c r="BE4" i="24"/>
  <c r="BA4" i="24"/>
  <c r="AW4" i="24"/>
  <c r="AT4" i="24"/>
  <c r="AS4" i="24"/>
  <c r="AO4" i="24"/>
  <c r="AK4" i="24"/>
  <c r="AG4" i="24"/>
  <c r="AF4" i="24"/>
  <c r="AE4" i="24"/>
  <c r="AC4" i="24"/>
  <c r="AB4" i="24"/>
  <c r="AA4" i="24"/>
  <c r="Y4" i="24"/>
  <c r="X4" i="24"/>
  <c r="W4" i="24"/>
  <c r="U4" i="24"/>
  <c r="T4" i="24"/>
  <c r="S4" i="24"/>
  <c r="Q4" i="24"/>
  <c r="P4" i="24"/>
  <c r="O4" i="24"/>
  <c r="M4" i="24"/>
  <c r="L4" i="24"/>
  <c r="K4" i="24"/>
  <c r="I4" i="24"/>
  <c r="H4" i="24"/>
  <c r="G4" i="24"/>
  <c r="E4" i="24"/>
  <c r="D4" i="24"/>
  <c r="BW45" i="23"/>
  <c r="BS45" i="23"/>
  <c r="BO45" i="23"/>
  <c r="BK45" i="23"/>
  <c r="BG45" i="23"/>
  <c r="BC45" i="23"/>
  <c r="AY45" i="23"/>
  <c r="AU45" i="23"/>
  <c r="AQ45" i="23"/>
  <c r="AM45" i="23"/>
  <c r="AI45" i="23"/>
  <c r="AE45" i="23"/>
  <c r="AA45" i="23"/>
  <c r="W45" i="23"/>
  <c r="S45" i="23"/>
  <c r="O45" i="23"/>
  <c r="K45" i="23"/>
  <c r="G45" i="23"/>
  <c r="BZ44" i="23"/>
  <c r="BV44" i="23"/>
  <c r="BR44" i="23"/>
  <c r="BN44" i="23"/>
  <c r="BJ44" i="23"/>
  <c r="BF44" i="23"/>
  <c r="BB44" i="23"/>
  <c r="AX44" i="23"/>
  <c r="AT44" i="23"/>
  <c r="AP44" i="23"/>
  <c r="AL44" i="23"/>
  <c r="AH44" i="23"/>
  <c r="AD44" i="23"/>
  <c r="Z44" i="23"/>
  <c r="V44" i="23"/>
  <c r="R44" i="23"/>
  <c r="N44" i="23"/>
  <c r="J44" i="23"/>
  <c r="F44" i="23"/>
  <c r="BY43" i="23"/>
  <c r="BU43" i="23"/>
  <c r="BQ43" i="23"/>
  <c r="BM43" i="23"/>
  <c r="BI43" i="23"/>
  <c r="BE43" i="23"/>
  <c r="BA43" i="23"/>
  <c r="AW43" i="23"/>
  <c r="AS43" i="23"/>
  <c r="AO43" i="23"/>
  <c r="AK43" i="23"/>
  <c r="AG43" i="23"/>
  <c r="AC43" i="23"/>
  <c r="Y43" i="23"/>
  <c r="U43" i="23"/>
  <c r="Q43" i="23"/>
  <c r="M43" i="23"/>
  <c r="I43" i="23"/>
  <c r="E43" i="23"/>
  <c r="BX42" i="23"/>
  <c r="BT42" i="23"/>
  <c r="BP42" i="23"/>
  <c r="BL42" i="23"/>
  <c r="BH42" i="23"/>
  <c r="BD42" i="23"/>
  <c r="AZ42" i="23"/>
  <c r="AV42" i="23"/>
  <c r="AR42" i="23"/>
  <c r="AN42" i="23"/>
  <c r="AJ42" i="23"/>
  <c r="AF42" i="23"/>
  <c r="AB42" i="23"/>
  <c r="X42" i="23"/>
  <c r="T42" i="23"/>
  <c r="P42" i="23"/>
  <c r="L42" i="23"/>
  <c r="H42" i="23"/>
  <c r="D42" i="23"/>
  <c r="BJ41" i="23"/>
  <c r="BF41" i="23"/>
  <c r="BB41" i="23"/>
  <c r="AX41" i="23"/>
  <c r="AT41" i="23"/>
  <c r="AP41" i="23"/>
  <c r="AL41" i="23"/>
  <c r="AH41" i="23"/>
  <c r="AD41" i="23"/>
  <c r="Z41" i="23"/>
  <c r="V41" i="23"/>
  <c r="R41" i="23"/>
  <c r="N41" i="23"/>
  <c r="J41" i="23"/>
  <c r="F41" i="23"/>
  <c r="BU42" i="23"/>
  <c r="BP29" i="23"/>
  <c r="AJ29" i="23"/>
  <c r="AJ8" i="16" s="1"/>
  <c r="AJ5" i="16" s="1"/>
  <c r="AJ10" i="4" s="1"/>
  <c r="T29" i="23"/>
  <c r="D29" i="23"/>
  <c r="AE29" i="23"/>
  <c r="O29" i="23"/>
  <c r="BZ29" i="23"/>
  <c r="BV29" i="23"/>
  <c r="BR29" i="23"/>
  <c r="BN29" i="23"/>
  <c r="BJ29" i="23"/>
  <c r="BF29" i="23"/>
  <c r="BB29" i="23"/>
  <c r="AX29" i="23"/>
  <c r="AX8" i="16" s="1"/>
  <c r="AT29" i="23"/>
  <c r="AP29" i="23"/>
  <c r="AL29" i="23"/>
  <c r="AH29" i="23"/>
  <c r="AH8" i="16" s="1"/>
  <c r="AD29" i="23"/>
  <c r="Z29" i="23"/>
  <c r="V29" i="23"/>
  <c r="R29" i="23"/>
  <c r="N29" i="23"/>
  <c r="J29" i="23"/>
  <c r="F29" i="23"/>
  <c r="BF45" i="23"/>
  <c r="AP45" i="23"/>
  <c r="Z45" i="23"/>
  <c r="J45" i="23"/>
  <c r="BA44" i="23"/>
  <c r="AK44" i="23"/>
  <c r="U44" i="23"/>
  <c r="E44" i="23"/>
  <c r="BL43" i="23"/>
  <c r="AV43" i="23"/>
  <c r="AF43" i="23"/>
  <c r="P43" i="23"/>
  <c r="BG42" i="23"/>
  <c r="AQ42" i="23"/>
  <c r="AA42" i="23"/>
  <c r="K42" i="23"/>
  <c r="BY10" i="30"/>
  <c r="BU10" i="30"/>
  <c r="BQ10" i="30"/>
  <c r="BM10" i="30"/>
  <c r="BI10" i="30"/>
  <c r="BE10" i="30"/>
  <c r="BA10" i="30"/>
  <c r="AW10" i="30"/>
  <c r="AS10" i="30"/>
  <c r="AO10" i="30"/>
  <c r="AK10" i="30"/>
  <c r="AG10" i="30"/>
  <c r="AC10" i="30"/>
  <c r="Y10" i="30"/>
  <c r="U10" i="30"/>
  <c r="Q10" i="30"/>
  <c r="M10" i="30"/>
  <c r="I10" i="30"/>
  <c r="E10" i="30"/>
  <c r="BZ20" i="23"/>
  <c r="BV20" i="23"/>
  <c r="BR20" i="23"/>
  <c r="BN20" i="23"/>
  <c r="BJ20" i="23"/>
  <c r="BF20" i="23"/>
  <c r="BB20" i="23"/>
  <c r="AX20" i="23"/>
  <c r="AT20" i="23"/>
  <c r="AP20" i="23"/>
  <c r="AL20" i="23"/>
  <c r="AH20" i="23"/>
  <c r="AD20" i="23"/>
  <c r="Z20" i="23"/>
  <c r="V20" i="23"/>
  <c r="R20" i="23"/>
  <c r="N20" i="23"/>
  <c r="J20" i="23"/>
  <c r="F20" i="23"/>
  <c r="BY19" i="23"/>
  <c r="BU19" i="23"/>
  <c r="BQ19" i="23"/>
  <c r="BM19" i="23"/>
  <c r="BI19" i="23"/>
  <c r="BX18" i="23"/>
  <c r="BT18" i="23"/>
  <c r="BP18" i="23"/>
  <c r="BL18" i="23"/>
  <c r="BH18" i="23"/>
  <c r="BW17" i="23"/>
  <c r="BS17" i="23"/>
  <c r="BO17" i="23"/>
  <c r="BK17" i="23"/>
  <c r="BZ16" i="23"/>
  <c r="BV16" i="23"/>
  <c r="BR16" i="23"/>
  <c r="BN16" i="23"/>
  <c r="BJ16"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BX10" i="23"/>
  <c r="BT10" i="23"/>
  <c r="BP10" i="23"/>
  <c r="BL10" i="23"/>
  <c r="BH10" i="23"/>
  <c r="BD10" i="23"/>
  <c r="AZ10" i="23"/>
  <c r="AV10" i="23"/>
  <c r="AR10" i="23"/>
  <c r="AN10" i="23"/>
  <c r="AJ10" i="23"/>
  <c r="AF10" i="23"/>
  <c r="AB10" i="23"/>
  <c r="X10" i="23"/>
  <c r="T10" i="23"/>
  <c r="P10" i="23"/>
  <c r="L10" i="23"/>
  <c r="H10" i="23"/>
  <c r="D10" i="23"/>
  <c r="BZ19" i="23"/>
  <c r="BV19" i="23"/>
  <c r="BR19" i="23"/>
  <c r="BN19" i="23"/>
  <c r="BJ19" i="23"/>
  <c r="BY18" i="23"/>
  <c r="BU18" i="23"/>
  <c r="BQ18" i="23"/>
  <c r="BM18" i="23"/>
  <c r="BI18" i="23"/>
  <c r="BX21" i="23"/>
  <c r="BT21" i="23"/>
  <c r="BP21" i="23"/>
  <c r="BL21" i="23"/>
  <c r="BH21" i="23"/>
  <c r="BD21" i="23"/>
  <c r="AZ21" i="23"/>
  <c r="AV21" i="23"/>
  <c r="AR21" i="23"/>
  <c r="AN21" i="23"/>
  <c r="AJ21" i="23"/>
  <c r="AF21" i="23"/>
  <c r="AB21" i="23"/>
  <c r="X21" i="23"/>
  <c r="T21" i="23"/>
  <c r="P21" i="23"/>
  <c r="L21" i="23"/>
  <c r="H21" i="23"/>
  <c r="D21" i="23"/>
  <c r="BW16" i="23"/>
  <c r="BS16" i="23"/>
  <c r="BO16" i="23"/>
  <c r="BK16" i="23"/>
  <c r="BF48" i="23"/>
  <c r="BW4" i="23"/>
  <c r="BS4" i="23"/>
  <c r="BO4" i="23"/>
  <c r="BK4" i="23"/>
  <c r="BG4" i="23"/>
  <c r="BC4" i="23"/>
  <c r="AY4" i="23"/>
  <c r="AU4" i="23"/>
  <c r="AQ4" i="23"/>
  <c r="AM4" i="23"/>
  <c r="AI4" i="23"/>
  <c r="BX148" i="22"/>
  <c r="BT148" i="22"/>
  <c r="BP148" i="22"/>
  <c r="BL148" i="22"/>
  <c r="BH148" i="22"/>
  <c r="BD148" i="22"/>
  <c r="BC148" i="22"/>
  <c r="BA148" i="22"/>
  <c r="AY148" i="22"/>
  <c r="AW148" i="22"/>
  <c r="AU148" i="22"/>
  <c r="AS148" i="22"/>
  <c r="AQ148" i="22"/>
  <c r="AO148" i="22"/>
  <c r="AM148" i="22"/>
  <c r="AK148" i="22"/>
  <c r="AI148" i="22"/>
  <c r="AG148" i="22"/>
  <c r="AE148" i="22"/>
  <c r="AC148" i="22"/>
  <c r="AA148" i="22"/>
  <c r="Y148" i="22"/>
  <c r="W148" i="22"/>
  <c r="U148" i="22"/>
  <c r="S148" i="22"/>
  <c r="Q148" i="22"/>
  <c r="O148" i="22"/>
  <c r="M148" i="22"/>
  <c r="K148" i="22"/>
  <c r="I148" i="22"/>
  <c r="G148" i="22"/>
  <c r="E148" i="22"/>
  <c r="BZ148" i="22"/>
  <c r="BY148" i="22"/>
  <c r="BW148" i="22"/>
  <c r="BV148" i="22"/>
  <c r="BU148" i="22"/>
  <c r="BS148" i="22"/>
  <c r="BR148" i="22"/>
  <c r="BQ148" i="22"/>
  <c r="BO148" i="22"/>
  <c r="BN148" i="22"/>
  <c r="BM148" i="22"/>
  <c r="BK148" i="22"/>
  <c r="BJ148" i="22"/>
  <c r="BI148" i="22"/>
  <c r="BG148" i="22"/>
  <c r="BF148" i="22"/>
  <c r="BE148" i="22"/>
  <c r="BB148" i="22"/>
  <c r="AZ148" i="22"/>
  <c r="AX148" i="22"/>
  <c r="AV148" i="22"/>
  <c r="AT148" i="22"/>
  <c r="AR148" i="22"/>
  <c r="AP148" i="22"/>
  <c r="AN148" i="22"/>
  <c r="AL148" i="22"/>
  <c r="AJ148" i="22"/>
  <c r="AH148" i="22"/>
  <c r="AF148" i="22"/>
  <c r="AD148" i="22"/>
  <c r="AB148" i="22"/>
  <c r="Z148" i="22"/>
  <c r="X148" i="22"/>
  <c r="V148" i="22"/>
  <c r="T148" i="22"/>
  <c r="R148" i="22"/>
  <c r="P148" i="22"/>
  <c r="N148" i="22"/>
  <c r="L148" i="22"/>
  <c r="J148" i="22"/>
  <c r="H148" i="22"/>
  <c r="F148" i="22"/>
  <c r="D148" i="22"/>
  <c r="BS90" i="22"/>
  <c r="BO87" i="22"/>
  <c r="AY87" i="22"/>
  <c r="AI87" i="22"/>
  <c r="BP84" i="22"/>
  <c r="AZ84" i="22"/>
  <c r="AJ84" i="22"/>
  <c r="BO71" i="22"/>
  <c r="AY71" i="22"/>
  <c r="BK45" i="22"/>
  <c r="AU45" i="22"/>
  <c r="AE45" i="22"/>
  <c r="O45" i="22"/>
  <c r="BZ44" i="22"/>
  <c r="BZ90" i="22" s="1"/>
  <c r="BY44" i="22"/>
  <c r="BY90" i="22" s="1"/>
  <c r="BX44" i="22"/>
  <c r="BX90" i="22" s="1"/>
  <c r="BW44" i="22"/>
  <c r="BW90" i="22" s="1"/>
  <c r="BV44" i="22"/>
  <c r="BV90" i="22" s="1"/>
  <c r="BU44" i="22"/>
  <c r="BU90" i="22" s="1"/>
  <c r="BT44" i="22"/>
  <c r="BT90" i="22" s="1"/>
  <c r="BS44" i="22"/>
  <c r="BS40" i="22" s="1"/>
  <c r="BS14" i="15" s="1"/>
  <c r="BR44" i="22"/>
  <c r="BR90" i="22" s="1"/>
  <c r="BQ44" i="22"/>
  <c r="BQ90" i="22" s="1"/>
  <c r="BP44" i="22"/>
  <c r="BP90" i="22" s="1"/>
  <c r="BO44" i="22"/>
  <c r="BO90" i="22" s="1"/>
  <c r="BN44" i="22"/>
  <c r="BN90" i="22" s="1"/>
  <c r="BM44" i="22"/>
  <c r="BM90" i="22" s="1"/>
  <c r="BL44" i="22"/>
  <c r="BL90" i="22" s="1"/>
  <c r="BK44" i="22"/>
  <c r="BK90" i="22" s="1"/>
  <c r="BJ44" i="22"/>
  <c r="BJ90" i="22" s="1"/>
  <c r="BI44" i="22"/>
  <c r="BI90" i="22" s="1"/>
  <c r="BH44" i="22"/>
  <c r="BH90" i="22" s="1"/>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BZ42" i="22"/>
  <c r="BY42" i="22"/>
  <c r="BX42" i="22"/>
  <c r="BW42" i="22"/>
  <c r="BV42" i="22"/>
  <c r="BU42" i="22"/>
  <c r="BT42" i="22"/>
  <c r="BS42" i="22"/>
  <c r="BR42" i="22"/>
  <c r="BQ42" i="22"/>
  <c r="BP42" i="22"/>
  <c r="BO42" i="22"/>
  <c r="BN42" i="22"/>
  <c r="BM42" i="22"/>
  <c r="BL42" i="22"/>
  <c r="BK42" i="22"/>
  <c r="BJ42" i="22"/>
  <c r="BJ91" i="22" s="1"/>
  <c r="BI42" i="22"/>
  <c r="BH42" i="22"/>
  <c r="BG42" i="22"/>
  <c r="BF42" i="22"/>
  <c r="BE42" i="22"/>
  <c r="BD42" i="22"/>
  <c r="BC42" i="22"/>
  <c r="BB42" i="22"/>
  <c r="BB91" i="22" s="1"/>
  <c r="BB90" i="22" s="1"/>
  <c r="BA42" i="22"/>
  <c r="AZ42" i="22"/>
  <c r="AY42" i="22"/>
  <c r="AX42" i="22"/>
  <c r="AW42" i="22"/>
  <c r="AV42" i="22"/>
  <c r="AU42" i="22"/>
  <c r="AT42" i="22"/>
  <c r="AT91" i="22" s="1"/>
  <c r="AT90" i="22" s="1"/>
  <c r="AS42" i="22"/>
  <c r="AR42" i="22"/>
  <c r="AQ42" i="22"/>
  <c r="AP42" i="22"/>
  <c r="AO42" i="22"/>
  <c r="AN42" i="22"/>
  <c r="AM42" i="22"/>
  <c r="AL42" i="22"/>
  <c r="AL91" i="22" s="1"/>
  <c r="AL90" i="22" s="1"/>
  <c r="AK42" i="22"/>
  <c r="AJ42" i="22"/>
  <c r="AI42" i="22"/>
  <c r="AI91" i="22" s="1"/>
  <c r="AI90" i="22" s="1"/>
  <c r="AH42" i="22"/>
  <c r="AG42" i="22"/>
  <c r="AF42" i="22"/>
  <c r="AE42" i="22"/>
  <c r="AD42" i="22"/>
  <c r="AC42" i="22"/>
  <c r="AB42" i="22"/>
  <c r="AA42" i="22"/>
  <c r="Z42" i="22"/>
  <c r="Y42" i="22"/>
  <c r="X42" i="22"/>
  <c r="W42" i="22"/>
  <c r="V42" i="22"/>
  <c r="U42" i="22"/>
  <c r="T42" i="22"/>
  <c r="S42" i="22"/>
  <c r="R42" i="22"/>
  <c r="R40" i="22" s="1"/>
  <c r="Q42" i="22"/>
  <c r="P42" i="22"/>
  <c r="O42" i="22"/>
  <c r="N42" i="22"/>
  <c r="M42" i="22"/>
  <c r="L42" i="22"/>
  <c r="K42" i="22"/>
  <c r="J42" i="22"/>
  <c r="I42" i="22"/>
  <c r="H42" i="22"/>
  <c r="G42" i="22"/>
  <c r="F42" i="22"/>
  <c r="E42" i="22"/>
  <c r="D42" i="22"/>
  <c r="BS41" i="22"/>
  <c r="BO41" i="22"/>
  <c r="BC41" i="22"/>
  <c r="BC7" i="12" s="1"/>
  <c r="AY41" i="22"/>
  <c r="AM41" i="22"/>
  <c r="AI41" i="22"/>
  <c r="W41" i="22"/>
  <c r="S41" i="22"/>
  <c r="G41" i="22"/>
  <c r="BY40" i="22"/>
  <c r="BY14" i="15" s="1"/>
  <c r="BU40" i="22"/>
  <c r="BT40" i="22"/>
  <c r="BT14" i="15" s="1"/>
  <c r="BQ40" i="22"/>
  <c r="BP40" i="22"/>
  <c r="BO40" i="22"/>
  <c r="BO14" i="15" s="1"/>
  <c r="BM40" i="22"/>
  <c r="BI40" i="22"/>
  <c r="BI14" i="15" s="1"/>
  <c r="AH40" i="22"/>
  <c r="AH14" i="15" s="1"/>
  <c r="BY37" i="22"/>
  <c r="BI37" i="22"/>
  <c r="AS37" i="22"/>
  <c r="BZ87" i="22"/>
  <c r="BW87" i="22"/>
  <c r="BV87" i="22"/>
  <c r="BT37" i="22"/>
  <c r="BS87" i="22"/>
  <c r="BR87" i="22"/>
  <c r="BN87" i="22"/>
  <c r="BK87" i="22"/>
  <c r="BJ87" i="22"/>
  <c r="BG87" i="22"/>
  <c r="BF87" i="22"/>
  <c r="BD37" i="22"/>
  <c r="BC87" i="22"/>
  <c r="BB87" i="22"/>
  <c r="AX87" i="22"/>
  <c r="AU87" i="22"/>
  <c r="AT87" i="22"/>
  <c r="AQ87" i="22"/>
  <c r="AP87" i="22"/>
  <c r="AN37" i="22"/>
  <c r="AM87" i="22"/>
  <c r="AL87" i="22"/>
  <c r="AH87" i="22"/>
  <c r="BW37" i="22"/>
  <c r="BS37" i="22"/>
  <c r="BO37" i="22"/>
  <c r="BK37" i="22"/>
  <c r="BG37" i="22"/>
  <c r="BC37" i="22"/>
  <c r="BC16" i="15" s="1"/>
  <c r="AY37" i="22"/>
  <c r="AY16" i="15" s="1"/>
  <c r="AU37" i="22"/>
  <c r="AQ37" i="22"/>
  <c r="AM37" i="22"/>
  <c r="AI37" i="22"/>
  <c r="AD6" i="22"/>
  <c r="N6" i="22"/>
  <c r="BX84" i="22"/>
  <c r="BW84" i="22"/>
  <c r="BU34" i="22"/>
  <c r="BT84" i="22"/>
  <c r="BS84" i="22"/>
  <c r="BO84" i="22"/>
  <c r="BL84" i="22"/>
  <c r="BK84" i="22"/>
  <c r="BH84" i="22"/>
  <c r="BG84" i="22"/>
  <c r="BE34" i="22"/>
  <c r="BD84" i="22"/>
  <c r="BC84" i="22"/>
  <c r="AY84" i="22"/>
  <c r="AV84" i="22"/>
  <c r="AU84" i="22"/>
  <c r="AR84" i="22"/>
  <c r="AQ84" i="22"/>
  <c r="AO34" i="22"/>
  <c r="AN84" i="22"/>
  <c r="AM84" i="22"/>
  <c r="AI84" i="22"/>
  <c r="BX34" i="22"/>
  <c r="BT34" i="22"/>
  <c r="BP34" i="22"/>
  <c r="BP17" i="15" s="1"/>
  <c r="BL34" i="22"/>
  <c r="BL17" i="15" s="1"/>
  <c r="BH34" i="22"/>
  <c r="BD34" i="22"/>
  <c r="AZ34" i="22"/>
  <c r="AZ17" i="15" s="1"/>
  <c r="AV34" i="22"/>
  <c r="AV17" i="15" s="1"/>
  <c r="AR34" i="22"/>
  <c r="AN34" i="22"/>
  <c r="AJ34" i="22"/>
  <c r="BK6" i="22"/>
  <c r="AE6" i="22"/>
  <c r="O6" i="22"/>
  <c r="AP31" i="22"/>
  <c r="AW31" i="22"/>
  <c r="AS31" i="22"/>
  <c r="AO31" i="22"/>
  <c r="AK31" i="22"/>
  <c r="AG77" i="22"/>
  <c r="AV28" i="22"/>
  <c r="AQ28" i="22"/>
  <c r="BR27" i="22"/>
  <c r="BB27" i="22"/>
  <c r="BB15" i="15" s="1"/>
  <c r="AX28" i="22"/>
  <c r="AT28" i="22"/>
  <c r="AP28" i="22"/>
  <c r="AL28" i="22"/>
  <c r="AH28" i="22"/>
  <c r="AF77" i="22"/>
  <c r="AC77" i="22"/>
  <c r="AB77" i="22"/>
  <c r="V27" i="22"/>
  <c r="F27" i="22"/>
  <c r="BY27" i="22"/>
  <c r="BY15" i="15" s="1"/>
  <c r="BW27" i="22"/>
  <c r="BW15" i="15" s="1"/>
  <c r="BS27" i="22"/>
  <c r="BQ27" i="22"/>
  <c r="BO27" i="22"/>
  <c r="BO15" i="15" s="1"/>
  <c r="BK27" i="22"/>
  <c r="BK15" i="15" s="1"/>
  <c r="BI27" i="22"/>
  <c r="BG27" i="22"/>
  <c r="BC27" i="22"/>
  <c r="BC15" i="15" s="1"/>
  <c r="BA27" i="22"/>
  <c r="AE27" i="22"/>
  <c r="AC27" i="22"/>
  <c r="AA27" i="22"/>
  <c r="W27" i="22"/>
  <c r="U27" i="22"/>
  <c r="S27" i="22"/>
  <c r="O27" i="22"/>
  <c r="M27" i="22"/>
  <c r="K27" i="22"/>
  <c r="G27" i="22"/>
  <c r="E27" i="22"/>
  <c r="AR6" i="22"/>
  <c r="AB6" i="22"/>
  <c r="L6" i="22"/>
  <c r="BS24" i="22"/>
  <c r="BC24" i="22"/>
  <c r="BC17" i="22" s="1"/>
  <c r="BC13" i="15" s="1"/>
  <c r="BZ24" i="22"/>
  <c r="BV24" i="22"/>
  <c r="BR24" i="22"/>
  <c r="BN24" i="22"/>
  <c r="BJ24" i="22"/>
  <c r="BF24" i="22"/>
  <c r="BB24" i="22"/>
  <c r="AX17" i="22"/>
  <c r="AH17" i="22"/>
  <c r="R17" i="22"/>
  <c r="BZ71" i="22"/>
  <c r="BX71" i="22"/>
  <c r="BW71" i="22"/>
  <c r="BV71" i="22"/>
  <c r="BT71" i="22"/>
  <c r="BS71" i="22"/>
  <c r="BS67" i="22" s="1"/>
  <c r="BR71" i="22"/>
  <c r="BP71" i="22"/>
  <c r="BN71" i="22"/>
  <c r="BL71" i="22"/>
  <c r="BK71" i="22"/>
  <c r="BJ71" i="22"/>
  <c r="BH71" i="22"/>
  <c r="BG71" i="22"/>
  <c r="BF71" i="22"/>
  <c r="BD71" i="22"/>
  <c r="BC71" i="22"/>
  <c r="BC67" i="22" s="1"/>
  <c r="BB71" i="22"/>
  <c r="AZ71" i="22"/>
  <c r="BW21" i="22"/>
  <c r="BS21" i="22"/>
  <c r="BS17" i="22" s="1"/>
  <c r="BS13" i="15" s="1"/>
  <c r="BO21" i="22"/>
  <c r="BK21" i="22"/>
  <c r="BG21" i="22"/>
  <c r="BC21" i="22"/>
  <c r="AY21" i="22"/>
  <c r="AW67" i="22"/>
  <c r="AU67" i="22"/>
  <c r="AS67" i="22"/>
  <c r="AQ67" i="22"/>
  <c r="AO67" i="22"/>
  <c r="AM67" i="22"/>
  <c r="AK67" i="22"/>
  <c r="AI17" i="22"/>
  <c r="AI13" i="15" s="1"/>
  <c r="S17" i="22"/>
  <c r="BU21" i="22"/>
  <c r="BE21" i="22"/>
  <c r="BP21" i="22"/>
  <c r="AZ21" i="22"/>
  <c r="AW17" i="22"/>
  <c r="AW13" i="15" s="1"/>
  <c r="AV17" i="22"/>
  <c r="AS17" i="22"/>
  <c r="AR17" i="22"/>
  <c r="AO17" i="22"/>
  <c r="AO13" i="15" s="1"/>
  <c r="AN17" i="22"/>
  <c r="AM17" i="22"/>
  <c r="AK17" i="22"/>
  <c r="AJ17" i="22"/>
  <c r="AJ13" i="15" s="1"/>
  <c r="AG17" i="22"/>
  <c r="AF17" i="22"/>
  <c r="AC17" i="22"/>
  <c r="AB17" i="22"/>
  <c r="Y17" i="22"/>
  <c r="X17" i="22"/>
  <c r="W17" i="22"/>
  <c r="U17" i="22"/>
  <c r="T17" i="22"/>
  <c r="Q17" i="22"/>
  <c r="P17" i="22"/>
  <c r="M17" i="22"/>
  <c r="L17" i="22"/>
  <c r="I17" i="22"/>
  <c r="H17" i="22"/>
  <c r="G17" i="22"/>
  <c r="E17" i="22"/>
  <c r="D17" i="22"/>
  <c r="BV63" i="22"/>
  <c r="BN63" i="22"/>
  <c r="BQ13" i="22"/>
  <c r="BW63" i="22"/>
  <c r="BS63" i="22"/>
  <c r="BO63" i="22"/>
  <c r="BL13" i="22"/>
  <c r="BW13" i="22"/>
  <c r="BS13" i="22"/>
  <c r="BO13" i="22"/>
  <c r="BW59" i="22"/>
  <c r="BW58" i="22" s="1"/>
  <c r="BS59" i="22"/>
  <c r="BO59" i="22"/>
  <c r="BW9" i="22"/>
  <c r="BW8" i="22" s="1"/>
  <c r="BS9" i="22"/>
  <c r="BO9" i="22"/>
  <c r="BJ8" i="22"/>
  <c r="BH8" i="22"/>
  <c r="BF8" i="22"/>
  <c r="BD8" i="22"/>
  <c r="BB8" i="22"/>
  <c r="AZ8" i="22"/>
  <c r="AX8" i="22"/>
  <c r="AV8" i="22"/>
  <c r="AT8" i="22"/>
  <c r="AR8" i="22"/>
  <c r="AP8" i="22"/>
  <c r="AN8" i="22"/>
  <c r="AL8" i="22"/>
  <c r="AJ8" i="22"/>
  <c r="AH8" i="22"/>
  <c r="AF8" i="22"/>
  <c r="AD8" i="22"/>
  <c r="AB8" i="22"/>
  <c r="Z8" i="22"/>
  <c r="X8" i="22"/>
  <c r="V8" i="22"/>
  <c r="T8" i="22"/>
  <c r="R8" i="22"/>
  <c r="P8" i="22"/>
  <c r="N8" i="22"/>
  <c r="L8" i="22"/>
  <c r="J8" i="22"/>
  <c r="H8" i="22"/>
  <c r="F8" i="22"/>
  <c r="D8" i="22"/>
  <c r="BM6" i="22"/>
  <c r="AW6" i="22"/>
  <c r="AG6" i="22"/>
  <c r="Q6" i="22"/>
  <c r="AU114" i="21"/>
  <c r="AQ114" i="21"/>
  <c r="AM114" i="21"/>
  <c r="AI114" i="21"/>
  <c r="BT134" i="21"/>
  <c r="BP134" i="21"/>
  <c r="BL134" i="21"/>
  <c r="BH134" i="21"/>
  <c r="BD134" i="21"/>
  <c r="AZ134" i="21"/>
  <c r="AV134" i="21"/>
  <c r="AR134" i="21"/>
  <c r="BI126" i="21"/>
  <c r="BE126" i="21"/>
  <c r="BA126" i="21"/>
  <c r="AW126" i="21"/>
  <c r="AS126" i="21"/>
  <c r="BK126" i="21"/>
  <c r="BJ126" i="21"/>
  <c r="BH126" i="21"/>
  <c r="BG126" i="21"/>
  <c r="BF126" i="21"/>
  <c r="BD126" i="21"/>
  <c r="BC126" i="21"/>
  <c r="BB126" i="21"/>
  <c r="AZ126" i="21"/>
  <c r="AY126" i="21"/>
  <c r="AX126" i="21"/>
  <c r="AV126" i="21"/>
  <c r="AU126" i="21"/>
  <c r="AT126" i="21"/>
  <c r="AR126" i="21"/>
  <c r="AT114" i="21"/>
  <c r="AS114" i="21"/>
  <c r="AR114" i="21"/>
  <c r="AP114" i="21"/>
  <c r="AO114" i="21"/>
  <c r="AN114" i="21"/>
  <c r="AL114" i="21"/>
  <c r="AK114" i="21"/>
  <c r="AJ114" i="21"/>
  <c r="AH114" i="21"/>
  <c r="BX49" i="21"/>
  <c r="BP49" i="21"/>
  <c r="BH49" i="21"/>
  <c r="AZ49" i="21"/>
  <c r="AR49" i="21"/>
  <c r="AJ49" i="21"/>
  <c r="AB49" i="21"/>
  <c r="T49" i="21"/>
  <c r="L49" i="21"/>
  <c r="D49" i="21"/>
  <c r="BW49" i="21"/>
  <c r="BS49" i="21"/>
  <c r="BO49" i="21"/>
  <c r="BK49" i="21"/>
  <c r="BG49" i="21"/>
  <c r="BC49" i="21"/>
  <c r="AY49" i="21"/>
  <c r="AU49" i="21"/>
  <c r="AQ49" i="21"/>
  <c r="AM49" i="21"/>
  <c r="AI49" i="21"/>
  <c r="AE49" i="21"/>
  <c r="AA49" i="21"/>
  <c r="W49" i="21"/>
  <c r="S49" i="21"/>
  <c r="O49" i="21"/>
  <c r="K49" i="21"/>
  <c r="G49" i="21"/>
  <c r="BT45" i="21"/>
  <c r="BL45" i="21"/>
  <c r="BE45" i="21"/>
  <c r="BA45" i="21"/>
  <c r="AS45" i="21"/>
  <c r="AO45" i="21"/>
  <c r="AK45" i="21"/>
  <c r="AG45" i="21"/>
  <c r="AC45" i="21"/>
  <c r="Y45" i="21"/>
  <c r="U45" i="21"/>
  <c r="Q45" i="21"/>
  <c r="M45" i="21"/>
  <c r="I45" i="21"/>
  <c r="E45" i="21"/>
  <c r="BW45" i="21"/>
  <c r="BS45" i="21"/>
  <c r="BO45" i="21"/>
  <c r="BK45" i="21"/>
  <c r="BG45" i="21"/>
  <c r="BC45" i="21"/>
  <c r="AY45" i="21"/>
  <c r="AQ45" i="21"/>
  <c r="AM45" i="21"/>
  <c r="AI45" i="21"/>
  <c r="AE45" i="21"/>
  <c r="AA45" i="21"/>
  <c r="W45" i="21"/>
  <c r="S45" i="21"/>
  <c r="O45" i="21"/>
  <c r="K45" i="21"/>
  <c r="G45" i="21"/>
  <c r="BY40" i="21"/>
  <c r="BU40" i="21"/>
  <c r="BQ40" i="21"/>
  <c r="BM40" i="21"/>
  <c r="BI40" i="21"/>
  <c r="BE40" i="21"/>
  <c r="BA40" i="21"/>
  <c r="AW40" i="21"/>
  <c r="AS40" i="21"/>
  <c r="AO40" i="21"/>
  <c r="AK40" i="21"/>
  <c r="AG40" i="21"/>
  <c r="AC40" i="21"/>
  <c r="Y40" i="21"/>
  <c r="U40" i="21"/>
  <c r="Q40" i="21"/>
  <c r="M40" i="21"/>
  <c r="I40" i="21"/>
  <c r="E40" i="21"/>
  <c r="BW40" i="21"/>
  <c r="BS40" i="21"/>
  <c r="BO40" i="21"/>
  <c r="BK40" i="21"/>
  <c r="BG40" i="21"/>
  <c r="BC40" i="21"/>
  <c r="AY40" i="21"/>
  <c r="AU40" i="21"/>
  <c r="AQ40" i="21"/>
  <c r="AM40" i="21"/>
  <c r="AI40" i="21"/>
  <c r="AE40" i="21"/>
  <c r="AA40" i="21"/>
  <c r="W40" i="21"/>
  <c r="S40" i="21"/>
  <c r="O40" i="21"/>
  <c r="K40" i="21"/>
  <c r="G40" i="21"/>
  <c r="BY36" i="21"/>
  <c r="BU36" i="21"/>
  <c r="BQ36" i="21"/>
  <c r="BM36" i="21"/>
  <c r="BI36" i="21"/>
  <c r="BE36" i="21"/>
  <c r="BA36" i="21"/>
  <c r="AW36" i="21"/>
  <c r="AS36" i="21"/>
  <c r="AO36" i="21"/>
  <c r="AK36" i="21"/>
  <c r="AG36" i="21"/>
  <c r="AC36" i="21"/>
  <c r="Y36" i="21"/>
  <c r="U36" i="21"/>
  <c r="Q36" i="21"/>
  <c r="M36" i="21"/>
  <c r="I36" i="21"/>
  <c r="E36" i="21"/>
  <c r="BW36" i="21"/>
  <c r="BS36" i="21"/>
  <c r="BO36" i="21"/>
  <c r="BK36" i="21"/>
  <c r="BG36" i="21"/>
  <c r="BC36" i="21"/>
  <c r="AY36" i="21"/>
  <c r="AU36" i="21"/>
  <c r="AQ36" i="21"/>
  <c r="AM36" i="21"/>
  <c r="AI36" i="21"/>
  <c r="AE36" i="21"/>
  <c r="AA36" i="21"/>
  <c r="W36" i="21"/>
  <c r="S36" i="21"/>
  <c r="O36" i="21"/>
  <c r="K36" i="21"/>
  <c r="G36" i="21"/>
  <c r="P34" i="21"/>
  <c r="BN27" i="21"/>
  <c r="BJ27" i="21"/>
  <c r="BJ71" i="12" s="1"/>
  <c r="BF27" i="21"/>
  <c r="BB27" i="21"/>
  <c r="AX27" i="21"/>
  <c r="AT27" i="21"/>
  <c r="AP27" i="21"/>
  <c r="AL27" i="21"/>
  <c r="AH27" i="21"/>
  <c r="AD27" i="21"/>
  <c r="Z27" i="21"/>
  <c r="V27" i="21"/>
  <c r="R27" i="21"/>
  <c r="N27" i="21"/>
  <c r="J27" i="21"/>
  <c r="F27" i="21"/>
  <c r="BL27" i="21"/>
  <c r="BH27" i="21"/>
  <c r="BH71" i="12" s="1"/>
  <c r="AV27" i="21"/>
  <c r="AR27" i="21"/>
  <c r="AF27" i="21"/>
  <c r="AB27" i="21"/>
  <c r="P27" i="21"/>
  <c r="L27" i="21"/>
  <c r="BP26" i="21"/>
  <c r="BO26" i="21"/>
  <c r="BO70" i="12" s="1"/>
  <c r="BL26" i="21"/>
  <c r="BK26" i="21"/>
  <c r="BH26" i="21"/>
  <c r="BG26" i="21"/>
  <c r="BG70" i="12" s="1"/>
  <c r="BD26" i="21"/>
  <c r="BC26" i="21"/>
  <c r="AZ26" i="21"/>
  <c r="AY26" i="21"/>
  <c r="AY70" i="12" s="1"/>
  <c r="AV26" i="21"/>
  <c r="AU26" i="21"/>
  <c r="AR26" i="21"/>
  <c r="AQ26" i="21"/>
  <c r="AQ70" i="12" s="1"/>
  <c r="AN26" i="21"/>
  <c r="AM26" i="21"/>
  <c r="AJ26" i="21"/>
  <c r="AI26" i="21"/>
  <c r="AI70" i="12" s="1"/>
  <c r="AF26" i="21"/>
  <c r="AE26" i="21"/>
  <c r="AB26" i="21"/>
  <c r="AA26" i="21"/>
  <c r="X26" i="21"/>
  <c r="W26" i="21"/>
  <c r="T26" i="21"/>
  <c r="S26" i="21"/>
  <c r="P26" i="21"/>
  <c r="O26" i="21"/>
  <c r="L26" i="21"/>
  <c r="K26" i="21"/>
  <c r="H26" i="21"/>
  <c r="G26" i="21"/>
  <c r="D26" i="21"/>
  <c r="BX13" i="21"/>
  <c r="BW13" i="21"/>
  <c r="BT13" i="21"/>
  <c r="BS13" i="21"/>
  <c r="BP13" i="21"/>
  <c r="BO13" i="21"/>
  <c r="BL13" i="21"/>
  <c r="BK13" i="21"/>
  <c r="BH13" i="21"/>
  <c r="BG13" i="21"/>
  <c r="BD13" i="21"/>
  <c r="BC13" i="21"/>
  <c r="AZ13" i="21"/>
  <c r="AY13" i="21"/>
  <c r="BX55" i="21"/>
  <c r="BT55" i="21"/>
  <c r="BP55" i="21"/>
  <c r="BL55" i="21"/>
  <c r="BY4" i="21"/>
  <c r="BU4" i="21"/>
  <c r="BQ4" i="21"/>
  <c r="BM4" i="21"/>
  <c r="BM42" i="20"/>
  <c r="AW42" i="20"/>
  <c r="AG42" i="20"/>
  <c r="BU32" i="20"/>
  <c r="BQ32" i="20"/>
  <c r="BE32" i="20"/>
  <c r="BA32" i="20"/>
  <c r="AO32" i="20"/>
  <c r="AK32" i="20"/>
  <c r="BL32" i="20"/>
  <c r="AV32" i="20"/>
  <c r="AF32" i="20"/>
  <c r="BX27" i="20"/>
  <c r="BH27" i="20"/>
  <c r="AR27" i="20"/>
  <c r="AB27" i="20"/>
  <c r="BX42" i="20"/>
  <c r="BH42" i="20"/>
  <c r="AR42" i="20"/>
  <c r="BL42" i="20"/>
  <c r="AV42" i="20"/>
  <c r="AF42" i="20"/>
  <c r="BZ20" i="20"/>
  <c r="BZ9" i="15" s="1"/>
  <c r="BY20" i="20"/>
  <c r="BV20" i="20"/>
  <c r="BU20" i="20"/>
  <c r="BT42" i="20"/>
  <c r="BR20" i="20"/>
  <c r="BQ20" i="20"/>
  <c r="BP42" i="20"/>
  <c r="BN20" i="20"/>
  <c r="BN9" i="15" s="1"/>
  <c r="BM20" i="20"/>
  <c r="BJ20" i="20"/>
  <c r="BI20" i="20"/>
  <c r="BF20" i="20"/>
  <c r="BF9" i="15" s="1"/>
  <c r="BE20" i="20"/>
  <c r="BD42" i="20"/>
  <c r="BB20" i="20"/>
  <c r="BA20" i="20"/>
  <c r="BA9" i="15" s="1"/>
  <c r="AZ42" i="20"/>
  <c r="AX20" i="20"/>
  <c r="AW20" i="20"/>
  <c r="AT20" i="20"/>
  <c r="AT9" i="15" s="1"/>
  <c r="AS20" i="20"/>
  <c r="AP20" i="20"/>
  <c r="AO20" i="20"/>
  <c r="AN42" i="20"/>
  <c r="AL20" i="20"/>
  <c r="AK20" i="20"/>
  <c r="AJ42" i="20"/>
  <c r="AH20" i="20"/>
  <c r="AH9" i="15" s="1"/>
  <c r="AG20" i="20"/>
  <c r="BX20" i="20"/>
  <c r="BT20" i="20"/>
  <c r="BP20" i="20"/>
  <c r="BP9" i="15" s="1"/>
  <c r="BL20" i="20"/>
  <c r="BH20" i="20"/>
  <c r="BD20" i="20"/>
  <c r="AZ20" i="20"/>
  <c r="AZ9" i="15" s="1"/>
  <c r="AV20" i="20"/>
  <c r="AR20" i="20"/>
  <c r="AN20" i="20"/>
  <c r="AJ20" i="20"/>
  <c r="AJ9" i="15" s="1"/>
  <c r="AF20" i="20"/>
  <c r="BW37" i="20"/>
  <c r="BS37" i="20"/>
  <c r="BO37" i="20"/>
  <c r="BK37" i="20"/>
  <c r="BG37" i="20"/>
  <c r="BC37" i="20"/>
  <c r="AY37" i="20"/>
  <c r="AU37" i="20"/>
  <c r="AQ37" i="20"/>
  <c r="AM37" i="20"/>
  <c r="AI37" i="20"/>
  <c r="AE37" i="20"/>
  <c r="BX15" i="20"/>
  <c r="BT15" i="20"/>
  <c r="BP15" i="20"/>
  <c r="BP7" i="15" s="1"/>
  <c r="BL15" i="20"/>
  <c r="BH15" i="20"/>
  <c r="BD15" i="20"/>
  <c r="AZ15" i="20"/>
  <c r="AZ7" i="15" s="1"/>
  <c r="AV15" i="20"/>
  <c r="AR15" i="20"/>
  <c r="AN15" i="20"/>
  <c r="AJ15" i="20"/>
  <c r="AJ7" i="15" s="1"/>
  <c r="AF15" i="20"/>
  <c r="BP32" i="20"/>
  <c r="AZ32" i="20"/>
  <c r="AJ32" i="20"/>
  <c r="BX32" i="20"/>
  <c r="BT32" i="20"/>
  <c r="BH32" i="20"/>
  <c r="BD32" i="20"/>
  <c r="AR32" i="20"/>
  <c r="AN32" i="20"/>
  <c r="AB32" i="20"/>
  <c r="BY10" i="20"/>
  <c r="BY10" i="15" s="1"/>
  <c r="BU10" i="20"/>
  <c r="BQ10" i="20"/>
  <c r="BM10" i="20"/>
  <c r="BI10" i="20"/>
  <c r="BI10" i="15" s="1"/>
  <c r="BE10" i="20"/>
  <c r="BA10" i="20"/>
  <c r="AW10" i="20"/>
  <c r="AS10" i="20"/>
  <c r="AS10" i="15" s="1"/>
  <c r="AO10" i="20"/>
  <c r="AK10" i="20"/>
  <c r="AG10" i="20"/>
  <c r="AC10" i="20"/>
  <c r="Y10" i="20"/>
  <c r="U10" i="20"/>
  <c r="Q10" i="20"/>
  <c r="M10" i="20"/>
  <c r="I10" i="20"/>
  <c r="E10" i="20"/>
  <c r="BY27" i="20"/>
  <c r="BU27" i="20"/>
  <c r="BQ27" i="20"/>
  <c r="BM27" i="20"/>
  <c r="BI27" i="20"/>
  <c r="BE27" i="20"/>
  <c r="BA27" i="20"/>
  <c r="AW27" i="20"/>
  <c r="AS27" i="20"/>
  <c r="AO27" i="20"/>
  <c r="AK27" i="20"/>
  <c r="AG27" i="20"/>
  <c r="AC27" i="20"/>
  <c r="BX5" i="20"/>
  <c r="BX8" i="15" s="1"/>
  <c r="BU5" i="20"/>
  <c r="BT5" i="20"/>
  <c r="BP5" i="20"/>
  <c r="BM5" i="20"/>
  <c r="BM8" i="15" s="1"/>
  <c r="BL5" i="20"/>
  <c r="BH5" i="20"/>
  <c r="BE5" i="20"/>
  <c r="BD5" i="20"/>
  <c r="BD8" i="15" s="1"/>
  <c r="AZ5" i="20"/>
  <c r="AW5" i="20"/>
  <c r="AV5" i="20"/>
  <c r="AR5" i="20"/>
  <c r="AR8" i="15" s="1"/>
  <c r="AO5" i="20"/>
  <c r="AN5" i="20"/>
  <c r="AJ5" i="20"/>
  <c r="AG5" i="20"/>
  <c r="AF5" i="20"/>
  <c r="AB5" i="20"/>
  <c r="Y5" i="20"/>
  <c r="X5" i="20"/>
  <c r="T5" i="20"/>
  <c r="Q5" i="20"/>
  <c r="L5" i="20"/>
  <c r="I5" i="20"/>
  <c r="D5" i="20"/>
  <c r="BY26" i="19"/>
  <c r="BU26" i="19"/>
  <c r="BQ26" i="19"/>
  <c r="BM26" i="19"/>
  <c r="BI26" i="19"/>
  <c r="BE26" i="19"/>
  <c r="BA26" i="19"/>
  <c r="AW26" i="19"/>
  <c r="AS26" i="19"/>
  <c r="AO26" i="19"/>
  <c r="AK26" i="19"/>
  <c r="AG26" i="19"/>
  <c r="AC26" i="19"/>
  <c r="Y26" i="19"/>
  <c r="U26" i="19"/>
  <c r="Q26" i="19"/>
  <c r="M26" i="19"/>
  <c r="I26" i="19"/>
  <c r="E26" i="19"/>
  <c r="BZ26" i="19"/>
  <c r="BV26" i="19"/>
  <c r="BR26" i="19"/>
  <c r="BN26" i="19"/>
  <c r="BJ26" i="19"/>
  <c r="BF26" i="19"/>
  <c r="BB26" i="19"/>
  <c r="AX26" i="19"/>
  <c r="AT26" i="19"/>
  <c r="AP26" i="19"/>
  <c r="AL26" i="19"/>
  <c r="AH26" i="19"/>
  <c r="AD26" i="19"/>
  <c r="Z26" i="19"/>
  <c r="V26" i="19"/>
  <c r="R26" i="19"/>
  <c r="N26" i="19"/>
  <c r="J26" i="19"/>
  <c r="F26" i="19"/>
  <c r="BW24" i="19"/>
  <c r="BS24" i="19"/>
  <c r="BO24" i="19"/>
  <c r="BK24" i="19"/>
  <c r="BG24" i="19"/>
  <c r="BC24" i="19"/>
  <c r="AY24" i="19"/>
  <c r="AU24" i="19"/>
  <c r="AQ24" i="19"/>
  <c r="AM24" i="19"/>
  <c r="AI24" i="19"/>
  <c r="AE24" i="19"/>
  <c r="AA24" i="19"/>
  <c r="W24" i="19"/>
  <c r="S24" i="19"/>
  <c r="O24" i="19"/>
  <c r="K24" i="19"/>
  <c r="G24" i="19"/>
  <c r="BI16" i="19"/>
  <c r="BE16" i="19"/>
  <c r="BA16" i="19"/>
  <c r="BA61" i="12" s="1"/>
  <c r="AW16" i="19"/>
  <c r="AS16" i="19"/>
  <c r="AO16" i="19"/>
  <c r="AK16" i="19"/>
  <c r="AK61" i="12" s="1"/>
  <c r="AG16" i="19"/>
  <c r="AC16" i="19"/>
  <c r="Y16" i="19"/>
  <c r="U16" i="19"/>
  <c r="Q16" i="19"/>
  <c r="M16" i="19"/>
  <c r="I16" i="19"/>
  <c r="E16" i="19"/>
  <c r="BK17" i="19"/>
  <c r="BC17" i="19"/>
  <c r="AU17" i="19"/>
  <c r="AM17" i="19"/>
  <c r="AM62" i="12" s="1"/>
  <c r="AE17" i="19"/>
  <c r="W17" i="19"/>
  <c r="O17" i="19"/>
  <c r="G17" i="19"/>
  <c r="BK16" i="19"/>
  <c r="BJ16" i="19"/>
  <c r="BG16" i="19"/>
  <c r="BF16" i="19"/>
  <c r="BF61" i="12" s="1"/>
  <c r="BC16" i="19"/>
  <c r="BB16" i="19"/>
  <c r="AY16" i="19"/>
  <c r="AX16" i="19"/>
  <c r="AX61" i="12" s="1"/>
  <c r="AU16" i="19"/>
  <c r="AT16" i="19"/>
  <c r="AQ16" i="19"/>
  <c r="AP16" i="19"/>
  <c r="AP61" i="12" s="1"/>
  <c r="AM16" i="19"/>
  <c r="AL16" i="19"/>
  <c r="AI16" i="19"/>
  <c r="AH16" i="19"/>
  <c r="AH61" i="12" s="1"/>
  <c r="AE16" i="19"/>
  <c r="AD16" i="19"/>
  <c r="AA16" i="19"/>
  <c r="Z16" i="19"/>
  <c r="W16" i="19"/>
  <c r="V16" i="19"/>
  <c r="S16" i="19"/>
  <c r="R16" i="19"/>
  <c r="O16" i="19"/>
  <c r="N16" i="19"/>
  <c r="K16" i="19"/>
  <c r="J16" i="19"/>
  <c r="G16" i="19"/>
  <c r="F16" i="19"/>
  <c r="BW43" i="19"/>
  <c r="BS43" i="19"/>
  <c r="BO43" i="19"/>
  <c r="BW4" i="19"/>
  <c r="BW17" i="19" s="1"/>
  <c r="BO4" i="19"/>
  <c r="BO17" i="19" s="1"/>
  <c r="BY10" i="18"/>
  <c r="BU10" i="18"/>
  <c r="BQ10" i="18"/>
  <c r="BM10" i="18"/>
  <c r="BI10" i="18"/>
  <c r="BE10" i="18"/>
  <c r="BA10" i="18"/>
  <c r="AW10" i="18"/>
  <c r="AS10" i="18"/>
  <c r="AO10" i="18"/>
  <c r="AK10" i="18"/>
  <c r="BW10" i="18"/>
  <c r="BS10" i="18"/>
  <c r="BO10" i="18"/>
  <c r="BK10" i="18"/>
  <c r="BG10" i="18"/>
  <c r="BC10" i="18"/>
  <c r="AY10" i="18"/>
  <c r="AU10" i="18"/>
  <c r="AQ10" i="18"/>
  <c r="AM10" i="18"/>
  <c r="AI10" i="18"/>
  <c r="AD4" i="18"/>
  <c r="AC4" i="18"/>
  <c r="AB4" i="18"/>
  <c r="Z4" i="18"/>
  <c r="Y4" i="18"/>
  <c r="X4" i="18"/>
  <c r="V4" i="18"/>
  <c r="U4" i="18"/>
  <c r="T4" i="18"/>
  <c r="R4" i="18"/>
  <c r="Q4" i="18"/>
  <c r="P4" i="18"/>
  <c r="N4" i="18"/>
  <c r="M4" i="18"/>
  <c r="L4" i="18"/>
  <c r="J4" i="18"/>
  <c r="I4" i="18"/>
  <c r="H4" i="18"/>
  <c r="F4" i="18"/>
  <c r="E4" i="18"/>
  <c r="D4" i="18"/>
  <c r="BY4" i="18"/>
  <c r="BY24" i="15" s="1"/>
  <c r="BX4" i="18"/>
  <c r="BX24" i="15" s="1"/>
  <c r="BW4" i="18"/>
  <c r="BU4" i="18"/>
  <c r="BT4" i="18"/>
  <c r="BT24" i="15" s="1"/>
  <c r="BQ4" i="18"/>
  <c r="BQ24" i="15" s="1"/>
  <c r="BP4" i="18"/>
  <c r="BM4" i="18"/>
  <c r="BL4" i="18"/>
  <c r="BK4" i="18"/>
  <c r="BK24" i="15" s="1"/>
  <c r="BI4" i="18"/>
  <c r="BH4" i="18"/>
  <c r="BG4" i="18"/>
  <c r="BE4" i="18"/>
  <c r="BE24" i="15" s="1"/>
  <c r="BD4" i="18"/>
  <c r="BA4" i="18"/>
  <c r="AZ4" i="18"/>
  <c r="AZ24" i="15" s="1"/>
  <c r="AW4" i="18"/>
  <c r="AW24" i="15" s="1"/>
  <c r="AV4" i="18"/>
  <c r="AU4" i="18"/>
  <c r="AS4" i="18"/>
  <c r="AS24" i="15" s="1"/>
  <c r="AR4" i="18"/>
  <c r="AR24" i="15" s="1"/>
  <c r="AQ4" i="18"/>
  <c r="AO4" i="18"/>
  <c r="AN4" i="18"/>
  <c r="AK4" i="18"/>
  <c r="AK24" i="15" s="1"/>
  <c r="AJ4" i="18"/>
  <c r="AE4" i="18"/>
  <c r="S4" i="18"/>
  <c r="O4" i="18"/>
  <c r="BZ42" i="17"/>
  <c r="BX42" i="17"/>
  <c r="BW42" i="17"/>
  <c r="BV42" i="17"/>
  <c r="BT42" i="17"/>
  <c r="BS42" i="17"/>
  <c r="BR42" i="17"/>
  <c r="BP42" i="17"/>
  <c r="BO42" i="17"/>
  <c r="BN42" i="17"/>
  <c r="BL42" i="17"/>
  <c r="BK42" i="17"/>
  <c r="BJ42" i="17"/>
  <c r="BH42" i="17"/>
  <c r="BG42" i="17"/>
  <c r="BF42" i="17"/>
  <c r="BD42" i="17"/>
  <c r="BC42" i="17"/>
  <c r="BB42" i="17"/>
  <c r="AZ42" i="17"/>
  <c r="AY42" i="17"/>
  <c r="AX42" i="17"/>
  <c r="AV42" i="17"/>
  <c r="AU42" i="17"/>
  <c r="AT42" i="17"/>
  <c r="AR42" i="17"/>
  <c r="AQ42" i="17"/>
  <c r="AP42" i="17"/>
  <c r="AN42" i="17"/>
  <c r="AM42" i="17"/>
  <c r="AL42" i="17"/>
  <c r="AJ42" i="17"/>
  <c r="AI42" i="17"/>
  <c r="AH42" i="17"/>
  <c r="AF42" i="17"/>
  <c r="AE42" i="17"/>
  <c r="AD42" i="17"/>
  <c r="AB42" i="17"/>
  <c r="AA42" i="17"/>
  <c r="Z42" i="17"/>
  <c r="X42" i="17"/>
  <c r="W42" i="17"/>
  <c r="V42" i="17"/>
  <c r="T42" i="17"/>
  <c r="S42" i="17"/>
  <c r="R42" i="17"/>
  <c r="P42" i="17"/>
  <c r="O42" i="17"/>
  <c r="N42" i="17"/>
  <c r="L42" i="17"/>
  <c r="K42" i="17"/>
  <c r="J42" i="17"/>
  <c r="H42" i="17"/>
  <c r="G42" i="17"/>
  <c r="F42" i="17"/>
  <c r="D42" i="17"/>
  <c r="BQ32" i="17"/>
  <c r="BA32" i="17"/>
  <c r="AK32" i="17"/>
  <c r="U32" i="17"/>
  <c r="E32" i="17"/>
  <c r="BX26" i="17"/>
  <c r="BH26" i="17"/>
  <c r="AR26" i="17"/>
  <c r="AB26" i="17"/>
  <c r="L26" i="17"/>
  <c r="BZ15" i="17"/>
  <c r="BY32" i="17"/>
  <c r="BV15" i="17"/>
  <c r="BU32" i="17"/>
  <c r="BR15" i="17"/>
  <c r="BN15" i="17"/>
  <c r="BM32" i="17"/>
  <c r="BJ15" i="17"/>
  <c r="BI32" i="17"/>
  <c r="BF15" i="17"/>
  <c r="BE32" i="17"/>
  <c r="BB15" i="17"/>
  <c r="AX15" i="17"/>
  <c r="AW32" i="17"/>
  <c r="AT15" i="17"/>
  <c r="AS32" i="17"/>
  <c r="AP15" i="17"/>
  <c r="AO32" i="17"/>
  <c r="AL15" i="17"/>
  <c r="AH15" i="17"/>
  <c r="AG32" i="17"/>
  <c r="AD15" i="17"/>
  <c r="AC32" i="17"/>
  <c r="Z15" i="17"/>
  <c r="Y32" i="17"/>
  <c r="V15" i="17"/>
  <c r="R15" i="17"/>
  <c r="Q32" i="17"/>
  <c r="N15" i="17"/>
  <c r="M32" i="17"/>
  <c r="J15" i="17"/>
  <c r="I32" i="17"/>
  <c r="F15" i="17"/>
  <c r="BY15" i="17"/>
  <c r="BU15" i="17"/>
  <c r="BQ15" i="17"/>
  <c r="BM15" i="17"/>
  <c r="BI15" i="17"/>
  <c r="BE15" i="17"/>
  <c r="BA15" i="17"/>
  <c r="AW15" i="17"/>
  <c r="AS15" i="17"/>
  <c r="AO15" i="17"/>
  <c r="AK15" i="17"/>
  <c r="AG15" i="17"/>
  <c r="AC15" i="17"/>
  <c r="Y15" i="17"/>
  <c r="U15" i="17"/>
  <c r="Q15" i="17"/>
  <c r="M15" i="17"/>
  <c r="I15" i="17"/>
  <c r="E15" i="17"/>
  <c r="BY12" i="17"/>
  <c r="BX6" i="17"/>
  <c r="BU12" i="17"/>
  <c r="BT6" i="17"/>
  <c r="BQ12" i="17"/>
  <c r="BP6" i="17"/>
  <c r="BM12" i="17"/>
  <c r="BL6" i="17"/>
  <c r="BI12" i="17"/>
  <c r="BH6" i="17"/>
  <c r="BE12" i="17"/>
  <c r="BD6" i="17"/>
  <c r="BA12" i="17"/>
  <c r="AZ6" i="17"/>
  <c r="AW12" i="17"/>
  <c r="AV6" i="17"/>
  <c r="AS12" i="17"/>
  <c r="AR6" i="17"/>
  <c r="AO12" i="17"/>
  <c r="AN6" i="17"/>
  <c r="AK12" i="17"/>
  <c r="AJ6" i="17"/>
  <c r="AF6" i="17"/>
  <c r="AB6" i="17"/>
  <c r="X6" i="17"/>
  <c r="T6" i="17"/>
  <c r="P6" i="17"/>
  <c r="L6" i="17"/>
  <c r="H6" i="17"/>
  <c r="D6" i="17"/>
  <c r="BZ29" i="17"/>
  <c r="BW12" i="17"/>
  <c r="BV29" i="17"/>
  <c r="BS29" i="17"/>
  <c r="BR29" i="17"/>
  <c r="BO12" i="17"/>
  <c r="BN29" i="17"/>
  <c r="BK29" i="17"/>
  <c r="BJ29" i="17"/>
  <c r="BG12" i="17"/>
  <c r="BF29" i="17"/>
  <c r="BC29" i="17"/>
  <c r="BB29" i="17"/>
  <c r="AY12" i="17"/>
  <c r="AX29" i="17"/>
  <c r="AU29" i="17"/>
  <c r="AT29" i="17"/>
  <c r="AQ12" i="17"/>
  <c r="AP29" i="17"/>
  <c r="AM29" i="17"/>
  <c r="AL29" i="17"/>
  <c r="AI12" i="17"/>
  <c r="AH29" i="17"/>
  <c r="AG29" i="17"/>
  <c r="AE29" i="17"/>
  <c r="AD29" i="17"/>
  <c r="AC29" i="17"/>
  <c r="AA29" i="17"/>
  <c r="Z29" i="17"/>
  <c r="Y29" i="17"/>
  <c r="W29" i="17"/>
  <c r="V29" i="17"/>
  <c r="U29" i="17"/>
  <c r="S29" i="17"/>
  <c r="R29" i="17"/>
  <c r="Q29" i="17"/>
  <c r="O29" i="17"/>
  <c r="N29" i="17"/>
  <c r="M29" i="17"/>
  <c r="K29" i="17"/>
  <c r="J29" i="17"/>
  <c r="I29" i="17"/>
  <c r="G29" i="17"/>
  <c r="F29" i="17"/>
  <c r="E29" i="17"/>
  <c r="BZ12" i="17"/>
  <c r="BV12" i="17"/>
  <c r="BR12" i="17"/>
  <c r="BN12" i="17"/>
  <c r="BJ12" i="17"/>
  <c r="BF12" i="17"/>
  <c r="BB12" i="17"/>
  <c r="AX12" i="17"/>
  <c r="AT12" i="17"/>
  <c r="AP12" i="17"/>
  <c r="AL12" i="17"/>
  <c r="AH12" i="17"/>
  <c r="BZ6" i="17"/>
  <c r="BS26" i="17"/>
  <c r="BO26" i="17"/>
  <c r="BN6" i="17"/>
  <c r="BK26" i="17"/>
  <c r="BJ6" i="17"/>
  <c r="BC26" i="17"/>
  <c r="AY26" i="17"/>
  <c r="AX6" i="17"/>
  <c r="AU26" i="17"/>
  <c r="AT6" i="17"/>
  <c r="AM26" i="17"/>
  <c r="AI26" i="17"/>
  <c r="AH6" i="17"/>
  <c r="AE26" i="17"/>
  <c r="W26" i="17"/>
  <c r="S26" i="17"/>
  <c r="O26" i="17"/>
  <c r="G26" i="17"/>
  <c r="BY5" i="17"/>
  <c r="BX9" i="17"/>
  <c r="BW26" i="17"/>
  <c r="BT26" i="17"/>
  <c r="BQ5" i="17"/>
  <c r="BP26" i="17"/>
  <c r="BL26" i="17"/>
  <c r="BI5" i="17"/>
  <c r="BH9" i="17"/>
  <c r="BG26" i="17"/>
  <c r="BD26" i="17"/>
  <c r="BA5" i="17"/>
  <c r="AZ26" i="17"/>
  <c r="AV26" i="17"/>
  <c r="AS5" i="17"/>
  <c r="AR9" i="17"/>
  <c r="AQ26" i="17"/>
  <c r="AN26" i="17"/>
  <c r="AK5" i="17"/>
  <c r="AJ26" i="17"/>
  <c r="AG26" i="17"/>
  <c r="AF26" i="17"/>
  <c r="AD26" i="17"/>
  <c r="AB5" i="17"/>
  <c r="AA26" i="17"/>
  <c r="Z26" i="17"/>
  <c r="X26" i="17"/>
  <c r="V26" i="17"/>
  <c r="T26" i="17"/>
  <c r="R26" i="17"/>
  <c r="Q26" i="17"/>
  <c r="P26" i="17"/>
  <c r="N26" i="17"/>
  <c r="L5" i="17"/>
  <c r="K26" i="17"/>
  <c r="J26" i="17"/>
  <c r="H26" i="17"/>
  <c r="F26" i="17"/>
  <c r="D26" i="17"/>
  <c r="BW9" i="17"/>
  <c r="BT9" i="17"/>
  <c r="BS9" i="17"/>
  <c r="BO9" i="17"/>
  <c r="BL9" i="17"/>
  <c r="BK9" i="17"/>
  <c r="BG9" i="17"/>
  <c r="BD9" i="17"/>
  <c r="BC9" i="17"/>
  <c r="AY9" i="17"/>
  <c r="AV9" i="17"/>
  <c r="AU9" i="17"/>
  <c r="AQ9" i="17"/>
  <c r="AN9" i="17"/>
  <c r="AM9" i="17"/>
  <c r="AI9" i="17"/>
  <c r="BZ5" i="17"/>
  <c r="BV5" i="17"/>
  <c r="BR5" i="17"/>
  <c r="BN5" i="17"/>
  <c r="BJ5" i="17"/>
  <c r="BF5" i="17"/>
  <c r="BB5" i="17"/>
  <c r="AX5" i="17"/>
  <c r="AT5" i="17"/>
  <c r="AP5" i="17"/>
  <c r="AL5" i="17"/>
  <c r="AH5" i="17"/>
  <c r="AD5" i="17"/>
  <c r="Z5" i="17"/>
  <c r="V5" i="17"/>
  <c r="R5" i="17"/>
  <c r="N5" i="17"/>
  <c r="J5" i="17"/>
  <c r="F5" i="17"/>
  <c r="BW6" i="17"/>
  <c r="BV6" i="17"/>
  <c r="BU6" i="17"/>
  <c r="BS6" i="17"/>
  <c r="BR6" i="17"/>
  <c r="BQ6" i="17"/>
  <c r="BO6" i="17"/>
  <c r="BM6" i="17"/>
  <c r="BK6" i="17"/>
  <c r="BG6" i="17"/>
  <c r="BF6" i="17"/>
  <c r="BE6" i="17"/>
  <c r="BC6" i="17"/>
  <c r="BB6" i="17"/>
  <c r="BA6" i="17"/>
  <c r="AY6" i="17"/>
  <c r="AW6" i="17"/>
  <c r="AU6" i="17"/>
  <c r="AQ6" i="17"/>
  <c r="AP6" i="17"/>
  <c r="AO6" i="17"/>
  <c r="AM6" i="17"/>
  <c r="AL6" i="17"/>
  <c r="AK6" i="17"/>
  <c r="AI6" i="17"/>
  <c r="AG6" i="17"/>
  <c r="AE6" i="17"/>
  <c r="AA6" i="17"/>
  <c r="Z6" i="17"/>
  <c r="Y6" i="17"/>
  <c r="W6" i="17"/>
  <c r="V6" i="17"/>
  <c r="U6" i="17"/>
  <c r="S6" i="17"/>
  <c r="Q6" i="17"/>
  <c r="O6" i="17"/>
  <c r="K6" i="17"/>
  <c r="J6" i="17"/>
  <c r="I6" i="17"/>
  <c r="G6" i="17"/>
  <c r="F6" i="17"/>
  <c r="E6" i="17"/>
  <c r="BU5" i="17"/>
  <c r="BT5" i="17"/>
  <c r="BT4" i="17" s="1"/>
  <c r="BM5" i="17"/>
  <c r="BL5" i="17"/>
  <c r="BL21" i="17" s="1"/>
  <c r="BE5" i="17"/>
  <c r="BD5" i="17"/>
  <c r="BD4" i="17" s="1"/>
  <c r="AW5" i="17"/>
  <c r="AV5" i="17"/>
  <c r="AV21" i="17" s="1"/>
  <c r="AO5" i="17"/>
  <c r="AN5" i="17"/>
  <c r="AN4" i="17" s="1"/>
  <c r="AG5" i="17"/>
  <c r="AF5" i="17"/>
  <c r="Y5" i="17"/>
  <c r="X5" i="17"/>
  <c r="Q5" i="17"/>
  <c r="P5" i="17"/>
  <c r="I5" i="17"/>
  <c r="H5" i="17"/>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Z42" i="16"/>
  <c r="AE9" i="3" s="1"/>
  <c r="BY42" i="16"/>
  <c r="AD9" i="3" s="1"/>
  <c r="BX42" i="16"/>
  <c r="BW42" i="16"/>
  <c r="BV42" i="16"/>
  <c r="AA9" i="3" s="1"/>
  <c r="BU42" i="16"/>
  <c r="Z9" i="3" s="1"/>
  <c r="BT42" i="16"/>
  <c r="BS42" i="16"/>
  <c r="BR42" i="16"/>
  <c r="W9" i="3" s="1"/>
  <c r="BQ42" i="16"/>
  <c r="V9" i="3" s="1"/>
  <c r="BP42" i="16"/>
  <c r="BO42" i="16"/>
  <c r="BN42" i="16"/>
  <c r="S9" i="3" s="1"/>
  <c r="BM42" i="16"/>
  <c r="R9" i="3" s="1"/>
  <c r="BL42" i="16"/>
  <c r="BK42" i="16"/>
  <c r="BJ42" i="16"/>
  <c r="O9" i="3" s="1"/>
  <c r="BI42" i="16"/>
  <c r="N9" i="3" s="1"/>
  <c r="BH42" i="16"/>
  <c r="BG42" i="16"/>
  <c r="BF42" i="16"/>
  <c r="K9" i="3" s="1"/>
  <c r="BE42" i="16"/>
  <c r="J9" i="3" s="1"/>
  <c r="BD42" i="16"/>
  <c r="BC42"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T15" i="16"/>
  <c r="BL15" i="16"/>
  <c r="BD15" i="16"/>
  <c r="AV15" i="16"/>
  <c r="AN15" i="16"/>
  <c r="BZ15" i="16"/>
  <c r="BV15" i="16"/>
  <c r="BR15" i="16"/>
  <c r="BN15" i="16"/>
  <c r="BJ15" i="16"/>
  <c r="BF15" i="16"/>
  <c r="BB15" i="16"/>
  <c r="AX15" i="16"/>
  <c r="AT15" i="16"/>
  <c r="AP15" i="16"/>
  <c r="AL15" i="16"/>
  <c r="AH15" i="16"/>
  <c r="AZ12" i="16"/>
  <c r="AR12" i="16"/>
  <c r="AN12" i="16"/>
  <c r="AM12" i="16"/>
  <c r="AI12" i="16"/>
  <c r="BZ12" i="16"/>
  <c r="BY12" i="16"/>
  <c r="BV12" i="16"/>
  <c r="BU12" i="16"/>
  <c r="BR12" i="16"/>
  <c r="BQ12" i="16"/>
  <c r="BN12" i="16"/>
  <c r="BM12" i="16"/>
  <c r="BJ12" i="16"/>
  <c r="BI12" i="16"/>
  <c r="BF12" i="16"/>
  <c r="BE12" i="16"/>
  <c r="BB12" i="16"/>
  <c r="BA12" i="16"/>
  <c r="AX12" i="16"/>
  <c r="AW12" i="16"/>
  <c r="AT12" i="16"/>
  <c r="AS12" i="16"/>
  <c r="AP12" i="16"/>
  <c r="AO12" i="16"/>
  <c r="AL12" i="16"/>
  <c r="AK12" i="16"/>
  <c r="AH12" i="16"/>
  <c r="BX8" i="16"/>
  <c r="BT8" i="16"/>
  <c r="BP8" i="16"/>
  <c r="BJ8" i="16"/>
  <c r="BF8" i="16"/>
  <c r="BB8" i="16"/>
  <c r="AT8" i="16"/>
  <c r="AP8" i="16"/>
  <c r="AL8" i="16"/>
  <c r="BX5" i="16"/>
  <c r="BX10" i="4" s="1"/>
  <c r="BP5" i="16"/>
  <c r="BK32" i="15"/>
  <c r="BJ32" i="15"/>
  <c r="BJ26" i="15" s="1"/>
  <c r="BI32" i="15"/>
  <c r="BH32" i="15"/>
  <c r="BG32" i="15"/>
  <c r="BF32" i="15"/>
  <c r="BF26" i="15" s="1"/>
  <c r="BE32" i="15"/>
  <c r="BD32" i="15"/>
  <c r="BC32" i="15"/>
  <c r="BB32" i="15"/>
  <c r="BB26" i="15" s="1"/>
  <c r="BA32" i="15"/>
  <c r="AZ32" i="15"/>
  <c r="AY32" i="15"/>
  <c r="AX32" i="15"/>
  <c r="AX26" i="15" s="1"/>
  <c r="AW32" i="15"/>
  <c r="AV32" i="15"/>
  <c r="AU32" i="15"/>
  <c r="AT32" i="15"/>
  <c r="AT26" i="15" s="1"/>
  <c r="AS32" i="15"/>
  <c r="AR32" i="15"/>
  <c r="AQ32" i="15"/>
  <c r="AP32" i="15"/>
  <c r="AP26" i="15" s="1"/>
  <c r="AO32" i="15"/>
  <c r="AN32" i="15"/>
  <c r="AM32" i="15"/>
  <c r="AL32" i="15"/>
  <c r="AL26" i="15" s="1"/>
  <c r="AK32" i="15"/>
  <c r="AJ32" i="15"/>
  <c r="AI32" i="15"/>
  <c r="AH32" i="15"/>
  <c r="AH26" i="15" s="1"/>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BZ29" i="15"/>
  <c r="BY29" i="15"/>
  <c r="BX29" i="15"/>
  <c r="BX26" i="15" s="1"/>
  <c r="BW29" i="15"/>
  <c r="BV29" i="15"/>
  <c r="BU29" i="15"/>
  <c r="BT29" i="15"/>
  <c r="BT26" i="15" s="1"/>
  <c r="BS29" i="15"/>
  <c r="BR29" i="15"/>
  <c r="BQ29" i="15"/>
  <c r="BP29" i="15"/>
  <c r="BP26" i="15" s="1"/>
  <c r="BO29" i="15"/>
  <c r="BN29" i="15"/>
  <c r="BM29" i="15"/>
  <c r="BL29" i="15"/>
  <c r="BL26" i="15" s="1"/>
  <c r="BK29" i="15"/>
  <c r="BJ29" i="15"/>
  <c r="BI29" i="15"/>
  <c r="BH29" i="15"/>
  <c r="BH26" i="15" s="1"/>
  <c r="BG29" i="15"/>
  <c r="BF29" i="15"/>
  <c r="BE29" i="15"/>
  <c r="BD29" i="15"/>
  <c r="BD26" i="15" s="1"/>
  <c r="BC29" i="15"/>
  <c r="BB29" i="15"/>
  <c r="BA29" i="15"/>
  <c r="AZ29" i="15"/>
  <c r="AZ26" i="15" s="1"/>
  <c r="AY29" i="15"/>
  <c r="AX29" i="15"/>
  <c r="AW29" i="15"/>
  <c r="AV29" i="15"/>
  <c r="AV26" i="15" s="1"/>
  <c r="AU29" i="15"/>
  <c r="AT29" i="15"/>
  <c r="AS29" i="15"/>
  <c r="AR29" i="15"/>
  <c r="AR26" i="15" s="1"/>
  <c r="AQ29" i="15"/>
  <c r="AP29" i="15"/>
  <c r="AO29" i="15"/>
  <c r="AN29" i="15"/>
  <c r="AN26" i="15" s="1"/>
  <c r="AM29" i="15"/>
  <c r="AL29" i="15"/>
  <c r="AK29" i="15"/>
  <c r="AJ29" i="15"/>
  <c r="AJ26" i="15" s="1"/>
  <c r="AI29" i="15"/>
  <c r="AH29" i="15"/>
  <c r="BZ28" i="15"/>
  <c r="BY28" i="15"/>
  <c r="BY26" i="15" s="1"/>
  <c r="BX28" i="15"/>
  <c r="BW28" i="15"/>
  <c r="BV28" i="15"/>
  <c r="BU28" i="15"/>
  <c r="BU26" i="15" s="1"/>
  <c r="BT28" i="15"/>
  <c r="BS28" i="15"/>
  <c r="BR28" i="15"/>
  <c r="BQ28" i="15"/>
  <c r="BQ26" i="15" s="1"/>
  <c r="BP28" i="15"/>
  <c r="BO28" i="15"/>
  <c r="BN28" i="15"/>
  <c r="BM28" i="15"/>
  <c r="BM26" i="15" s="1"/>
  <c r="BL28" i="15"/>
  <c r="BK28" i="15"/>
  <c r="BJ28" i="15"/>
  <c r="BI28" i="15"/>
  <c r="BI26" i="15" s="1"/>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BZ26" i="15"/>
  <c r="BV26" i="15"/>
  <c r="BR26" i="15"/>
  <c r="BN26" i="15"/>
  <c r="BW24" i="15"/>
  <c r="BU24" i="15"/>
  <c r="BP24" i="15"/>
  <c r="BM24" i="15"/>
  <c r="BL24" i="15"/>
  <c r="BI24" i="15"/>
  <c r="BH24" i="15"/>
  <c r="BG24" i="15"/>
  <c r="BD24" i="15"/>
  <c r="BA24" i="15"/>
  <c r="AV24" i="15"/>
  <c r="AU24" i="15"/>
  <c r="AQ24" i="15"/>
  <c r="AO24" i="15"/>
  <c r="AN24" i="15"/>
  <c r="AJ24"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BZ20" i="15"/>
  <c r="BY20" i="15"/>
  <c r="BV20" i="15"/>
  <c r="BV18" i="15" s="1"/>
  <c r="BU20" i="15"/>
  <c r="BR20" i="15"/>
  <c r="BQ20" i="15"/>
  <c r="BN20" i="15"/>
  <c r="BN18" i="15" s="1"/>
  <c r="BM20" i="15"/>
  <c r="BJ20" i="15"/>
  <c r="BI20" i="15"/>
  <c r="BF20" i="15"/>
  <c r="BE20" i="15"/>
  <c r="BB20" i="15"/>
  <c r="BA20" i="15"/>
  <c r="AX20" i="15"/>
  <c r="AX18" i="15" s="1"/>
  <c r="AW20" i="15"/>
  <c r="AV20" i="15"/>
  <c r="AU20" i="15"/>
  <c r="AT20" i="15"/>
  <c r="AS20" i="15"/>
  <c r="AR20" i="15"/>
  <c r="AQ20" i="15"/>
  <c r="AP20" i="15"/>
  <c r="AP18" i="15" s="1"/>
  <c r="AO20" i="15"/>
  <c r="AN20" i="15"/>
  <c r="AM20" i="15"/>
  <c r="AL20" i="15"/>
  <c r="AK20" i="15"/>
  <c r="AJ20" i="15"/>
  <c r="AI20" i="15"/>
  <c r="AH20" i="15"/>
  <c r="AH18" i="15" s="1"/>
  <c r="BY19" i="15"/>
  <c r="BV19" i="15"/>
  <c r="BU19" i="15"/>
  <c r="BQ19" i="15"/>
  <c r="BN19" i="15"/>
  <c r="BM19" i="15"/>
  <c r="BI19" i="15"/>
  <c r="BF19" i="15"/>
  <c r="BE19" i="15"/>
  <c r="BA19" i="15"/>
  <c r="AX19" i="15"/>
  <c r="AW19" i="15"/>
  <c r="AS19" i="15"/>
  <c r="AP19" i="15"/>
  <c r="AO19" i="15"/>
  <c r="AK19" i="15"/>
  <c r="AH19" i="15"/>
  <c r="BX17" i="15"/>
  <c r="BU17" i="15"/>
  <c r="BT17" i="15"/>
  <c r="BH17" i="15"/>
  <c r="BE17" i="15"/>
  <c r="BD17" i="15"/>
  <c r="AR17" i="15"/>
  <c r="AO17" i="15"/>
  <c r="AN17" i="15"/>
  <c r="AJ17" i="15"/>
  <c r="BY16" i="15"/>
  <c r="BW16" i="15"/>
  <c r="BT16" i="15"/>
  <c r="BS16" i="15"/>
  <c r="BO16" i="15"/>
  <c r="BK16" i="15"/>
  <c r="BI16" i="15"/>
  <c r="BG16" i="15"/>
  <c r="BD16" i="15"/>
  <c r="AU16" i="15"/>
  <c r="AS16" i="15"/>
  <c r="AQ16" i="15"/>
  <c r="AN16" i="15"/>
  <c r="AM16" i="15"/>
  <c r="AI16" i="15"/>
  <c r="BS15" i="15"/>
  <c r="BR15" i="15"/>
  <c r="BQ15" i="15"/>
  <c r="BI15" i="15"/>
  <c r="BG15" i="15"/>
  <c r="BA15" i="15"/>
  <c r="BU14" i="15"/>
  <c r="BQ14" i="15"/>
  <c r="BP14" i="15"/>
  <c r="BM14" i="15"/>
  <c r="AX13" i="15"/>
  <c r="AV13" i="15"/>
  <c r="AS13" i="15"/>
  <c r="AR13" i="15"/>
  <c r="AN13" i="15"/>
  <c r="AM13" i="15"/>
  <c r="AK13" i="15"/>
  <c r="AH13" i="15"/>
  <c r="BU10" i="15"/>
  <c r="BQ10" i="15"/>
  <c r="BM10" i="15"/>
  <c r="BE10" i="15"/>
  <c r="BA10" i="15"/>
  <c r="AW10" i="15"/>
  <c r="AO10" i="15"/>
  <c r="AK10" i="15"/>
  <c r="BY9" i="15"/>
  <c r="BX9" i="15"/>
  <c r="BV9" i="15"/>
  <c r="BU9" i="15"/>
  <c r="BT9" i="15"/>
  <c r="BR9" i="15"/>
  <c r="BQ9" i="15"/>
  <c r="BM9" i="15"/>
  <c r="BL9" i="15"/>
  <c r="BJ9" i="15"/>
  <c r="BI9" i="15"/>
  <c r="BH9" i="15"/>
  <c r="BE9" i="15"/>
  <c r="BD9" i="15"/>
  <c r="BB9" i="15"/>
  <c r="AX9" i="15"/>
  <c r="AW9" i="15"/>
  <c r="AV9" i="15"/>
  <c r="AS9" i="15"/>
  <c r="AR9" i="15"/>
  <c r="AP9" i="15"/>
  <c r="AO9" i="15"/>
  <c r="AN9" i="15"/>
  <c r="AL9" i="15"/>
  <c r="AK9" i="15"/>
  <c r="BU8" i="15"/>
  <c r="BT8" i="15"/>
  <c r="BP8" i="15"/>
  <c r="BL8" i="15"/>
  <c r="BH8" i="15"/>
  <c r="BE8" i="15"/>
  <c r="AZ8" i="15"/>
  <c r="AW8" i="15"/>
  <c r="AV8" i="15"/>
  <c r="AO8" i="15"/>
  <c r="AN8" i="15"/>
  <c r="AJ8" i="15"/>
  <c r="BX7" i="15"/>
  <c r="BT7" i="15"/>
  <c r="BL7" i="15"/>
  <c r="BH7" i="15"/>
  <c r="BD7" i="15"/>
  <c r="AV7" i="15"/>
  <c r="AR7" i="15"/>
  <c r="AN7"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W44" i="14"/>
  <c r="BS44" i="14"/>
  <c r="BO44" i="14"/>
  <c r="BZ44" i="14"/>
  <c r="BX44" i="14"/>
  <c r="BV44" i="14"/>
  <c r="BT44" i="14"/>
  <c r="BR44" i="14"/>
  <c r="BP44" i="14"/>
  <c r="BN44" i="14"/>
  <c r="BL44" i="14"/>
  <c r="BY44" i="14"/>
  <c r="BU44" i="14"/>
  <c r="BQ44" i="14"/>
  <c r="BM44" i="14"/>
  <c r="BK42" i="14"/>
  <c r="BI42" i="14"/>
  <c r="BG42" i="14"/>
  <c r="BE42" i="14"/>
  <c r="BC42" i="14"/>
  <c r="BA42" i="14"/>
  <c r="AY42" i="14"/>
  <c r="AW42" i="14"/>
  <c r="AU42" i="14"/>
  <c r="AS42" i="14"/>
  <c r="AQ42" i="14"/>
  <c r="AO42" i="14"/>
  <c r="AM42" i="14"/>
  <c r="AK42" i="14"/>
  <c r="AI42" i="14"/>
  <c r="BJ43" i="14"/>
  <c r="BH43" i="14"/>
  <c r="BF43" i="14"/>
  <c r="BD43" i="14"/>
  <c r="BD44" i="14" s="1"/>
  <c r="BB43" i="14"/>
  <c r="AZ43" i="14"/>
  <c r="AX43" i="14"/>
  <c r="AV43" i="14"/>
  <c r="AV44" i="14" s="1"/>
  <c r="AT43" i="14"/>
  <c r="AR43" i="14"/>
  <c r="AP43" i="14"/>
  <c r="AN43" i="14"/>
  <c r="AN44" i="14" s="1"/>
  <c r="AL43" i="14"/>
  <c r="AJ43" i="14"/>
  <c r="AH43" i="14"/>
  <c r="BK43" i="14"/>
  <c r="BK44" i="14" s="1"/>
  <c r="BI43" i="14"/>
  <c r="BG43" i="14"/>
  <c r="BE43" i="14"/>
  <c r="BE44" i="14" s="1"/>
  <c r="BC43" i="14"/>
  <c r="BC44" i="14" s="1"/>
  <c r="BA43" i="14"/>
  <c r="AY43" i="14"/>
  <c r="AW43" i="14"/>
  <c r="AW44" i="14" s="1"/>
  <c r="AU43" i="14"/>
  <c r="AU44" i="14" s="1"/>
  <c r="AS43" i="14"/>
  <c r="AQ43" i="14"/>
  <c r="AO43" i="14"/>
  <c r="AO44" i="14" s="1"/>
  <c r="AM43" i="14"/>
  <c r="AM44" i="14" s="1"/>
  <c r="AK43" i="14"/>
  <c r="AI43" i="14"/>
  <c r="BJ42" i="14"/>
  <c r="BH42" i="14"/>
  <c r="BF42" i="14"/>
  <c r="BD42" i="14"/>
  <c r="BB42" i="14"/>
  <c r="AZ42" i="14"/>
  <c r="AX42" i="14"/>
  <c r="AV42" i="14"/>
  <c r="AT42" i="14"/>
  <c r="AR42" i="14"/>
  <c r="AP42" i="14"/>
  <c r="AN42" i="14"/>
  <c r="AL42" i="14"/>
  <c r="AJ42" i="14"/>
  <c r="AH42" i="14"/>
  <c r="BK33" i="14"/>
  <c r="BI33" i="14"/>
  <c r="BG33" i="14"/>
  <c r="BE33" i="14"/>
  <c r="BC33" i="14"/>
  <c r="BA33" i="14"/>
  <c r="AY33" i="14"/>
  <c r="AW33" i="14"/>
  <c r="AU33" i="14"/>
  <c r="AS33" i="14"/>
  <c r="AQ33" i="14"/>
  <c r="AO33" i="14"/>
  <c r="AM33" i="14"/>
  <c r="AK33" i="14"/>
  <c r="AI33" i="14"/>
  <c r="BJ34" i="14"/>
  <c r="BH34" i="14"/>
  <c r="BF34" i="14"/>
  <c r="BD34" i="14"/>
  <c r="BD35" i="14" s="1"/>
  <c r="BB34" i="14"/>
  <c r="AZ34" i="14"/>
  <c r="AX34" i="14"/>
  <c r="AV34" i="14"/>
  <c r="AV35" i="14" s="1"/>
  <c r="AT34" i="14"/>
  <c r="AR34" i="14"/>
  <c r="AP34" i="14"/>
  <c r="AN34" i="14"/>
  <c r="AN35" i="14" s="1"/>
  <c r="AL34" i="14"/>
  <c r="AJ34" i="14"/>
  <c r="AH34" i="14"/>
  <c r="BK34" i="14"/>
  <c r="BK35" i="14" s="1"/>
  <c r="BI34" i="14"/>
  <c r="BG34" i="14"/>
  <c r="BE34" i="14"/>
  <c r="BE35" i="14" s="1"/>
  <c r="BC34" i="14"/>
  <c r="BC35" i="14" s="1"/>
  <c r="BA34" i="14"/>
  <c r="AY34" i="14"/>
  <c r="AW34" i="14"/>
  <c r="AW35" i="14" s="1"/>
  <c r="AU34" i="14"/>
  <c r="AU35" i="14" s="1"/>
  <c r="AS34" i="14"/>
  <c r="AQ34" i="14"/>
  <c r="AO34" i="14"/>
  <c r="AO35" i="14" s="1"/>
  <c r="AM34" i="14"/>
  <c r="AM35" i="14" s="1"/>
  <c r="AK34" i="14"/>
  <c r="AI34" i="14"/>
  <c r="BJ33" i="14"/>
  <c r="BH33" i="14"/>
  <c r="BF33" i="14"/>
  <c r="BD33" i="14"/>
  <c r="BB33" i="14"/>
  <c r="AZ33" i="14"/>
  <c r="AX33" i="14"/>
  <c r="AV33" i="14"/>
  <c r="AT33" i="14"/>
  <c r="AR33" i="14"/>
  <c r="AP33" i="14"/>
  <c r="AN33" i="14"/>
  <c r="AL33" i="14"/>
  <c r="AJ33" i="14"/>
  <c r="AH33" i="14"/>
  <c r="BT19" i="14"/>
  <c r="BT20" i="14" s="1"/>
  <c r="BD19" i="14"/>
  <c r="BD20" i="14" s="1"/>
  <c r="BU19" i="14"/>
  <c r="BU20" i="14" s="1"/>
  <c r="BQ19" i="14"/>
  <c r="BQ20" i="14" s="1"/>
  <c r="BP19" i="14"/>
  <c r="BP20" i="14" s="1"/>
  <c r="BM19" i="14"/>
  <c r="BM20" i="14" s="1"/>
  <c r="BL19" i="14"/>
  <c r="BL20" i="14" s="1"/>
  <c r="BI19" i="14"/>
  <c r="BI20" i="14" s="1"/>
  <c r="BH19" i="14"/>
  <c r="BH20" i="14" s="1"/>
  <c r="BE19" i="14"/>
  <c r="BE20" i="14" s="1"/>
  <c r="BA19" i="14"/>
  <c r="BA20" i="14" s="1"/>
  <c r="BL11" i="14"/>
  <c r="BL12" i="14" s="1"/>
  <c r="AV11" i="14"/>
  <c r="AV12" i="14" s="1"/>
  <c r="BY11" i="14"/>
  <c r="BY12" i="14" s="1"/>
  <c r="BX11" i="14"/>
  <c r="BX12" i="14" s="1"/>
  <c r="BU11" i="14"/>
  <c r="BU12" i="14" s="1"/>
  <c r="BT11" i="14"/>
  <c r="BT12" i="14" s="1"/>
  <c r="BQ11" i="14"/>
  <c r="BQ12" i="14" s="1"/>
  <c r="BP11" i="14"/>
  <c r="BP12" i="14" s="1"/>
  <c r="BM11" i="14"/>
  <c r="BM12" i="14" s="1"/>
  <c r="BI11" i="14"/>
  <c r="BI12" i="14" s="1"/>
  <c r="BH11" i="14"/>
  <c r="BH12" i="14" s="1"/>
  <c r="BE11" i="14"/>
  <c r="BE12" i="14" s="1"/>
  <c r="BD11" i="14"/>
  <c r="BD12" i="14" s="1"/>
  <c r="BA11" i="14"/>
  <c r="BA12" i="14" s="1"/>
  <c r="AZ11" i="14"/>
  <c r="AZ12" i="14" s="1"/>
  <c r="AW11" i="14"/>
  <c r="AW12" i="14" s="1"/>
  <c r="AS11" i="14"/>
  <c r="AS12" i="14" s="1"/>
  <c r="AR11" i="14"/>
  <c r="AR12" i="14" s="1"/>
  <c r="AO11" i="14"/>
  <c r="AO12" i="14" s="1"/>
  <c r="AN11" i="14"/>
  <c r="AN12" i="14" s="1"/>
  <c r="AK11" i="14"/>
  <c r="AK12" i="14" s="1"/>
  <c r="AJ11" i="14"/>
  <c r="AJ12" i="14" s="1"/>
  <c r="BL102" i="13"/>
  <c r="BH102" i="13"/>
  <c r="BL91" i="13"/>
  <c r="BH91" i="13"/>
  <c r="BL64" i="13"/>
  <c r="BL55" i="13"/>
  <c r="BK98" i="12"/>
  <c r="BJ98" i="12"/>
  <c r="BJ109" i="12" s="1"/>
  <c r="BI98" i="12"/>
  <c r="BH98" i="12"/>
  <c r="BH109" i="12" s="1"/>
  <c r="BG98" i="12"/>
  <c r="BF98" i="12"/>
  <c r="BF109" i="12" s="1"/>
  <c r="BE98" i="12"/>
  <c r="BD98" i="12"/>
  <c r="BD109" i="12" s="1"/>
  <c r="BC98" i="12"/>
  <c r="BB98" i="12"/>
  <c r="BB109" i="12" s="1"/>
  <c r="BA98" i="12"/>
  <c r="AZ98" i="12"/>
  <c r="AZ109" i="12" s="1"/>
  <c r="AY98" i="12"/>
  <c r="AX98" i="12"/>
  <c r="AX109" i="12" s="1"/>
  <c r="AW98" i="12"/>
  <c r="AV98" i="12"/>
  <c r="AV109" i="12" s="1"/>
  <c r="AU98" i="12"/>
  <c r="AT98" i="12"/>
  <c r="AT109" i="12" s="1"/>
  <c r="AS98" i="12"/>
  <c r="AR98" i="12"/>
  <c r="AR109" i="12" s="1"/>
  <c r="AQ98" i="12"/>
  <c r="AP98" i="12"/>
  <c r="AP109" i="12" s="1"/>
  <c r="AO98" i="12"/>
  <c r="AN98" i="12"/>
  <c r="AN109" i="12" s="1"/>
  <c r="AM98" i="12"/>
  <c r="AL98" i="12"/>
  <c r="AL109" i="12" s="1"/>
  <c r="AK98" i="12"/>
  <c r="AJ98" i="12"/>
  <c r="AJ109" i="12" s="1"/>
  <c r="AI98" i="12"/>
  <c r="AH98" i="12"/>
  <c r="AH109" i="12" s="1"/>
  <c r="BU89" i="12"/>
  <c r="BU98" i="12" s="1"/>
  <c r="BT89" i="12"/>
  <c r="BT98" i="12" s="1"/>
  <c r="BT109" i="12" s="1"/>
  <c r="BS89" i="12"/>
  <c r="BS98" i="12" s="1"/>
  <c r="BR89" i="12"/>
  <c r="BR98" i="12" s="1"/>
  <c r="BQ89" i="12"/>
  <c r="BQ98" i="12" s="1"/>
  <c r="BP89" i="12"/>
  <c r="BP98" i="12" s="1"/>
  <c r="BP109" i="12" s="1"/>
  <c r="BO89" i="12"/>
  <c r="BO98" i="12" s="1"/>
  <c r="BN89" i="12"/>
  <c r="BN98" i="12" s="1"/>
  <c r="BM89" i="12"/>
  <c r="BM98" i="12" s="1"/>
  <c r="BL89" i="12"/>
  <c r="BL98" i="12" s="1"/>
  <c r="BL109" i="12" s="1"/>
  <c r="BZ88" i="12"/>
  <c r="BZ108" i="12" s="1"/>
  <c r="BY88" i="12"/>
  <c r="BY108" i="12" s="1"/>
  <c r="BX88" i="12"/>
  <c r="BX108" i="12" s="1"/>
  <c r="BW88" i="12"/>
  <c r="BW97" i="12" s="1"/>
  <c r="BV88" i="12"/>
  <c r="BV108" i="12" s="1"/>
  <c r="AP87" i="12"/>
  <c r="AO87" i="12"/>
  <c r="AN87" i="12"/>
  <c r="AM87" i="12"/>
  <c r="AL87" i="12"/>
  <c r="AK87" i="12"/>
  <c r="AJ87" i="12"/>
  <c r="AI87" i="12"/>
  <c r="AH87" i="12"/>
  <c r="AP86" i="12"/>
  <c r="AO86" i="12"/>
  <c r="AN86" i="12"/>
  <c r="AM86" i="12"/>
  <c r="AL86" i="12"/>
  <c r="AK86" i="12"/>
  <c r="AJ86" i="12"/>
  <c r="AI86" i="12"/>
  <c r="AI85" i="12" s="1"/>
  <c r="AH86" i="12"/>
  <c r="AO85" i="12"/>
  <c r="AK85"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K79" i="12"/>
  <c r="AJ79" i="12"/>
  <c r="AI79" i="12"/>
  <c r="AH79" i="12"/>
  <c r="AN78" i="12"/>
  <c r="AJ78" i="12"/>
  <c r="AP76" i="12"/>
  <c r="AO76" i="12"/>
  <c r="AN76" i="12"/>
  <c r="AM76" i="12"/>
  <c r="AL76" i="12"/>
  <c r="AK76" i="12"/>
  <c r="AJ76" i="12"/>
  <c r="AI76" i="12"/>
  <c r="AH76" i="12"/>
  <c r="AP75" i="12"/>
  <c r="AO75" i="12"/>
  <c r="AN75" i="12"/>
  <c r="AM75" i="12"/>
  <c r="AL75" i="12"/>
  <c r="AK75" i="12"/>
  <c r="AJ75" i="12"/>
  <c r="AI75" i="12"/>
  <c r="AH75" i="12"/>
  <c r="AN74" i="12"/>
  <c r="AJ74" i="12"/>
  <c r="BZ71" i="12"/>
  <c r="BY71" i="12"/>
  <c r="BX71" i="12"/>
  <c r="BW71" i="12"/>
  <c r="BV71" i="12"/>
  <c r="BU71" i="12"/>
  <c r="BT71" i="12"/>
  <c r="BS71" i="12"/>
  <c r="BR71" i="12"/>
  <c r="BN71" i="12"/>
  <c r="BL71" i="12"/>
  <c r="BF71" i="12"/>
  <c r="BB71" i="12"/>
  <c r="AX71" i="12"/>
  <c r="AV71" i="12"/>
  <c r="AT71" i="12"/>
  <c r="AR71" i="12"/>
  <c r="AP71" i="12"/>
  <c r="AL71" i="12"/>
  <c r="AH71" i="12"/>
  <c r="BZ70" i="12"/>
  <c r="BY70" i="12"/>
  <c r="BX70" i="12"/>
  <c r="BW70" i="12"/>
  <c r="BV70" i="12"/>
  <c r="BU70" i="12"/>
  <c r="BT70" i="12"/>
  <c r="BS70" i="12"/>
  <c r="BR70" i="12"/>
  <c r="BP70" i="12"/>
  <c r="BL70" i="12"/>
  <c r="BL72" i="12" s="1"/>
  <c r="BK70" i="12"/>
  <c r="BH70" i="12"/>
  <c r="BD70" i="12"/>
  <c r="BC70" i="12"/>
  <c r="AZ70" i="12"/>
  <c r="AV70" i="12"/>
  <c r="AV72" i="12" s="1"/>
  <c r="AU70" i="12"/>
  <c r="AR70" i="12"/>
  <c r="AR72" i="12" s="1"/>
  <c r="AN70" i="12"/>
  <c r="AM70" i="12"/>
  <c r="AJ70"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W62" i="12"/>
  <c r="BO62" i="12"/>
  <c r="BK62" i="12"/>
  <c r="BC62" i="12"/>
  <c r="AU62" i="12"/>
  <c r="BZ61" i="12"/>
  <c r="BY61" i="12"/>
  <c r="BX61" i="12"/>
  <c r="BW61" i="12"/>
  <c r="BV61" i="12"/>
  <c r="BU61" i="12"/>
  <c r="BT61" i="12"/>
  <c r="BS61" i="12"/>
  <c r="BR61" i="12"/>
  <c r="BQ61" i="12"/>
  <c r="BP61" i="12"/>
  <c r="BO61" i="12"/>
  <c r="BN61" i="12"/>
  <c r="BM61" i="12"/>
  <c r="BL61" i="12"/>
  <c r="BK61" i="12"/>
  <c r="BJ61" i="12"/>
  <c r="BI61" i="12"/>
  <c r="BG61" i="12"/>
  <c r="BE61" i="12"/>
  <c r="BC61" i="12"/>
  <c r="BB61" i="12"/>
  <c r="AY61" i="12"/>
  <c r="AW61" i="12"/>
  <c r="AU61" i="12"/>
  <c r="AT61" i="12"/>
  <c r="AS61" i="12"/>
  <c r="AQ61" i="12"/>
  <c r="AO61" i="12"/>
  <c r="AM61" i="12"/>
  <c r="AL61" i="12"/>
  <c r="AI61"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BZ27" i="12"/>
  <c r="BY27" i="12"/>
  <c r="BX27" i="12"/>
  <c r="BX38" i="12" s="1"/>
  <c r="BW27" i="12"/>
  <c r="BV27" i="12"/>
  <c r="BU27" i="12"/>
  <c r="BT27" i="12"/>
  <c r="BT38" i="12" s="1"/>
  <c r="BS27" i="12"/>
  <c r="BR27" i="12"/>
  <c r="BQ27" i="12"/>
  <c r="BP27" i="12"/>
  <c r="BP38" i="12" s="1"/>
  <c r="BO27" i="12"/>
  <c r="BN27" i="12"/>
  <c r="BM27" i="12"/>
  <c r="BL27" i="12"/>
  <c r="BL38" i="12" s="1"/>
  <c r="BK27" i="12"/>
  <c r="BJ27" i="12"/>
  <c r="BI27" i="12"/>
  <c r="BH27" i="12"/>
  <c r="BH38" i="12" s="1"/>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K23" i="12"/>
  <c r="BC23" i="12"/>
  <c r="BR15" i="12"/>
  <c r="BU15" i="12"/>
  <c r="BT15" i="12"/>
  <c r="BQ15" i="12"/>
  <c r="BP15" i="12"/>
  <c r="BM15" i="12"/>
  <c r="BL15" i="12"/>
  <c r="BZ10" i="12"/>
  <c r="BY10" i="12"/>
  <c r="BY41" i="12" s="1"/>
  <c r="BX10" i="12"/>
  <c r="BW10" i="12"/>
  <c r="BV10" i="12"/>
  <c r="BU10" i="12"/>
  <c r="BU41" i="12" s="1"/>
  <c r="BT10" i="12"/>
  <c r="BS10" i="12"/>
  <c r="BR10" i="12"/>
  <c r="BQ10" i="12"/>
  <c r="BQ41" i="12" s="1"/>
  <c r="BP10" i="12"/>
  <c r="BO10" i="12"/>
  <c r="BN10" i="12"/>
  <c r="BM10" i="12"/>
  <c r="BM41" i="12" s="1"/>
  <c r="BL10" i="12"/>
  <c r="BK10" i="12"/>
  <c r="BJ10" i="12"/>
  <c r="BI10" i="12"/>
  <c r="BI41" i="12" s="1"/>
  <c r="BH10" i="12"/>
  <c r="BG10" i="12"/>
  <c r="BF10" i="12"/>
  <c r="BE10" i="12"/>
  <c r="BE41" i="12" s="1"/>
  <c r="BD10" i="12"/>
  <c r="BC10" i="12"/>
  <c r="BB10" i="12"/>
  <c r="BA10" i="12"/>
  <c r="BA41" i="12" s="1"/>
  <c r="AZ10" i="12"/>
  <c r="AY10" i="12"/>
  <c r="AX10" i="12"/>
  <c r="AW10" i="12"/>
  <c r="AW41" i="12" s="1"/>
  <c r="AV10" i="12"/>
  <c r="AU10" i="12"/>
  <c r="AT10" i="12"/>
  <c r="AS10" i="12"/>
  <c r="AS41" i="12" s="1"/>
  <c r="AR10" i="12"/>
  <c r="AQ10" i="12"/>
  <c r="AP10" i="12"/>
  <c r="AO10" i="12"/>
  <c r="AO41" i="12" s="1"/>
  <c r="AN10" i="12"/>
  <c r="AM10" i="12"/>
  <c r="AL10" i="12"/>
  <c r="AK10" i="12"/>
  <c r="AK41" i="12" s="1"/>
  <c r="AJ10" i="12"/>
  <c r="AI10" i="12"/>
  <c r="AH10" i="12"/>
  <c r="BZ8" i="12"/>
  <c r="BY8" i="12"/>
  <c r="BX8" i="12"/>
  <c r="BW8" i="12"/>
  <c r="BW39" i="12" s="1"/>
  <c r="BV8" i="12"/>
  <c r="BU8" i="12"/>
  <c r="BT8" i="12"/>
  <c r="BS8" i="12"/>
  <c r="BS39" i="12" s="1"/>
  <c r="BR8" i="12"/>
  <c r="BQ8" i="12"/>
  <c r="BP8" i="12"/>
  <c r="BO8" i="12"/>
  <c r="BO39" i="12" s="1"/>
  <c r="BN8" i="12"/>
  <c r="BM8" i="12"/>
  <c r="BL8" i="12"/>
  <c r="BK8" i="12"/>
  <c r="BK39" i="12" s="1"/>
  <c r="BJ8" i="12"/>
  <c r="BI8" i="12"/>
  <c r="BH8" i="12"/>
  <c r="BG8" i="12"/>
  <c r="BG39" i="12" s="1"/>
  <c r="BF8" i="12"/>
  <c r="BE8" i="12"/>
  <c r="BD8" i="12"/>
  <c r="BC8" i="12"/>
  <c r="BC39" i="12" s="1"/>
  <c r="BB8" i="12"/>
  <c r="BA8" i="12"/>
  <c r="AZ8" i="12"/>
  <c r="AY8" i="12"/>
  <c r="AY39" i="12" s="1"/>
  <c r="AX8" i="12"/>
  <c r="AW8" i="12"/>
  <c r="AV8" i="12"/>
  <c r="AU8" i="12"/>
  <c r="AU39" i="12" s="1"/>
  <c r="AT8" i="12"/>
  <c r="AS8" i="12"/>
  <c r="AR8" i="12"/>
  <c r="AQ8" i="12"/>
  <c r="AQ39" i="12" s="1"/>
  <c r="AP8" i="12"/>
  <c r="AO8" i="12"/>
  <c r="AN8" i="12"/>
  <c r="AM8" i="12"/>
  <c r="AM39" i="12" s="1"/>
  <c r="AL8" i="12"/>
  <c r="AK8" i="12"/>
  <c r="AJ8" i="12"/>
  <c r="AI8" i="12"/>
  <c r="AI39" i="12" s="1"/>
  <c r="AH8" i="12"/>
  <c r="AY7" i="12"/>
  <c r="AM7" i="12"/>
  <c r="AI7" i="12"/>
  <c r="BZ6" i="12"/>
  <c r="BV6" i="12"/>
  <c r="BR6" i="12"/>
  <c r="BP6" i="12"/>
  <c r="BN6" i="12"/>
  <c r="BK6" i="12"/>
  <c r="BJ6" i="12"/>
  <c r="BF6" i="12"/>
  <c r="BB6" i="12"/>
  <c r="BA6" i="12"/>
  <c r="AT6" i="12"/>
  <c r="AP6" i="12"/>
  <c r="BY78" i="11"/>
  <c r="BW78" i="11"/>
  <c r="BU78" i="11"/>
  <c r="BS78" i="11"/>
  <c r="BQ78" i="11"/>
  <c r="BO78" i="11"/>
  <c r="BM78" i="11"/>
  <c r="BK78" i="11"/>
  <c r="BI78" i="11"/>
  <c r="BG78" i="11"/>
  <c r="BE78" i="11"/>
  <c r="BC78" i="11"/>
  <c r="BA78" i="11"/>
  <c r="AY78" i="11"/>
  <c r="AW78" i="11"/>
  <c r="AU78" i="11"/>
  <c r="AS78" i="11"/>
  <c r="AQ78" i="11"/>
  <c r="AO78" i="11"/>
  <c r="AM78" i="11"/>
  <c r="AK78" i="11"/>
  <c r="AI78" i="11"/>
  <c r="AG78" i="11"/>
  <c r="AE78" i="11"/>
  <c r="AC78" i="11"/>
  <c r="AA78" i="11"/>
  <c r="Y78" i="11"/>
  <c r="W78" i="11"/>
  <c r="U78" i="11"/>
  <c r="S78" i="11"/>
  <c r="Q78" i="11"/>
  <c r="O78" i="11"/>
  <c r="M78" i="11"/>
  <c r="K78" i="11"/>
  <c r="I78" i="11"/>
  <c r="G78" i="11"/>
  <c r="E78" i="11"/>
  <c r="BZ78" i="11"/>
  <c r="BX78" i="11"/>
  <c r="BV78" i="11"/>
  <c r="BT78" i="11"/>
  <c r="BR78" i="11"/>
  <c r="BP78" i="11"/>
  <c r="BN78" i="11"/>
  <c r="BL78" i="11"/>
  <c r="BJ78" i="11"/>
  <c r="BH78" i="11"/>
  <c r="BF78" i="11"/>
  <c r="BD78" i="11"/>
  <c r="BB78" i="11"/>
  <c r="AZ78" i="11"/>
  <c r="AX78" i="11"/>
  <c r="AV78" i="11"/>
  <c r="AT78" i="11"/>
  <c r="AR78" i="11"/>
  <c r="AP78" i="11"/>
  <c r="AN78" i="11"/>
  <c r="AL78" i="11"/>
  <c r="AJ78" i="11"/>
  <c r="AH78" i="11"/>
  <c r="AF78" i="11"/>
  <c r="AD78" i="11"/>
  <c r="AB78" i="11"/>
  <c r="Z78" i="11"/>
  <c r="X78" i="11"/>
  <c r="V78" i="11"/>
  <c r="T78" i="11"/>
  <c r="R78" i="11"/>
  <c r="P78" i="11"/>
  <c r="N78" i="11"/>
  <c r="L78" i="11"/>
  <c r="J78" i="11"/>
  <c r="H78" i="11"/>
  <c r="F78" i="11"/>
  <c r="D78" i="11"/>
  <c r="BZ86" i="12"/>
  <c r="BV86" i="12"/>
  <c r="BR86" i="12"/>
  <c r="BN86" i="12"/>
  <c r="BJ86" i="12"/>
  <c r="BF86" i="12"/>
  <c r="BB86" i="12"/>
  <c r="AX86" i="12"/>
  <c r="AT86" i="12"/>
  <c r="BZ114" i="9"/>
  <c r="BY114" i="9"/>
  <c r="BU114" i="9"/>
  <c r="BR114" i="9"/>
  <c r="BQ114" i="9"/>
  <c r="BN114" i="9"/>
  <c r="BM114" i="9"/>
  <c r="BJ114" i="9"/>
  <c r="BI114" i="9"/>
  <c r="BF114" i="9"/>
  <c r="BE114" i="9"/>
  <c r="BB114" i="9"/>
  <c r="BA114" i="9"/>
  <c r="AX114" i="9"/>
  <c r="AW114" i="9"/>
  <c r="AT114" i="9"/>
  <c r="AS114" i="9"/>
  <c r="AP114" i="9"/>
  <c r="AO114" i="9"/>
  <c r="AL114" i="9"/>
  <c r="AH114" i="9"/>
  <c r="BZ113" i="9"/>
  <c r="BR113" i="9"/>
  <c r="BN113" i="9"/>
  <c r="BJ113" i="9"/>
  <c r="BF113" i="9"/>
  <c r="BB113" i="9"/>
  <c r="AX113" i="9"/>
  <c r="AT113" i="9"/>
  <c r="AP113" i="9"/>
  <c r="AL113" i="9"/>
  <c r="AH113" i="9"/>
  <c r="BY83" i="12"/>
  <c r="BU83" i="12"/>
  <c r="BQ83" i="12"/>
  <c r="BM83" i="12"/>
  <c r="BY99" i="9"/>
  <c r="BX99" i="9"/>
  <c r="BU99" i="9"/>
  <c r="BT99" i="9"/>
  <c r="BQ99" i="9"/>
  <c r="BP99" i="9"/>
  <c r="BM99" i="9"/>
  <c r="BL99" i="9"/>
  <c r="BI99" i="9"/>
  <c r="BH99" i="9"/>
  <c r="BA99" i="9"/>
  <c r="AZ99" i="9"/>
  <c r="AS99" i="9"/>
  <c r="AR99" i="9"/>
  <c r="AK99" i="9"/>
  <c r="AJ99" i="9"/>
  <c r="BK99" i="9"/>
  <c r="BG99" i="9"/>
  <c r="BC99" i="9"/>
  <c r="AY99" i="9"/>
  <c r="AU99" i="9"/>
  <c r="AQ99" i="9"/>
  <c r="AM99" i="9"/>
  <c r="AI99" i="9"/>
  <c r="BX94" i="9"/>
  <c r="BT94" i="9"/>
  <c r="BP94" i="9"/>
  <c r="BL94" i="9"/>
  <c r="BH94" i="9"/>
  <c r="BD94" i="9"/>
  <c r="AZ94" i="9"/>
  <c r="AV94" i="9"/>
  <c r="AR94" i="9"/>
  <c r="AN94" i="9"/>
  <c r="AJ94" i="9"/>
  <c r="BX79" i="12"/>
  <c r="BW79" i="12"/>
  <c r="BT79" i="12"/>
  <c r="BS79" i="12"/>
  <c r="BP79" i="12"/>
  <c r="BO79" i="12"/>
  <c r="BL79" i="12"/>
  <c r="BK79" i="12"/>
  <c r="BH79" i="12"/>
  <c r="BG79" i="12"/>
  <c r="BD79" i="12"/>
  <c r="BC79" i="12"/>
  <c r="AZ79" i="12"/>
  <c r="AY79" i="12"/>
  <c r="AX79" i="12"/>
  <c r="AW79" i="12"/>
  <c r="AV79" i="12"/>
  <c r="AU79" i="12"/>
  <c r="AT79" i="12"/>
  <c r="AS79" i="12"/>
  <c r="AR79" i="12"/>
  <c r="AQ79" i="12"/>
  <c r="BX75" i="12"/>
  <c r="BW75" i="12"/>
  <c r="BT75" i="12"/>
  <c r="BS75" i="12"/>
  <c r="BP75" i="12"/>
  <c r="BO75" i="12"/>
  <c r="BL75" i="12"/>
  <c r="BK75" i="12"/>
  <c r="BH75" i="12"/>
  <c r="BG75" i="12"/>
  <c r="BD75" i="12"/>
  <c r="BC75" i="12"/>
  <c r="AZ75" i="12"/>
  <c r="AY75" i="12"/>
  <c r="AV75" i="12"/>
  <c r="AU75" i="12"/>
  <c r="AR75" i="12"/>
  <c r="AQ75" i="12"/>
  <c r="BZ82" i="9"/>
  <c r="BY82" i="9"/>
  <c r="BV82" i="9"/>
  <c r="BU82" i="9"/>
  <c r="BR82" i="9"/>
  <c r="BQ82" i="9"/>
  <c r="BN82" i="9"/>
  <c r="BM82" i="9"/>
  <c r="BJ82" i="9"/>
  <c r="BI82" i="9"/>
  <c r="BF82" i="9"/>
  <c r="BE82" i="9"/>
  <c r="BC82" i="9"/>
  <c r="BB82" i="9"/>
  <c r="BA82" i="9"/>
  <c r="AX82" i="9"/>
  <c r="AW82" i="9"/>
  <c r="AT82" i="9"/>
  <c r="AS82" i="9"/>
  <c r="AP82" i="9"/>
  <c r="AO82" i="9"/>
  <c r="AM82" i="9"/>
  <c r="AL82" i="9"/>
  <c r="AK82" i="9"/>
  <c r="AI82" i="9"/>
  <c r="AH82" i="9"/>
  <c r="BX71" i="9"/>
  <c r="BR68" i="9"/>
  <c r="BY50" i="9"/>
  <c r="BU50" i="9"/>
  <c r="BQ50" i="9"/>
  <c r="BM50" i="9"/>
  <c r="BI50" i="9"/>
  <c r="BE50" i="9"/>
  <c r="BA50" i="9"/>
  <c r="AW50" i="9"/>
  <c r="AS50" i="9"/>
  <c r="AO50" i="9"/>
  <c r="AK50" i="9"/>
  <c r="BZ45" i="9"/>
  <c r="BV45" i="9"/>
  <c r="BR45" i="9"/>
  <c r="BN45" i="9"/>
  <c r="BJ45" i="9"/>
  <c r="BF45" i="9"/>
  <c r="BB45" i="9"/>
  <c r="AX45" i="9"/>
  <c r="AT45" i="9"/>
  <c r="AP45" i="9"/>
  <c r="AL45" i="9"/>
  <c r="AH45" i="9"/>
  <c r="BX40" i="9"/>
  <c r="BW40" i="9"/>
  <c r="BT40" i="9"/>
  <c r="BS40" i="9"/>
  <c r="BP40" i="9"/>
  <c r="BO40" i="9"/>
  <c r="BL40" i="9"/>
  <c r="BK40" i="9"/>
  <c r="BG40" i="9"/>
  <c r="BC40" i="9"/>
  <c r="AY40" i="9"/>
  <c r="AU40" i="9"/>
  <c r="AQ40" i="9"/>
  <c r="AM40" i="9"/>
  <c r="AI40" i="9"/>
  <c r="BZ34" i="9"/>
  <c r="BV34" i="9"/>
  <c r="BW34" i="9"/>
  <c r="BS34" i="9"/>
  <c r="BY34" i="9"/>
  <c r="BX34" i="9"/>
  <c r="BU34" i="9"/>
  <c r="BT34" i="9"/>
  <c r="BQ34" i="9"/>
  <c r="BP34" i="9"/>
  <c r="BM34" i="9"/>
  <c r="BL34" i="9"/>
  <c r="BV139" i="9"/>
  <c r="BN139" i="9"/>
  <c r="BF139" i="9"/>
  <c r="AX139" i="9"/>
  <c r="BR22" i="10"/>
  <c r="BN22" i="10"/>
  <c r="BB22" i="10"/>
  <c r="AX22" i="10"/>
  <c r="AL22" i="10"/>
  <c r="AH22" i="10"/>
  <c r="BY22" i="9"/>
  <c r="BU22" i="9"/>
  <c r="BQ22" i="9"/>
  <c r="BM22" i="9"/>
  <c r="BI22" i="9"/>
  <c r="BE22" i="9"/>
  <c r="BA22" i="9"/>
  <c r="AW22" i="9"/>
  <c r="AS22" i="9"/>
  <c r="AO22" i="9"/>
  <c r="AK22" i="9"/>
  <c r="BO143" i="9"/>
  <c r="BK143" i="9"/>
  <c r="BG143" i="10"/>
  <c r="BC143" i="9"/>
  <c r="AY143" i="9"/>
  <c r="AU143" i="9"/>
  <c r="AQ143" i="10"/>
  <c r="AM143" i="9"/>
  <c r="AI143" i="9"/>
  <c r="BX143" i="10"/>
  <c r="BZ29" i="12"/>
  <c r="BV29" i="12"/>
  <c r="BR29" i="12"/>
  <c r="BN29" i="12"/>
  <c r="BJ29" i="12"/>
  <c r="BF29" i="12"/>
  <c r="BB29" i="12"/>
  <c r="AX29" i="12"/>
  <c r="AT29" i="12"/>
  <c r="AP29" i="12"/>
  <c r="AL29" i="12"/>
  <c r="AH29" i="12"/>
  <c r="BX134" i="10"/>
  <c r="BW134" i="10"/>
  <c r="BT134" i="9"/>
  <c r="BS134" i="10"/>
  <c r="BP134" i="9"/>
  <c r="BO134" i="10"/>
  <c r="BL134" i="10"/>
  <c r="BK134" i="10"/>
  <c r="BH134" i="10"/>
  <c r="BG134" i="10"/>
  <c r="BD134" i="9"/>
  <c r="BC134" i="10"/>
  <c r="AZ134" i="9"/>
  <c r="AY134" i="10"/>
  <c r="AV134" i="10"/>
  <c r="AU134" i="10"/>
  <c r="AR134" i="10"/>
  <c r="AQ134" i="10"/>
  <c r="AN134" i="9"/>
  <c r="AM134" i="10"/>
  <c r="AJ134" i="9"/>
  <c r="AI134" i="10"/>
  <c r="BY142" i="9"/>
  <c r="BW16" i="9"/>
  <c r="BU142" i="9"/>
  <c r="BS16" i="9"/>
  <c r="BQ142" i="9"/>
  <c r="BO16" i="9"/>
  <c r="BM142" i="9"/>
  <c r="BK16" i="9"/>
  <c r="BI142" i="9"/>
  <c r="BG16" i="9"/>
  <c r="BE142" i="9"/>
  <c r="BC16" i="9"/>
  <c r="BA142" i="9"/>
  <c r="AY16" i="9"/>
  <c r="AW142" i="9"/>
  <c r="AU16" i="9"/>
  <c r="AS142" i="9"/>
  <c r="AQ16" i="9"/>
  <c r="AO142" i="9"/>
  <c r="AM16" i="9"/>
  <c r="AK142" i="9"/>
  <c r="AI16" i="9"/>
  <c r="BZ50" i="8"/>
  <c r="BY50" i="8"/>
  <c r="BX50" i="8"/>
  <c r="BW50" i="8"/>
  <c r="BV50" i="8"/>
  <c r="BU50" i="8"/>
  <c r="BT50" i="8"/>
  <c r="BS50" i="8"/>
  <c r="BR50" i="8"/>
  <c r="BQ50" i="8"/>
  <c r="BT113" i="6"/>
  <c r="BZ102" i="6"/>
  <c r="BV102" i="6"/>
  <c r="BY102" i="6"/>
  <c r="BX102" i="6"/>
  <c r="BU102" i="6"/>
  <c r="BT102" i="6"/>
  <c r="BW102" i="6"/>
  <c r="BW97" i="6"/>
  <c r="BZ92" i="6"/>
  <c r="BY92" i="6"/>
  <c r="BX92" i="6"/>
  <c r="BW92" i="6"/>
  <c r="BV92" i="6"/>
  <c r="BU92" i="6"/>
  <c r="BT92" i="6"/>
  <c r="BS92" i="6"/>
  <c r="BR92" i="6"/>
  <c r="BQ92" i="6"/>
  <c r="BP92" i="6"/>
  <c r="BO92" i="6"/>
  <c r="BN92" i="6"/>
  <c r="BM92" i="6"/>
  <c r="BL92" i="6"/>
  <c r="BK92" i="6"/>
  <c r="BK90" i="6" s="1"/>
  <c r="BJ92" i="6"/>
  <c r="BI92" i="6"/>
  <c r="BH92" i="6"/>
  <c r="BG92" i="6"/>
  <c r="BF92" i="6"/>
  <c r="BE92" i="6"/>
  <c r="BD92" i="6"/>
  <c r="BC92" i="6"/>
  <c r="BC90" i="6" s="1"/>
  <c r="BB92" i="6"/>
  <c r="BB90" i="6" s="1"/>
  <c r="BA92" i="6"/>
  <c r="BA90" i="6" s="1"/>
  <c r="AZ92" i="6"/>
  <c r="AY92" i="6"/>
  <c r="AY90" i="6" s="1"/>
  <c r="AX92" i="6"/>
  <c r="AX90" i="6" s="1"/>
  <c r="AW92" i="6"/>
  <c r="AW90" i="6" s="1"/>
  <c r="AV92" i="6"/>
  <c r="AU92" i="6"/>
  <c r="AU90" i="6" s="1"/>
  <c r="BW91" i="6"/>
  <c r="BS91" i="6"/>
  <c r="BO91" i="6"/>
  <c r="BW90" i="6"/>
  <c r="BH90" i="6"/>
  <c r="BD90" i="6"/>
  <c r="AZ90" i="6"/>
  <c r="AV90" i="6"/>
  <c r="BW89" i="6"/>
  <c r="BO89" i="6"/>
  <c r="BK89" i="6"/>
  <c r="BG89" i="6"/>
  <c r="BC89" i="6"/>
  <c r="AY89" i="6"/>
  <c r="AW89" i="6"/>
  <c r="AV89" i="6"/>
  <c r="AU89" i="6"/>
  <c r="BW88" i="6"/>
  <c r="BS88" i="6"/>
  <c r="BZ90" i="12"/>
  <c r="BY90" i="12"/>
  <c r="BX90" i="12"/>
  <c r="BV90" i="12"/>
  <c r="BU90" i="12"/>
  <c r="BT90" i="12"/>
  <c r="BR90" i="12"/>
  <c r="BQ90" i="12"/>
  <c r="BP90" i="12"/>
  <c r="BN90" i="12"/>
  <c r="BM90" i="12"/>
  <c r="BL90" i="12"/>
  <c r="BJ90" i="12"/>
  <c r="BI90" i="12"/>
  <c r="BH90" i="12"/>
  <c r="BF90" i="12"/>
  <c r="BE90" i="12"/>
  <c r="BD90" i="12"/>
  <c r="BB90" i="12"/>
  <c r="BA90" i="12"/>
  <c r="AZ90" i="12"/>
  <c r="AX90" i="12"/>
  <c r="AW90" i="12"/>
  <c r="AV90" i="12"/>
  <c r="AT90" i="12"/>
  <c r="AS90" i="12"/>
  <c r="AR90" i="12"/>
  <c r="AP90" i="12"/>
  <c r="AO90" i="12"/>
  <c r="AN90" i="12"/>
  <c r="AL90" i="12"/>
  <c r="AK90" i="12"/>
  <c r="AJ90" i="12"/>
  <c r="AH90" i="12"/>
  <c r="BX71" i="7"/>
  <c r="BY71" i="6"/>
  <c r="BX71" i="6"/>
  <c r="BR68" i="7"/>
  <c r="BS68" i="6"/>
  <c r="BR68" i="6"/>
  <c r="BX60" i="6"/>
  <c r="BW60" i="6"/>
  <c r="BT60" i="6"/>
  <c r="BS60" i="6"/>
  <c r="BP60" i="6"/>
  <c r="BO60" i="6"/>
  <c r="BL60" i="6"/>
  <c r="BK60" i="6"/>
  <c r="BH60" i="6"/>
  <c r="BG60" i="6"/>
  <c r="BD60" i="6"/>
  <c r="BC60" i="6"/>
  <c r="AZ60" i="6"/>
  <c r="AY60" i="6"/>
  <c r="AV60" i="6"/>
  <c r="AU60" i="6"/>
  <c r="AR60" i="6"/>
  <c r="AQ60" i="6"/>
  <c r="AN60" i="6"/>
  <c r="AM60" i="6"/>
  <c r="AJ60" i="6"/>
  <c r="AI60" i="6"/>
  <c r="AF60" i="6"/>
  <c r="AE60" i="6"/>
  <c r="AB60" i="6"/>
  <c r="AA60" i="6"/>
  <c r="X60" i="6"/>
  <c r="W60" i="6"/>
  <c r="T60" i="6"/>
  <c r="S60" i="6"/>
  <c r="P60" i="6"/>
  <c r="O60" i="6"/>
  <c r="L60" i="6"/>
  <c r="K60" i="6"/>
  <c r="H60" i="6"/>
  <c r="G60" i="6"/>
  <c r="D60" i="6"/>
  <c r="BY82" i="12"/>
  <c r="BX82" i="12"/>
  <c r="BW82" i="12"/>
  <c r="BU82" i="12"/>
  <c r="BT82" i="12"/>
  <c r="BS82" i="12"/>
  <c r="BQ82" i="12"/>
  <c r="BP82" i="12"/>
  <c r="BO82" i="12"/>
  <c r="BM82" i="12"/>
  <c r="BL82" i="12"/>
  <c r="BK82" i="12"/>
  <c r="BI82" i="12"/>
  <c r="BH82" i="12"/>
  <c r="BG82" i="12"/>
  <c r="BE82" i="12"/>
  <c r="BD82" i="12"/>
  <c r="BC82" i="12"/>
  <c r="BA82" i="12"/>
  <c r="AZ82" i="12"/>
  <c r="AY82" i="12"/>
  <c r="AW82" i="12"/>
  <c r="AV82" i="12"/>
  <c r="AU82" i="12"/>
  <c r="AS82" i="12"/>
  <c r="AR82" i="12"/>
  <c r="AQ82" i="12"/>
  <c r="AO82" i="12"/>
  <c r="AN82" i="12"/>
  <c r="AM82" i="12"/>
  <c r="AK82" i="12"/>
  <c r="AJ82" i="12"/>
  <c r="AI82" i="12"/>
  <c r="BH89" i="6"/>
  <c r="BF89" i="6"/>
  <c r="BD89" i="6"/>
  <c r="BB89" i="6"/>
  <c r="AZ89" i="6"/>
  <c r="AX89" i="6"/>
  <c r="BZ9" i="12"/>
  <c r="BY9" i="12"/>
  <c r="BX9" i="12"/>
  <c r="BV9" i="12"/>
  <c r="BU9" i="12"/>
  <c r="BT9" i="12"/>
  <c r="BR9" i="12"/>
  <c r="BQ9" i="12"/>
  <c r="BP9" i="12"/>
  <c r="BN9" i="12"/>
  <c r="BM9" i="12"/>
  <c r="BL9" i="12"/>
  <c r="BJ9" i="12"/>
  <c r="BI9" i="12"/>
  <c r="BH9" i="12"/>
  <c r="BF9" i="12"/>
  <c r="BE9" i="12"/>
  <c r="BD9" i="12"/>
  <c r="BB9" i="12"/>
  <c r="BA9" i="12"/>
  <c r="AZ9" i="12"/>
  <c r="AX9" i="12"/>
  <c r="AW9" i="12"/>
  <c r="AV9" i="12"/>
  <c r="AT9" i="12"/>
  <c r="AS9" i="12"/>
  <c r="AR9" i="12"/>
  <c r="AP9" i="12"/>
  <c r="AO9" i="12"/>
  <c r="AN9" i="12"/>
  <c r="AL9" i="12"/>
  <c r="AK9" i="12"/>
  <c r="AJ9" i="12"/>
  <c r="AH9" i="12"/>
  <c r="BY38" i="7"/>
  <c r="BU38" i="7"/>
  <c r="BQ38" i="7"/>
  <c r="BM38" i="7"/>
  <c r="BI38" i="7"/>
  <c r="BE38" i="7"/>
  <c r="BA38" i="7"/>
  <c r="AW38" i="7"/>
  <c r="AS38" i="7"/>
  <c r="AO38" i="7"/>
  <c r="AK38" i="7"/>
  <c r="AG38" i="7"/>
  <c r="AE38" i="7"/>
  <c r="AC38" i="7"/>
  <c r="AA38" i="7"/>
  <c r="Y38" i="7"/>
  <c r="W38" i="7"/>
  <c r="U38" i="7"/>
  <c r="S38" i="7"/>
  <c r="Q38" i="7"/>
  <c r="O38" i="7"/>
  <c r="M38" i="7"/>
  <c r="K38" i="7"/>
  <c r="I38" i="7"/>
  <c r="G38" i="7"/>
  <c r="E38" i="7"/>
  <c r="BY38" i="6"/>
  <c r="BX38" i="6"/>
  <c r="BU38" i="6"/>
  <c r="BT38" i="6"/>
  <c r="BQ38" i="6"/>
  <c r="BP38" i="6"/>
  <c r="BM38" i="6"/>
  <c r="BL38" i="6"/>
  <c r="BI38" i="6"/>
  <c r="BH38" i="6"/>
  <c r="BE38" i="6"/>
  <c r="BD38" i="6"/>
  <c r="BA38" i="6"/>
  <c r="AZ38" i="6"/>
  <c r="AW38" i="6"/>
  <c r="AV38" i="6"/>
  <c r="AS38" i="6"/>
  <c r="AR38" i="6"/>
  <c r="AO38" i="6"/>
  <c r="AN38" i="6"/>
  <c r="AK38" i="6"/>
  <c r="AJ38" i="6"/>
  <c r="AG38" i="6"/>
  <c r="AF38" i="6"/>
  <c r="AC38" i="6"/>
  <c r="AB38" i="6"/>
  <c r="Y38" i="6"/>
  <c r="X38" i="6"/>
  <c r="U38" i="6"/>
  <c r="T38" i="6"/>
  <c r="Q38" i="6"/>
  <c r="P38" i="6"/>
  <c r="M38" i="6"/>
  <c r="L38" i="6"/>
  <c r="I38" i="6"/>
  <c r="H38" i="6"/>
  <c r="E38" i="6"/>
  <c r="D38" i="6"/>
  <c r="BZ54" i="12"/>
  <c r="BY54" i="12"/>
  <c r="BX54" i="12"/>
  <c r="BV54" i="12"/>
  <c r="BU54" i="12"/>
  <c r="BT54" i="12"/>
  <c r="BR54" i="12"/>
  <c r="BQ54" i="12"/>
  <c r="BP54" i="12"/>
  <c r="BN54" i="12"/>
  <c r="BM54" i="12"/>
  <c r="BL54" i="12"/>
  <c r="BJ54" i="12"/>
  <c r="BI54" i="12"/>
  <c r="BH54" i="12"/>
  <c r="BF54" i="12"/>
  <c r="BE54" i="12"/>
  <c r="BD54" i="12"/>
  <c r="BB54" i="12"/>
  <c r="BA54" i="12"/>
  <c r="AZ54" i="12"/>
  <c r="AX54" i="12"/>
  <c r="AW54" i="12"/>
  <c r="AV54" i="12"/>
  <c r="AT54" i="12"/>
  <c r="AS54" i="12"/>
  <c r="AR54" i="12"/>
  <c r="AP54" i="12"/>
  <c r="AO54" i="12"/>
  <c r="AN54" i="12"/>
  <c r="AL54" i="12"/>
  <c r="AK54" i="12"/>
  <c r="AJ54" i="12"/>
  <c r="AH54" i="12"/>
  <c r="BZ81" i="12"/>
  <c r="BY81" i="12"/>
  <c r="BW81" i="12"/>
  <c r="BV81" i="12"/>
  <c r="BU81" i="12"/>
  <c r="BS81" i="12"/>
  <c r="BR81" i="12"/>
  <c r="BQ81" i="12"/>
  <c r="BO81" i="12"/>
  <c r="BN81" i="12"/>
  <c r="BM81" i="12"/>
  <c r="BK81" i="12"/>
  <c r="BJ81" i="12"/>
  <c r="BI81" i="12"/>
  <c r="BG81" i="12"/>
  <c r="BF81" i="12"/>
  <c r="BE81" i="12"/>
  <c r="BC81" i="12"/>
  <c r="BB81" i="12"/>
  <c r="BA81" i="12"/>
  <c r="AY81" i="12"/>
  <c r="AX81" i="12"/>
  <c r="AW81" i="12"/>
  <c r="AU81" i="12"/>
  <c r="AT81" i="12"/>
  <c r="AS81" i="12"/>
  <c r="AQ81" i="12"/>
  <c r="AP81" i="12"/>
  <c r="AO81" i="12"/>
  <c r="AM81" i="12"/>
  <c r="AL81" i="12"/>
  <c r="AK81" i="12"/>
  <c r="AI81" i="12"/>
  <c r="AH81" i="12"/>
  <c r="BZ27" i="7"/>
  <c r="BV27" i="7"/>
  <c r="BR27" i="7"/>
  <c r="BN27" i="7"/>
  <c r="BZ27" i="6"/>
  <c r="BV27" i="6"/>
  <c r="BR27" i="6"/>
  <c r="BN27" i="6"/>
  <c r="BJ89" i="6"/>
  <c r="BX20" i="6"/>
  <c r="BT20" i="6"/>
  <c r="BP20" i="6"/>
  <c r="BL20" i="6"/>
  <c r="BH20" i="6"/>
  <c r="BD20" i="6"/>
  <c r="AZ20" i="6"/>
  <c r="AV20" i="6"/>
  <c r="AR20" i="6"/>
  <c r="AN20" i="6"/>
  <c r="AJ20" i="6"/>
  <c r="AF20" i="6"/>
  <c r="AB20" i="6"/>
  <c r="X20" i="6"/>
  <c r="T20" i="6"/>
  <c r="P20" i="6"/>
  <c r="L20" i="6"/>
  <c r="H20" i="6"/>
  <c r="D20" i="6"/>
  <c r="BZ20" i="7"/>
  <c r="BW20" i="6"/>
  <c r="BV20" i="7"/>
  <c r="BS20" i="6"/>
  <c r="BR20" i="7"/>
  <c r="BO20" i="6"/>
  <c r="BN20" i="7"/>
  <c r="BK20" i="6"/>
  <c r="BJ20" i="7"/>
  <c r="BG20" i="6"/>
  <c r="BF20" i="7"/>
  <c r="BC20" i="6"/>
  <c r="BB20" i="7"/>
  <c r="AY20" i="6"/>
  <c r="AX20" i="7"/>
  <c r="AU20" i="6"/>
  <c r="AT20" i="7"/>
  <c r="AQ20" i="6"/>
  <c r="AP20" i="7"/>
  <c r="AM20" i="6"/>
  <c r="AL20" i="7"/>
  <c r="AI20" i="6"/>
  <c r="AH20" i="7"/>
  <c r="AE20" i="6"/>
  <c r="AD20" i="7"/>
  <c r="AA20" i="6"/>
  <c r="Z20" i="7"/>
  <c r="W20" i="6"/>
  <c r="V20" i="7"/>
  <c r="S20" i="6"/>
  <c r="R20" i="7"/>
  <c r="O20" i="6"/>
  <c r="N20" i="7"/>
  <c r="K20" i="6"/>
  <c r="J20" i="7"/>
  <c r="G20" i="6"/>
  <c r="F20" i="7"/>
  <c r="BZ20" i="6"/>
  <c r="BY20" i="6"/>
  <c r="BV20" i="6"/>
  <c r="BU20" i="6"/>
  <c r="BR20" i="6"/>
  <c r="BQ20" i="6"/>
  <c r="BN20" i="6"/>
  <c r="BM20" i="6"/>
  <c r="BJ20" i="6"/>
  <c r="BI20" i="6"/>
  <c r="BF20" i="6"/>
  <c r="BE20" i="6"/>
  <c r="BB20" i="6"/>
  <c r="BA20" i="6"/>
  <c r="AX20" i="6"/>
  <c r="AW20" i="6"/>
  <c r="AT20" i="6"/>
  <c r="AS20" i="6"/>
  <c r="AP20" i="6"/>
  <c r="AO20" i="6"/>
  <c r="AL20" i="6"/>
  <c r="AK20" i="6"/>
  <c r="AH20" i="6"/>
  <c r="AG20" i="6"/>
  <c r="AD20" i="6"/>
  <c r="AC20" i="6"/>
  <c r="Z20" i="6"/>
  <c r="Y20" i="6"/>
  <c r="V20" i="6"/>
  <c r="U20" i="6"/>
  <c r="R20" i="6"/>
  <c r="Q20" i="6"/>
  <c r="N20" i="6"/>
  <c r="M20" i="6"/>
  <c r="J20" i="6"/>
  <c r="I20" i="6"/>
  <c r="F20" i="6"/>
  <c r="E20" i="6"/>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BO14" i="6"/>
  <c r="BO88" i="6" s="1"/>
  <c r="BK14" i="6"/>
  <c r="BJ14" i="6"/>
  <c r="BI14" i="6"/>
  <c r="BH14" i="6"/>
  <c r="BG14" i="6"/>
  <c r="BF14" i="6"/>
  <c r="BE14" i="6"/>
  <c r="BD14" i="6"/>
  <c r="BC14" i="6"/>
  <c r="BB14" i="6"/>
  <c r="BA14" i="6"/>
  <c r="AZ14" i="6"/>
  <c r="AY14" i="6"/>
  <c r="AX14" i="6"/>
  <c r="AW14" i="6"/>
  <c r="AV14" i="6"/>
  <c r="AU14" i="6"/>
  <c r="AT14" i="6"/>
  <c r="AS14" i="6"/>
  <c r="AR14" i="6"/>
  <c r="AQ14" i="6"/>
  <c r="AP14" i="6"/>
  <c r="AP81" i="6" s="1"/>
  <c r="AO14" i="6"/>
  <c r="AN14" i="6"/>
  <c r="AM14" i="6"/>
  <c r="AM81" i="6" s="1"/>
  <c r="AL14" i="6"/>
  <c r="AL81" i="6" s="1"/>
  <c r="AK14" i="6"/>
  <c r="AJ14" i="6"/>
  <c r="AI14" i="6"/>
  <c r="AH14" i="6"/>
  <c r="AH81" i="6" s="1"/>
  <c r="AG14" i="6"/>
  <c r="AF14" i="6"/>
  <c r="AE14" i="6"/>
  <c r="AD14" i="6"/>
  <c r="AD81" i="6" s="1"/>
  <c r="AC14" i="6"/>
  <c r="AB14" i="6"/>
  <c r="AA14" i="6"/>
  <c r="Z14" i="6"/>
  <c r="Z81" i="6" s="1"/>
  <c r="Y14" i="6"/>
  <c r="X14" i="6"/>
  <c r="W14" i="6"/>
  <c r="W81" i="6" s="1"/>
  <c r="V14" i="6"/>
  <c r="V81" i="6" s="1"/>
  <c r="U14" i="6"/>
  <c r="T14" i="6"/>
  <c r="S14" i="6"/>
  <c r="R14" i="6"/>
  <c r="R81" i="6" s="1"/>
  <c r="Q14" i="6"/>
  <c r="P14" i="6"/>
  <c r="O14" i="6"/>
  <c r="N14" i="6"/>
  <c r="N81" i="6" s="1"/>
  <c r="M14" i="6"/>
  <c r="L14" i="6"/>
  <c r="K14" i="6"/>
  <c r="J14" i="6"/>
  <c r="J81" i="6" s="1"/>
  <c r="I14" i="6"/>
  <c r="H14" i="6"/>
  <c r="G14" i="6"/>
  <c r="G81" i="6" s="1"/>
  <c r="F14" i="6"/>
  <c r="F81" i="6" s="1"/>
  <c r="E14" i="6"/>
  <c r="D14" i="6"/>
  <c r="BZ13" i="6"/>
  <c r="BZ81" i="6" s="1"/>
  <c r="BY13" i="6"/>
  <c r="BX13" i="6"/>
  <c r="BW13" i="6"/>
  <c r="BV13" i="6"/>
  <c r="BU13" i="6"/>
  <c r="BT13" i="6"/>
  <c r="BS13" i="6"/>
  <c r="BR13" i="6"/>
  <c r="BR81" i="6" s="1"/>
  <c r="BQ13" i="6"/>
  <c r="BP13" i="6"/>
  <c r="BO13" i="6"/>
  <c r="BN13" i="6"/>
  <c r="BM13" i="6"/>
  <c r="BL13" i="6"/>
  <c r="BK13" i="6"/>
  <c r="BJ13" i="6"/>
  <c r="BJ81" i="6" s="1"/>
  <c r="BI13" i="6"/>
  <c r="BH13" i="6"/>
  <c r="BG13" i="6"/>
  <c r="BF13" i="6"/>
  <c r="BF81" i="6" s="1"/>
  <c r="BE13" i="6"/>
  <c r="BD13" i="6"/>
  <c r="BC13" i="6"/>
  <c r="BB13" i="6"/>
  <c r="BB81" i="6" s="1"/>
  <c r="BA13" i="6"/>
  <c r="AZ13" i="6"/>
  <c r="AY13" i="6"/>
  <c r="AX13" i="6"/>
  <c r="AX81" i="6" s="1"/>
  <c r="AW13" i="6"/>
  <c r="AV13" i="6"/>
  <c r="AU13" i="6"/>
  <c r="AT13" i="6"/>
  <c r="AT81" i="6" s="1"/>
  <c r="AS13" i="6"/>
  <c r="AR13" i="6"/>
  <c r="AQ13" i="6"/>
  <c r="BZ10" i="7"/>
  <c r="BV10" i="7"/>
  <c r="BR10" i="7"/>
  <c r="BN10" i="7"/>
  <c r="BJ10" i="7"/>
  <c r="BF10" i="7"/>
  <c r="BB10" i="7"/>
  <c r="AX10" i="7"/>
  <c r="AT10" i="7"/>
  <c r="AP10" i="7"/>
  <c r="AL10" i="7"/>
  <c r="AH10" i="7"/>
  <c r="AD10" i="7"/>
  <c r="Z10" i="7"/>
  <c r="V10" i="7"/>
  <c r="R10" i="7"/>
  <c r="N10" i="7"/>
  <c r="J10" i="7"/>
  <c r="F10" i="7"/>
  <c r="BZ10" i="6"/>
  <c r="BW10" i="6"/>
  <c r="BV10" i="6"/>
  <c r="BS10" i="6"/>
  <c r="BR10" i="6"/>
  <c r="BO10" i="6"/>
  <c r="BN10" i="6"/>
  <c r="BK10" i="6"/>
  <c r="BJ10" i="6"/>
  <c r="BG10" i="6"/>
  <c r="BF10" i="6"/>
  <c r="BC10" i="6"/>
  <c r="BB10" i="6"/>
  <c r="AY10" i="6"/>
  <c r="AX10" i="6"/>
  <c r="AU10" i="6"/>
  <c r="AT10" i="6"/>
  <c r="AQ10" i="6"/>
  <c r="AP10" i="6"/>
  <c r="AM10" i="6"/>
  <c r="AL10" i="6"/>
  <c r="AI10" i="6"/>
  <c r="AH10" i="6"/>
  <c r="AE10" i="6"/>
  <c r="AD10" i="6"/>
  <c r="AA10" i="6"/>
  <c r="Z10" i="6"/>
  <c r="W10" i="6"/>
  <c r="V10" i="6"/>
  <c r="S10" i="6"/>
  <c r="R10" i="6"/>
  <c r="O10" i="6"/>
  <c r="N10" i="6"/>
  <c r="K10" i="6"/>
  <c r="J10" i="6"/>
  <c r="G10" i="6"/>
  <c r="F10" i="6"/>
  <c r="BT7" i="6"/>
  <c r="BD7" i="6"/>
  <c r="AN7" i="6"/>
  <c r="AG7" i="6"/>
  <c r="AG80" i="6" s="1"/>
  <c r="AF7" i="6"/>
  <c r="AE7" i="6"/>
  <c r="AD7" i="6"/>
  <c r="AC7" i="6"/>
  <c r="AC80" i="6" s="1"/>
  <c r="AB7" i="6"/>
  <c r="AA7" i="6"/>
  <c r="Z7" i="6"/>
  <c r="Y7" i="6"/>
  <c r="Y80" i="6" s="1"/>
  <c r="X7" i="6"/>
  <c r="W7" i="6"/>
  <c r="V7" i="6"/>
  <c r="U7" i="6"/>
  <c r="U80" i="6" s="1"/>
  <c r="T7" i="6"/>
  <c r="S7" i="6"/>
  <c r="R7" i="6"/>
  <c r="Q7" i="6"/>
  <c r="Q80" i="6" s="1"/>
  <c r="P7" i="6"/>
  <c r="O7" i="6"/>
  <c r="N7" i="6"/>
  <c r="M7" i="6"/>
  <c r="M80" i="6" s="1"/>
  <c r="L7" i="6"/>
  <c r="K7" i="6"/>
  <c r="J7" i="6"/>
  <c r="I7" i="6"/>
  <c r="I80" i="6" s="1"/>
  <c r="H7" i="6"/>
  <c r="G7" i="6"/>
  <c r="F7" i="6"/>
  <c r="E7" i="6"/>
  <c r="E80" i="6" s="1"/>
  <c r="D7" i="6"/>
  <c r="BZ6" i="6"/>
  <c r="BY6" i="6"/>
  <c r="BX6" i="6"/>
  <c r="BW6" i="6"/>
  <c r="BV6" i="6"/>
  <c r="BU6" i="6"/>
  <c r="BT6" i="6"/>
  <c r="BS6" i="6"/>
  <c r="BR6" i="6"/>
  <c r="BQ6" i="6"/>
  <c r="BP6" i="6"/>
  <c r="BP82" i="6" s="1"/>
  <c r="BO6" i="6"/>
  <c r="BN6" i="6"/>
  <c r="BM6" i="6"/>
  <c r="BL6" i="6"/>
  <c r="BL82" i="6" s="1"/>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BZ5" i="6"/>
  <c r="BY5" i="6"/>
  <c r="BX5" i="6"/>
  <c r="BW5" i="6"/>
  <c r="BV5" i="6"/>
  <c r="BU5" i="6"/>
  <c r="BT5" i="6"/>
  <c r="BS5" i="6"/>
  <c r="BR5" i="6"/>
  <c r="BQ5" i="6"/>
  <c r="BW6" i="5"/>
  <c r="BS6" i="5"/>
  <c r="BO6" i="5"/>
  <c r="BK6" i="5"/>
  <c r="BG6" i="5"/>
  <c r="BC6" i="5"/>
  <c r="AY6" i="5"/>
  <c r="AU6" i="5"/>
  <c r="AQ6" i="5"/>
  <c r="AM6" i="5"/>
  <c r="AI6" i="5"/>
  <c r="BP10" i="4"/>
  <c r="U14" i="3"/>
  <c r="Q14" i="3"/>
  <c r="M14" i="3"/>
  <c r="I14" i="3"/>
  <c r="E14"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AC9" i="3"/>
  <c r="AB9" i="3"/>
  <c r="Y9" i="3"/>
  <c r="X9" i="3"/>
  <c r="U9" i="3"/>
  <c r="T9" i="3"/>
  <c r="Q9" i="3"/>
  <c r="P9" i="3"/>
  <c r="M9" i="3"/>
  <c r="L9" i="3"/>
  <c r="I9" i="3"/>
  <c r="H9" i="3"/>
  <c r="G9" i="3"/>
  <c r="F9" i="3"/>
  <c r="E9" i="3"/>
  <c r="BK4" i="28" l="1"/>
  <c r="BD29" i="28"/>
  <c r="BG4" i="28"/>
  <c r="BS29" i="28"/>
  <c r="BC4" i="28"/>
  <c r="BS4" i="28"/>
  <c r="BW4" i="28"/>
  <c r="AR29" i="28"/>
  <c r="BF18" i="15"/>
  <c r="BJ18" i="15"/>
  <c r="AL19" i="15"/>
  <c r="AL18" i="15" s="1"/>
  <c r="AT19" i="15"/>
  <c r="AT18" i="15" s="1"/>
  <c r="AL4" i="24"/>
  <c r="AX4" i="24"/>
  <c r="BF4" i="24"/>
  <c r="BN4" i="24"/>
  <c r="BV4" i="24"/>
  <c r="BZ18" i="15"/>
  <c r="BR5" i="24"/>
  <c r="F40" i="22"/>
  <c r="V40" i="22"/>
  <c r="AL40" i="22"/>
  <c r="AL14" i="15" s="1"/>
  <c r="AX40" i="22"/>
  <c r="AX14" i="15" s="1"/>
  <c r="BB40" i="22"/>
  <c r="BB14" i="15" s="1"/>
  <c r="J40" i="22"/>
  <c r="N40" i="22"/>
  <c r="Z40" i="22"/>
  <c r="AD40" i="22"/>
  <c r="AD5" i="22" s="1"/>
  <c r="AP40" i="22"/>
  <c r="AP14" i="15" s="1"/>
  <c r="BF40" i="22"/>
  <c r="BF14" i="15" s="1"/>
  <c r="K41" i="22"/>
  <c r="O41" i="22"/>
  <c r="AA41" i="22"/>
  <c r="AE41" i="22"/>
  <c r="AQ41" i="22"/>
  <c r="AQ7" i="12" s="1"/>
  <c r="AU41" i="22"/>
  <c r="AU7" i="12" s="1"/>
  <c r="AU11" i="12" s="1"/>
  <c r="BG41" i="22"/>
  <c r="BG7" i="12" s="1"/>
  <c r="BK41" i="22"/>
  <c r="BW41" i="22"/>
  <c r="BH5" i="22"/>
  <c r="BO58" i="22"/>
  <c r="BK40" i="22"/>
  <c r="BK14" i="15" s="1"/>
  <c r="BO8" i="22"/>
  <c r="BO5" i="22" s="1"/>
  <c r="BS58" i="22"/>
  <c r="BL40" i="22"/>
  <c r="BL14" i="15" s="1"/>
  <c r="BW40" i="22"/>
  <c r="BW14" i="15" s="1"/>
  <c r="BS8" i="22"/>
  <c r="BS5" i="22" s="1"/>
  <c r="AT40" i="22"/>
  <c r="AT14" i="15" s="1"/>
  <c r="BH40" i="22"/>
  <c r="BH14" i="15" s="1"/>
  <c r="BX40" i="22"/>
  <c r="BX14" i="15" s="1"/>
  <c r="BH72" i="12"/>
  <c r="BC81" i="6"/>
  <c r="BC10" i="5" s="1"/>
  <c r="BB18" i="15"/>
  <c r="BR18" i="15"/>
  <c r="AI35" i="14"/>
  <c r="AQ35" i="14"/>
  <c r="AY35" i="14"/>
  <c r="BG35" i="14"/>
  <c r="AJ35" i="14"/>
  <c r="AR35" i="14"/>
  <c r="AZ35" i="14"/>
  <c r="BH35" i="14"/>
  <c r="AI44" i="14"/>
  <c r="AQ44" i="14"/>
  <c r="AY44" i="14"/>
  <c r="BG44" i="14"/>
  <c r="AJ44" i="14"/>
  <c r="AR44" i="14"/>
  <c r="AZ44" i="14"/>
  <c r="BH44" i="14"/>
  <c r="AK35" i="14"/>
  <c r="AS35" i="14"/>
  <c r="BA35" i="14"/>
  <c r="BI35" i="14"/>
  <c r="AK44" i="14"/>
  <c r="AS44" i="14"/>
  <c r="BA44" i="14"/>
  <c r="BI44" i="14"/>
  <c r="BT72" i="12"/>
  <c r="BX72" i="12"/>
  <c r="BU72" i="12"/>
  <c r="BY72" i="12"/>
  <c r="AK74" i="12"/>
  <c r="AO78" i="12"/>
  <c r="AL85" i="12"/>
  <c r="BV97" i="12"/>
  <c r="BS72" i="12"/>
  <c r="BW72" i="12"/>
  <c r="BZ97" i="12"/>
  <c r="BW108" i="12"/>
  <c r="AH74" i="12"/>
  <c r="AP74" i="12"/>
  <c r="AL78" i="12"/>
  <c r="AC15" i="3"/>
  <c r="BO90" i="6"/>
  <c r="BV81" i="6"/>
  <c r="BV10" i="5" s="1"/>
  <c r="BS82" i="6"/>
  <c r="BW82" i="6"/>
  <c r="BW11" i="5" s="1"/>
  <c r="W10" i="5"/>
  <c r="G10" i="5"/>
  <c r="AM10" i="5"/>
  <c r="AC14" i="3"/>
  <c r="BL11" i="5"/>
  <c r="BP11" i="5"/>
  <c r="BS11" i="5"/>
  <c r="E9" i="5"/>
  <c r="Q9" i="5"/>
  <c r="Y9" i="5"/>
  <c r="AG9" i="5"/>
  <c r="BB10" i="5"/>
  <c r="BZ10" i="5"/>
  <c r="BO27" i="7"/>
  <c r="BO27" i="6"/>
  <c r="BO81" i="6" s="1"/>
  <c r="BL27" i="7"/>
  <c r="BL87" i="6"/>
  <c r="BL27" i="6"/>
  <c r="BT27" i="7"/>
  <c r="BT87" i="6"/>
  <c r="BT27" i="6"/>
  <c r="BM27" i="6"/>
  <c r="BM91" i="6"/>
  <c r="BU27" i="6"/>
  <c r="BU81" i="6" s="1"/>
  <c r="BU91" i="6"/>
  <c r="Y15" i="3"/>
  <c r="E20" i="7"/>
  <c r="I20" i="7"/>
  <c r="M20" i="7"/>
  <c r="Q20" i="7"/>
  <c r="U20" i="7"/>
  <c r="Y20" i="7"/>
  <c r="AC20" i="7"/>
  <c r="AG20" i="7"/>
  <c r="AK20" i="7"/>
  <c r="AO20" i="7"/>
  <c r="AS20" i="7"/>
  <c r="AW20" i="7"/>
  <c r="BA20" i="7"/>
  <c r="BE20" i="7"/>
  <c r="BI20" i="7"/>
  <c r="BM20" i="7"/>
  <c r="BQ20" i="7"/>
  <c r="BU20" i="7"/>
  <c r="BY20" i="7"/>
  <c r="BN89" i="6"/>
  <c r="E60" i="7"/>
  <c r="E60" i="6"/>
  <c r="I60" i="7"/>
  <c r="I60" i="6"/>
  <c r="M60" i="7"/>
  <c r="M60" i="6"/>
  <c r="Q60" i="7"/>
  <c r="Q60" i="6"/>
  <c r="U60" i="7"/>
  <c r="U60" i="6"/>
  <c r="Y60" i="7"/>
  <c r="Y60" i="6"/>
  <c r="AC60" i="7"/>
  <c r="AC60" i="6"/>
  <c r="AG60" i="7"/>
  <c r="AG60" i="6"/>
  <c r="AK60" i="7"/>
  <c r="AK60" i="6"/>
  <c r="AO60" i="7"/>
  <c r="AO60" i="6"/>
  <c r="AS60" i="7"/>
  <c r="AS60" i="6"/>
  <c r="AW60" i="7"/>
  <c r="AW60" i="6"/>
  <c r="BA60" i="7"/>
  <c r="BA60" i="6"/>
  <c r="BE60" i="7"/>
  <c r="BE60" i="6"/>
  <c r="BI60" i="7"/>
  <c r="BI60" i="6"/>
  <c r="BM60" i="7"/>
  <c r="BM60" i="6"/>
  <c r="BQ60" i="7"/>
  <c r="BQ60" i="6"/>
  <c r="V15" i="3" s="1"/>
  <c r="BU60" i="7"/>
  <c r="BU60" i="6"/>
  <c r="Z15" i="3" s="1"/>
  <c r="BY60" i="7"/>
  <c r="BY60" i="6"/>
  <c r="AD15" i="3" s="1"/>
  <c r="F60" i="6"/>
  <c r="J60" i="6"/>
  <c r="N60" i="6"/>
  <c r="R60" i="6"/>
  <c r="V60" i="6"/>
  <c r="Z60" i="6"/>
  <c r="AD60" i="6"/>
  <c r="AH60" i="6"/>
  <c r="AL60" i="6"/>
  <c r="AP60" i="6"/>
  <c r="AT60" i="6"/>
  <c r="AX60" i="6"/>
  <c r="BB60" i="6"/>
  <c r="BF60" i="6"/>
  <c r="BJ60" i="6"/>
  <c r="BN60" i="6"/>
  <c r="BR60" i="6"/>
  <c r="BV60" i="6"/>
  <c r="BZ60" i="6"/>
  <c r="F80" i="6"/>
  <c r="V80" i="6"/>
  <c r="K81" i="6"/>
  <c r="AA81" i="6"/>
  <c r="AQ81" i="6"/>
  <c r="BG81" i="6"/>
  <c r="P82" i="6"/>
  <c r="AF82" i="6"/>
  <c r="AV82" i="6"/>
  <c r="BE90" i="6"/>
  <c r="BI90" i="6"/>
  <c r="S10" i="7"/>
  <c r="AI10" i="7"/>
  <c r="AY10" i="7"/>
  <c r="BO10" i="7"/>
  <c r="K20" i="7"/>
  <c r="AA20" i="7"/>
  <c r="AQ20" i="7"/>
  <c r="BG20" i="7"/>
  <c r="BW20" i="7"/>
  <c r="P20" i="7"/>
  <c r="BL20" i="7"/>
  <c r="BM27" i="7"/>
  <c r="P38" i="7"/>
  <c r="AF38" i="7"/>
  <c r="P60" i="7"/>
  <c r="AF60" i="7"/>
  <c r="AV60" i="7"/>
  <c r="BL60" i="7"/>
  <c r="BS68" i="7"/>
  <c r="I9" i="5"/>
  <c r="M9" i="5"/>
  <c r="U9" i="5"/>
  <c r="AC9" i="5"/>
  <c r="AT10" i="5"/>
  <c r="BF10" i="5"/>
  <c r="BR10" i="5"/>
  <c r="BQ82" i="6"/>
  <c r="BU82" i="6"/>
  <c r="BY82" i="6"/>
  <c r="F82" i="6"/>
  <c r="J82" i="6"/>
  <c r="N82" i="6"/>
  <c r="R82" i="6"/>
  <c r="V82" i="6"/>
  <c r="Z82" i="6"/>
  <c r="AD82" i="6"/>
  <c r="AH82" i="6"/>
  <c r="AL82" i="6"/>
  <c r="AP82" i="6"/>
  <c r="AT82" i="6"/>
  <c r="AX82" i="6"/>
  <c r="BB82" i="6"/>
  <c r="BF82" i="6"/>
  <c r="BJ82" i="6"/>
  <c r="BN82" i="6"/>
  <c r="G80" i="6"/>
  <c r="K80" i="6"/>
  <c r="O80" i="6"/>
  <c r="S80" i="6"/>
  <c r="W80" i="6"/>
  <c r="AA80" i="6"/>
  <c r="AE80" i="6"/>
  <c r="AN80" i="6"/>
  <c r="BD80" i="6"/>
  <c r="BT80" i="6"/>
  <c r="F60" i="7"/>
  <c r="J60" i="7"/>
  <c r="N60" i="7"/>
  <c r="R60" i="7"/>
  <c r="V60" i="7"/>
  <c r="Z60" i="7"/>
  <c r="AD60" i="7"/>
  <c r="AH60" i="7"/>
  <c r="AL60" i="7"/>
  <c r="AP60" i="7"/>
  <c r="AT60" i="7"/>
  <c r="AX60" i="7"/>
  <c r="BB60" i="7"/>
  <c r="BF60" i="7"/>
  <c r="BJ60" i="7"/>
  <c r="BN60" i="7"/>
  <c r="BR60" i="7"/>
  <c r="BV60" i="7"/>
  <c r="BZ60" i="7"/>
  <c r="BQ68" i="6"/>
  <c r="BQ68" i="7"/>
  <c r="BU68" i="6"/>
  <c r="BU68" i="7"/>
  <c r="BT68" i="7"/>
  <c r="BT68" i="6"/>
  <c r="J80" i="6"/>
  <c r="Z80" i="6"/>
  <c r="O81" i="6"/>
  <c r="AE81" i="6"/>
  <c r="AU81" i="6"/>
  <c r="BK81" i="6"/>
  <c r="D82" i="6"/>
  <c r="T82" i="6"/>
  <c r="AJ82" i="6"/>
  <c r="AZ82" i="6"/>
  <c r="G10" i="7"/>
  <c r="W10" i="7"/>
  <c r="AM10" i="7"/>
  <c r="BC10" i="7"/>
  <c r="BS10" i="7"/>
  <c r="O20" i="7"/>
  <c r="AE20" i="7"/>
  <c r="AU20" i="7"/>
  <c r="BK20" i="7"/>
  <c r="T20" i="7"/>
  <c r="AJ20" i="7"/>
  <c r="AZ20" i="7"/>
  <c r="BQ27" i="7"/>
  <c r="D38" i="7"/>
  <c r="T38" i="7"/>
  <c r="D60" i="7"/>
  <c r="T60" i="7"/>
  <c r="AJ60" i="7"/>
  <c r="AZ60" i="7"/>
  <c r="BP60" i="7"/>
  <c r="AI17" i="9"/>
  <c r="AM17" i="9"/>
  <c r="AQ17" i="9"/>
  <c r="AU17" i="9"/>
  <c r="AY17" i="9"/>
  <c r="BC17" i="9"/>
  <c r="BG17" i="9"/>
  <c r="BK17" i="9"/>
  <c r="BO17" i="9"/>
  <c r="BS17" i="9"/>
  <c r="BW17" i="9"/>
  <c r="BR82" i="6"/>
  <c r="BV82" i="6"/>
  <c r="BZ82" i="6"/>
  <c r="G82" i="6"/>
  <c r="K82" i="6"/>
  <c r="O82" i="6"/>
  <c r="S82" i="6"/>
  <c r="W82" i="6"/>
  <c r="AA82" i="6"/>
  <c r="AE82" i="6"/>
  <c r="AI82" i="6"/>
  <c r="AM82" i="6"/>
  <c r="AQ82" i="6"/>
  <c r="AU82" i="6"/>
  <c r="AY82" i="6"/>
  <c r="BC82" i="6"/>
  <c r="BG82" i="6"/>
  <c r="BK82" i="6"/>
  <c r="BO82" i="6"/>
  <c r="D80" i="6"/>
  <c r="H80" i="6"/>
  <c r="L80" i="6"/>
  <c r="P80" i="6"/>
  <c r="T80" i="6"/>
  <c r="X80" i="6"/>
  <c r="AB80" i="6"/>
  <c r="AF80" i="6"/>
  <c r="D10" i="7"/>
  <c r="D10" i="6"/>
  <c r="D79" i="6" s="1"/>
  <c r="H10" i="7"/>
  <c r="H10" i="6"/>
  <c r="H79" i="6" s="1"/>
  <c r="L10" i="7"/>
  <c r="L10" i="6"/>
  <c r="L79" i="6" s="1"/>
  <c r="P10" i="7"/>
  <c r="P10" i="6"/>
  <c r="P79" i="6" s="1"/>
  <c r="T10" i="7"/>
  <c r="T10" i="6"/>
  <c r="T79" i="6" s="1"/>
  <c r="X10" i="7"/>
  <c r="X10" i="6"/>
  <c r="X79" i="6" s="1"/>
  <c r="AB10" i="7"/>
  <c r="AB10" i="6"/>
  <c r="AB79" i="6" s="1"/>
  <c r="AF10" i="7"/>
  <c r="AF10" i="6"/>
  <c r="AF79" i="6" s="1"/>
  <c r="AJ10" i="7"/>
  <c r="AJ10" i="6"/>
  <c r="AN10" i="7"/>
  <c r="AN10" i="6"/>
  <c r="AN79" i="6" s="1"/>
  <c r="AR10" i="7"/>
  <c r="AR10" i="6"/>
  <c r="AV10" i="7"/>
  <c r="AV10" i="6"/>
  <c r="AZ10" i="7"/>
  <c r="AZ10" i="6"/>
  <c r="BD10" i="7"/>
  <c r="BD10" i="6"/>
  <c r="BH10" i="7"/>
  <c r="BH10" i="6"/>
  <c r="BL10" i="7"/>
  <c r="BL10" i="6"/>
  <c r="BP10" i="7"/>
  <c r="BP10" i="6"/>
  <c r="BT10" i="7"/>
  <c r="BT10" i="6"/>
  <c r="BX10" i="7"/>
  <c r="BX10" i="6"/>
  <c r="E10" i="6"/>
  <c r="E10" i="7"/>
  <c r="I10" i="6"/>
  <c r="I79" i="6" s="1"/>
  <c r="I10" i="7"/>
  <c r="M10" i="6"/>
  <c r="M10" i="7"/>
  <c r="Q10" i="6"/>
  <c r="Q79" i="6" s="1"/>
  <c r="Q10" i="7"/>
  <c r="U10" i="6"/>
  <c r="U10" i="7"/>
  <c r="Y10" i="6"/>
  <c r="Y79" i="6" s="1"/>
  <c r="Y10" i="7"/>
  <c r="AC10" i="6"/>
  <c r="AC10" i="7"/>
  <c r="AG10" i="6"/>
  <c r="AG79" i="6" s="1"/>
  <c r="AG10" i="7"/>
  <c r="AK10" i="6"/>
  <c r="AK10" i="7"/>
  <c r="AO10" i="6"/>
  <c r="AO10" i="7"/>
  <c r="AS10" i="6"/>
  <c r="AS10" i="7"/>
  <c r="AW10" i="6"/>
  <c r="AW10" i="7"/>
  <c r="BA10" i="6"/>
  <c r="BA10" i="7"/>
  <c r="BE10" i="6"/>
  <c r="BE10" i="7"/>
  <c r="BI10" i="6"/>
  <c r="BI10" i="7"/>
  <c r="BM10" i="6"/>
  <c r="BM10" i="7"/>
  <c r="BQ10" i="6"/>
  <c r="BQ10" i="7"/>
  <c r="BU10" i="6"/>
  <c r="BU10" i="7"/>
  <c r="BY10" i="6"/>
  <c r="BY10" i="7"/>
  <c r="AS81" i="6"/>
  <c r="AW81" i="6"/>
  <c r="BA81" i="6"/>
  <c r="BE81" i="6"/>
  <c r="BI81" i="6"/>
  <c r="F10" i="5"/>
  <c r="J10" i="5"/>
  <c r="N10" i="5"/>
  <c r="R10" i="5"/>
  <c r="V10" i="5"/>
  <c r="Z10" i="5"/>
  <c r="AD10" i="5"/>
  <c r="AH10" i="5"/>
  <c r="AL10" i="5"/>
  <c r="AP10" i="5"/>
  <c r="BL89" i="6"/>
  <c r="BP89" i="6"/>
  <c r="F38" i="7"/>
  <c r="F38" i="6"/>
  <c r="F79" i="6" s="1"/>
  <c r="J38" i="7"/>
  <c r="J38" i="6"/>
  <c r="J79" i="6" s="1"/>
  <c r="N38" i="7"/>
  <c r="N38" i="6"/>
  <c r="N79" i="6" s="1"/>
  <c r="R38" i="7"/>
  <c r="R38" i="6"/>
  <c r="V38" i="7"/>
  <c r="V38" i="6"/>
  <c r="Z38" i="7"/>
  <c r="Z38" i="6"/>
  <c r="Z79" i="6" s="1"/>
  <c r="AD38" i="7"/>
  <c r="AD38" i="6"/>
  <c r="AH38" i="6"/>
  <c r="AL38" i="6"/>
  <c r="AP38" i="6"/>
  <c r="AT38" i="6"/>
  <c r="AX38" i="6"/>
  <c r="BB38" i="6"/>
  <c r="BF38" i="6"/>
  <c r="BJ38" i="6"/>
  <c r="BN38" i="6"/>
  <c r="BR38" i="6"/>
  <c r="BV38" i="6"/>
  <c r="BZ38" i="6"/>
  <c r="AI9" i="12"/>
  <c r="AI11" i="12" s="1"/>
  <c r="AI38" i="7"/>
  <c r="AM9" i="12"/>
  <c r="AM38" i="7"/>
  <c r="AQ9" i="12"/>
  <c r="AQ38" i="7"/>
  <c r="AU9" i="12"/>
  <c r="AU38" i="7"/>
  <c r="AY9" i="12"/>
  <c r="AY11" i="12" s="1"/>
  <c r="AY38" i="7"/>
  <c r="BC9" i="12"/>
  <c r="BC38" i="7"/>
  <c r="BG9" i="12"/>
  <c r="BG11" i="12" s="1"/>
  <c r="BG38" i="7"/>
  <c r="BK9" i="12"/>
  <c r="BK38" i="7"/>
  <c r="BO9" i="12"/>
  <c r="BO11" i="12" s="1"/>
  <c r="BO38" i="7"/>
  <c r="BS9" i="12"/>
  <c r="BS38" i="7"/>
  <c r="BW9" i="12"/>
  <c r="BW38" i="7"/>
  <c r="BT97" i="6"/>
  <c r="BT88" i="6"/>
  <c r="BX97" i="6"/>
  <c r="BX88" i="6"/>
  <c r="BA89" i="6"/>
  <c r="BE89" i="6"/>
  <c r="AH82" i="12"/>
  <c r="AL82" i="12"/>
  <c r="AP82" i="12"/>
  <c r="AT82" i="12"/>
  <c r="AX82" i="12"/>
  <c r="BB82" i="12"/>
  <c r="BF82" i="12"/>
  <c r="BJ82" i="12"/>
  <c r="BN82" i="12"/>
  <c r="BR82" i="12"/>
  <c r="BV82" i="12"/>
  <c r="BZ82" i="12"/>
  <c r="G60" i="7"/>
  <c r="K60" i="7"/>
  <c r="O60" i="7"/>
  <c r="S60" i="7"/>
  <c r="W60" i="7"/>
  <c r="AA60" i="7"/>
  <c r="AE60" i="7"/>
  <c r="AI60" i="7"/>
  <c r="AM60" i="7"/>
  <c r="AQ60" i="7"/>
  <c r="AU60" i="7"/>
  <c r="AY60" i="7"/>
  <c r="BC60" i="7"/>
  <c r="BG60" i="7"/>
  <c r="BK60" i="7"/>
  <c r="BO60" i="7"/>
  <c r="BS60" i="7"/>
  <c r="BW60" i="7"/>
  <c r="BW71" i="6"/>
  <c r="BW71" i="7"/>
  <c r="BV71" i="7"/>
  <c r="BV71" i="6"/>
  <c r="BZ71" i="7"/>
  <c r="BZ71" i="6"/>
  <c r="AI90" i="12"/>
  <c r="AM90" i="12"/>
  <c r="AM96" i="12" s="1"/>
  <c r="AQ90" i="12"/>
  <c r="AU90" i="12"/>
  <c r="AU96" i="12" s="1"/>
  <c r="AY90" i="12"/>
  <c r="AY96" i="12" s="1"/>
  <c r="BC90" i="12"/>
  <c r="BC96" i="12" s="1"/>
  <c r="BG90" i="12"/>
  <c r="BK90" i="12"/>
  <c r="BO90" i="12"/>
  <c r="BS90" i="12"/>
  <c r="BW90" i="12"/>
  <c r="N80" i="6"/>
  <c r="AD80" i="6"/>
  <c r="S81" i="6"/>
  <c r="AI81" i="6"/>
  <c r="AY81" i="6"/>
  <c r="H82" i="6"/>
  <c r="X82" i="6"/>
  <c r="AN82" i="6"/>
  <c r="BD82" i="6"/>
  <c r="BT82" i="6"/>
  <c r="BS89" i="6"/>
  <c r="BG90" i="6"/>
  <c r="BS90" i="6"/>
  <c r="K10" i="7"/>
  <c r="AA10" i="7"/>
  <c r="AQ10" i="7"/>
  <c r="BG10" i="7"/>
  <c r="BW10" i="7"/>
  <c r="S20" i="7"/>
  <c r="AI20" i="7"/>
  <c r="AY20" i="7"/>
  <c r="BO20" i="7"/>
  <c r="H20" i="7"/>
  <c r="AN20" i="7"/>
  <c r="BT20" i="7"/>
  <c r="BU27" i="7"/>
  <c r="H38" i="7"/>
  <c r="X38" i="7"/>
  <c r="H60" i="7"/>
  <c r="X60" i="7"/>
  <c r="AN60" i="7"/>
  <c r="BD60" i="7"/>
  <c r="BT60" i="7"/>
  <c r="BY71" i="7"/>
  <c r="AX10" i="5"/>
  <c r="BJ10" i="5"/>
  <c r="D20" i="7"/>
  <c r="X20" i="7"/>
  <c r="AF20" i="7"/>
  <c r="AV20" i="7"/>
  <c r="BD20" i="7"/>
  <c r="BP20" i="7"/>
  <c r="BS27" i="7"/>
  <c r="BS27" i="6"/>
  <c r="BS81" i="6" s="1"/>
  <c r="BW27" i="7"/>
  <c r="BW27" i="6"/>
  <c r="BW81" i="6" s="1"/>
  <c r="BP27" i="7"/>
  <c r="BP87" i="6"/>
  <c r="BP27" i="6"/>
  <c r="BX27" i="7"/>
  <c r="BX87" i="6"/>
  <c r="BX27" i="6"/>
  <c r="BX81" i="6" s="1"/>
  <c r="BQ27" i="6"/>
  <c r="BQ81" i="6" s="1"/>
  <c r="BQ91" i="6"/>
  <c r="BY27" i="6"/>
  <c r="BY81" i="6" s="1"/>
  <c r="BY27" i="7"/>
  <c r="BY91" i="6"/>
  <c r="AJ81" i="12"/>
  <c r="AN81" i="12"/>
  <c r="AR81" i="12"/>
  <c r="AV81" i="12"/>
  <c r="AZ81" i="12"/>
  <c r="BD81" i="12"/>
  <c r="BH81" i="12"/>
  <c r="BH93" i="12" s="1"/>
  <c r="BL81" i="12"/>
  <c r="BP81" i="12"/>
  <c r="BT81" i="12"/>
  <c r="BT89" i="6"/>
  <c r="BX81" i="12"/>
  <c r="BX89" i="6"/>
  <c r="AI54" i="12"/>
  <c r="AI105" i="12" s="1"/>
  <c r="AM54" i="12"/>
  <c r="AM105" i="12" s="1"/>
  <c r="AQ54" i="12"/>
  <c r="AU54" i="12"/>
  <c r="AU105" i="12" s="1"/>
  <c r="AY54" i="12"/>
  <c r="AY94" i="12" s="1"/>
  <c r="BC54" i="12"/>
  <c r="BC94" i="12" s="1"/>
  <c r="BG54" i="12"/>
  <c r="BK54" i="12"/>
  <c r="BK105" i="12" s="1"/>
  <c r="BO54" i="12"/>
  <c r="BO105" i="12" s="1"/>
  <c r="BS54" i="12"/>
  <c r="BS105" i="12" s="1"/>
  <c r="BW54" i="12"/>
  <c r="AC79" i="6"/>
  <c r="R80" i="6"/>
  <c r="L82" i="6"/>
  <c r="AB82" i="6"/>
  <c r="AR82" i="6"/>
  <c r="BH82" i="6"/>
  <c r="BX82" i="6"/>
  <c r="O10" i="7"/>
  <c r="AE10" i="7"/>
  <c r="AU10" i="7"/>
  <c r="BK10" i="7"/>
  <c r="G20" i="7"/>
  <c r="W20" i="7"/>
  <c r="AM20" i="7"/>
  <c r="BC20" i="7"/>
  <c r="BS20" i="7"/>
  <c r="L20" i="7"/>
  <c r="AB20" i="7"/>
  <c r="AR20" i="7"/>
  <c r="BH20" i="7"/>
  <c r="BX20" i="7"/>
  <c r="L38" i="7"/>
  <c r="AB38" i="7"/>
  <c r="L60" i="7"/>
  <c r="AB60" i="7"/>
  <c r="AR60" i="7"/>
  <c r="BH60" i="7"/>
  <c r="BX60" i="7"/>
  <c r="AK135" i="10"/>
  <c r="AK22" i="10"/>
  <c r="BA135" i="10"/>
  <c r="BA22" i="10"/>
  <c r="BQ135" i="10"/>
  <c r="BQ22" i="10"/>
  <c r="AJ142" i="10"/>
  <c r="AN142" i="10"/>
  <c r="AR142" i="10"/>
  <c r="AV142" i="10"/>
  <c r="AZ142" i="10"/>
  <c r="BD142" i="10"/>
  <c r="BH142" i="10"/>
  <c r="BL142" i="10"/>
  <c r="BP142" i="10"/>
  <c r="BT142" i="10"/>
  <c r="BX142" i="10"/>
  <c r="AK138" i="9"/>
  <c r="AO138" i="10"/>
  <c r="AO138" i="9"/>
  <c r="AS138" i="9"/>
  <c r="AW138" i="10"/>
  <c r="AW138" i="9"/>
  <c r="BA138" i="9"/>
  <c r="BE138" i="10"/>
  <c r="BE138" i="9"/>
  <c r="BI138" i="9"/>
  <c r="BM138" i="10"/>
  <c r="BM138" i="9"/>
  <c r="BQ138" i="9"/>
  <c r="BU138" i="10"/>
  <c r="BU138" i="9"/>
  <c r="BY138" i="9"/>
  <c r="AK29" i="12"/>
  <c r="AO29" i="12"/>
  <c r="AO40" i="12" s="1"/>
  <c r="AS29" i="12"/>
  <c r="AW29" i="12"/>
  <c r="AW40" i="12" s="1"/>
  <c r="BA29" i="12"/>
  <c r="BE29" i="12"/>
  <c r="BE40" i="12" s="1"/>
  <c r="BI29" i="12"/>
  <c r="BI31" i="12" s="1"/>
  <c r="BM29" i="12"/>
  <c r="BM31" i="12" s="1"/>
  <c r="BQ29" i="12"/>
  <c r="BU29" i="12"/>
  <c r="BU40" i="12" s="1"/>
  <c r="BY29" i="12"/>
  <c r="BY31" i="12" s="1"/>
  <c r="AH16" i="9"/>
  <c r="AL16" i="9"/>
  <c r="AP16" i="9"/>
  <c r="AT16" i="9"/>
  <c r="AX16" i="9"/>
  <c r="BB16" i="9"/>
  <c r="BF16" i="9"/>
  <c r="BJ16" i="9"/>
  <c r="BN16" i="9"/>
  <c r="BR16" i="9"/>
  <c r="BV16" i="9"/>
  <c r="BZ16" i="9"/>
  <c r="BS143" i="10"/>
  <c r="BW143" i="10"/>
  <c r="AH143" i="10"/>
  <c r="AH143" i="9"/>
  <c r="AL143" i="10"/>
  <c r="AL143" i="9"/>
  <c r="AP143" i="10"/>
  <c r="AP143" i="9"/>
  <c r="AT143" i="10"/>
  <c r="AT143" i="9"/>
  <c r="AX143" i="10"/>
  <c r="AX143" i="9"/>
  <c r="BB143" i="10"/>
  <c r="BB143" i="9"/>
  <c r="BF143" i="10"/>
  <c r="BF143" i="9"/>
  <c r="BJ143" i="10"/>
  <c r="BJ143" i="9"/>
  <c r="BN143" i="10"/>
  <c r="BN143" i="9"/>
  <c r="AJ135" i="9"/>
  <c r="AN135" i="9"/>
  <c r="AR135" i="9"/>
  <c r="AV135" i="9"/>
  <c r="AZ135" i="9"/>
  <c r="BD135" i="9"/>
  <c r="BH135" i="9"/>
  <c r="BL135" i="9"/>
  <c r="BP135" i="9"/>
  <c r="BT135" i="9"/>
  <c r="BX135" i="9"/>
  <c r="AR76" i="12"/>
  <c r="AV76" i="12"/>
  <c r="AZ76" i="12"/>
  <c r="BD76" i="12"/>
  <c r="BD74" i="12" s="1"/>
  <c r="BH76" i="12"/>
  <c r="BL76" i="12"/>
  <c r="BP76" i="12"/>
  <c r="BT76" i="12"/>
  <c r="BT74" i="12" s="1"/>
  <c r="BX76" i="12"/>
  <c r="BX74" i="12" s="1"/>
  <c r="AS80" i="12"/>
  <c r="AW80" i="12"/>
  <c r="BA80" i="12"/>
  <c r="BE80" i="12"/>
  <c r="BI80" i="12"/>
  <c r="BM80" i="12"/>
  <c r="BQ80" i="12"/>
  <c r="BU80" i="12"/>
  <c r="BY80" i="12"/>
  <c r="BJ84" i="12"/>
  <c r="BN84" i="12"/>
  <c r="BN96" i="12" s="1"/>
  <c r="BR84" i="12"/>
  <c r="BV84" i="12"/>
  <c r="BZ84" i="12"/>
  <c r="AQ87" i="12"/>
  <c r="AU87" i="12"/>
  <c r="AY87" i="12"/>
  <c r="BC87" i="12"/>
  <c r="BG87" i="12"/>
  <c r="BK87" i="12"/>
  <c r="BO87" i="12"/>
  <c r="BS87" i="12"/>
  <c r="BW87" i="12"/>
  <c r="BR88" i="12"/>
  <c r="BX89" i="12"/>
  <c r="AJ144" i="9"/>
  <c r="AJ144" i="10"/>
  <c r="AN144" i="9"/>
  <c r="AN144" i="10"/>
  <c r="AR144" i="9"/>
  <c r="AR144" i="10"/>
  <c r="AV144" i="9"/>
  <c r="AV144" i="10"/>
  <c r="AZ144" i="9"/>
  <c r="AZ144" i="10"/>
  <c r="BD144" i="9"/>
  <c r="BD144" i="10"/>
  <c r="BH144" i="9"/>
  <c r="BH144" i="10"/>
  <c r="BL144" i="9"/>
  <c r="BL144" i="10"/>
  <c r="BP144" i="9"/>
  <c r="BP144" i="10"/>
  <c r="BT144" i="9"/>
  <c r="BT144" i="10"/>
  <c r="BX144" i="9"/>
  <c r="BX144" i="10"/>
  <c r="AN82" i="9"/>
  <c r="AR82" i="9"/>
  <c r="AV82" i="9"/>
  <c r="AZ82" i="9"/>
  <c r="BD82" i="9"/>
  <c r="BH82" i="9"/>
  <c r="BL82" i="9"/>
  <c r="BP82" i="9"/>
  <c r="BT82" i="9"/>
  <c r="BX82" i="9"/>
  <c r="BK82" i="9"/>
  <c r="BO82" i="9"/>
  <c r="BS82" i="9"/>
  <c r="BW82" i="9"/>
  <c r="AS75" i="12"/>
  <c r="AW75" i="12"/>
  <c r="BA75" i="12"/>
  <c r="BE75" i="12"/>
  <c r="BI75" i="12"/>
  <c r="BM75" i="12"/>
  <c r="BQ75" i="12"/>
  <c r="BU75" i="12"/>
  <c r="BU140" i="9"/>
  <c r="BY75" i="12"/>
  <c r="BY140" i="9"/>
  <c r="AJ140" i="9"/>
  <c r="AS78" i="12"/>
  <c r="AW78" i="12"/>
  <c r="BA79" i="12"/>
  <c r="BE79" i="12"/>
  <c r="BI79" i="12"/>
  <c r="BM79" i="12"/>
  <c r="BQ79" i="12"/>
  <c r="BU79" i="12"/>
  <c r="BY79" i="12"/>
  <c r="AO113" i="9"/>
  <c r="AO126" i="9" s="1"/>
  <c r="AW113" i="9"/>
  <c r="BE113" i="9"/>
  <c r="BM113" i="9"/>
  <c r="BU113" i="9"/>
  <c r="BU126" i="9" s="1"/>
  <c r="AI134" i="9"/>
  <c r="AQ134" i="9"/>
  <c r="AY134" i="9"/>
  <c r="BG134" i="9"/>
  <c r="BO134" i="9"/>
  <c r="BW134" i="9"/>
  <c r="AL135" i="9"/>
  <c r="AT135" i="9"/>
  <c r="BB135" i="9"/>
  <c r="BJ135" i="9"/>
  <c r="BR135" i="9"/>
  <c r="BZ135" i="9"/>
  <c r="AO136" i="9"/>
  <c r="AW136" i="9"/>
  <c r="BE136" i="9"/>
  <c r="BM136" i="9"/>
  <c r="BU136" i="9"/>
  <c r="AM138" i="9"/>
  <c r="AU138" i="9"/>
  <c r="BC138" i="9"/>
  <c r="BK138" i="9"/>
  <c r="BS138" i="9"/>
  <c r="AH139" i="9"/>
  <c r="AP139" i="9"/>
  <c r="AK140" i="9"/>
  <c r="AS140" i="9"/>
  <c r="BA140" i="9"/>
  <c r="BI140" i="9"/>
  <c r="BQ140" i="9"/>
  <c r="AN142" i="9"/>
  <c r="BD142" i="9"/>
  <c r="BT142" i="9"/>
  <c r="AQ143" i="9"/>
  <c r="BG143" i="9"/>
  <c r="BW143" i="9"/>
  <c r="AT144" i="9"/>
  <c r="BJ144" i="9"/>
  <c r="BZ144" i="9"/>
  <c r="AJ134" i="10"/>
  <c r="AZ134" i="10"/>
  <c r="BP134" i="10"/>
  <c r="AU143" i="10"/>
  <c r="BK143" i="10"/>
  <c r="AJ95" i="12"/>
  <c r="AN95" i="12"/>
  <c r="AR95" i="12"/>
  <c r="AV95" i="12"/>
  <c r="AZ95" i="12"/>
  <c r="BD95" i="12"/>
  <c r="BH95" i="12"/>
  <c r="BL95" i="12"/>
  <c r="BP95" i="12"/>
  <c r="BT95" i="12"/>
  <c r="BX95" i="12"/>
  <c r="V79" i="6"/>
  <c r="AD79" i="6"/>
  <c r="D81" i="6"/>
  <c r="H81" i="6"/>
  <c r="L81" i="6"/>
  <c r="P81" i="6"/>
  <c r="T81" i="6"/>
  <c r="X81" i="6"/>
  <c r="AB81" i="6"/>
  <c r="AF81" i="6"/>
  <c r="AJ81" i="6"/>
  <c r="AN81" i="6"/>
  <c r="AR81" i="6"/>
  <c r="AV81" i="6"/>
  <c r="AZ81" i="6"/>
  <c r="BD81" i="6"/>
  <c r="BH81" i="6"/>
  <c r="E82" i="6"/>
  <c r="I82" i="6"/>
  <c r="M82" i="6"/>
  <c r="Q82" i="6"/>
  <c r="U82" i="6"/>
  <c r="Y82" i="6"/>
  <c r="AC82" i="6"/>
  <c r="AG82" i="6"/>
  <c r="AK82" i="6"/>
  <c r="AO82" i="6"/>
  <c r="AS82" i="6"/>
  <c r="AW82" i="6"/>
  <c r="BA82" i="6"/>
  <c r="BE82" i="6"/>
  <c r="BI82" i="6"/>
  <c r="BM82" i="6"/>
  <c r="BL91" i="6"/>
  <c r="BP91" i="6"/>
  <c r="BT91" i="6"/>
  <c r="BX91" i="6"/>
  <c r="AH138" i="9"/>
  <c r="AL138" i="9"/>
  <c r="AP138" i="9"/>
  <c r="AT138" i="9"/>
  <c r="AX138" i="9"/>
  <c r="BB138" i="9"/>
  <c r="BF138" i="9"/>
  <c r="BJ138" i="9"/>
  <c r="BN138" i="9"/>
  <c r="BR138" i="9"/>
  <c r="BV138" i="9"/>
  <c r="BZ138" i="9"/>
  <c r="BT143" i="9"/>
  <c r="BX143" i="9"/>
  <c r="AH22" i="9"/>
  <c r="AL22" i="9"/>
  <c r="AP22" i="9"/>
  <c r="AT22" i="9"/>
  <c r="AX22" i="9"/>
  <c r="BB22" i="9"/>
  <c r="BF22" i="9"/>
  <c r="BJ22" i="9"/>
  <c r="BN22" i="9"/>
  <c r="BR22" i="9"/>
  <c r="BV22" i="9"/>
  <c r="BZ22" i="9"/>
  <c r="AK135" i="9"/>
  <c r="AO135" i="9"/>
  <c r="AS135" i="9"/>
  <c r="AW135" i="9"/>
  <c r="BA135" i="9"/>
  <c r="BE135" i="9"/>
  <c r="BI135" i="9"/>
  <c r="BM135" i="9"/>
  <c r="BQ135" i="9"/>
  <c r="BU135" i="9"/>
  <c r="BY135" i="9"/>
  <c r="AS76" i="12"/>
  <c r="AW76" i="12"/>
  <c r="BA76" i="12"/>
  <c r="BE76" i="12"/>
  <c r="BI76" i="12"/>
  <c r="BM76" i="12"/>
  <c r="BQ76" i="12"/>
  <c r="BU76" i="12"/>
  <c r="BY76" i="12"/>
  <c r="AJ139" i="10"/>
  <c r="AT80" i="12"/>
  <c r="AX80" i="12"/>
  <c r="AX78" i="12" s="1"/>
  <c r="BB80" i="12"/>
  <c r="BF80" i="12"/>
  <c r="BJ80" i="12"/>
  <c r="BN80" i="12"/>
  <c r="BR80" i="12"/>
  <c r="BV80" i="12"/>
  <c r="BZ80" i="12"/>
  <c r="AJ40" i="9"/>
  <c r="AN40" i="9"/>
  <c r="AR40" i="9"/>
  <c r="AV40" i="9"/>
  <c r="AZ40" i="9"/>
  <c r="BD40" i="9"/>
  <c r="BH40" i="9"/>
  <c r="AI45" i="9"/>
  <c r="AM45" i="9"/>
  <c r="AM139" i="9" s="1"/>
  <c r="AQ45" i="9"/>
  <c r="AU45" i="9"/>
  <c r="AY45" i="9"/>
  <c r="BC45" i="9"/>
  <c r="BC139" i="9" s="1"/>
  <c r="BG45" i="9"/>
  <c r="BK45" i="9"/>
  <c r="BO45" i="9"/>
  <c r="BS45" i="9"/>
  <c r="BS139" i="9" s="1"/>
  <c r="BW45" i="9"/>
  <c r="AH50" i="9"/>
  <c r="AL50" i="9"/>
  <c r="AP50" i="9"/>
  <c r="AT50" i="9"/>
  <c r="AX50" i="9"/>
  <c r="BB50" i="9"/>
  <c r="BF50" i="9"/>
  <c r="BJ50" i="9"/>
  <c r="BN50" i="9"/>
  <c r="BR50" i="9"/>
  <c r="BV50" i="9"/>
  <c r="BZ50" i="9"/>
  <c r="BK84" i="12"/>
  <c r="BO84" i="12"/>
  <c r="BS84" i="12"/>
  <c r="BW84" i="12"/>
  <c r="BW96" i="12" s="1"/>
  <c r="AR87" i="12"/>
  <c r="AV87" i="12"/>
  <c r="AZ87" i="12"/>
  <c r="BD87" i="12"/>
  <c r="BH87" i="12"/>
  <c r="BL87" i="12"/>
  <c r="BP87" i="12"/>
  <c r="BT87" i="12"/>
  <c r="BX87" i="12"/>
  <c r="BS68" i="9"/>
  <c r="BY71" i="9"/>
  <c r="AK144" i="9"/>
  <c r="AK144" i="10"/>
  <c r="AO144" i="9"/>
  <c r="AO144" i="10"/>
  <c r="AS144" i="9"/>
  <c r="AS144" i="10"/>
  <c r="AW144" i="9"/>
  <c r="AW144" i="10"/>
  <c r="BA144" i="9"/>
  <c r="BA144" i="10"/>
  <c r="BE144" i="9"/>
  <c r="BE144" i="10"/>
  <c r="BI144" i="9"/>
  <c r="BI144" i="10"/>
  <c r="BM144" i="9"/>
  <c r="BM144" i="10"/>
  <c r="BQ144" i="9"/>
  <c r="BQ144" i="10"/>
  <c r="BU144" i="9"/>
  <c r="BU144" i="10"/>
  <c r="BY144" i="9"/>
  <c r="BY144" i="10"/>
  <c r="AJ82" i="9"/>
  <c r="AY82" i="9"/>
  <c r="AW136" i="10"/>
  <c r="BA136" i="10"/>
  <c r="BM136" i="10"/>
  <c r="BQ136" i="10"/>
  <c r="AT75" i="12"/>
  <c r="AX75" i="12"/>
  <c r="BB75" i="12"/>
  <c r="BF75" i="12"/>
  <c r="BJ75" i="12"/>
  <c r="BN75" i="12"/>
  <c r="BR75" i="12"/>
  <c r="BV75" i="12"/>
  <c r="BZ75" i="12"/>
  <c r="BB79" i="12"/>
  <c r="BF79" i="12"/>
  <c r="BJ79" i="12"/>
  <c r="BN79" i="12"/>
  <c r="BR79" i="12"/>
  <c r="BV79" i="12"/>
  <c r="BZ79" i="12"/>
  <c r="AM94" i="9"/>
  <c r="AU94" i="9"/>
  <c r="BC94" i="9"/>
  <c r="BK94" i="9"/>
  <c r="BS94" i="9"/>
  <c r="AH94" i="9"/>
  <c r="AL94" i="9"/>
  <c r="AP94" i="9"/>
  <c r="AT94" i="9"/>
  <c r="AX94" i="9"/>
  <c r="BB94" i="9"/>
  <c r="BF94" i="9"/>
  <c r="BJ94" i="9"/>
  <c r="BN94" i="9"/>
  <c r="BR94" i="9"/>
  <c r="BV94" i="9"/>
  <c r="BZ94" i="9"/>
  <c r="AK94" i="9"/>
  <c r="AO94" i="9"/>
  <c r="AS94" i="9"/>
  <c r="AW94" i="9"/>
  <c r="BA94" i="9"/>
  <c r="BE94" i="9"/>
  <c r="BI94" i="9"/>
  <c r="BM94" i="9"/>
  <c r="BQ94" i="9"/>
  <c r="BU94" i="9"/>
  <c r="BY94" i="9"/>
  <c r="BN99" i="9"/>
  <c r="BR99" i="9"/>
  <c r="BR140" i="9" s="1"/>
  <c r="BV99" i="9"/>
  <c r="BV140" i="9" s="1"/>
  <c r="BZ99" i="9"/>
  <c r="BZ126" i="9" s="1"/>
  <c r="AN99" i="9"/>
  <c r="AV99" i="9"/>
  <c r="BD99" i="9"/>
  <c r="BV114" i="9"/>
  <c r="BV136" i="9" s="1"/>
  <c r="AR134" i="9"/>
  <c r="BH134" i="9"/>
  <c r="BX134" i="9"/>
  <c r="AM135" i="9"/>
  <c r="AU135" i="9"/>
  <c r="BC135" i="9"/>
  <c r="BK135" i="9"/>
  <c r="BS135" i="9"/>
  <c r="AH136" i="9"/>
  <c r="AP136" i="9"/>
  <c r="AX136" i="9"/>
  <c r="BF136" i="9"/>
  <c r="BN136" i="9"/>
  <c r="AN138" i="9"/>
  <c r="AV138" i="9"/>
  <c r="BD138" i="9"/>
  <c r="BL138" i="9"/>
  <c r="BT138" i="9"/>
  <c r="AI139" i="9"/>
  <c r="AR142" i="9"/>
  <c r="BH142" i="9"/>
  <c r="BX142" i="9"/>
  <c r="BX141" i="9" s="1"/>
  <c r="AH144" i="9"/>
  <c r="AX144" i="9"/>
  <c r="BN144" i="9"/>
  <c r="BN138" i="10"/>
  <c r="AN134" i="10"/>
  <c r="BD134" i="10"/>
  <c r="BT134" i="10"/>
  <c r="AT138" i="10"/>
  <c r="BJ138" i="10"/>
  <c r="BZ138" i="10"/>
  <c r="AI143" i="10"/>
  <c r="AY143" i="10"/>
  <c r="BO143" i="10"/>
  <c r="AI139" i="10"/>
  <c r="AM139" i="10"/>
  <c r="BH139" i="10"/>
  <c r="G38" i="6"/>
  <c r="G79" i="6" s="1"/>
  <c r="K38" i="6"/>
  <c r="K79" i="6" s="1"/>
  <c r="O38" i="6"/>
  <c r="O79" i="6" s="1"/>
  <c r="S38" i="6"/>
  <c r="S79" i="6" s="1"/>
  <c r="W38" i="6"/>
  <c r="W79" i="6" s="1"/>
  <c r="AA38" i="6"/>
  <c r="AA79" i="6" s="1"/>
  <c r="AE38" i="6"/>
  <c r="AE79" i="6" s="1"/>
  <c r="AI38" i="6"/>
  <c r="AM38" i="6"/>
  <c r="AQ38" i="6"/>
  <c r="AU38" i="6"/>
  <c r="AY38" i="6"/>
  <c r="BC38" i="6"/>
  <c r="BG38" i="6"/>
  <c r="BK38" i="6"/>
  <c r="BO38" i="6"/>
  <c r="BS38" i="6"/>
  <c r="X15" i="3" s="1"/>
  <c r="BW38" i="6"/>
  <c r="AB15" i="3" s="1"/>
  <c r="AK95" i="12"/>
  <c r="AK40" i="12"/>
  <c r="AO95" i="12"/>
  <c r="AS95" i="12"/>
  <c r="AS40" i="12"/>
  <c r="AW95" i="12"/>
  <c r="BA95" i="12"/>
  <c r="BA40" i="12"/>
  <c r="BE95" i="12"/>
  <c r="BI95" i="12"/>
  <c r="BM95" i="12"/>
  <c r="BM40" i="12"/>
  <c r="BQ95" i="12"/>
  <c r="BQ40" i="12"/>
  <c r="BU95" i="12"/>
  <c r="BY95" i="12"/>
  <c r="E81" i="6"/>
  <c r="I81" i="6"/>
  <c r="M81" i="6"/>
  <c r="Q81" i="6"/>
  <c r="U81" i="6"/>
  <c r="Y81" i="6"/>
  <c r="AC81" i="6"/>
  <c r="AG81" i="6"/>
  <c r="AK81" i="6"/>
  <c r="AO81" i="6"/>
  <c r="BQ88" i="6"/>
  <c r="BU88" i="6"/>
  <c r="BY88" i="6"/>
  <c r="BI89" i="6"/>
  <c r="BM89" i="6"/>
  <c r="BQ89" i="6"/>
  <c r="BU89" i="6"/>
  <c r="BY89" i="6"/>
  <c r="BU97" i="6"/>
  <c r="BY97" i="6"/>
  <c r="AH142" i="9"/>
  <c r="AL142" i="9"/>
  <c r="AP142" i="9"/>
  <c r="AT142" i="9"/>
  <c r="AX142" i="9"/>
  <c r="BB142" i="9"/>
  <c r="BF142" i="9"/>
  <c r="BJ142" i="9"/>
  <c r="BJ141" i="9" s="1"/>
  <c r="BN142" i="9"/>
  <c r="BR142" i="9"/>
  <c r="BV142" i="9"/>
  <c r="BZ142" i="9"/>
  <c r="AI138" i="10"/>
  <c r="AU138" i="10"/>
  <c r="AY138" i="10"/>
  <c r="BK138" i="10"/>
  <c r="BO138" i="10"/>
  <c r="AK134" i="10"/>
  <c r="AK134" i="9"/>
  <c r="AO134" i="10"/>
  <c r="AO134" i="9"/>
  <c r="AO133" i="9" s="1"/>
  <c r="AS134" i="10"/>
  <c r="AS134" i="9"/>
  <c r="AW134" i="10"/>
  <c r="AW134" i="9"/>
  <c r="AW133" i="9" s="1"/>
  <c r="BA134" i="10"/>
  <c r="BA134" i="9"/>
  <c r="BE134" i="10"/>
  <c r="BE134" i="9"/>
  <c r="BE133" i="9" s="1"/>
  <c r="BI134" i="10"/>
  <c r="BI134" i="9"/>
  <c r="BM134" i="10"/>
  <c r="BM134" i="9"/>
  <c r="BQ134" i="10"/>
  <c r="BQ134" i="9"/>
  <c r="BU134" i="10"/>
  <c r="BU134" i="9"/>
  <c r="BU133" i="9" s="1"/>
  <c r="BY134" i="10"/>
  <c r="BY134" i="9"/>
  <c r="AI29" i="12"/>
  <c r="AI31" i="12" s="1"/>
  <c r="AM29" i="12"/>
  <c r="AM138" i="10"/>
  <c r="AQ29" i="12"/>
  <c r="AQ31" i="12" s="1"/>
  <c r="AQ138" i="10"/>
  <c r="AU29" i="12"/>
  <c r="AY29" i="12"/>
  <c r="AY31" i="12" s="1"/>
  <c r="BC29" i="12"/>
  <c r="BC31" i="12" s="1"/>
  <c r="BC138" i="10"/>
  <c r="BG29" i="12"/>
  <c r="BG31" i="12" s="1"/>
  <c r="BG138" i="10"/>
  <c r="BK29" i="12"/>
  <c r="BO29" i="12"/>
  <c r="BO31" i="12" s="1"/>
  <c r="BS29" i="12"/>
  <c r="BS31" i="12" s="1"/>
  <c r="BS138" i="10"/>
  <c r="BW29" i="12"/>
  <c r="BW31" i="12" s="1"/>
  <c r="BW138" i="10"/>
  <c r="AJ16" i="9"/>
  <c r="AN16" i="9"/>
  <c r="AR16" i="9"/>
  <c r="AV16" i="9"/>
  <c r="AZ16" i="9"/>
  <c r="BD16" i="9"/>
  <c r="BH16" i="9"/>
  <c r="BL16" i="9"/>
  <c r="BP16" i="9"/>
  <c r="BT16" i="9"/>
  <c r="BX16" i="9"/>
  <c r="BQ143" i="9"/>
  <c r="BQ141" i="9" s="1"/>
  <c r="BQ143" i="10"/>
  <c r="BU143" i="9"/>
  <c r="BU143" i="10"/>
  <c r="BY143" i="9"/>
  <c r="BY141" i="9" s="1"/>
  <c r="BY143" i="10"/>
  <c r="AJ143" i="10"/>
  <c r="AJ143" i="9"/>
  <c r="AN143" i="10"/>
  <c r="AN143" i="9"/>
  <c r="AR143" i="10"/>
  <c r="AR143" i="9"/>
  <c r="AV143" i="10"/>
  <c r="AV143" i="9"/>
  <c r="AZ143" i="10"/>
  <c r="AZ143" i="9"/>
  <c r="BD143" i="10"/>
  <c r="BD143" i="9"/>
  <c r="BH143" i="10"/>
  <c r="BH143" i="9"/>
  <c r="BL143" i="10"/>
  <c r="BL143" i="9"/>
  <c r="BP143" i="10"/>
  <c r="BP143" i="9"/>
  <c r="AI22" i="9"/>
  <c r="AM22" i="9"/>
  <c r="AQ22" i="9"/>
  <c r="AU22" i="9"/>
  <c r="AY22" i="9"/>
  <c r="BC22" i="9"/>
  <c r="BG22" i="9"/>
  <c r="BK22" i="9"/>
  <c r="BO22" i="9"/>
  <c r="BS22" i="9"/>
  <c r="BW22" i="9"/>
  <c r="AH135" i="10"/>
  <c r="AL135" i="10"/>
  <c r="AP135" i="10"/>
  <c r="AT135" i="10"/>
  <c r="AX135" i="10"/>
  <c r="BB135" i="10"/>
  <c r="BF135" i="10"/>
  <c r="BJ135" i="10"/>
  <c r="BN135" i="10"/>
  <c r="BR135" i="10"/>
  <c r="BV135" i="10"/>
  <c r="BZ135" i="10"/>
  <c r="AT76" i="12"/>
  <c r="AX76" i="12"/>
  <c r="BB76" i="12"/>
  <c r="BF76" i="12"/>
  <c r="BJ76" i="12"/>
  <c r="BN76" i="12"/>
  <c r="BR76" i="12"/>
  <c r="BV76" i="12"/>
  <c r="BZ76" i="12"/>
  <c r="AK139" i="10"/>
  <c r="BN34" i="9"/>
  <c r="BN77" i="10" s="1"/>
  <c r="BN78" i="10" s="1"/>
  <c r="BR34" i="9"/>
  <c r="BR77" i="10" s="1"/>
  <c r="BR78" i="10" s="1"/>
  <c r="AQ80" i="12"/>
  <c r="AQ78" i="12" s="1"/>
  <c r="AU80" i="12"/>
  <c r="AU78" i="12" s="1"/>
  <c r="AY80" i="12"/>
  <c r="AY78" i="12" s="1"/>
  <c r="BC80" i="12"/>
  <c r="BC78" i="12" s="1"/>
  <c r="BG80" i="12"/>
  <c r="BG78" i="12" s="1"/>
  <c r="BK80" i="12"/>
  <c r="BK78" i="12" s="1"/>
  <c r="BO80" i="12"/>
  <c r="BS80" i="12"/>
  <c r="BW80" i="12"/>
  <c r="BW78" i="12" s="1"/>
  <c r="AK40" i="9"/>
  <c r="AO40" i="9"/>
  <c r="AS40" i="9"/>
  <c r="AW40" i="9"/>
  <c r="BA40" i="9"/>
  <c r="BE40" i="9"/>
  <c r="BI40" i="9"/>
  <c r="BM40" i="9"/>
  <c r="BQ40" i="9"/>
  <c r="BU40" i="9"/>
  <c r="BY40" i="9"/>
  <c r="AJ45" i="9"/>
  <c r="AN45" i="9"/>
  <c r="AN139" i="10" s="1"/>
  <c r="AR45" i="9"/>
  <c r="AV45" i="9"/>
  <c r="AZ45" i="9"/>
  <c r="BD45" i="9"/>
  <c r="BH45" i="9"/>
  <c r="BL45" i="9"/>
  <c r="BP45" i="9"/>
  <c r="BT45" i="9"/>
  <c r="BX45" i="9"/>
  <c r="AI50" i="9"/>
  <c r="AM50" i="9"/>
  <c r="AQ50" i="9"/>
  <c r="AU50" i="9"/>
  <c r="AY50" i="9"/>
  <c r="BC50" i="9"/>
  <c r="BG50" i="9"/>
  <c r="BK50" i="9"/>
  <c r="BO50" i="9"/>
  <c r="BS50" i="9"/>
  <c r="BW50" i="9"/>
  <c r="BL84" i="12"/>
  <c r="BP84" i="12"/>
  <c r="BT84" i="12"/>
  <c r="BT96" i="12" s="1"/>
  <c r="BX84" i="12"/>
  <c r="BX96" i="12" s="1"/>
  <c r="AS87" i="12"/>
  <c r="AW87" i="12"/>
  <c r="BA87" i="12"/>
  <c r="BE87" i="12"/>
  <c r="BI87" i="12"/>
  <c r="BM87" i="12"/>
  <c r="BQ87" i="12"/>
  <c r="BU87" i="12"/>
  <c r="BY87" i="12"/>
  <c r="BT68" i="9"/>
  <c r="BV71" i="9"/>
  <c r="BZ71" i="9"/>
  <c r="AH144" i="10"/>
  <c r="AL144" i="10"/>
  <c r="AP144" i="10"/>
  <c r="AT144" i="10"/>
  <c r="AX144" i="10"/>
  <c r="BB144" i="10"/>
  <c r="BF144" i="10"/>
  <c r="BJ144" i="10"/>
  <c r="BN144" i="10"/>
  <c r="BR144" i="10"/>
  <c r="BV144" i="10"/>
  <c r="BZ144" i="10"/>
  <c r="AU82" i="9"/>
  <c r="AH136" i="10"/>
  <c r="AL136" i="10"/>
  <c r="AP136" i="10"/>
  <c r="AX136" i="10"/>
  <c r="BB136" i="10"/>
  <c r="BF136" i="10"/>
  <c r="BN136" i="10"/>
  <c r="BR136" i="10"/>
  <c r="BO99" i="9"/>
  <c r="BS99" i="9"/>
  <c r="BS140" i="9" s="1"/>
  <c r="BW99" i="9"/>
  <c r="BJ99" i="9"/>
  <c r="AO99" i="9"/>
  <c r="AO140" i="10" s="1"/>
  <c r="AW99" i="9"/>
  <c r="BE99" i="9"/>
  <c r="BK83" i="12"/>
  <c r="BK92" i="12" s="1"/>
  <c r="BO83" i="12"/>
  <c r="BS83" i="12"/>
  <c r="BW83" i="12"/>
  <c r="AK114" i="9"/>
  <c r="AS126" i="10"/>
  <c r="AS127" i="10" s="1"/>
  <c r="AS113" i="9"/>
  <c r="BA113" i="9"/>
  <c r="BI126" i="10"/>
  <c r="BI127" i="10" s="1"/>
  <c r="BI113" i="9"/>
  <c r="BQ113" i="9"/>
  <c r="BY126" i="10"/>
  <c r="BY127" i="10" s="1"/>
  <c r="BY113" i="9"/>
  <c r="AJ114" i="9"/>
  <c r="AN114" i="9"/>
  <c r="AN136" i="9" s="1"/>
  <c r="AR114" i="9"/>
  <c r="AR136" i="9" s="1"/>
  <c r="AV114" i="9"/>
  <c r="AV136" i="9" s="1"/>
  <c r="AZ114" i="9"/>
  <c r="BD114" i="9"/>
  <c r="BD136" i="9" s="1"/>
  <c r="BH114" i="9"/>
  <c r="BH136" i="9" s="1"/>
  <c r="BL114" i="9"/>
  <c r="BL136" i="9" s="1"/>
  <c r="BP114" i="9"/>
  <c r="BT114" i="9"/>
  <c r="BT136" i="9" s="1"/>
  <c r="BX114" i="9"/>
  <c r="BX136" i="9" s="1"/>
  <c r="AQ86" i="12"/>
  <c r="AU86" i="12"/>
  <c r="AY86" i="12"/>
  <c r="BC86" i="12"/>
  <c r="BG86" i="12"/>
  <c r="BK86" i="12"/>
  <c r="BO86" i="12"/>
  <c r="BS86" i="12"/>
  <c r="BW86" i="12"/>
  <c r="AM134" i="9"/>
  <c r="AU134" i="9"/>
  <c r="BC134" i="9"/>
  <c r="BK134" i="9"/>
  <c r="BS134" i="9"/>
  <c r="AH135" i="9"/>
  <c r="AP135" i="9"/>
  <c r="AX135" i="9"/>
  <c r="BF135" i="9"/>
  <c r="BN135" i="9"/>
  <c r="BV135" i="9"/>
  <c r="AK136" i="9"/>
  <c r="AS136" i="9"/>
  <c r="BA136" i="9"/>
  <c r="BI136" i="9"/>
  <c r="BQ136" i="9"/>
  <c r="BY136" i="9"/>
  <c r="AI138" i="9"/>
  <c r="AQ138" i="9"/>
  <c r="AY138" i="9"/>
  <c r="BG138" i="9"/>
  <c r="BO138" i="9"/>
  <c r="BW138" i="9"/>
  <c r="AL139" i="9"/>
  <c r="AT139" i="9"/>
  <c r="BB139" i="9"/>
  <c r="BJ139" i="9"/>
  <c r="BR139" i="9"/>
  <c r="BZ139" i="9"/>
  <c r="AW140" i="9"/>
  <c r="BE140" i="9"/>
  <c r="BM140" i="9"/>
  <c r="AV142" i="9"/>
  <c r="BL142" i="9"/>
  <c r="AL144" i="9"/>
  <c r="BB144" i="9"/>
  <c r="BR144" i="9"/>
  <c r="AL138" i="10"/>
  <c r="AM143" i="10"/>
  <c r="BC143" i="10"/>
  <c r="AP22" i="10"/>
  <c r="BF22" i="10"/>
  <c r="BV22" i="10"/>
  <c r="AV139" i="10"/>
  <c r="AH95" i="12"/>
  <c r="AH40" i="12"/>
  <c r="AL95" i="12"/>
  <c r="AL40" i="12"/>
  <c r="AP95" i="12"/>
  <c r="AP40" i="12"/>
  <c r="AT95" i="12"/>
  <c r="AT40" i="12"/>
  <c r="AX95" i="12"/>
  <c r="AX40" i="12"/>
  <c r="BB95" i="12"/>
  <c r="BB40" i="12"/>
  <c r="BF95" i="12"/>
  <c r="BF40" i="12"/>
  <c r="BJ95" i="12"/>
  <c r="BJ40" i="12"/>
  <c r="BN95" i="12"/>
  <c r="BN40" i="12"/>
  <c r="BR95" i="12"/>
  <c r="BR40" i="12"/>
  <c r="BV95" i="12"/>
  <c r="BV40" i="12"/>
  <c r="BZ95" i="12"/>
  <c r="BZ40" i="12"/>
  <c r="BM87" i="6"/>
  <c r="BU87" i="6"/>
  <c r="BY87" i="6"/>
  <c r="BR88" i="6"/>
  <c r="BV88" i="6"/>
  <c r="BZ88" i="6"/>
  <c r="BR89" i="6"/>
  <c r="BV89" i="6"/>
  <c r="BZ89" i="6"/>
  <c r="BF90" i="6"/>
  <c r="BJ90" i="6"/>
  <c r="BN91" i="6"/>
  <c r="BR91" i="6"/>
  <c r="BV91" i="6"/>
  <c r="BZ91" i="6"/>
  <c r="BV97" i="6"/>
  <c r="BZ97" i="6"/>
  <c r="AJ38" i="7"/>
  <c r="AN38" i="7"/>
  <c r="AR38" i="7"/>
  <c r="AV38" i="7"/>
  <c r="AZ38" i="7"/>
  <c r="BD38" i="7"/>
  <c r="BH38" i="7"/>
  <c r="BL38" i="7"/>
  <c r="BP38" i="7"/>
  <c r="BT38" i="7"/>
  <c r="BX38" i="7"/>
  <c r="AI142" i="9"/>
  <c r="AM142" i="9"/>
  <c r="AQ142" i="9"/>
  <c r="AU142" i="9"/>
  <c r="AY142" i="9"/>
  <c r="BC142" i="9"/>
  <c r="BG142" i="9"/>
  <c r="BK142" i="9"/>
  <c r="BO142" i="9"/>
  <c r="BS142" i="9"/>
  <c r="BW142" i="9"/>
  <c r="AR138" i="10"/>
  <c r="BH138" i="10"/>
  <c r="BX138" i="10"/>
  <c r="AH134" i="10"/>
  <c r="AH134" i="9"/>
  <c r="AL134" i="10"/>
  <c r="AL134" i="9"/>
  <c r="AP134" i="10"/>
  <c r="AP134" i="9"/>
  <c r="AT134" i="10"/>
  <c r="AT134" i="9"/>
  <c r="AX134" i="10"/>
  <c r="AX134" i="9"/>
  <c r="BB134" i="10"/>
  <c r="BB134" i="9"/>
  <c r="BF134" i="10"/>
  <c r="BF134" i="9"/>
  <c r="BJ134" i="10"/>
  <c r="BJ134" i="9"/>
  <c r="BN134" i="10"/>
  <c r="BN134" i="9"/>
  <c r="BR134" i="10"/>
  <c r="BR134" i="9"/>
  <c r="BV134" i="10"/>
  <c r="BV134" i="9"/>
  <c r="BZ134" i="10"/>
  <c r="BZ134" i="9"/>
  <c r="AJ29" i="12"/>
  <c r="AJ31" i="12" s="1"/>
  <c r="AJ138" i="10"/>
  <c r="AJ137" i="10" s="1"/>
  <c r="AN29" i="12"/>
  <c r="AN31" i="12" s="1"/>
  <c r="AN138" i="10"/>
  <c r="AR29" i="12"/>
  <c r="AR31" i="12" s="1"/>
  <c r="AR16" i="10"/>
  <c r="AV29" i="12"/>
  <c r="AV31" i="12" s="1"/>
  <c r="AV138" i="10"/>
  <c r="AZ29" i="12"/>
  <c r="AZ31" i="12" s="1"/>
  <c r="AZ138" i="10"/>
  <c r="AZ137" i="10" s="1"/>
  <c r="BD29" i="12"/>
  <c r="BD31" i="12" s="1"/>
  <c r="BD138" i="10"/>
  <c r="BH29" i="12"/>
  <c r="BH31" i="12" s="1"/>
  <c r="BH16" i="10"/>
  <c r="BL29" i="12"/>
  <c r="BL31" i="12" s="1"/>
  <c r="BL138" i="10"/>
  <c r="BP29" i="12"/>
  <c r="BP31" i="12" s="1"/>
  <c r="BP138" i="10"/>
  <c r="BT29" i="12"/>
  <c r="BT31" i="12" s="1"/>
  <c r="BT138" i="10"/>
  <c r="BX29" i="12"/>
  <c r="BX16" i="10"/>
  <c r="AK16" i="9"/>
  <c r="AO16" i="9"/>
  <c r="AS16" i="9"/>
  <c r="AW16" i="9"/>
  <c r="BA16" i="9"/>
  <c r="BE16" i="9"/>
  <c r="BI16" i="9"/>
  <c r="BM16" i="9"/>
  <c r="BQ16" i="9"/>
  <c r="BU16" i="9"/>
  <c r="BY16" i="9"/>
  <c r="BR143" i="9"/>
  <c r="BR143" i="10"/>
  <c r="BV143" i="9"/>
  <c r="BV143" i="10"/>
  <c r="BZ143" i="9"/>
  <c r="BZ143" i="10"/>
  <c r="AK143" i="10"/>
  <c r="AK143" i="9"/>
  <c r="AK141" i="9" s="1"/>
  <c r="AO143" i="10"/>
  <c r="AO143" i="9"/>
  <c r="AO141" i="9" s="1"/>
  <c r="AS143" i="10"/>
  <c r="AS143" i="9"/>
  <c r="AS141" i="9" s="1"/>
  <c r="AW143" i="10"/>
  <c r="AW143" i="9"/>
  <c r="AW141" i="9" s="1"/>
  <c r="BA143" i="10"/>
  <c r="BA143" i="9"/>
  <c r="BA141" i="9" s="1"/>
  <c r="BE143" i="10"/>
  <c r="BE143" i="9"/>
  <c r="BE141" i="9" s="1"/>
  <c r="BI143" i="10"/>
  <c r="BI143" i="9"/>
  <c r="BI141" i="9" s="1"/>
  <c r="BM143" i="10"/>
  <c r="BM143" i="9"/>
  <c r="BM141" i="9" s="1"/>
  <c r="AJ22" i="9"/>
  <c r="AN22" i="9"/>
  <c r="AR22" i="9"/>
  <c r="AV22" i="9"/>
  <c r="AZ22" i="9"/>
  <c r="BD22" i="9"/>
  <c r="BH22" i="9"/>
  <c r="BL22" i="9"/>
  <c r="BP22" i="9"/>
  <c r="BT22" i="9"/>
  <c r="BX22" i="9"/>
  <c r="AI135" i="10"/>
  <c r="AI22" i="10"/>
  <c r="AI77" i="10" s="1"/>
  <c r="AI78" i="10" s="1"/>
  <c r="AM22" i="10"/>
  <c r="AM77" i="10" s="1"/>
  <c r="AM78" i="10" s="1"/>
  <c r="AM135" i="10"/>
  <c r="AQ135" i="10"/>
  <c r="AQ22" i="10"/>
  <c r="AQ77" i="10" s="1"/>
  <c r="AQ78" i="10" s="1"/>
  <c r="AU135" i="10"/>
  <c r="AU22" i="10"/>
  <c r="AY135" i="10"/>
  <c r="AY22" i="10"/>
  <c r="AY77" i="10" s="1"/>
  <c r="AY78" i="10" s="1"/>
  <c r="BC22" i="10"/>
  <c r="BC135" i="10"/>
  <c r="BG135" i="10"/>
  <c r="BG22" i="10"/>
  <c r="BG77" i="10" s="1"/>
  <c r="BG78" i="10" s="1"/>
  <c r="BK135" i="10"/>
  <c r="BK22" i="10"/>
  <c r="BO135" i="10"/>
  <c r="BO22" i="10"/>
  <c r="BO77" i="10" s="1"/>
  <c r="BO78" i="10" s="1"/>
  <c r="BS22" i="10"/>
  <c r="BS135" i="10"/>
  <c r="BW135" i="10"/>
  <c r="BW22" i="10"/>
  <c r="AQ76" i="12"/>
  <c r="AQ74" i="12" s="1"/>
  <c r="AQ139" i="10"/>
  <c r="AU76" i="12"/>
  <c r="AU74" i="12" s="1"/>
  <c r="AU139" i="10"/>
  <c r="AY76" i="12"/>
  <c r="AY74" i="12" s="1"/>
  <c r="AY139" i="10"/>
  <c r="BC76" i="12"/>
  <c r="BC74" i="12" s="1"/>
  <c r="BC139" i="10"/>
  <c r="BG76" i="12"/>
  <c r="BG74" i="12" s="1"/>
  <c r="BG139" i="10"/>
  <c r="BK76" i="12"/>
  <c r="BK74" i="12" s="1"/>
  <c r="BK139" i="10"/>
  <c r="BO76" i="12"/>
  <c r="BO139" i="10"/>
  <c r="BS76" i="12"/>
  <c r="BS74" i="12" s="1"/>
  <c r="BS139" i="10"/>
  <c r="BW76" i="12"/>
  <c r="BW74" i="12" s="1"/>
  <c r="BW139" i="10"/>
  <c r="BO34" i="9"/>
  <c r="AR80" i="12"/>
  <c r="AV80" i="12"/>
  <c r="AV78" i="12" s="1"/>
  <c r="AZ80" i="12"/>
  <c r="BD80" i="12"/>
  <c r="BH80" i="12"/>
  <c r="BL80" i="12"/>
  <c r="BL78" i="12" s="1"/>
  <c r="BP80" i="12"/>
  <c r="BT80" i="12"/>
  <c r="BT78" i="12" s="1"/>
  <c r="BX80" i="12"/>
  <c r="AH40" i="9"/>
  <c r="AH77" i="10" s="1"/>
  <c r="AH78" i="10" s="1"/>
  <c r="AL40" i="9"/>
  <c r="AL77" i="10" s="1"/>
  <c r="AL78" i="10" s="1"/>
  <c r="AP40" i="9"/>
  <c r="AT40" i="9"/>
  <c r="AX40" i="9"/>
  <c r="AX77" i="10" s="1"/>
  <c r="AX78" i="10" s="1"/>
  <c r="BB40" i="9"/>
  <c r="BB77" i="10" s="1"/>
  <c r="BB78" i="10" s="1"/>
  <c r="BF40" i="9"/>
  <c r="BJ40" i="9"/>
  <c r="BN40" i="9"/>
  <c r="BR40" i="9"/>
  <c r="BV40" i="9"/>
  <c r="BZ40" i="9"/>
  <c r="AK45" i="9"/>
  <c r="AO45" i="9"/>
  <c r="AS45" i="9"/>
  <c r="AW45" i="9"/>
  <c r="BA45" i="9"/>
  <c r="BE45" i="9"/>
  <c r="BI45" i="9"/>
  <c r="BM45" i="9"/>
  <c r="BQ45" i="9"/>
  <c r="BU45" i="9"/>
  <c r="BY45" i="9"/>
  <c r="AJ50" i="9"/>
  <c r="AN50" i="9"/>
  <c r="AR50" i="9"/>
  <c r="AV50" i="9"/>
  <c r="AZ50" i="9"/>
  <c r="BD50" i="9"/>
  <c r="BH50" i="9"/>
  <c r="BL50" i="9"/>
  <c r="BP50" i="9"/>
  <c r="BT50" i="9"/>
  <c r="BX50" i="9"/>
  <c r="BM84" i="12"/>
  <c r="BQ84" i="12"/>
  <c r="BU84" i="12"/>
  <c r="BY84" i="12"/>
  <c r="BY96" i="12" s="1"/>
  <c r="AT87" i="12"/>
  <c r="AT85" i="12" s="1"/>
  <c r="AX87" i="12"/>
  <c r="AX85" i="12" s="1"/>
  <c r="BB87" i="12"/>
  <c r="BB85" i="12" s="1"/>
  <c r="BF87" i="12"/>
  <c r="BF85" i="12" s="1"/>
  <c r="BJ87" i="12"/>
  <c r="BN87" i="12"/>
  <c r="BN85" i="12" s="1"/>
  <c r="BR87" i="12"/>
  <c r="BR85" i="12" s="1"/>
  <c r="BV87" i="12"/>
  <c r="BZ87" i="12"/>
  <c r="BZ85" i="12" s="1"/>
  <c r="BQ68" i="9"/>
  <c r="BU68" i="9"/>
  <c r="BW71" i="9"/>
  <c r="AI144" i="9"/>
  <c r="AI144" i="10"/>
  <c r="AM144" i="9"/>
  <c r="AM144" i="10"/>
  <c r="AQ144" i="9"/>
  <c r="AQ144" i="10"/>
  <c r="AU144" i="9"/>
  <c r="AU144" i="10"/>
  <c r="AY144" i="9"/>
  <c r="AY144" i="10"/>
  <c r="BC144" i="9"/>
  <c r="BC144" i="10"/>
  <c r="BG144" i="9"/>
  <c r="BG144" i="10"/>
  <c r="BK144" i="9"/>
  <c r="BK144" i="10"/>
  <c r="BO144" i="9"/>
  <c r="BO144" i="10"/>
  <c r="BS144" i="9"/>
  <c r="BS144" i="10"/>
  <c r="BW144" i="9"/>
  <c r="BW144" i="10"/>
  <c r="AQ82" i="9"/>
  <c r="BG82" i="9"/>
  <c r="AI94" i="9"/>
  <c r="AQ94" i="9"/>
  <c r="AY94" i="9"/>
  <c r="BG94" i="9"/>
  <c r="BO94" i="9"/>
  <c r="BW94" i="9"/>
  <c r="BL83" i="12"/>
  <c r="BP83" i="12"/>
  <c r="BT83" i="12"/>
  <c r="BX83" i="12"/>
  <c r="BJ126" i="10"/>
  <c r="BJ127" i="10" s="1"/>
  <c r="BJ126" i="9"/>
  <c r="BR126" i="9"/>
  <c r="AR86" i="12"/>
  <c r="AV86" i="12"/>
  <c r="AZ86" i="12"/>
  <c r="BD86" i="12"/>
  <c r="BH86" i="12"/>
  <c r="BL86" i="12"/>
  <c r="BP86" i="12"/>
  <c r="BT86" i="12"/>
  <c r="BX86" i="12"/>
  <c r="AW126" i="9"/>
  <c r="BM126" i="9"/>
  <c r="AV134" i="9"/>
  <c r="BL134" i="9"/>
  <c r="AI135" i="9"/>
  <c r="AQ135" i="9"/>
  <c r="AY135" i="9"/>
  <c r="BG135" i="9"/>
  <c r="BO135" i="9"/>
  <c r="BW135" i="9"/>
  <c r="AL136" i="9"/>
  <c r="AT136" i="9"/>
  <c r="BB136" i="9"/>
  <c r="BJ136" i="9"/>
  <c r="BR136" i="9"/>
  <c r="BZ136" i="9"/>
  <c r="AJ138" i="9"/>
  <c r="AR138" i="9"/>
  <c r="AZ138" i="9"/>
  <c r="BH138" i="9"/>
  <c r="BP138" i="9"/>
  <c r="BX138" i="9"/>
  <c r="AU139" i="9"/>
  <c r="BK139" i="9"/>
  <c r="BN140" i="9"/>
  <c r="BZ140" i="9"/>
  <c r="AJ142" i="9"/>
  <c r="AJ141" i="9" s="1"/>
  <c r="AZ142" i="9"/>
  <c r="BP142" i="9"/>
  <c r="BS143" i="9"/>
  <c r="AP144" i="9"/>
  <c r="BF144" i="9"/>
  <c r="BV144" i="9"/>
  <c r="AP138" i="10"/>
  <c r="BF138" i="10"/>
  <c r="BV138" i="10"/>
  <c r="BT143" i="10"/>
  <c r="AT22" i="10"/>
  <c r="AT77" i="10" s="1"/>
  <c r="AT78" i="10" s="1"/>
  <c r="BJ22" i="10"/>
  <c r="BJ77" i="10" s="1"/>
  <c r="BJ78" i="10" s="1"/>
  <c r="BZ22" i="10"/>
  <c r="AZ139" i="10"/>
  <c r="AK140" i="10"/>
  <c r="BI93" i="12"/>
  <c r="BM93" i="12"/>
  <c r="BQ93" i="12"/>
  <c r="BU93" i="12"/>
  <c r="BY93" i="12"/>
  <c r="AJ94" i="12"/>
  <c r="AN94" i="12"/>
  <c r="AR94" i="12"/>
  <c r="AV94" i="12"/>
  <c r="AZ94" i="12"/>
  <c r="BD94" i="12"/>
  <c r="BH94" i="12"/>
  <c r="BL94" i="12"/>
  <c r="BP94" i="12"/>
  <c r="BT94" i="12"/>
  <c r="BX94" i="12"/>
  <c r="BO74" i="12"/>
  <c r="BO78" i="12"/>
  <c r="BS78" i="12"/>
  <c r="AH99" i="9"/>
  <c r="AH140" i="10" s="1"/>
  <c r="AL99" i="9"/>
  <c r="AL140" i="10" s="1"/>
  <c r="AP99" i="9"/>
  <c r="AP140" i="10" s="1"/>
  <c r="AT99" i="9"/>
  <c r="AX99" i="9"/>
  <c r="AX140" i="9" s="1"/>
  <c r="BB99" i="9"/>
  <c r="BF99" i="9"/>
  <c r="AI114" i="9"/>
  <c r="AM114" i="9"/>
  <c r="AQ114" i="9"/>
  <c r="AU114" i="9"/>
  <c r="AU136" i="9" s="1"/>
  <c r="AY114" i="9"/>
  <c r="AY136" i="9" s="1"/>
  <c r="BC114" i="9"/>
  <c r="BC136" i="9" s="1"/>
  <c r="BG114" i="9"/>
  <c r="BK114" i="9"/>
  <c r="BK136" i="9" s="1"/>
  <c r="BO114" i="9"/>
  <c r="BO136" i="9" s="1"/>
  <c r="BS114" i="9"/>
  <c r="BS136" i="9" s="1"/>
  <c r="BW114" i="9"/>
  <c r="AS86" i="12"/>
  <c r="AW86" i="12"/>
  <c r="BA86" i="12"/>
  <c r="BE86" i="12"/>
  <c r="BI86" i="12"/>
  <c r="BM86" i="12"/>
  <c r="BQ86" i="12"/>
  <c r="BU86" i="12"/>
  <c r="BY86" i="12"/>
  <c r="AI136" i="9"/>
  <c r="AM136" i="9"/>
  <c r="AI140" i="9"/>
  <c r="AM140" i="9"/>
  <c r="AQ140" i="9"/>
  <c r="AU140" i="9"/>
  <c r="AY140" i="9"/>
  <c r="BC140" i="9"/>
  <c r="BG140" i="9"/>
  <c r="BK140" i="9"/>
  <c r="BW140" i="9"/>
  <c r="AO139" i="10"/>
  <c r="AM11" i="12"/>
  <c r="BC11" i="12"/>
  <c r="BN109" i="12"/>
  <c r="BR109" i="12"/>
  <c r="AR74" i="12"/>
  <c r="AV74" i="12"/>
  <c r="AZ74" i="12"/>
  <c r="BH74" i="12"/>
  <c r="BL74" i="12"/>
  <c r="BP74" i="12"/>
  <c r="BD78" i="12"/>
  <c r="BJ83" i="12"/>
  <c r="BJ92" i="12" s="1"/>
  <c r="BN83" i="12"/>
  <c r="BN92" i="12" s="1"/>
  <c r="BR83" i="12"/>
  <c r="BV83" i="12"/>
  <c r="BV99" i="12" s="1"/>
  <c r="BZ83" i="12"/>
  <c r="BZ92" i="12" s="1"/>
  <c r="BJ85" i="12"/>
  <c r="BV85" i="12"/>
  <c r="AR140" i="9"/>
  <c r="AV140" i="9"/>
  <c r="AZ140" i="9"/>
  <c r="BD140" i="9"/>
  <c r="BH140" i="9"/>
  <c r="BL140" i="9"/>
  <c r="BP140" i="9"/>
  <c r="BT140" i="9"/>
  <c r="BX140" i="9"/>
  <c r="AH139" i="10"/>
  <c r="AL139" i="10"/>
  <c r="AP139" i="10"/>
  <c r="AI140" i="10"/>
  <c r="AM140" i="10"/>
  <c r="AQ140" i="10"/>
  <c r="AU140" i="10"/>
  <c r="AY140" i="10"/>
  <c r="BK140" i="10"/>
  <c r="BK11" i="12"/>
  <c r="BS11" i="12"/>
  <c r="AK31" i="12"/>
  <c r="AS31" i="12"/>
  <c r="AW31" i="12"/>
  <c r="BA31" i="12"/>
  <c r="BQ31" i="12"/>
  <c r="BO109" i="12"/>
  <c r="BS109" i="12"/>
  <c r="AJ140" i="10"/>
  <c r="AN140" i="10"/>
  <c r="AR140" i="10"/>
  <c r="AV140" i="10"/>
  <c r="AZ140" i="10"/>
  <c r="BD140" i="10"/>
  <c r="BH140" i="10"/>
  <c r="BL140" i="10"/>
  <c r="BP140" i="10"/>
  <c r="BT140" i="10"/>
  <c r="BX140" i="10"/>
  <c r="AH96" i="12"/>
  <c r="AL96" i="12"/>
  <c r="AP96" i="12"/>
  <c r="AT96" i="12"/>
  <c r="AX96" i="12"/>
  <c r="BB96" i="12"/>
  <c r="BF96" i="12"/>
  <c r="BJ96" i="12"/>
  <c r="BR96" i="12"/>
  <c r="BV96" i="12"/>
  <c r="BZ96" i="12"/>
  <c r="BC24" i="12"/>
  <c r="BK24" i="12"/>
  <c r="BI11" i="12"/>
  <c r="BM11" i="12"/>
  <c r="BQ11" i="12"/>
  <c r="BU11" i="12"/>
  <c r="BY11" i="12"/>
  <c r="BA23" i="12"/>
  <c r="BE23" i="12"/>
  <c r="BI23" i="12"/>
  <c r="BM23" i="12"/>
  <c r="BQ23" i="12"/>
  <c r="BU23" i="12"/>
  <c r="AH31" i="12"/>
  <c r="AL31" i="12"/>
  <c r="AP31" i="12"/>
  <c r="AT31" i="12"/>
  <c r="AX31" i="12"/>
  <c r="BB31" i="12"/>
  <c r="BF31" i="12"/>
  <c r="BJ31" i="12"/>
  <c r="BN31" i="12"/>
  <c r="BR31" i="12"/>
  <c r="BV31" i="12"/>
  <c r="BZ31" i="12"/>
  <c r="BP37" i="12"/>
  <c r="AI38" i="12"/>
  <c r="AM38" i="12"/>
  <c r="AQ38" i="12"/>
  <c r="AU38" i="12"/>
  <c r="AY38" i="12"/>
  <c r="BC38" i="12"/>
  <c r="BG38" i="12"/>
  <c r="BK38" i="12"/>
  <c r="BO38" i="12"/>
  <c r="BS38" i="12"/>
  <c r="BW38" i="12"/>
  <c r="AH39" i="12"/>
  <c r="AL39" i="12"/>
  <c r="AP39" i="12"/>
  <c r="AT39" i="12"/>
  <c r="AX39" i="12"/>
  <c r="BB39" i="12"/>
  <c r="BF39" i="12"/>
  <c r="BJ39" i="12"/>
  <c r="BN39" i="12"/>
  <c r="BR39" i="12"/>
  <c r="BV39" i="12"/>
  <c r="BZ39" i="12"/>
  <c r="AJ41" i="12"/>
  <c r="AN41" i="12"/>
  <c r="AR41" i="12"/>
  <c r="AV41" i="12"/>
  <c r="AZ41" i="12"/>
  <c r="BD41" i="12"/>
  <c r="BH41" i="12"/>
  <c r="BL41" i="12"/>
  <c r="BP41" i="12"/>
  <c r="BT41" i="12"/>
  <c r="BX41" i="12"/>
  <c r="AI74" i="12"/>
  <c r="AM74" i="12"/>
  <c r="AI78" i="12"/>
  <c r="AM78" i="12"/>
  <c r="AJ85" i="12"/>
  <c r="AN85" i="12"/>
  <c r="BJ93" i="12"/>
  <c r="BN93" i="12"/>
  <c r="BR93" i="12"/>
  <c r="BV93" i="12"/>
  <c r="BZ93" i="12"/>
  <c r="AK94" i="12"/>
  <c r="AO94" i="12"/>
  <c r="AS94" i="12"/>
  <c r="AW94" i="12"/>
  <c r="BA94" i="12"/>
  <c r="BE94" i="12"/>
  <c r="BI94" i="12"/>
  <c r="BM94" i="12"/>
  <c r="BQ94" i="12"/>
  <c r="BU94" i="12"/>
  <c r="BY94" i="12"/>
  <c r="AI96" i="12"/>
  <c r="AQ96" i="12"/>
  <c r="BG96" i="12"/>
  <c r="BY97" i="12"/>
  <c r="BK99" i="12"/>
  <c r="BH104" i="12"/>
  <c r="BP104" i="12"/>
  <c r="BX104" i="12"/>
  <c r="AK107" i="12"/>
  <c r="AS107" i="12"/>
  <c r="BA107" i="12"/>
  <c r="BI107" i="12"/>
  <c r="BQ107" i="12"/>
  <c r="BY107" i="12"/>
  <c r="BJ11" i="12"/>
  <c r="BN11" i="12"/>
  <c r="BR11" i="12"/>
  <c r="BV11" i="12"/>
  <c r="BZ11" i="12"/>
  <c r="BB23" i="12"/>
  <c r="BF23" i="12"/>
  <c r="BJ23" i="12"/>
  <c r="BN23" i="12"/>
  <c r="BR23" i="12"/>
  <c r="AM31" i="12"/>
  <c r="AK37" i="12"/>
  <c r="BA37" i="12"/>
  <c r="AI93" i="12"/>
  <c r="AM93" i="12"/>
  <c r="AQ93" i="12"/>
  <c r="AU93" i="12"/>
  <c r="AY93" i="12"/>
  <c r="BC93" i="12"/>
  <c r="BG93" i="12"/>
  <c r="BK93" i="12"/>
  <c r="BO93" i="12"/>
  <c r="BS93" i="12"/>
  <c r="BW93" i="12"/>
  <c r="AH94" i="12"/>
  <c r="AL94" i="12"/>
  <c r="AP94" i="12"/>
  <c r="AT94" i="12"/>
  <c r="AX94" i="12"/>
  <c r="BB94" i="12"/>
  <c r="BF94" i="12"/>
  <c r="BJ94" i="12"/>
  <c r="BN94" i="12"/>
  <c r="BR94" i="12"/>
  <c r="BV94" i="12"/>
  <c r="BZ94" i="12"/>
  <c r="AJ96" i="12"/>
  <c r="AN96" i="12"/>
  <c r="AR96" i="12"/>
  <c r="AV96" i="12"/>
  <c r="AZ96" i="12"/>
  <c r="BD96" i="12"/>
  <c r="BH96" i="12"/>
  <c r="BL96" i="12"/>
  <c r="BP96" i="12"/>
  <c r="AK109" i="12"/>
  <c r="AO109" i="12"/>
  <c r="AS109" i="12"/>
  <c r="AW109" i="12"/>
  <c r="BA109" i="12"/>
  <c r="BE109" i="12"/>
  <c r="BI109" i="12"/>
  <c r="BM109" i="12"/>
  <c r="BQ109" i="12"/>
  <c r="BU109" i="12"/>
  <c r="BQ103" i="12"/>
  <c r="AQ11" i="12"/>
  <c r="BW11" i="12"/>
  <c r="BN15" i="12"/>
  <c r="BG23" i="12"/>
  <c r="BO23" i="12"/>
  <c r="BS23" i="12"/>
  <c r="BX31" i="12"/>
  <c r="AH37" i="12"/>
  <c r="AP37" i="12"/>
  <c r="AT37" i="12"/>
  <c r="AX37" i="12"/>
  <c r="BB37" i="12"/>
  <c r="BF37" i="12"/>
  <c r="BJ37" i="12"/>
  <c r="BN37" i="12"/>
  <c r="BR37" i="12"/>
  <c r="BV37" i="12"/>
  <c r="BZ37" i="12"/>
  <c r="BI38" i="12"/>
  <c r="BM38" i="12"/>
  <c r="BQ38" i="12"/>
  <c r="BU38" i="12"/>
  <c r="BY38" i="12"/>
  <c r="AJ39" i="12"/>
  <c r="AN39" i="12"/>
  <c r="AR39" i="12"/>
  <c r="AV39" i="12"/>
  <c r="AZ39" i="12"/>
  <c r="BD39" i="12"/>
  <c r="BH39" i="12"/>
  <c r="BL39" i="12"/>
  <c r="BP39" i="12"/>
  <c r="BT39" i="12"/>
  <c r="BX39" i="12"/>
  <c r="AH41" i="12"/>
  <c r="AL41" i="12"/>
  <c r="AP41" i="12"/>
  <c r="AT41" i="12"/>
  <c r="AX41" i="12"/>
  <c r="BB41" i="12"/>
  <c r="BF41" i="12"/>
  <c r="BJ41" i="12"/>
  <c r="BN41" i="12"/>
  <c r="BR41" i="12"/>
  <c r="BV41" i="12"/>
  <c r="BZ41" i="12"/>
  <c r="BR72" i="12"/>
  <c r="BV72" i="12"/>
  <c r="BZ72" i="12"/>
  <c r="AO74" i="12"/>
  <c r="AK78" i="12"/>
  <c r="AH85" i="12"/>
  <c r="AP85" i="12"/>
  <c r="AK92" i="12"/>
  <c r="BA92" i="12"/>
  <c r="BQ92" i="12"/>
  <c r="BL93" i="12"/>
  <c r="BP93" i="12"/>
  <c r="BT93" i="12"/>
  <c r="BX93" i="12"/>
  <c r="AQ94" i="12"/>
  <c r="AU94" i="12"/>
  <c r="BG94" i="12"/>
  <c r="BK94" i="12"/>
  <c r="BO94" i="12"/>
  <c r="BW94" i="12"/>
  <c r="AK96" i="12"/>
  <c r="AO96" i="12"/>
  <c r="AS96" i="12"/>
  <c r="AW96" i="12"/>
  <c r="BA96" i="12"/>
  <c r="BE96" i="12"/>
  <c r="BI96" i="12"/>
  <c r="BQ96" i="12"/>
  <c r="BL104" i="12"/>
  <c r="BT104" i="12"/>
  <c r="AQ105" i="12"/>
  <c r="BG105" i="12"/>
  <c r="BW105" i="12"/>
  <c r="AO107" i="12"/>
  <c r="AW107" i="12"/>
  <c r="BE107" i="12"/>
  <c r="AH11" i="14"/>
  <c r="AH12" i="14" s="1"/>
  <c r="AL11" i="14"/>
  <c r="AL12" i="14" s="1"/>
  <c r="AP11" i="14"/>
  <c r="AP12" i="14" s="1"/>
  <c r="AT11" i="14"/>
  <c r="AT12" i="14" s="1"/>
  <c r="AX11" i="14"/>
  <c r="AX12" i="14" s="1"/>
  <c r="BB11" i="14"/>
  <c r="BB12" i="14" s="1"/>
  <c r="BF11" i="14"/>
  <c r="BF12" i="14" s="1"/>
  <c r="BJ11" i="14"/>
  <c r="BJ12" i="14" s="1"/>
  <c r="BN11" i="14"/>
  <c r="BN12" i="14" s="1"/>
  <c r="BR11" i="14"/>
  <c r="BR12" i="14" s="1"/>
  <c r="BV11" i="14"/>
  <c r="BV12" i="14" s="1"/>
  <c r="BZ11" i="14"/>
  <c r="BZ12" i="14" s="1"/>
  <c r="BB19" i="14"/>
  <c r="BB20" i="14" s="1"/>
  <c r="BF19" i="14"/>
  <c r="BF20" i="14" s="1"/>
  <c r="BJ19" i="14"/>
  <c r="BJ20" i="14" s="1"/>
  <c r="BN19" i="14"/>
  <c r="BN20" i="14" s="1"/>
  <c r="BR19" i="14"/>
  <c r="BR20" i="14" s="1"/>
  <c r="AH35" i="14"/>
  <c r="AL35" i="14"/>
  <c r="AP35" i="14"/>
  <c r="AT35" i="14"/>
  <c r="AX35" i="14"/>
  <c r="BB35" i="14"/>
  <c r="BF35" i="14"/>
  <c r="BJ35" i="14"/>
  <c r="BH11" i="12"/>
  <c r="BL11" i="12"/>
  <c r="BP11" i="12"/>
  <c r="BT11" i="12"/>
  <c r="BX11" i="12"/>
  <c r="BO15" i="12"/>
  <c r="BS15" i="12"/>
  <c r="BD23" i="12"/>
  <c r="BH23" i="12"/>
  <c r="BL23" i="12"/>
  <c r="BP23" i="12"/>
  <c r="BT23" i="12"/>
  <c r="BK37" i="12"/>
  <c r="BJ38" i="12"/>
  <c r="BN38" i="12"/>
  <c r="BR38" i="12"/>
  <c r="BV38" i="12"/>
  <c r="BZ38" i="12"/>
  <c r="AK39" i="12"/>
  <c r="AO39" i="12"/>
  <c r="AS39" i="12"/>
  <c r="AW39" i="12"/>
  <c r="BA39" i="12"/>
  <c r="BE39" i="12"/>
  <c r="BI39" i="12"/>
  <c r="BM39" i="12"/>
  <c r="BQ39" i="12"/>
  <c r="BU39" i="12"/>
  <c r="BY39" i="12"/>
  <c r="AI41" i="12"/>
  <c r="AM41" i="12"/>
  <c r="AQ41" i="12"/>
  <c r="AU41" i="12"/>
  <c r="AY41" i="12"/>
  <c r="BC41" i="12"/>
  <c r="BG41" i="12"/>
  <c r="BK41" i="12"/>
  <c r="BO41" i="12"/>
  <c r="BS41" i="12"/>
  <c r="BW41" i="12"/>
  <c r="AM63" i="12"/>
  <c r="AU63" i="12"/>
  <c r="BC63" i="12"/>
  <c r="BK63" i="12"/>
  <c r="BO63" i="12"/>
  <c r="BW63" i="12"/>
  <c r="AL74" i="12"/>
  <c r="AH78" i="12"/>
  <c r="AP78" i="12"/>
  <c r="AM85" i="12"/>
  <c r="AH92" i="12"/>
  <c r="AP92" i="12"/>
  <c r="AT92" i="12"/>
  <c r="AX92" i="12"/>
  <c r="BB92" i="12"/>
  <c r="BF92" i="12"/>
  <c r="BR92" i="12"/>
  <c r="BV92" i="12"/>
  <c r="BX97" i="12"/>
  <c r="AI109" i="12"/>
  <c r="AM109" i="12"/>
  <c r="AQ109" i="12"/>
  <c r="AU109" i="12"/>
  <c r="AY109" i="12"/>
  <c r="BC109" i="12"/>
  <c r="BG109" i="12"/>
  <c r="BK109" i="12"/>
  <c r="AI11" i="14"/>
  <c r="AI12" i="14" s="1"/>
  <c r="AM11" i="14"/>
  <c r="AM12" i="14" s="1"/>
  <c r="AQ11" i="14"/>
  <c r="AQ12" i="14" s="1"/>
  <c r="AU11" i="14"/>
  <c r="AU12" i="14" s="1"/>
  <c r="AY11" i="14"/>
  <c r="AY12" i="14" s="1"/>
  <c r="BC11" i="14"/>
  <c r="BC12" i="14" s="1"/>
  <c r="BG11" i="14"/>
  <c r="BG12" i="14" s="1"/>
  <c r="BK11" i="14"/>
  <c r="BK12" i="14" s="1"/>
  <c r="BO11" i="14"/>
  <c r="BO12" i="14" s="1"/>
  <c r="BS11" i="14"/>
  <c r="BS12" i="14" s="1"/>
  <c r="BW11" i="14"/>
  <c r="BW12" i="14" s="1"/>
  <c r="BC19" i="14"/>
  <c r="BC20" i="14" s="1"/>
  <c r="BG19" i="14"/>
  <c r="BG20" i="14" s="1"/>
  <c r="BK19" i="14"/>
  <c r="BK20" i="14" s="1"/>
  <c r="BO19" i="14"/>
  <c r="BO20" i="14" s="1"/>
  <c r="BS19" i="14"/>
  <c r="BS20" i="14" s="1"/>
  <c r="AH44" i="14"/>
  <c r="AL44" i="14"/>
  <c r="AP44" i="14"/>
  <c r="AT44" i="14"/>
  <c r="AX44" i="14"/>
  <c r="BB44" i="14"/>
  <c r="BF44" i="14"/>
  <c r="BJ44" i="14"/>
  <c r="AK18" i="15"/>
  <c r="AO18" i="15"/>
  <c r="AS18" i="15"/>
  <c r="AW18" i="15"/>
  <c r="BA18" i="15"/>
  <c r="BE18" i="15"/>
  <c r="BI18" i="15"/>
  <c r="BM18" i="15"/>
  <c r="BQ18" i="15"/>
  <c r="BU18" i="15"/>
  <c r="BY18" i="15"/>
  <c r="AK26" i="15"/>
  <c r="AO26" i="15"/>
  <c r="AS26" i="15"/>
  <c r="AW26" i="15"/>
  <c r="BA26" i="15"/>
  <c r="BE26" i="15"/>
  <c r="AH5" i="16"/>
  <c r="AL5" i="16"/>
  <c r="AP5" i="16"/>
  <c r="AT5" i="16"/>
  <c r="AX5" i="16"/>
  <c r="BB5" i="16"/>
  <c r="BF5" i="16"/>
  <c r="BJ5" i="16"/>
  <c r="AJ12" i="16"/>
  <c r="AI26" i="15"/>
  <c r="AM26" i="15"/>
  <c r="AQ26" i="15"/>
  <c r="AU26" i="15"/>
  <c r="AY26" i="15"/>
  <c r="BC26" i="15"/>
  <c r="BG26" i="15"/>
  <c r="BK26" i="15"/>
  <c r="BO26" i="15"/>
  <c r="BS26" i="15"/>
  <c r="BW26" i="15"/>
  <c r="BT5" i="16"/>
  <c r="AK4" i="17"/>
  <c r="AK7" i="6" s="1"/>
  <c r="AK21" i="17"/>
  <c r="BA4" i="17"/>
  <c r="BA7" i="6" s="1"/>
  <c r="BA21" i="17"/>
  <c r="BQ4" i="17"/>
  <c r="BQ7" i="6" s="1"/>
  <c r="BQ21" i="17"/>
  <c r="AO4" i="17"/>
  <c r="AO7" i="6" s="1"/>
  <c r="AO21" i="17"/>
  <c r="AW4" i="17"/>
  <c r="AW7" i="6" s="1"/>
  <c r="AW21" i="17"/>
  <c r="BE4" i="17"/>
  <c r="BE7" i="6" s="1"/>
  <c r="BE21" i="17"/>
  <c r="BM4" i="17"/>
  <c r="BM7" i="6" s="1"/>
  <c r="BM21" i="17"/>
  <c r="BU4" i="17"/>
  <c r="BU7" i="6" s="1"/>
  <c r="BU21" i="17"/>
  <c r="AN21" i="17"/>
  <c r="BD21" i="17"/>
  <c r="BT21" i="17"/>
  <c r="AQ29" i="17"/>
  <c r="BG29" i="17"/>
  <c r="BW29" i="17"/>
  <c r="P29" i="17"/>
  <c r="J32" i="17"/>
  <c r="Z32" i="17"/>
  <c r="AP32" i="17"/>
  <c r="BF32" i="17"/>
  <c r="BV32" i="17"/>
  <c r="D16" i="19"/>
  <c r="H16" i="19"/>
  <c r="L16" i="19"/>
  <c r="P16" i="19"/>
  <c r="T16" i="19"/>
  <c r="X16" i="19"/>
  <c r="AB16" i="19"/>
  <c r="AF16" i="19"/>
  <c r="AJ16" i="19"/>
  <c r="AN16" i="19"/>
  <c r="AR16" i="19"/>
  <c r="AV16" i="19"/>
  <c r="AZ16" i="19"/>
  <c r="BD16" i="19"/>
  <c r="BH16" i="19"/>
  <c r="E17" i="19"/>
  <c r="I17" i="19"/>
  <c r="M17" i="19"/>
  <c r="Q17" i="19"/>
  <c r="U17" i="19"/>
  <c r="Y17" i="19"/>
  <c r="AC17" i="19"/>
  <c r="AG17" i="19"/>
  <c r="AK17" i="19"/>
  <c r="AO17" i="19"/>
  <c r="AS17" i="19"/>
  <c r="AW17" i="19"/>
  <c r="BA17" i="19"/>
  <c r="BE17" i="19"/>
  <c r="BI17" i="19"/>
  <c r="D17" i="19"/>
  <c r="H17" i="19"/>
  <c r="L17" i="19"/>
  <c r="P17" i="19"/>
  <c r="T17" i="19"/>
  <c r="X17" i="19"/>
  <c r="AB17" i="19"/>
  <c r="AF17" i="19"/>
  <c r="AJ17" i="19"/>
  <c r="AN17" i="19"/>
  <c r="AR17" i="19"/>
  <c r="AV17" i="19"/>
  <c r="AZ17" i="19"/>
  <c r="BD17" i="19"/>
  <c r="BH17" i="19"/>
  <c r="I24" i="19"/>
  <c r="Y24" i="19"/>
  <c r="AO24" i="19"/>
  <c r="BE24" i="19"/>
  <c r="BU24" i="19"/>
  <c r="G26" i="19"/>
  <c r="K26" i="19"/>
  <c r="O26" i="19"/>
  <c r="S26" i="19"/>
  <c r="W26" i="19"/>
  <c r="AA26" i="19"/>
  <c r="AE26" i="19"/>
  <c r="AI26" i="19"/>
  <c r="AM26" i="19"/>
  <c r="AQ26" i="19"/>
  <c r="AU26" i="19"/>
  <c r="AY26" i="19"/>
  <c r="BC26" i="19"/>
  <c r="BG26" i="19"/>
  <c r="BK26" i="19"/>
  <c r="BO26" i="19"/>
  <c r="BS26" i="19"/>
  <c r="BW26" i="19"/>
  <c r="AI15" i="16"/>
  <c r="AM15" i="16"/>
  <c r="AQ15" i="16"/>
  <c r="AU15" i="16"/>
  <c r="AY15" i="16"/>
  <c r="BC15" i="16"/>
  <c r="BG15" i="16"/>
  <c r="BK15" i="16"/>
  <c r="BO15" i="16"/>
  <c r="BS15" i="16"/>
  <c r="BW15" i="16"/>
  <c r="D5" i="17"/>
  <c r="T5" i="17"/>
  <c r="AJ5" i="17"/>
  <c r="AR5" i="17"/>
  <c r="AZ5" i="17"/>
  <c r="BH5" i="17"/>
  <c r="BP5" i="17"/>
  <c r="BX5" i="17"/>
  <c r="M6" i="17"/>
  <c r="R6" i="17"/>
  <c r="AC6" i="17"/>
  <c r="AS6" i="17"/>
  <c r="BI6" i="17"/>
  <c r="BY6" i="17"/>
  <c r="AH4" i="17"/>
  <c r="AH7" i="6" s="1"/>
  <c r="AH79" i="6" s="1"/>
  <c r="AH21" i="17"/>
  <c r="AL4" i="17"/>
  <c r="AL7" i="6" s="1"/>
  <c r="AL79" i="6" s="1"/>
  <c r="AL21" i="17"/>
  <c r="AP4" i="17"/>
  <c r="AP7" i="6" s="1"/>
  <c r="AP21" i="17"/>
  <c r="AT4" i="17"/>
  <c r="AT7" i="6" s="1"/>
  <c r="AT21" i="17"/>
  <c r="AX4" i="17"/>
  <c r="AX7" i="6" s="1"/>
  <c r="AX79" i="6" s="1"/>
  <c r="AX21" i="17"/>
  <c r="BB4" i="17"/>
  <c r="BB7" i="6" s="1"/>
  <c r="BB79" i="6" s="1"/>
  <c r="BB21" i="17"/>
  <c r="BF4" i="17"/>
  <c r="BF7" i="6" s="1"/>
  <c r="BF21" i="17"/>
  <c r="BJ4" i="17"/>
  <c r="BJ7" i="6" s="1"/>
  <c r="BJ21" i="17"/>
  <c r="BN4" i="17"/>
  <c r="BN7" i="6" s="1"/>
  <c r="BN21" i="17"/>
  <c r="BR4" i="17"/>
  <c r="BR7" i="6" s="1"/>
  <c r="BR21" i="17"/>
  <c r="BV4" i="17"/>
  <c r="BV7" i="6" s="1"/>
  <c r="BV21" i="17"/>
  <c r="BZ4" i="17"/>
  <c r="BZ7" i="6" s="1"/>
  <c r="BZ21" i="17"/>
  <c r="AJ9" i="17"/>
  <c r="AZ9" i="17"/>
  <c r="BP9" i="17"/>
  <c r="AM12" i="17"/>
  <c r="AU12" i="17"/>
  <c r="BC12" i="17"/>
  <c r="BK12" i="17"/>
  <c r="BS12" i="17"/>
  <c r="L29" i="17"/>
  <c r="AF29" i="17"/>
  <c r="AJ12" i="17"/>
  <c r="AN12" i="17"/>
  <c r="AR12" i="17"/>
  <c r="AV12" i="17"/>
  <c r="AV29" i="17"/>
  <c r="AZ12" i="17"/>
  <c r="BD12" i="17"/>
  <c r="BH12" i="17"/>
  <c r="BL12" i="17"/>
  <c r="BL29" i="17"/>
  <c r="BP12" i="17"/>
  <c r="BT12" i="17"/>
  <c r="BX12" i="17"/>
  <c r="G15" i="17"/>
  <c r="K15" i="17"/>
  <c r="O15" i="17"/>
  <c r="S15" i="17"/>
  <c r="W15" i="17"/>
  <c r="AA15" i="17"/>
  <c r="AE15" i="17"/>
  <c r="AI15" i="17"/>
  <c r="AM15" i="17"/>
  <c r="AQ15" i="17"/>
  <c r="AU15" i="17"/>
  <c r="AY15" i="17"/>
  <c r="BC15" i="17"/>
  <c r="BG15" i="17"/>
  <c r="BK15" i="17"/>
  <c r="BO15" i="17"/>
  <c r="BS15" i="17"/>
  <c r="BW15" i="17"/>
  <c r="D15" i="17"/>
  <c r="H15" i="17"/>
  <c r="L15" i="17"/>
  <c r="P15" i="17"/>
  <c r="T15" i="17"/>
  <c r="X15" i="17"/>
  <c r="AB15" i="17"/>
  <c r="AF15" i="17"/>
  <c r="AJ15" i="17"/>
  <c r="AN15" i="17"/>
  <c r="AR15" i="17"/>
  <c r="AV15" i="17"/>
  <c r="AZ15" i="17"/>
  <c r="BD15" i="17"/>
  <c r="BH15" i="17"/>
  <c r="BL15" i="17"/>
  <c r="BP15" i="17"/>
  <c r="BT15" i="17"/>
  <c r="BX15" i="17"/>
  <c r="D29" i="17"/>
  <c r="T29" i="17"/>
  <c r="N32" i="17"/>
  <c r="AD32" i="17"/>
  <c r="AT32" i="17"/>
  <c r="BJ32" i="17"/>
  <c r="BZ32" i="17"/>
  <c r="G4" i="18"/>
  <c r="W4" i="18"/>
  <c r="AM4" i="18"/>
  <c r="AM24" i="15" s="1"/>
  <c r="BC4" i="18"/>
  <c r="BC24" i="15" s="1"/>
  <c r="BS4" i="18"/>
  <c r="BS24" i="15" s="1"/>
  <c r="AN10" i="18"/>
  <c r="AV10" i="18"/>
  <c r="BD10" i="18"/>
  <c r="BL10" i="18"/>
  <c r="BT10" i="18"/>
  <c r="BS4" i="19"/>
  <c r="BS17" i="19" s="1"/>
  <c r="S17" i="19"/>
  <c r="AI17" i="19"/>
  <c r="AY17" i="19"/>
  <c r="F17" i="19"/>
  <c r="J17" i="19"/>
  <c r="N17" i="19"/>
  <c r="R17" i="19"/>
  <c r="V17" i="19"/>
  <c r="Z17" i="19"/>
  <c r="AD17" i="19"/>
  <c r="AH17" i="19"/>
  <c r="AL17" i="19"/>
  <c r="AP17" i="19"/>
  <c r="AT17" i="19"/>
  <c r="AX17" i="19"/>
  <c r="BB17" i="19"/>
  <c r="BF17" i="19"/>
  <c r="BJ17" i="19"/>
  <c r="BN24" i="19"/>
  <c r="BR24" i="19"/>
  <c r="BV24" i="19"/>
  <c r="BZ24" i="19"/>
  <c r="M24" i="19"/>
  <c r="AC24" i="19"/>
  <c r="AS24" i="19"/>
  <c r="BI24" i="19"/>
  <c r="BY24" i="19"/>
  <c r="D26" i="19"/>
  <c r="H26" i="19"/>
  <c r="L26" i="19"/>
  <c r="P26" i="19"/>
  <c r="T26" i="19"/>
  <c r="X26" i="19"/>
  <c r="AB26" i="19"/>
  <c r="AF26" i="19"/>
  <c r="AJ26" i="19"/>
  <c r="AN26" i="19"/>
  <c r="AR26" i="19"/>
  <c r="AV26" i="19"/>
  <c r="AZ26" i="19"/>
  <c r="BD26" i="19"/>
  <c r="BH26" i="19"/>
  <c r="BL26" i="19"/>
  <c r="BP26" i="19"/>
  <c r="BT26" i="19"/>
  <c r="BX26" i="19"/>
  <c r="AQ12" i="16"/>
  <c r="AU12" i="16"/>
  <c r="AY12" i="16"/>
  <c r="BC12" i="16"/>
  <c r="BG12" i="16"/>
  <c r="BK12" i="16"/>
  <c r="BO12" i="16"/>
  <c r="BS12" i="16"/>
  <c r="BW12" i="16"/>
  <c r="AJ15" i="16"/>
  <c r="AR15" i="16"/>
  <c r="AZ15" i="16"/>
  <c r="BH15" i="16"/>
  <c r="BP15" i="16"/>
  <c r="BX15" i="16"/>
  <c r="AV4" i="17"/>
  <c r="AV7" i="6" s="1"/>
  <c r="AV79" i="6" s="1"/>
  <c r="BL4" i="17"/>
  <c r="BL7" i="6" s="1"/>
  <c r="E5" i="17"/>
  <c r="M5" i="17"/>
  <c r="U5" i="17"/>
  <c r="AC5" i="17"/>
  <c r="N6" i="17"/>
  <c r="AD6" i="17"/>
  <c r="G5" i="17"/>
  <c r="K5" i="17"/>
  <c r="O5" i="17"/>
  <c r="S5" i="17"/>
  <c r="W5" i="17"/>
  <c r="AA5" i="17"/>
  <c r="AE5" i="17"/>
  <c r="AI5" i="17"/>
  <c r="AM5" i="17"/>
  <c r="AQ5" i="17"/>
  <c r="AU5" i="17"/>
  <c r="AY5" i="17"/>
  <c r="BC5" i="17"/>
  <c r="BG5" i="17"/>
  <c r="BK5" i="17"/>
  <c r="BO5" i="17"/>
  <c r="BS5" i="17"/>
  <c r="BW5" i="17"/>
  <c r="L32" i="17"/>
  <c r="AB32" i="17"/>
  <c r="AR32" i="17"/>
  <c r="BH32" i="17"/>
  <c r="BX32" i="17"/>
  <c r="AI29" i="17"/>
  <c r="AY29" i="17"/>
  <c r="BO29" i="17"/>
  <c r="H29" i="17"/>
  <c r="X29" i="17"/>
  <c r="R32" i="17"/>
  <c r="AH32" i="17"/>
  <c r="AX32" i="17"/>
  <c r="BN32" i="17"/>
  <c r="K4" i="18"/>
  <c r="AA4" i="18"/>
  <c r="AI4" i="18"/>
  <c r="AI24" i="15" s="1"/>
  <c r="AY4" i="18"/>
  <c r="AY24" i="15" s="1"/>
  <c r="BO4" i="18"/>
  <c r="BO24" i="15" s="1"/>
  <c r="Q24" i="19"/>
  <c r="AG24" i="19"/>
  <c r="AW24" i="19"/>
  <c r="BM24" i="19"/>
  <c r="BQ43" i="19"/>
  <c r="AV12" i="16"/>
  <c r="BD12" i="16"/>
  <c r="BH12" i="16"/>
  <c r="BL12" i="16"/>
  <c r="BP12" i="16"/>
  <c r="BT12" i="16"/>
  <c r="BX12" i="16"/>
  <c r="AK15" i="16"/>
  <c r="AO15" i="16"/>
  <c r="AS15" i="16"/>
  <c r="AW15" i="16"/>
  <c r="BA15" i="16"/>
  <c r="BE15" i="16"/>
  <c r="BI15" i="16"/>
  <c r="BM15" i="16"/>
  <c r="BQ15" i="16"/>
  <c r="BU15" i="16"/>
  <c r="BY15" i="16"/>
  <c r="E26" i="17"/>
  <c r="I26" i="17"/>
  <c r="M26" i="17"/>
  <c r="U26" i="17"/>
  <c r="Y26" i="17"/>
  <c r="AC26" i="17"/>
  <c r="AK9" i="17"/>
  <c r="AK26" i="17"/>
  <c r="AO9" i="17"/>
  <c r="AO26" i="17"/>
  <c r="AS9" i="17"/>
  <c r="AS26" i="17"/>
  <c r="AW9" i="17"/>
  <c r="AW26" i="17"/>
  <c r="BA9" i="17"/>
  <c r="BA26" i="17"/>
  <c r="BE9" i="17"/>
  <c r="BE26" i="17"/>
  <c r="BI9" i="17"/>
  <c r="BI26" i="17"/>
  <c r="BM9" i="17"/>
  <c r="BM26" i="17"/>
  <c r="BQ9" i="17"/>
  <c r="BQ26" i="17"/>
  <c r="BU9" i="17"/>
  <c r="BU26" i="17"/>
  <c r="BY9" i="17"/>
  <c r="BY26" i="17"/>
  <c r="AH9" i="17"/>
  <c r="AH26" i="17"/>
  <c r="AL9" i="17"/>
  <c r="AL26" i="17"/>
  <c r="AP9" i="17"/>
  <c r="AP26" i="17"/>
  <c r="AT9" i="17"/>
  <c r="AT26" i="17"/>
  <c r="AX9" i="17"/>
  <c r="AX26" i="17"/>
  <c r="BB9" i="17"/>
  <c r="BB26" i="17"/>
  <c r="BF9" i="17"/>
  <c r="BF26" i="17"/>
  <c r="BJ9" i="17"/>
  <c r="BJ26" i="17"/>
  <c r="BN9" i="17"/>
  <c r="BN26" i="17"/>
  <c r="BR9" i="17"/>
  <c r="BR26" i="17"/>
  <c r="BV9" i="17"/>
  <c r="BV26" i="17"/>
  <c r="BZ9" i="17"/>
  <c r="BZ26" i="17"/>
  <c r="AB29" i="17"/>
  <c r="F32" i="17"/>
  <c r="V32" i="17"/>
  <c r="AL32" i="17"/>
  <c r="BB32" i="17"/>
  <c r="BR32" i="17"/>
  <c r="E42" i="17"/>
  <c r="I42" i="17"/>
  <c r="M42" i="17"/>
  <c r="Q42" i="17"/>
  <c r="U42" i="17"/>
  <c r="Y42" i="17"/>
  <c r="AC42" i="17"/>
  <c r="AG42" i="17"/>
  <c r="AK42" i="17"/>
  <c r="AO42" i="17"/>
  <c r="AS42" i="17"/>
  <c r="AW42" i="17"/>
  <c r="BA42" i="17"/>
  <c r="BE42" i="17"/>
  <c r="BI42" i="17"/>
  <c r="BM42" i="17"/>
  <c r="BQ42" i="17"/>
  <c r="BU42" i="17"/>
  <c r="BY42" i="17"/>
  <c r="AH4" i="18"/>
  <c r="AH24" i="15" s="1"/>
  <c r="AH10" i="18"/>
  <c r="AL4" i="18"/>
  <c r="AL24" i="15" s="1"/>
  <c r="AL10" i="18"/>
  <c r="AP4" i="18"/>
  <c r="AP24" i="15" s="1"/>
  <c r="AP10" i="18"/>
  <c r="AT4" i="18"/>
  <c r="AT24" i="15" s="1"/>
  <c r="AT10" i="18"/>
  <c r="AX4" i="18"/>
  <c r="AX24" i="15" s="1"/>
  <c r="AX10" i="18"/>
  <c r="BB4" i="18"/>
  <c r="BB24" i="15" s="1"/>
  <c r="BB10" i="18"/>
  <c r="BF4" i="18"/>
  <c r="BF24" i="15" s="1"/>
  <c r="BF10" i="18"/>
  <c r="BJ4" i="18"/>
  <c r="BJ24" i="15" s="1"/>
  <c r="BJ10" i="18"/>
  <c r="BN4" i="18"/>
  <c r="BN24" i="15" s="1"/>
  <c r="BN10" i="18"/>
  <c r="BR4" i="18"/>
  <c r="BR24" i="15" s="1"/>
  <c r="BR10" i="18"/>
  <c r="BV4" i="18"/>
  <c r="BV24" i="15" s="1"/>
  <c r="BV10" i="18"/>
  <c r="BZ4" i="18"/>
  <c r="BZ24" i="15" s="1"/>
  <c r="BZ10" i="18"/>
  <c r="AJ10" i="18"/>
  <c r="AR10" i="18"/>
  <c r="AZ10" i="18"/>
  <c r="BH10" i="18"/>
  <c r="BP10" i="18"/>
  <c r="BX10" i="18"/>
  <c r="BN4" i="19"/>
  <c r="BN43" i="19"/>
  <c r="BR4" i="19"/>
  <c r="BR17" i="19" s="1"/>
  <c r="BR43" i="19"/>
  <c r="BV4" i="19"/>
  <c r="BV17" i="19" s="1"/>
  <c r="BV43" i="19"/>
  <c r="BZ4" i="19"/>
  <c r="BZ17" i="19" s="1"/>
  <c r="BZ43" i="19"/>
  <c r="BM43" i="19"/>
  <c r="BM4" i="19"/>
  <c r="BQ4" i="19"/>
  <c r="BQ17" i="19" s="1"/>
  <c r="BU4" i="19"/>
  <c r="BU17" i="19" s="1"/>
  <c r="BY43" i="19"/>
  <c r="BY4" i="19"/>
  <c r="BY17" i="19" s="1"/>
  <c r="BL43" i="19"/>
  <c r="BL4" i="19"/>
  <c r="BP43" i="19"/>
  <c r="BP4" i="19"/>
  <c r="BT43" i="19"/>
  <c r="BT4" i="19"/>
  <c r="BT17" i="19" s="1"/>
  <c r="BX43" i="19"/>
  <c r="BX4" i="19"/>
  <c r="BX17" i="19" s="1"/>
  <c r="K17" i="19"/>
  <c r="AA17" i="19"/>
  <c r="AQ17" i="19"/>
  <c r="BG17" i="19"/>
  <c r="D24" i="19"/>
  <c r="H24" i="19"/>
  <c r="L24" i="19"/>
  <c r="P24" i="19"/>
  <c r="T24" i="19"/>
  <c r="X24" i="19"/>
  <c r="AB24" i="19"/>
  <c r="AF24" i="19"/>
  <c r="AJ24" i="19"/>
  <c r="AN24" i="19"/>
  <c r="AR24" i="19"/>
  <c r="AV24" i="19"/>
  <c r="AZ24" i="19"/>
  <c r="BD24" i="19"/>
  <c r="BH24" i="19"/>
  <c r="BL24" i="19"/>
  <c r="BP24" i="19"/>
  <c r="BT24" i="19"/>
  <c r="BX24" i="19"/>
  <c r="E24" i="19"/>
  <c r="U24" i="19"/>
  <c r="AK24" i="19"/>
  <c r="BA24" i="19"/>
  <c r="BQ24" i="19"/>
  <c r="BU43" i="19"/>
  <c r="AY27" i="20"/>
  <c r="I4" i="20"/>
  <c r="Q4" i="20"/>
  <c r="Y4" i="20"/>
  <c r="BE4" i="20"/>
  <c r="F10" i="20"/>
  <c r="J10" i="20"/>
  <c r="N10" i="20"/>
  <c r="R10" i="20"/>
  <c r="V10" i="20"/>
  <c r="Z10" i="20"/>
  <c r="AD32" i="20"/>
  <c r="AD10" i="20"/>
  <c r="AH32" i="20"/>
  <c r="AH10" i="20"/>
  <c r="AH10" i="15" s="1"/>
  <c r="AL32" i="20"/>
  <c r="AL10" i="20"/>
  <c r="AL10" i="15" s="1"/>
  <c r="AP32" i="20"/>
  <c r="AP10" i="20"/>
  <c r="AP10" i="15" s="1"/>
  <c r="AT32" i="20"/>
  <c r="AT10" i="20"/>
  <c r="AT10" i="15" s="1"/>
  <c r="AX32" i="20"/>
  <c r="AX10" i="20"/>
  <c r="AX10" i="15" s="1"/>
  <c r="BB32" i="20"/>
  <c r="BB10" i="20"/>
  <c r="BB10" i="15" s="1"/>
  <c r="BF32" i="20"/>
  <c r="BF10" i="20"/>
  <c r="BF10" i="15" s="1"/>
  <c r="BJ32" i="20"/>
  <c r="BJ10" i="20"/>
  <c r="BJ10" i="15" s="1"/>
  <c r="BN32" i="20"/>
  <c r="BN10" i="20"/>
  <c r="BN10" i="15" s="1"/>
  <c r="BR32" i="20"/>
  <c r="BR10" i="20"/>
  <c r="BR10" i="15" s="1"/>
  <c r="BV32" i="20"/>
  <c r="BV10" i="20"/>
  <c r="BV10" i="15" s="1"/>
  <c r="BZ32" i="20"/>
  <c r="BZ10" i="20"/>
  <c r="BZ10" i="15" s="1"/>
  <c r="AB26" i="20"/>
  <c r="AF37" i="20"/>
  <c r="AV37" i="20"/>
  <c r="BL37" i="20"/>
  <c r="AK29" i="17"/>
  <c r="AO29" i="17"/>
  <c r="AS29" i="17"/>
  <c r="AW29" i="17"/>
  <c r="BA29" i="17"/>
  <c r="BE29" i="17"/>
  <c r="BI29" i="17"/>
  <c r="BM29" i="17"/>
  <c r="BQ29" i="17"/>
  <c r="BU29" i="17"/>
  <c r="BY29" i="17"/>
  <c r="G32" i="17"/>
  <c r="K32" i="17"/>
  <c r="O32" i="17"/>
  <c r="S32" i="17"/>
  <c r="W32" i="17"/>
  <c r="AA32" i="17"/>
  <c r="AE32" i="17"/>
  <c r="AI32" i="17"/>
  <c r="AM32" i="17"/>
  <c r="AQ32" i="17"/>
  <c r="AU32" i="17"/>
  <c r="AY32" i="17"/>
  <c r="BC32" i="17"/>
  <c r="BG32" i="17"/>
  <c r="BK32" i="17"/>
  <c r="BO32" i="17"/>
  <c r="BS32" i="17"/>
  <c r="BW32" i="17"/>
  <c r="D32" i="17"/>
  <c r="H32" i="17"/>
  <c r="P32" i="17"/>
  <c r="T32" i="17"/>
  <c r="X32" i="17"/>
  <c r="AF32" i="17"/>
  <c r="AJ32" i="17"/>
  <c r="AN32" i="17"/>
  <c r="AV32" i="17"/>
  <c r="AZ32" i="17"/>
  <c r="BD32" i="17"/>
  <c r="BL32" i="17"/>
  <c r="BP32" i="17"/>
  <c r="BT32" i="17"/>
  <c r="F24" i="19"/>
  <c r="J24" i="19"/>
  <c r="N24" i="19"/>
  <c r="R24" i="19"/>
  <c r="V24" i="19"/>
  <c r="Z24" i="19"/>
  <c r="AD24" i="19"/>
  <c r="AH24" i="19"/>
  <c r="AL24" i="19"/>
  <c r="AP24" i="19"/>
  <c r="AT24" i="19"/>
  <c r="AX24" i="19"/>
  <c r="BB24" i="19"/>
  <c r="BF24" i="19"/>
  <c r="BJ24" i="19"/>
  <c r="F5" i="20"/>
  <c r="J5" i="20"/>
  <c r="N5" i="20"/>
  <c r="R5" i="20"/>
  <c r="V5" i="20"/>
  <c r="Z5" i="20"/>
  <c r="AD27" i="20"/>
  <c r="AD5" i="20"/>
  <c r="AH27" i="20"/>
  <c r="AH5" i="20"/>
  <c r="AL27" i="20"/>
  <c r="AL5" i="20"/>
  <c r="AP27" i="20"/>
  <c r="AP5" i="20"/>
  <c r="AT27" i="20"/>
  <c r="AT5" i="20"/>
  <c r="AX27" i="20"/>
  <c r="AX5" i="20"/>
  <c r="BB27" i="20"/>
  <c r="BB5" i="20"/>
  <c r="BF27" i="20"/>
  <c r="BF5" i="20"/>
  <c r="BJ27" i="20"/>
  <c r="BJ5" i="20"/>
  <c r="BN27" i="20"/>
  <c r="BN5" i="20"/>
  <c r="BR27" i="20"/>
  <c r="BR5" i="20"/>
  <c r="BV27" i="20"/>
  <c r="BV5" i="20"/>
  <c r="BZ27" i="20"/>
  <c r="BZ5" i="20"/>
  <c r="G5" i="20"/>
  <c r="K5" i="20"/>
  <c r="O5" i="20"/>
  <c r="S5" i="20"/>
  <c r="W5" i="20"/>
  <c r="AA27" i="20"/>
  <c r="AA26" i="20" s="1"/>
  <c r="AA5" i="20"/>
  <c r="AE27" i="20"/>
  <c r="AE5" i="20"/>
  <c r="AI27" i="20"/>
  <c r="AI26" i="20" s="1"/>
  <c r="AI5" i="20"/>
  <c r="AM27" i="20"/>
  <c r="AM5" i="20"/>
  <c r="AQ27" i="20"/>
  <c r="AQ5" i="20"/>
  <c r="AU27" i="20"/>
  <c r="AU5" i="20"/>
  <c r="AY5" i="20"/>
  <c r="BC27" i="20"/>
  <c r="BC5" i="20"/>
  <c r="BG27" i="20"/>
  <c r="BG5" i="20"/>
  <c r="BK27" i="20"/>
  <c r="BK5" i="20"/>
  <c r="BO27" i="20"/>
  <c r="BO5" i="20"/>
  <c r="BS27" i="20"/>
  <c r="BS5" i="20"/>
  <c r="BW27" i="20"/>
  <c r="BW5" i="20"/>
  <c r="AA32" i="20"/>
  <c r="AE32" i="20"/>
  <c r="AI32" i="20"/>
  <c r="AM32" i="20"/>
  <c r="AQ32" i="20"/>
  <c r="AU32" i="20"/>
  <c r="AY32" i="20"/>
  <c r="BC32" i="20"/>
  <c r="BG32" i="20"/>
  <c r="BK32" i="20"/>
  <c r="BO32" i="20"/>
  <c r="BS32" i="20"/>
  <c r="BW32" i="20"/>
  <c r="AI42" i="20"/>
  <c r="AM42" i="20"/>
  <c r="AQ42" i="20"/>
  <c r="AU42" i="20"/>
  <c r="AY42" i="20"/>
  <c r="BC42" i="20"/>
  <c r="BG42" i="20"/>
  <c r="BK42" i="20"/>
  <c r="BO42" i="20"/>
  <c r="BS42" i="20"/>
  <c r="BW42" i="20"/>
  <c r="AF27" i="20"/>
  <c r="AF26" i="20" s="1"/>
  <c r="AV27" i="20"/>
  <c r="BL27" i="20"/>
  <c r="AJ37" i="20"/>
  <c r="AZ37" i="20"/>
  <c r="BP37" i="20"/>
  <c r="AK42" i="20"/>
  <c r="BA42" i="20"/>
  <c r="BQ42" i="20"/>
  <c r="BM55" i="21"/>
  <c r="BQ55" i="21"/>
  <c r="BU55" i="21"/>
  <c r="BY55" i="21"/>
  <c r="E26" i="21"/>
  <c r="I26" i="21"/>
  <c r="M26" i="21"/>
  <c r="Q26" i="21"/>
  <c r="U26" i="21"/>
  <c r="Y26" i="21"/>
  <c r="AC26" i="21"/>
  <c r="AG26" i="21"/>
  <c r="AK26" i="21"/>
  <c r="AO26" i="21"/>
  <c r="AS26" i="21"/>
  <c r="AW26" i="21"/>
  <c r="BA26" i="21"/>
  <c r="BE26" i="21"/>
  <c r="BI26" i="21"/>
  <c r="BM26" i="21"/>
  <c r="BQ26" i="21"/>
  <c r="AB34" i="21"/>
  <c r="AF34" i="21"/>
  <c r="AJ34" i="21"/>
  <c r="AN34" i="21"/>
  <c r="AR34" i="21"/>
  <c r="AV34" i="21"/>
  <c r="AZ34" i="21"/>
  <c r="BD34" i="21"/>
  <c r="BH34" i="21"/>
  <c r="BL34" i="21"/>
  <c r="BP34" i="21"/>
  <c r="BT34" i="21"/>
  <c r="G27" i="21"/>
  <c r="K27" i="21"/>
  <c r="O27" i="21"/>
  <c r="S27" i="21"/>
  <c r="W27" i="21"/>
  <c r="AA27" i="21"/>
  <c r="AE27" i="21"/>
  <c r="AI27" i="21"/>
  <c r="AM27" i="21"/>
  <c r="AQ27" i="21"/>
  <c r="AU27" i="21"/>
  <c r="AY27" i="21"/>
  <c r="BC27" i="21"/>
  <c r="BG27" i="21"/>
  <c r="BK27" i="21"/>
  <c r="BO27" i="21"/>
  <c r="E27" i="21"/>
  <c r="I27" i="21"/>
  <c r="M27" i="21"/>
  <c r="Q27" i="21"/>
  <c r="U27" i="21"/>
  <c r="Y27" i="21"/>
  <c r="AC27" i="21"/>
  <c r="AG27" i="21"/>
  <c r="AK27" i="21"/>
  <c r="AO27" i="21"/>
  <c r="AS27" i="21"/>
  <c r="AW27" i="21"/>
  <c r="BA27" i="21"/>
  <c r="BE27" i="21"/>
  <c r="BI27" i="21"/>
  <c r="BM27" i="21"/>
  <c r="BQ27" i="21"/>
  <c r="D34" i="21"/>
  <c r="T34" i="21"/>
  <c r="E5" i="20"/>
  <c r="M5" i="20"/>
  <c r="U5" i="20"/>
  <c r="AC5" i="20"/>
  <c r="AK5" i="20"/>
  <c r="AS5" i="20"/>
  <c r="BA5" i="20"/>
  <c r="BI5" i="20"/>
  <c r="BQ5" i="20"/>
  <c r="BY5" i="20"/>
  <c r="AC37" i="20"/>
  <c r="AC15" i="20"/>
  <c r="AG37" i="20"/>
  <c r="AG15" i="20"/>
  <c r="AG4" i="20" s="1"/>
  <c r="AK37" i="20"/>
  <c r="AK26" i="20" s="1"/>
  <c r="AK15" i="20"/>
  <c r="AK7" i="15" s="1"/>
  <c r="AO37" i="20"/>
  <c r="AO15" i="20"/>
  <c r="AO7" i="15" s="1"/>
  <c r="AS37" i="20"/>
  <c r="AS15" i="20"/>
  <c r="AS7" i="15" s="1"/>
  <c r="AW37" i="20"/>
  <c r="AW15" i="20"/>
  <c r="AW7" i="15" s="1"/>
  <c r="BA37" i="20"/>
  <c r="BA26" i="20" s="1"/>
  <c r="BA15" i="20"/>
  <c r="BA7" i="15" s="1"/>
  <c r="BE37" i="20"/>
  <c r="BE15" i="20"/>
  <c r="BE7" i="15" s="1"/>
  <c r="BI37" i="20"/>
  <c r="BI15" i="20"/>
  <c r="BI7" i="15" s="1"/>
  <c r="BM37" i="20"/>
  <c r="BM15" i="20"/>
  <c r="BM7" i="15" s="1"/>
  <c r="BQ37" i="20"/>
  <c r="BQ26" i="20" s="1"/>
  <c r="BQ15" i="20"/>
  <c r="BQ7" i="15" s="1"/>
  <c r="BU37" i="20"/>
  <c r="BU15" i="20"/>
  <c r="BU7" i="15" s="1"/>
  <c r="BY37" i="20"/>
  <c r="BY15" i="20"/>
  <c r="BY7" i="15" s="1"/>
  <c r="AJ27" i="20"/>
  <c r="AZ27" i="20"/>
  <c r="AZ26" i="20" s="1"/>
  <c r="BP27" i="20"/>
  <c r="AC32" i="20"/>
  <c r="AS32" i="20"/>
  <c r="BI32" i="20"/>
  <c r="BY32" i="20"/>
  <c r="BY26" i="20" s="1"/>
  <c r="AN37" i="20"/>
  <c r="BD37" i="20"/>
  <c r="BT37" i="20"/>
  <c r="AO42" i="20"/>
  <c r="BE42" i="20"/>
  <c r="BU42" i="20"/>
  <c r="BN4" i="21"/>
  <c r="BN55" i="21"/>
  <c r="BR4" i="21"/>
  <c r="BR55" i="21"/>
  <c r="BV4" i="21"/>
  <c r="BV55" i="21"/>
  <c r="BZ4" i="21"/>
  <c r="BZ55" i="21"/>
  <c r="BA13" i="21"/>
  <c r="BE13" i="21"/>
  <c r="BI13" i="21"/>
  <c r="BM13" i="21"/>
  <c r="BQ13" i="21"/>
  <c r="BU13" i="21"/>
  <c r="BY13" i="21"/>
  <c r="D27" i="21"/>
  <c r="T27" i="21"/>
  <c r="AJ27" i="21"/>
  <c r="AZ27" i="21"/>
  <c r="BP27" i="21"/>
  <c r="E34" i="21"/>
  <c r="I34" i="21"/>
  <c r="M34" i="21"/>
  <c r="Q34" i="21"/>
  <c r="U34" i="21"/>
  <c r="Y34" i="21"/>
  <c r="AC34" i="21"/>
  <c r="AG34" i="21"/>
  <c r="AK34" i="21"/>
  <c r="AO34" i="21"/>
  <c r="AS34" i="21"/>
  <c r="AW34" i="21"/>
  <c r="BA34" i="21"/>
  <c r="BE34" i="21"/>
  <c r="BI34" i="21"/>
  <c r="BM34" i="21"/>
  <c r="BQ34" i="21"/>
  <c r="H34" i="21"/>
  <c r="X34" i="21"/>
  <c r="H5" i="20"/>
  <c r="P5" i="20"/>
  <c r="AD37" i="20"/>
  <c r="AH37" i="20"/>
  <c r="AL37" i="20"/>
  <c r="AP37" i="20"/>
  <c r="AT37" i="20"/>
  <c r="AX37" i="20"/>
  <c r="BB37" i="20"/>
  <c r="BF37" i="20"/>
  <c r="BJ37" i="20"/>
  <c r="BN37" i="20"/>
  <c r="BR37" i="20"/>
  <c r="BV37" i="20"/>
  <c r="BZ37" i="20"/>
  <c r="AN27" i="20"/>
  <c r="BD27" i="20"/>
  <c r="BT27" i="20"/>
  <c r="AG32" i="20"/>
  <c r="AG26" i="20" s="1"/>
  <c r="AW32" i="20"/>
  <c r="BM32" i="20"/>
  <c r="AR37" i="20"/>
  <c r="AR26" i="20" s="1"/>
  <c r="BH37" i="20"/>
  <c r="BH26" i="20" s="1"/>
  <c r="BX37" i="20"/>
  <c r="BX26" i="20" s="1"/>
  <c r="AS42" i="20"/>
  <c r="BI42" i="20"/>
  <c r="BY42" i="20"/>
  <c r="BO4" i="21"/>
  <c r="BS4" i="21"/>
  <c r="BW4" i="21"/>
  <c r="H27" i="21"/>
  <c r="X27" i="21"/>
  <c r="AN27" i="21"/>
  <c r="BD27" i="21"/>
  <c r="F34" i="21"/>
  <c r="J34" i="21"/>
  <c r="N34" i="21"/>
  <c r="R34" i="21"/>
  <c r="V34" i="21"/>
  <c r="Z34" i="21"/>
  <c r="AD34" i="21"/>
  <c r="AH34" i="21"/>
  <c r="AL34" i="21"/>
  <c r="AP34" i="21"/>
  <c r="AT34" i="21"/>
  <c r="AX34" i="21"/>
  <c r="BB34" i="21"/>
  <c r="BF34" i="21"/>
  <c r="BJ34" i="21"/>
  <c r="BN34" i="21"/>
  <c r="BR34" i="21"/>
  <c r="L34" i="21"/>
  <c r="D10" i="20"/>
  <c r="H10" i="20"/>
  <c r="L10" i="20"/>
  <c r="P10" i="20"/>
  <c r="T10" i="20"/>
  <c r="X10" i="20"/>
  <c r="AB10" i="20"/>
  <c r="AB4" i="20" s="1"/>
  <c r="AF10" i="20"/>
  <c r="AF4" i="20" s="1"/>
  <c r="AJ10" i="20"/>
  <c r="AN10" i="20"/>
  <c r="AR10" i="20"/>
  <c r="AV10" i="20"/>
  <c r="AZ10" i="20"/>
  <c r="BD10" i="20"/>
  <c r="BH10" i="20"/>
  <c r="BL10" i="20"/>
  <c r="BP10" i="20"/>
  <c r="BT10" i="20"/>
  <c r="BX10" i="20"/>
  <c r="AE15" i="20"/>
  <c r="AI15" i="20"/>
  <c r="AI7" i="15" s="1"/>
  <c r="AM15" i="20"/>
  <c r="AM7" i="15" s="1"/>
  <c r="AQ15" i="20"/>
  <c r="AQ7" i="15" s="1"/>
  <c r="AU15" i="20"/>
  <c r="AU7" i="15" s="1"/>
  <c r="AY15" i="20"/>
  <c r="AY7" i="15" s="1"/>
  <c r="BC15" i="20"/>
  <c r="BC7" i="15" s="1"/>
  <c r="BG15" i="20"/>
  <c r="BG7" i="15" s="1"/>
  <c r="BK15" i="20"/>
  <c r="BK7" i="15" s="1"/>
  <c r="BO15" i="20"/>
  <c r="BO7" i="15" s="1"/>
  <c r="BS15" i="20"/>
  <c r="BS7" i="15" s="1"/>
  <c r="BW15" i="20"/>
  <c r="BW7" i="15" s="1"/>
  <c r="AI20" i="20"/>
  <c r="AI9" i="15" s="1"/>
  <c r="AM20" i="20"/>
  <c r="AM9" i="15" s="1"/>
  <c r="AQ20" i="20"/>
  <c r="AQ9" i="15" s="1"/>
  <c r="AU20" i="20"/>
  <c r="AU9" i="15" s="1"/>
  <c r="AY20" i="20"/>
  <c r="AY9" i="15" s="1"/>
  <c r="BC20" i="20"/>
  <c r="BC9" i="15" s="1"/>
  <c r="BG20" i="20"/>
  <c r="BG9" i="15" s="1"/>
  <c r="BK20" i="20"/>
  <c r="BK9" i="15" s="1"/>
  <c r="BO20" i="20"/>
  <c r="BO9" i="15" s="1"/>
  <c r="BS20" i="20"/>
  <c r="BS9" i="15" s="1"/>
  <c r="BW20" i="20"/>
  <c r="BW9" i="15" s="1"/>
  <c r="BL4" i="21"/>
  <c r="BP4" i="21"/>
  <c r="BT4" i="21"/>
  <c r="BX4" i="21"/>
  <c r="AX13" i="21"/>
  <c r="BB13" i="21"/>
  <c r="BF13" i="21"/>
  <c r="BJ13" i="21"/>
  <c r="BN13" i="21"/>
  <c r="BR13" i="21"/>
  <c r="BV13" i="21"/>
  <c r="BZ13" i="21"/>
  <c r="F26" i="21"/>
  <c r="J26" i="21"/>
  <c r="N26" i="21"/>
  <c r="R26" i="21"/>
  <c r="V26" i="21"/>
  <c r="Z26" i="21"/>
  <c r="AD26" i="21"/>
  <c r="AH26" i="21"/>
  <c r="AL26" i="21"/>
  <c r="AP26" i="21"/>
  <c r="AT26" i="21"/>
  <c r="AX26" i="21"/>
  <c r="BB26" i="21"/>
  <c r="BF26" i="21"/>
  <c r="BJ26" i="21"/>
  <c r="BN26" i="21"/>
  <c r="G34" i="21"/>
  <c r="K34" i="21"/>
  <c r="O34" i="21"/>
  <c r="S34" i="21"/>
  <c r="W34" i="21"/>
  <c r="AA34" i="21"/>
  <c r="AE34" i="21"/>
  <c r="AI34" i="21"/>
  <c r="AM34" i="21"/>
  <c r="AQ34" i="21"/>
  <c r="AU34" i="21"/>
  <c r="AY34" i="21"/>
  <c r="BC34" i="21"/>
  <c r="BG34" i="21"/>
  <c r="BK34" i="21"/>
  <c r="BO34" i="21"/>
  <c r="BS34" i="21"/>
  <c r="F36" i="21"/>
  <c r="J36" i="21"/>
  <c r="N36" i="21"/>
  <c r="R36" i="21"/>
  <c r="V36" i="21"/>
  <c r="Z36" i="21"/>
  <c r="AD36" i="21"/>
  <c r="AH36" i="21"/>
  <c r="AL36" i="21"/>
  <c r="AP36" i="21"/>
  <c r="AT36" i="21"/>
  <c r="AX36" i="21"/>
  <c r="BB36" i="21"/>
  <c r="BF36" i="21"/>
  <c r="BJ36" i="21"/>
  <c r="BN36" i="21"/>
  <c r="BR36" i="21"/>
  <c r="BV36" i="21"/>
  <c r="BZ36" i="21"/>
  <c r="F40" i="21"/>
  <c r="J40" i="21"/>
  <c r="N40" i="21"/>
  <c r="R40" i="21"/>
  <c r="V40" i="21"/>
  <c r="Z40" i="21"/>
  <c r="AD40" i="21"/>
  <c r="AH40" i="21"/>
  <c r="AL40" i="21"/>
  <c r="AP40" i="21"/>
  <c r="AT40" i="21"/>
  <c r="AX40" i="21"/>
  <c r="BB40" i="21"/>
  <c r="BF40" i="21"/>
  <c r="BJ40" i="21"/>
  <c r="BN40" i="21"/>
  <c r="BR40" i="21"/>
  <c r="BV40" i="21"/>
  <c r="BZ40" i="21"/>
  <c r="F45" i="21"/>
  <c r="J45" i="21"/>
  <c r="N45" i="21"/>
  <c r="R45" i="21"/>
  <c r="V45" i="21"/>
  <c r="Z45" i="21"/>
  <c r="AD45" i="21"/>
  <c r="AH45" i="21"/>
  <c r="AL45" i="21"/>
  <c r="AP45" i="21"/>
  <c r="AT45" i="21"/>
  <c r="AX45" i="21"/>
  <c r="BB45" i="21"/>
  <c r="BF45" i="21"/>
  <c r="BJ45" i="21"/>
  <c r="BN45" i="21"/>
  <c r="BR45" i="21"/>
  <c r="BV45" i="21"/>
  <c r="BZ45" i="21"/>
  <c r="F49" i="21"/>
  <c r="J49" i="21"/>
  <c r="N49" i="21"/>
  <c r="R49" i="21"/>
  <c r="V49" i="21"/>
  <c r="Z49" i="21"/>
  <c r="AD49" i="21"/>
  <c r="AH49" i="21"/>
  <c r="AL49" i="21"/>
  <c r="AP49" i="21"/>
  <c r="AT49" i="21"/>
  <c r="AX49" i="21"/>
  <c r="BB49" i="21"/>
  <c r="BF49" i="21"/>
  <c r="BJ49" i="21"/>
  <c r="BN49" i="21"/>
  <c r="BR49" i="21"/>
  <c r="BV49" i="21"/>
  <c r="BZ49" i="21"/>
  <c r="AU134" i="21"/>
  <c r="AY134" i="21"/>
  <c r="BC134" i="21"/>
  <c r="BG134" i="21"/>
  <c r="BK134" i="21"/>
  <c r="BO134" i="21"/>
  <c r="BS134" i="21"/>
  <c r="M6" i="22"/>
  <c r="AC6" i="22"/>
  <c r="AS6" i="22"/>
  <c r="BI6" i="22"/>
  <c r="BY6" i="22"/>
  <c r="J5" i="22"/>
  <c r="R5" i="22"/>
  <c r="Z5" i="22"/>
  <c r="AH5" i="22"/>
  <c r="AP5" i="22"/>
  <c r="AX5" i="22"/>
  <c r="BF5" i="22"/>
  <c r="BN59" i="22"/>
  <c r="BN58" i="22" s="1"/>
  <c r="BR59" i="22"/>
  <c r="BV59" i="22"/>
  <c r="BV58" i="22" s="1"/>
  <c r="BZ59" i="22"/>
  <c r="BZ58" i="22" s="1"/>
  <c r="BR63" i="22"/>
  <c r="BZ63" i="22"/>
  <c r="K17" i="22"/>
  <c r="AA17" i="22"/>
  <c r="AQ17" i="22"/>
  <c r="AQ13" i="15" s="1"/>
  <c r="BL67" i="22"/>
  <c r="F17" i="22"/>
  <c r="J17" i="22"/>
  <c r="N17" i="22"/>
  <c r="V17" i="22"/>
  <c r="Z17" i="22"/>
  <c r="AD17" i="22"/>
  <c r="AL17" i="22"/>
  <c r="AL13" i="15" s="1"/>
  <c r="AP17" i="22"/>
  <c r="AP13" i="15" s="1"/>
  <c r="AT17" i="22"/>
  <c r="AT13" i="15" s="1"/>
  <c r="I27" i="22"/>
  <c r="Q27" i="22"/>
  <c r="Y27" i="22"/>
  <c r="AG27" i="22"/>
  <c r="J27" i="22"/>
  <c r="N27" i="22"/>
  <c r="R27" i="22"/>
  <c r="R4" i="22" s="1"/>
  <c r="Z27" i="22"/>
  <c r="AD77" i="22"/>
  <c r="AD27" i="22"/>
  <c r="K45" i="22"/>
  <c r="AA45" i="22"/>
  <c r="AQ45" i="22"/>
  <c r="BG45" i="22"/>
  <c r="BW45" i="22"/>
  <c r="BU59" i="22"/>
  <c r="BE84" i="22"/>
  <c r="BH54" i="22"/>
  <c r="BW54" i="22"/>
  <c r="BD21" i="22"/>
  <c r="BH21" i="22"/>
  <c r="BL21" i="22"/>
  <c r="BT21" i="22"/>
  <c r="BX21" i="22"/>
  <c r="BA21" i="22"/>
  <c r="BI21" i="22"/>
  <c r="BM21" i="22"/>
  <c r="BQ21" i="22"/>
  <c r="BY21" i="22"/>
  <c r="AH31" i="22"/>
  <c r="AL31" i="22"/>
  <c r="AT31" i="22"/>
  <c r="AX31" i="22"/>
  <c r="AX27" i="22" s="1"/>
  <c r="AX15" i="15" s="1"/>
  <c r="G6" i="22"/>
  <c r="K6" i="22"/>
  <c r="S6" i="22"/>
  <c r="W6" i="22"/>
  <c r="AA6" i="22"/>
  <c r="AI31" i="22"/>
  <c r="AI6" i="22"/>
  <c r="AM31" i="22"/>
  <c r="AM6" i="22"/>
  <c r="AQ31" i="22"/>
  <c r="AQ6" i="22"/>
  <c r="AU31" i="22"/>
  <c r="AU6" i="22"/>
  <c r="AY31" i="22"/>
  <c r="AY6" i="22"/>
  <c r="BC6" i="22"/>
  <c r="BG6" i="22"/>
  <c r="BO6" i="22"/>
  <c r="BS6" i="22"/>
  <c r="BW6" i="22"/>
  <c r="AJ37" i="22"/>
  <c r="AJ16" i="15" s="1"/>
  <c r="AJ87" i="22"/>
  <c r="AR87" i="22"/>
  <c r="AR37" i="22"/>
  <c r="AR16" i="15" s="1"/>
  <c r="AV87" i="22"/>
  <c r="AV37" i="22"/>
  <c r="AV16" i="15" s="1"/>
  <c r="AZ37" i="22"/>
  <c r="AZ16" i="15" s="1"/>
  <c r="AZ87" i="22"/>
  <c r="BH87" i="22"/>
  <c r="BH37" i="22"/>
  <c r="BH16" i="15" s="1"/>
  <c r="BL87" i="22"/>
  <c r="BL37" i="22"/>
  <c r="BL16" i="15" s="1"/>
  <c r="BP37" i="22"/>
  <c r="BP16" i="15" s="1"/>
  <c r="BP87" i="22"/>
  <c r="BX87" i="22"/>
  <c r="BX37" i="22"/>
  <c r="BX16" i="15" s="1"/>
  <c r="AK37" i="22"/>
  <c r="AK16" i="15" s="1"/>
  <c r="AO37" i="22"/>
  <c r="AO16" i="15" s="1"/>
  <c r="AO87" i="22"/>
  <c r="AW37" i="22"/>
  <c r="AW16" i="15" s="1"/>
  <c r="BA37" i="22"/>
  <c r="BA16" i="15" s="1"/>
  <c r="BE37" i="22"/>
  <c r="BE16" i="15" s="1"/>
  <c r="BM37" i="22"/>
  <c r="BM16" i="15" s="1"/>
  <c r="BM87" i="22"/>
  <c r="BQ37" i="22"/>
  <c r="BQ16" i="15" s="1"/>
  <c r="BU37" i="22"/>
  <c r="BU16" i="15" s="1"/>
  <c r="BU87" i="22"/>
  <c r="D45" i="22"/>
  <c r="H45" i="22"/>
  <c r="L45" i="22"/>
  <c r="P45" i="22"/>
  <c r="T45" i="22"/>
  <c r="X45" i="22"/>
  <c r="AB45" i="22"/>
  <c r="AF45" i="22"/>
  <c r="AJ45" i="22"/>
  <c r="AN45" i="22"/>
  <c r="AR45" i="22"/>
  <c r="AV45" i="22"/>
  <c r="AZ45" i="22"/>
  <c r="BD95" i="22"/>
  <c r="BD45" i="22"/>
  <c r="BH95" i="22"/>
  <c r="BH45" i="22"/>
  <c r="BL95" i="22"/>
  <c r="BL45" i="22"/>
  <c r="BP95" i="22"/>
  <c r="BP45" i="22"/>
  <c r="BT95" i="22"/>
  <c r="BT45" i="22"/>
  <c r="BX95" i="22"/>
  <c r="BX45" i="22"/>
  <c r="E45" i="22"/>
  <c r="I45" i="22"/>
  <c r="M45" i="22"/>
  <c r="Q45" i="22"/>
  <c r="U45" i="22"/>
  <c r="Y45" i="22"/>
  <c r="AC45" i="22"/>
  <c r="AG45" i="22"/>
  <c r="AK45" i="22"/>
  <c r="AO45" i="22"/>
  <c r="AS45" i="22"/>
  <c r="AW45" i="22"/>
  <c r="BA45" i="22"/>
  <c r="BE45" i="22"/>
  <c r="BI45" i="22"/>
  <c r="BM45" i="22"/>
  <c r="BQ45" i="22"/>
  <c r="BU45" i="22"/>
  <c r="BY45" i="22"/>
  <c r="BY59" i="22"/>
  <c r="AI67" i="22"/>
  <c r="BU84" i="22"/>
  <c r="AN87" i="22"/>
  <c r="AH42" i="20"/>
  <c r="AL42" i="20"/>
  <c r="AP42" i="20"/>
  <c r="AT42" i="20"/>
  <c r="AX42" i="20"/>
  <c r="BB42" i="20"/>
  <c r="BF42" i="20"/>
  <c r="BJ42" i="20"/>
  <c r="BN42" i="20"/>
  <c r="BR42" i="20"/>
  <c r="BV42" i="20"/>
  <c r="BZ42" i="20"/>
  <c r="D36" i="21"/>
  <c r="H36" i="21"/>
  <c r="L36" i="21"/>
  <c r="P36" i="21"/>
  <c r="T36" i="21"/>
  <c r="X36" i="21"/>
  <c r="AB36" i="21"/>
  <c r="AF36" i="21"/>
  <c r="AJ36" i="21"/>
  <c r="AN36" i="21"/>
  <c r="AR36" i="21"/>
  <c r="AV36" i="21"/>
  <c r="AZ36" i="21"/>
  <c r="BD36" i="21"/>
  <c r="BH36" i="21"/>
  <c r="BL36" i="21"/>
  <c r="BP36" i="21"/>
  <c r="BT36" i="21"/>
  <c r="BX36" i="21"/>
  <c r="D40" i="21"/>
  <c r="H40" i="21"/>
  <c r="L40" i="21"/>
  <c r="P40" i="21"/>
  <c r="T40" i="21"/>
  <c r="X40" i="21"/>
  <c r="AB40" i="21"/>
  <c r="AF40" i="21"/>
  <c r="AJ40" i="21"/>
  <c r="AN40" i="21"/>
  <c r="AR40" i="21"/>
  <c r="AV40" i="21"/>
  <c r="AZ40" i="21"/>
  <c r="BD40" i="21"/>
  <c r="BH40" i="21"/>
  <c r="BL40" i="21"/>
  <c r="BP40" i="21"/>
  <c r="BT40" i="21"/>
  <c r="BX40" i="21"/>
  <c r="D45" i="21"/>
  <c r="H45" i="21"/>
  <c r="L45" i="21"/>
  <c r="P45" i="21"/>
  <c r="T45" i="21"/>
  <c r="X45" i="21"/>
  <c r="AB45" i="21"/>
  <c r="AF45" i="21"/>
  <c r="AJ45" i="21"/>
  <c r="AN45" i="21"/>
  <c r="AR45" i="21"/>
  <c r="AZ45" i="21"/>
  <c r="BD45" i="21"/>
  <c r="BH45" i="21"/>
  <c r="BP45" i="21"/>
  <c r="BX45" i="21"/>
  <c r="H49" i="21"/>
  <c r="P49" i="21"/>
  <c r="X49" i="21"/>
  <c r="AF49" i="21"/>
  <c r="AN49" i="21"/>
  <c r="AV49" i="21"/>
  <c r="BD49" i="21"/>
  <c r="BL49" i="21"/>
  <c r="BT49" i="21"/>
  <c r="BO55" i="21"/>
  <c r="BS55" i="21"/>
  <c r="BW55" i="21"/>
  <c r="AS134" i="21"/>
  <c r="AW134" i="21"/>
  <c r="BA134" i="21"/>
  <c r="BE134" i="21"/>
  <c r="BI134" i="21"/>
  <c r="BM134" i="21"/>
  <c r="BQ134" i="21"/>
  <c r="E6" i="22"/>
  <c r="U6" i="22"/>
  <c r="AK6" i="22"/>
  <c r="BA6" i="22"/>
  <c r="BQ6" i="22"/>
  <c r="F5" i="22"/>
  <c r="F4" i="22"/>
  <c r="N5" i="22"/>
  <c r="V5" i="22"/>
  <c r="V4" i="22"/>
  <c r="AL5" i="22"/>
  <c r="AT5" i="22"/>
  <c r="BB5" i="22"/>
  <c r="G8" i="22"/>
  <c r="K8" i="22"/>
  <c r="O8" i="22"/>
  <c r="S8" i="22"/>
  <c r="W8" i="22"/>
  <c r="AA8" i="22"/>
  <c r="AE8" i="22"/>
  <c r="AI8" i="22"/>
  <c r="AM8" i="22"/>
  <c r="AQ8" i="22"/>
  <c r="AU8" i="22"/>
  <c r="AY8" i="22"/>
  <c r="BC8" i="22"/>
  <c r="BG8" i="22"/>
  <c r="BK8" i="22"/>
  <c r="BL9" i="22"/>
  <c r="BL8" i="22" s="1"/>
  <c r="BL59" i="22"/>
  <c r="BP9" i="22"/>
  <c r="BP59" i="22"/>
  <c r="BT9" i="22"/>
  <c r="BT8" i="22" s="1"/>
  <c r="BT59" i="22"/>
  <c r="BX9" i="22"/>
  <c r="BX59" i="22"/>
  <c r="BM9" i="22"/>
  <c r="BM8" i="22" s="1"/>
  <c r="BQ9" i="22"/>
  <c r="BQ8" i="22" s="1"/>
  <c r="BU9" i="22"/>
  <c r="BY9" i="22"/>
  <c r="BP63" i="22"/>
  <c r="BP13" i="22"/>
  <c r="BT63" i="22"/>
  <c r="BT13" i="22"/>
  <c r="BX13" i="22"/>
  <c r="BX63" i="22"/>
  <c r="BM13" i="22"/>
  <c r="BU13" i="22"/>
  <c r="BY13" i="22"/>
  <c r="AP77" i="22"/>
  <c r="AP27" i="22"/>
  <c r="AP15" i="15" s="1"/>
  <c r="D40" i="22"/>
  <c r="D5" i="22" s="1"/>
  <c r="D41" i="22"/>
  <c r="H40" i="22"/>
  <c r="H4" i="22" s="1"/>
  <c r="H41" i="22"/>
  <c r="L40" i="22"/>
  <c r="L4" i="22" s="1"/>
  <c r="L41" i="22"/>
  <c r="P40" i="22"/>
  <c r="P4" i="22" s="1"/>
  <c r="P41" i="22"/>
  <c r="T40" i="22"/>
  <c r="T5" i="22" s="1"/>
  <c r="T41" i="22"/>
  <c r="X40" i="22"/>
  <c r="X41" i="22"/>
  <c r="AB40" i="22"/>
  <c r="AB4" i="22" s="1"/>
  <c r="AB41" i="22"/>
  <c r="AF40" i="22"/>
  <c r="AF4" i="22" s="1"/>
  <c r="AF41" i="22"/>
  <c r="AJ91" i="22"/>
  <c r="AJ90" i="22" s="1"/>
  <c r="AJ40" i="22"/>
  <c r="AJ14" i="15" s="1"/>
  <c r="AJ41" i="22"/>
  <c r="AJ7" i="12" s="1"/>
  <c r="AN91" i="22"/>
  <c r="AN90" i="22" s="1"/>
  <c r="AN40" i="22"/>
  <c r="AN14" i="15" s="1"/>
  <c r="AN41" i="22"/>
  <c r="AN7" i="12" s="1"/>
  <c r="AR91" i="22"/>
  <c r="AR90" i="22" s="1"/>
  <c r="AR40" i="22"/>
  <c r="AR41" i="22"/>
  <c r="AR7" i="12" s="1"/>
  <c r="AV91" i="22"/>
  <c r="AV90" i="22" s="1"/>
  <c r="AV40" i="22"/>
  <c r="AV14" i="15" s="1"/>
  <c r="AV41" i="22"/>
  <c r="AV7" i="12" s="1"/>
  <c r="AZ91" i="22"/>
  <c r="AZ90" i="22" s="1"/>
  <c r="AZ40" i="22"/>
  <c r="AZ14" i="15" s="1"/>
  <c r="AZ41" i="22"/>
  <c r="AZ7" i="12" s="1"/>
  <c r="BD91" i="22"/>
  <c r="BD90" i="22" s="1"/>
  <c r="BD40" i="22"/>
  <c r="BD14" i="15" s="1"/>
  <c r="BD41" i="22"/>
  <c r="BD7" i="12" s="1"/>
  <c r="BH91" i="22"/>
  <c r="BH41" i="22"/>
  <c r="BL91" i="22"/>
  <c r="BL41" i="22"/>
  <c r="BP41" i="22"/>
  <c r="BT41" i="22"/>
  <c r="BX41" i="22"/>
  <c r="E41" i="22"/>
  <c r="E40" i="22"/>
  <c r="I41" i="22"/>
  <c r="I40" i="22"/>
  <c r="M41" i="22"/>
  <c r="M40" i="22"/>
  <c r="Q41" i="22"/>
  <c r="Q40" i="22"/>
  <c r="U41" i="22"/>
  <c r="U40" i="22"/>
  <c r="Y41" i="22"/>
  <c r="Y40" i="22"/>
  <c r="AC41" i="22"/>
  <c r="AC40" i="22"/>
  <c r="AG41" i="22"/>
  <c r="AG40" i="22"/>
  <c r="AK41" i="22"/>
  <c r="AK7" i="12" s="1"/>
  <c r="AK40" i="22"/>
  <c r="AK14" i="15" s="1"/>
  <c r="AO41" i="22"/>
  <c r="AO7" i="12" s="1"/>
  <c r="AO40" i="22"/>
  <c r="AO14" i="15" s="1"/>
  <c r="AS91" i="22"/>
  <c r="AS90" i="22" s="1"/>
  <c r="AS41" i="22"/>
  <c r="AS7" i="12" s="1"/>
  <c r="AS40" i="22"/>
  <c r="AS14" i="15" s="1"/>
  <c r="AW41" i="22"/>
  <c r="AW7" i="12" s="1"/>
  <c r="AW40" i="22"/>
  <c r="AW14" i="15" s="1"/>
  <c r="BA41" i="22"/>
  <c r="BA7" i="12" s="1"/>
  <c r="BA40" i="22"/>
  <c r="BA14" i="15" s="1"/>
  <c r="BE41" i="22"/>
  <c r="BE7" i="12" s="1"/>
  <c r="BE40" i="22"/>
  <c r="BE14" i="15" s="1"/>
  <c r="BI41" i="22"/>
  <c r="BM41" i="22"/>
  <c r="BQ41" i="22"/>
  <c r="BU41" i="22"/>
  <c r="BY41" i="22"/>
  <c r="S45" i="22"/>
  <c r="AI45" i="22"/>
  <c r="AY45" i="22"/>
  <c r="BO45" i="22"/>
  <c r="BE95" i="22"/>
  <c r="BM95" i="22"/>
  <c r="BU95" i="22"/>
  <c r="BM59" i="22"/>
  <c r="BL63" i="22"/>
  <c r="AY67" i="22"/>
  <c r="AL77" i="22"/>
  <c r="BD87" i="22"/>
  <c r="BI91" i="22"/>
  <c r="G10" i="20"/>
  <c r="K10" i="20"/>
  <c r="O10" i="20"/>
  <c r="S10" i="20"/>
  <c r="W10" i="20"/>
  <c r="AA10" i="20"/>
  <c r="AE10" i="20"/>
  <c r="AI10" i="20"/>
  <c r="AI10" i="15" s="1"/>
  <c r="AM10" i="20"/>
  <c r="AM10" i="15" s="1"/>
  <c r="AQ10" i="20"/>
  <c r="AQ10" i="15" s="1"/>
  <c r="AU10" i="20"/>
  <c r="AU10" i="15" s="1"/>
  <c r="AY10" i="20"/>
  <c r="AY10" i="15" s="1"/>
  <c r="BC10" i="20"/>
  <c r="BC10" i="15" s="1"/>
  <c r="BG10" i="20"/>
  <c r="BG10" i="15" s="1"/>
  <c r="BK10" i="20"/>
  <c r="BK10" i="15" s="1"/>
  <c r="BO10" i="20"/>
  <c r="BO10" i="15" s="1"/>
  <c r="BS10" i="20"/>
  <c r="BS10" i="15" s="1"/>
  <c r="BW10" i="20"/>
  <c r="BW10" i="15" s="1"/>
  <c r="AD15" i="20"/>
  <c r="AH15" i="20"/>
  <c r="AH7" i="15" s="1"/>
  <c r="AL15" i="20"/>
  <c r="AL7" i="15" s="1"/>
  <c r="AP15" i="20"/>
  <c r="AP7" i="15" s="1"/>
  <c r="AT15" i="20"/>
  <c r="AT7" i="15" s="1"/>
  <c r="AX15" i="20"/>
  <c r="AX7" i="15" s="1"/>
  <c r="BB15" i="20"/>
  <c r="BB7" i="15" s="1"/>
  <c r="BF15" i="20"/>
  <c r="BF7" i="15" s="1"/>
  <c r="BJ15" i="20"/>
  <c r="BJ7" i="15" s="1"/>
  <c r="BN15" i="20"/>
  <c r="BN7" i="15" s="1"/>
  <c r="BR15" i="20"/>
  <c r="BR7" i="15" s="1"/>
  <c r="BV15" i="20"/>
  <c r="BV7" i="15" s="1"/>
  <c r="BZ15" i="20"/>
  <c r="BZ7" i="15" s="1"/>
  <c r="BI45" i="21"/>
  <c r="BM45" i="21"/>
  <c r="BQ45" i="21"/>
  <c r="BU45" i="21"/>
  <c r="BY45" i="21"/>
  <c r="E49" i="21"/>
  <c r="I49" i="21"/>
  <c r="M49" i="21"/>
  <c r="Q49" i="21"/>
  <c r="U49" i="21"/>
  <c r="Y49" i="21"/>
  <c r="AC49" i="21"/>
  <c r="AG49" i="21"/>
  <c r="AK49" i="21"/>
  <c r="AO49" i="21"/>
  <c r="AS49" i="21"/>
  <c r="AW49" i="21"/>
  <c r="BA49" i="21"/>
  <c r="BE49" i="21"/>
  <c r="BI49" i="21"/>
  <c r="BM49" i="21"/>
  <c r="BQ49" i="21"/>
  <c r="BU49" i="21"/>
  <c r="BY49" i="21"/>
  <c r="AT134" i="21"/>
  <c r="AX134" i="21"/>
  <c r="BB134" i="21"/>
  <c r="BF134" i="21"/>
  <c r="BJ134" i="21"/>
  <c r="BN134" i="21"/>
  <c r="BR134" i="21"/>
  <c r="AZ5" i="22"/>
  <c r="I6" i="22"/>
  <c r="Y6" i="22"/>
  <c r="AO6" i="22"/>
  <c r="BE6" i="22"/>
  <c r="BU6" i="22"/>
  <c r="O17" i="22"/>
  <c r="AE17" i="22"/>
  <c r="AU17" i="22"/>
  <c r="AU13" i="15" s="1"/>
  <c r="BG67" i="22"/>
  <c r="BW67" i="22"/>
  <c r="AY24" i="22"/>
  <c r="BG24" i="22"/>
  <c r="BK24" i="22"/>
  <c r="BO24" i="22"/>
  <c r="BW24" i="22"/>
  <c r="BW17" i="22" s="1"/>
  <c r="BW13" i="15" s="1"/>
  <c r="D6" i="22"/>
  <c r="H6" i="22"/>
  <c r="P6" i="22"/>
  <c r="T6" i="22"/>
  <c r="X6" i="22"/>
  <c r="AF6" i="22"/>
  <c r="AJ6" i="22"/>
  <c r="AN6" i="22"/>
  <c r="AV6" i="22"/>
  <c r="AZ24" i="22"/>
  <c r="AZ67" i="22" s="1"/>
  <c r="AZ6" i="22"/>
  <c r="BD24" i="22"/>
  <c r="BD67" i="22" s="1"/>
  <c r="BD6" i="22"/>
  <c r="BH24" i="22"/>
  <c r="BH67" i="22" s="1"/>
  <c r="BH6" i="22"/>
  <c r="BL24" i="22"/>
  <c r="BL6" i="22"/>
  <c r="BP24" i="22"/>
  <c r="BP67" i="22" s="1"/>
  <c r="BP6" i="22"/>
  <c r="BT24" i="22"/>
  <c r="BT67" i="22" s="1"/>
  <c r="BT6" i="22"/>
  <c r="BX24" i="22"/>
  <c r="BX67" i="22" s="1"/>
  <c r="BX6" i="22"/>
  <c r="BE27" i="22"/>
  <c r="BM27" i="22"/>
  <c r="BU27" i="22"/>
  <c r="AT77" i="22"/>
  <c r="BF27" i="22"/>
  <c r="BJ27" i="22"/>
  <c r="BN27" i="22"/>
  <c r="BV27" i="22"/>
  <c r="BZ27" i="22"/>
  <c r="AI28" i="22"/>
  <c r="AM28" i="22"/>
  <c r="AQ77" i="22"/>
  <c r="AQ27" i="22"/>
  <c r="AQ15" i="15" s="1"/>
  <c r="AU28" i="22"/>
  <c r="AY28" i="22"/>
  <c r="AJ28" i="22"/>
  <c r="AN28" i="22"/>
  <c r="AR28" i="22"/>
  <c r="AV77" i="22"/>
  <c r="AK34" i="22"/>
  <c r="AK17" i="15" s="1"/>
  <c r="AK84" i="22"/>
  <c r="AS84" i="22"/>
  <c r="AS34" i="22"/>
  <c r="AS17" i="15" s="1"/>
  <c r="AW84" i="22"/>
  <c r="AW34" i="22"/>
  <c r="AW17" i="15" s="1"/>
  <c r="BA34" i="22"/>
  <c r="BA17" i="15" s="1"/>
  <c r="BA84" i="22"/>
  <c r="BI84" i="22"/>
  <c r="BI34" i="22"/>
  <c r="BI17" i="15" s="1"/>
  <c r="BM84" i="22"/>
  <c r="BM34" i="22"/>
  <c r="BM17" i="15" s="1"/>
  <c r="BQ34" i="22"/>
  <c r="BQ17" i="15" s="1"/>
  <c r="BQ84" i="22"/>
  <c r="BY84" i="22"/>
  <c r="BY34" i="22"/>
  <c r="BY17" i="15" s="1"/>
  <c r="F6" i="22"/>
  <c r="J6" i="22"/>
  <c r="R6" i="22"/>
  <c r="V6" i="22"/>
  <c r="Z6" i="22"/>
  <c r="AH34" i="22"/>
  <c r="AH17" i="15" s="1"/>
  <c r="AH84" i="22"/>
  <c r="AH6" i="22"/>
  <c r="AL34" i="22"/>
  <c r="AL17" i="15" s="1"/>
  <c r="AL6" i="22"/>
  <c r="AP34" i="22"/>
  <c r="AP17" i="15" s="1"/>
  <c r="AP6" i="22"/>
  <c r="AT34" i="22"/>
  <c r="AT17" i="15" s="1"/>
  <c r="AT6" i="22"/>
  <c r="AX34" i="22"/>
  <c r="AX17" i="15" s="1"/>
  <c r="AX84" i="22"/>
  <c r="AX6" i="22"/>
  <c r="BB34" i="22"/>
  <c r="BB17" i="15" s="1"/>
  <c r="BB6" i="22"/>
  <c r="BF34" i="22"/>
  <c r="BF17" i="15" s="1"/>
  <c r="BF6" i="22"/>
  <c r="BJ34" i="22"/>
  <c r="BJ17" i="15" s="1"/>
  <c r="BJ6" i="22"/>
  <c r="BN34" i="22"/>
  <c r="BN17" i="15" s="1"/>
  <c r="BN6" i="22"/>
  <c r="BR84" i="22"/>
  <c r="BR34" i="22"/>
  <c r="BR17" i="15" s="1"/>
  <c r="BR6" i="22"/>
  <c r="BV34" i="22"/>
  <c r="BV17" i="15" s="1"/>
  <c r="BV6" i="22"/>
  <c r="BZ34" i="22"/>
  <c r="BZ17" i="15" s="1"/>
  <c r="BZ6" i="22"/>
  <c r="BJ40" i="22"/>
  <c r="BJ14" i="15" s="1"/>
  <c r="BN40" i="22"/>
  <c r="BN14" i="15" s="1"/>
  <c r="BR40" i="22"/>
  <c r="BR14" i="15" s="1"/>
  <c r="BV40" i="22"/>
  <c r="BV14" i="15" s="1"/>
  <c r="BZ40" i="22"/>
  <c r="BZ14" i="15" s="1"/>
  <c r="AK91" i="22"/>
  <c r="AK90" i="22" s="1"/>
  <c r="BA91" i="22"/>
  <c r="BA90" i="22" s="1"/>
  <c r="G45" i="22"/>
  <c r="W45" i="22"/>
  <c r="AM45" i="22"/>
  <c r="BC45" i="22"/>
  <c r="BS45" i="22"/>
  <c r="BQ59" i="22"/>
  <c r="BO67" i="22"/>
  <c r="AH67" i="22"/>
  <c r="AO84" i="22"/>
  <c r="BT87" i="22"/>
  <c r="E8" i="22"/>
  <c r="I8" i="22"/>
  <c r="M8" i="22"/>
  <c r="Q8" i="22"/>
  <c r="U8" i="22"/>
  <c r="Y8" i="22"/>
  <c r="AC8" i="22"/>
  <c r="AG8" i="22"/>
  <c r="AK8" i="22"/>
  <c r="AO8" i="22"/>
  <c r="AS8" i="22"/>
  <c r="AW8" i="22"/>
  <c r="BA8" i="22"/>
  <c r="BE8" i="22"/>
  <c r="BI8" i="22"/>
  <c r="BN9" i="22"/>
  <c r="BR9" i="22"/>
  <c r="BV9" i="22"/>
  <c r="BZ9" i="22"/>
  <c r="BN13" i="22"/>
  <c r="BR13" i="22"/>
  <c r="BV13" i="22"/>
  <c r="BZ13" i="22"/>
  <c r="AL67" i="22"/>
  <c r="AP67" i="22"/>
  <c r="AT67" i="22"/>
  <c r="AX67" i="22"/>
  <c r="BB21" i="22"/>
  <c r="BB17" i="22" s="1"/>
  <c r="BB13" i="15" s="1"/>
  <c r="BF21" i="22"/>
  <c r="BF17" i="22" s="1"/>
  <c r="BF13" i="15" s="1"/>
  <c r="BJ21" i="22"/>
  <c r="BJ17" i="22" s="1"/>
  <c r="BJ13" i="15" s="1"/>
  <c r="BN21" i="22"/>
  <c r="BN17" i="22" s="1"/>
  <c r="BN13" i="15" s="1"/>
  <c r="BR21" i="22"/>
  <c r="BR17" i="22" s="1"/>
  <c r="BR13" i="15" s="1"/>
  <c r="BV21" i="22"/>
  <c r="BV17" i="22" s="1"/>
  <c r="BV13" i="15" s="1"/>
  <c r="BZ21" i="22"/>
  <c r="BZ17" i="22" s="1"/>
  <c r="BZ13" i="15" s="1"/>
  <c r="BA24" i="22"/>
  <c r="BE24" i="22"/>
  <c r="BE17" i="22" s="1"/>
  <c r="BE13" i="15" s="1"/>
  <c r="BI24" i="22"/>
  <c r="BM24" i="22"/>
  <c r="BQ24" i="22"/>
  <c r="BU24" i="22"/>
  <c r="BY24" i="22"/>
  <c r="D27" i="22"/>
  <c r="H27" i="22"/>
  <c r="L27" i="22"/>
  <c r="P27" i="22"/>
  <c r="T27" i="22"/>
  <c r="X27" i="22"/>
  <c r="AB27" i="22"/>
  <c r="AF27" i="22"/>
  <c r="AZ27" i="22"/>
  <c r="BD27" i="22"/>
  <c r="BH27" i="22"/>
  <c r="BL27" i="22"/>
  <c r="BP27" i="22"/>
  <c r="BT27" i="22"/>
  <c r="BX27" i="22"/>
  <c r="AK28" i="22"/>
  <c r="AO28" i="22"/>
  <c r="AS28" i="22"/>
  <c r="AW28" i="22"/>
  <c r="AJ31" i="22"/>
  <c r="AN31" i="22"/>
  <c r="AR31" i="22"/>
  <c r="AV31" i="22"/>
  <c r="AV27" i="22" s="1"/>
  <c r="AV15" i="15" s="1"/>
  <c r="AI34" i="22"/>
  <c r="AI17" i="15" s="1"/>
  <c r="AM34" i="22"/>
  <c r="AM17" i="15" s="1"/>
  <c r="AQ34" i="22"/>
  <c r="AQ17" i="15" s="1"/>
  <c r="AU34" i="22"/>
  <c r="AU17" i="15" s="1"/>
  <c r="AY34" i="22"/>
  <c r="AY17" i="15" s="1"/>
  <c r="BC34" i="22"/>
  <c r="BC17" i="15" s="1"/>
  <c r="BG34" i="22"/>
  <c r="BG17" i="15" s="1"/>
  <c r="BK34" i="22"/>
  <c r="BK17" i="15" s="1"/>
  <c r="BO34" i="22"/>
  <c r="BO17" i="15" s="1"/>
  <c r="BS34" i="22"/>
  <c r="BS17" i="15" s="1"/>
  <c r="BW34" i="22"/>
  <c r="BW17" i="15" s="1"/>
  <c r="AH37" i="22"/>
  <c r="AH16" i="15" s="1"/>
  <c r="AL37" i="22"/>
  <c r="AL16" i="15" s="1"/>
  <c r="AP37" i="22"/>
  <c r="AP16" i="15" s="1"/>
  <c r="AT37" i="22"/>
  <c r="AT16" i="15" s="1"/>
  <c r="AX37" i="22"/>
  <c r="AX16" i="15" s="1"/>
  <c r="BB37" i="22"/>
  <c r="BB16" i="15" s="1"/>
  <c r="BF37" i="22"/>
  <c r="BF16" i="15" s="1"/>
  <c r="BJ37" i="22"/>
  <c r="BJ16" i="15" s="1"/>
  <c r="BN37" i="22"/>
  <c r="BN16" i="15" s="1"/>
  <c r="BR37" i="22"/>
  <c r="BR16" i="15" s="1"/>
  <c r="BV37" i="22"/>
  <c r="BV16" i="15" s="1"/>
  <c r="BZ37" i="22"/>
  <c r="BZ16" i="15" s="1"/>
  <c r="F41" i="22"/>
  <c r="J41" i="22"/>
  <c r="N41" i="22"/>
  <c r="R41" i="22"/>
  <c r="V41" i="22"/>
  <c r="Z41" i="22"/>
  <c r="AD41" i="22"/>
  <c r="AH41" i="22"/>
  <c r="AH7" i="12" s="1"/>
  <c r="AL41" i="22"/>
  <c r="AL7" i="12" s="1"/>
  <c r="AP41" i="22"/>
  <c r="AP7" i="12" s="1"/>
  <c r="AT41" i="22"/>
  <c r="AT7" i="12" s="1"/>
  <c r="AX41" i="22"/>
  <c r="AX7" i="12" s="1"/>
  <c r="BB41" i="22"/>
  <c r="BB7" i="12" s="1"/>
  <c r="BF41" i="22"/>
  <c r="BF7" i="12" s="1"/>
  <c r="BJ41" i="22"/>
  <c r="BN41" i="22"/>
  <c r="BR41" i="22"/>
  <c r="BV41" i="22"/>
  <c r="BZ41" i="22"/>
  <c r="AM91" i="22"/>
  <c r="AM90" i="22" s="1"/>
  <c r="AQ91" i="22"/>
  <c r="AQ90" i="22" s="1"/>
  <c r="AU91" i="22"/>
  <c r="AU90" i="22" s="1"/>
  <c r="AY91" i="22"/>
  <c r="AY90" i="22" s="1"/>
  <c r="BC91" i="22"/>
  <c r="BC90" i="22" s="1"/>
  <c r="BG91" i="22"/>
  <c r="BG90" i="22" s="1"/>
  <c r="BK91" i="22"/>
  <c r="F45" i="22"/>
  <c r="J45" i="22"/>
  <c r="N45" i="22"/>
  <c r="R45" i="22"/>
  <c r="V45" i="22"/>
  <c r="Z45" i="22"/>
  <c r="AD45" i="22"/>
  <c r="AH45" i="22"/>
  <c r="AL45" i="22"/>
  <c r="AP45" i="22"/>
  <c r="AT45" i="22"/>
  <c r="AX45" i="22"/>
  <c r="BB45" i="22"/>
  <c r="BF45" i="22"/>
  <c r="BJ45" i="22"/>
  <c r="BN45" i="22"/>
  <c r="BR45" i="22"/>
  <c r="BV45" i="22"/>
  <c r="BZ45" i="22"/>
  <c r="BG95" i="22"/>
  <c r="BK95" i="22"/>
  <c r="BO95" i="22"/>
  <c r="BS95" i="22"/>
  <c r="BW95" i="22"/>
  <c r="D4" i="22"/>
  <c r="T4" i="22"/>
  <c r="X4" i="22"/>
  <c r="BM63" i="22"/>
  <c r="BQ63" i="22"/>
  <c r="BU63" i="22"/>
  <c r="BY63" i="22"/>
  <c r="AJ67" i="22"/>
  <c r="AN67" i="22"/>
  <c r="AR67" i="22"/>
  <c r="AV67" i="22"/>
  <c r="BA71" i="22"/>
  <c r="BA67" i="22" s="1"/>
  <c r="BE71" i="22"/>
  <c r="BE67" i="22" s="1"/>
  <c r="BI71" i="22"/>
  <c r="BM71" i="22"/>
  <c r="BM67" i="22" s="1"/>
  <c r="BQ71" i="22"/>
  <c r="BQ67" i="22" s="1"/>
  <c r="BU71" i="22"/>
  <c r="BU67" i="22" s="1"/>
  <c r="BY71" i="22"/>
  <c r="AA77" i="22"/>
  <c r="AE77" i="22"/>
  <c r="AL84" i="22"/>
  <c r="AP84" i="22"/>
  <c r="AT84" i="22"/>
  <c r="BB84" i="22"/>
  <c r="BF84" i="22"/>
  <c r="BJ84" i="22"/>
  <c r="BN84" i="22"/>
  <c r="BV84" i="22"/>
  <c r="BZ84" i="22"/>
  <c r="AK87" i="22"/>
  <c r="AS87" i="22"/>
  <c r="AW87" i="22"/>
  <c r="BA87" i="22"/>
  <c r="BE87" i="22"/>
  <c r="BI87" i="22"/>
  <c r="BQ87" i="22"/>
  <c r="BY87" i="22"/>
  <c r="G40" i="22"/>
  <c r="K40" i="22"/>
  <c r="O40" i="22"/>
  <c r="S40" i="22"/>
  <c r="W40" i="22"/>
  <c r="AA40" i="22"/>
  <c r="AE40" i="22"/>
  <c r="AI40" i="22"/>
  <c r="AI14" i="15" s="1"/>
  <c r="AM40" i="22"/>
  <c r="AM14" i="15" s="1"/>
  <c r="AQ40" i="22"/>
  <c r="AQ14" i="15" s="1"/>
  <c r="AU40" i="22"/>
  <c r="AU14" i="15" s="1"/>
  <c r="AY40" i="22"/>
  <c r="AY14" i="15" s="1"/>
  <c r="BC40" i="22"/>
  <c r="BC14" i="15" s="1"/>
  <c r="BG40" i="22"/>
  <c r="BG14" i="15" s="1"/>
  <c r="AO91" i="22"/>
  <c r="AO90" i="22" s="1"/>
  <c r="AW91" i="22"/>
  <c r="AW90" i="22" s="1"/>
  <c r="BE91" i="22"/>
  <c r="BE90" i="22" s="1"/>
  <c r="BM91" i="22"/>
  <c r="BI95" i="22"/>
  <c r="BQ95" i="22"/>
  <c r="BY95" i="22"/>
  <c r="BB67" i="22"/>
  <c r="BF67" i="22"/>
  <c r="BJ67" i="22"/>
  <c r="BN67" i="22"/>
  <c r="BR67" i="22"/>
  <c r="BV67" i="22"/>
  <c r="BZ67" i="22"/>
  <c r="AH91" i="22"/>
  <c r="AH90" i="22" s="1"/>
  <c r="AP91" i="22"/>
  <c r="AP90" i="22" s="1"/>
  <c r="AX91" i="22"/>
  <c r="AX90" i="22" s="1"/>
  <c r="BF91" i="22"/>
  <c r="BF90" i="22" s="1"/>
  <c r="BF95" i="22"/>
  <c r="BJ95" i="22"/>
  <c r="BN95" i="22"/>
  <c r="BR95" i="22"/>
  <c r="BV95" i="22"/>
  <c r="BZ95" i="22"/>
  <c r="AW48" i="23"/>
  <c r="BC48" i="23"/>
  <c r="BD4" i="23"/>
  <c r="BH16" i="23"/>
  <c r="BH4" i="23"/>
  <c r="BL16" i="23"/>
  <c r="BL4" i="23"/>
  <c r="BP16" i="23"/>
  <c r="BP48" i="23"/>
  <c r="BP4" i="23"/>
  <c r="BT16" i="23"/>
  <c r="BT4" i="23"/>
  <c r="BX16" i="23"/>
  <c r="BX4" i="23"/>
  <c r="E21" i="23"/>
  <c r="I21" i="23"/>
  <c r="M21" i="23"/>
  <c r="Q21" i="23"/>
  <c r="U21" i="23"/>
  <c r="Y21" i="23"/>
  <c r="AC21" i="23"/>
  <c r="AG21" i="23"/>
  <c r="AK21" i="23"/>
  <c r="AO21" i="23"/>
  <c r="AS21" i="23"/>
  <c r="AW21" i="23"/>
  <c r="BA21" i="23"/>
  <c r="BE21" i="23"/>
  <c r="BE4" i="23"/>
  <c r="BE48" i="23"/>
  <c r="BI21" i="23"/>
  <c r="BI17" i="23"/>
  <c r="BI4" i="23"/>
  <c r="BI48" i="23"/>
  <c r="BM21" i="23"/>
  <c r="BM17" i="23"/>
  <c r="BM4" i="23"/>
  <c r="BM48" i="23"/>
  <c r="BQ21" i="23"/>
  <c r="BQ17" i="23"/>
  <c r="BQ4" i="23"/>
  <c r="BQ48" i="23"/>
  <c r="BU21" i="23"/>
  <c r="BU17" i="23"/>
  <c r="BU4" i="23"/>
  <c r="BU48" i="23"/>
  <c r="BY21" i="23"/>
  <c r="BY17" i="23"/>
  <c r="BY4" i="23"/>
  <c r="BY48" i="23"/>
  <c r="BJ18" i="23"/>
  <c r="BJ48" i="23"/>
  <c r="BN18" i="23"/>
  <c r="BN48" i="23"/>
  <c r="BR18" i="23"/>
  <c r="BV18" i="23"/>
  <c r="BV48" i="23"/>
  <c r="BZ18" i="23"/>
  <c r="BZ48" i="23"/>
  <c r="G21" i="23"/>
  <c r="K21" i="23"/>
  <c r="O21" i="23"/>
  <c r="S21" i="23"/>
  <c r="W21" i="23"/>
  <c r="AA21" i="23"/>
  <c r="AE21" i="23"/>
  <c r="AI21" i="23"/>
  <c r="AM21" i="23"/>
  <c r="AQ21" i="23"/>
  <c r="AU21" i="23"/>
  <c r="AY21" i="23"/>
  <c r="BC21" i="23"/>
  <c r="BG48" i="23"/>
  <c r="BG21" i="23"/>
  <c r="BK19" i="23"/>
  <c r="BK21" i="23"/>
  <c r="BO19" i="23"/>
  <c r="BO21" i="23"/>
  <c r="BS19" i="23"/>
  <c r="BS21" i="23"/>
  <c r="BW19" i="23"/>
  <c r="BW21" i="23"/>
  <c r="E10" i="23"/>
  <c r="I10" i="23"/>
  <c r="M10" i="23"/>
  <c r="Q10" i="23"/>
  <c r="U10" i="23"/>
  <c r="Y10" i="23"/>
  <c r="AC10" i="23"/>
  <c r="AG10" i="23"/>
  <c r="AK10" i="23"/>
  <c r="AO10" i="23"/>
  <c r="AS10" i="23"/>
  <c r="AW10" i="23"/>
  <c r="BA10" i="23"/>
  <c r="BE10" i="23"/>
  <c r="BI10" i="23"/>
  <c r="BM10" i="23"/>
  <c r="BQ10" i="23"/>
  <c r="BU10" i="23"/>
  <c r="BY10" i="23"/>
  <c r="F10" i="23"/>
  <c r="J10" i="23"/>
  <c r="N10" i="23"/>
  <c r="R10" i="23"/>
  <c r="V10" i="23"/>
  <c r="Z10" i="23"/>
  <c r="AD10" i="23"/>
  <c r="AH10" i="23"/>
  <c r="AL10" i="23"/>
  <c r="AP10" i="23"/>
  <c r="AT10" i="23"/>
  <c r="AX10" i="23"/>
  <c r="BB10" i="23"/>
  <c r="BF10" i="23"/>
  <c r="BJ10" i="23"/>
  <c r="BN10" i="23"/>
  <c r="BR10" i="23"/>
  <c r="BV10" i="23"/>
  <c r="BZ10" i="23"/>
  <c r="AH4" i="23"/>
  <c r="AL4" i="23"/>
  <c r="AP4" i="23"/>
  <c r="AT4" i="23"/>
  <c r="AX4" i="23"/>
  <c r="BB4" i="23"/>
  <c r="BF4" i="23"/>
  <c r="BJ4" i="23"/>
  <c r="BN4" i="23"/>
  <c r="BR4" i="23"/>
  <c r="BV4" i="23"/>
  <c r="BZ4" i="23"/>
  <c r="G10" i="23"/>
  <c r="K10" i="23"/>
  <c r="O10" i="23"/>
  <c r="S10" i="23"/>
  <c r="W10" i="23"/>
  <c r="AA10" i="23"/>
  <c r="AE10" i="23"/>
  <c r="AI10" i="23"/>
  <c r="AM10" i="23"/>
  <c r="AQ10" i="23"/>
  <c r="AU10" i="23"/>
  <c r="AY10" i="23"/>
  <c r="BC10" i="23"/>
  <c r="BG10" i="23"/>
  <c r="BK10" i="23"/>
  <c r="BO10" i="23"/>
  <c r="BS10" i="23"/>
  <c r="BW10" i="23"/>
  <c r="BI16" i="23"/>
  <c r="BM16" i="23"/>
  <c r="BQ16" i="23"/>
  <c r="BU16" i="23"/>
  <c r="BY16" i="23"/>
  <c r="BJ17" i="23"/>
  <c r="BN17" i="23"/>
  <c r="BN15" i="23" s="1"/>
  <c r="BR17" i="23"/>
  <c r="BV17" i="23"/>
  <c r="BZ17" i="23"/>
  <c r="BK18" i="23"/>
  <c r="BO18" i="23"/>
  <c r="BS18" i="23"/>
  <c r="BW18" i="23"/>
  <c r="BH19" i="23"/>
  <c r="BL19" i="23"/>
  <c r="BP19" i="23"/>
  <c r="BT19" i="23"/>
  <c r="BX19" i="23"/>
  <c r="E20" i="23"/>
  <c r="I20" i="23"/>
  <c r="M20" i="23"/>
  <c r="Q20" i="23"/>
  <c r="U20" i="23"/>
  <c r="Y20" i="23"/>
  <c r="AC20" i="23"/>
  <c r="AG20" i="23"/>
  <c r="AK20" i="23"/>
  <c r="AO20" i="23"/>
  <c r="AS20" i="23"/>
  <c r="AW20" i="23"/>
  <c r="BA20" i="23"/>
  <c r="BE20" i="23"/>
  <c r="BI20" i="23"/>
  <c r="BM20" i="23"/>
  <c r="BQ20" i="23"/>
  <c r="BU20" i="23"/>
  <c r="BY20" i="23"/>
  <c r="F21" i="23"/>
  <c r="J21" i="23"/>
  <c r="N21" i="23"/>
  <c r="R21" i="23"/>
  <c r="V21" i="23"/>
  <c r="Z21" i="23"/>
  <c r="AD21" i="23"/>
  <c r="AH21" i="23"/>
  <c r="AL21" i="23"/>
  <c r="AP21" i="23"/>
  <c r="AT21" i="23"/>
  <c r="AX21" i="23"/>
  <c r="BB21" i="23"/>
  <c r="BF21" i="23"/>
  <c r="BJ21" i="23"/>
  <c r="BN21" i="23"/>
  <c r="BR21" i="23"/>
  <c r="BV21" i="23"/>
  <c r="BZ21" i="23"/>
  <c r="G10" i="30"/>
  <c r="K10" i="30"/>
  <c r="O10" i="30"/>
  <c r="S10" i="30"/>
  <c r="W10" i="30"/>
  <c r="AA10" i="30"/>
  <c r="AE10" i="30"/>
  <c r="AI10" i="30"/>
  <c r="AI48" i="23"/>
  <c r="AM10" i="30"/>
  <c r="AM48" i="23"/>
  <c r="AQ10" i="30"/>
  <c r="AQ48" i="23"/>
  <c r="AU10" i="30"/>
  <c r="AU48" i="23"/>
  <c r="AY10" i="30"/>
  <c r="AY48" i="23"/>
  <c r="BC10" i="30"/>
  <c r="BG10" i="30"/>
  <c r="BG14" i="30" s="1"/>
  <c r="BK10" i="30"/>
  <c r="BO10" i="30"/>
  <c r="BS10" i="30"/>
  <c r="BS4" i="30" s="1"/>
  <c r="BW10" i="30"/>
  <c r="E29" i="23"/>
  <c r="I29" i="23"/>
  <c r="M29" i="23"/>
  <c r="Q29" i="23"/>
  <c r="U29" i="23"/>
  <c r="Y29" i="23"/>
  <c r="AC29" i="23"/>
  <c r="AG29" i="23"/>
  <c r="AK29" i="23"/>
  <c r="AO29" i="23"/>
  <c r="AS29" i="23"/>
  <c r="AW29" i="23"/>
  <c r="BA29" i="23"/>
  <c r="BE29" i="23"/>
  <c r="BI29" i="23"/>
  <c r="BM29" i="23"/>
  <c r="BQ29" i="23"/>
  <c r="BU29" i="23"/>
  <c r="BY29" i="23"/>
  <c r="G40" i="23"/>
  <c r="K40" i="23"/>
  <c r="O40" i="23"/>
  <c r="S40" i="23"/>
  <c r="W40" i="23"/>
  <c r="AA40" i="23"/>
  <c r="AE40" i="23"/>
  <c r="AI40" i="23"/>
  <c r="AM40" i="23"/>
  <c r="AQ40" i="23"/>
  <c r="AU40" i="23"/>
  <c r="AY40" i="23"/>
  <c r="BC40" i="23"/>
  <c r="BG40" i="23"/>
  <c r="BK40" i="23"/>
  <c r="E41" i="23"/>
  <c r="I41" i="23"/>
  <c r="M41" i="23"/>
  <c r="Q41" i="23"/>
  <c r="U41" i="23"/>
  <c r="Y41" i="23"/>
  <c r="AC41" i="23"/>
  <c r="AG41" i="23"/>
  <c r="AK41" i="23"/>
  <c r="AO41" i="23"/>
  <c r="AS41" i="23"/>
  <c r="AW41" i="23"/>
  <c r="BA41" i="23"/>
  <c r="BE41" i="23"/>
  <c r="BI41" i="23"/>
  <c r="BM41" i="23"/>
  <c r="G42" i="23"/>
  <c r="O42" i="23"/>
  <c r="S42" i="23"/>
  <c r="W42" i="23"/>
  <c r="AE42" i="23"/>
  <c r="AI42" i="23"/>
  <c r="AM42" i="23"/>
  <c r="AU42" i="23"/>
  <c r="AY42" i="23"/>
  <c r="BC42" i="23"/>
  <c r="BK42" i="23"/>
  <c r="BO42" i="23"/>
  <c r="BS42" i="23"/>
  <c r="BW42" i="23"/>
  <c r="D43" i="23"/>
  <c r="H43" i="23"/>
  <c r="L43" i="23"/>
  <c r="T43" i="23"/>
  <c r="X43" i="23"/>
  <c r="AB43" i="23"/>
  <c r="AJ43" i="23"/>
  <c r="AN43" i="23"/>
  <c r="AR43" i="23"/>
  <c r="AZ43" i="23"/>
  <c r="BD43" i="23"/>
  <c r="BH43" i="23"/>
  <c r="BP43" i="23"/>
  <c r="BT43" i="23"/>
  <c r="BX43" i="23"/>
  <c r="I44" i="23"/>
  <c r="M44" i="23"/>
  <c r="Q44" i="23"/>
  <c r="Y44" i="23"/>
  <c r="AC44" i="23"/>
  <c r="AG44" i="23"/>
  <c r="AO44" i="23"/>
  <c r="AS44" i="23"/>
  <c r="AW44" i="23"/>
  <c r="BE44" i="23"/>
  <c r="BI44" i="23"/>
  <c r="BM44" i="23"/>
  <c r="BQ44" i="23"/>
  <c r="BU44" i="23"/>
  <c r="BY44" i="23"/>
  <c r="F45" i="23"/>
  <c r="N45" i="23"/>
  <c r="R45" i="23"/>
  <c r="V45" i="23"/>
  <c r="AD45" i="23"/>
  <c r="AH45" i="23"/>
  <c r="AL45" i="23"/>
  <c r="AT45" i="23"/>
  <c r="AX45" i="23"/>
  <c r="BB45" i="23"/>
  <c r="BJ45" i="23"/>
  <c r="BN45" i="23"/>
  <c r="BR45" i="23"/>
  <c r="BV45" i="23"/>
  <c r="BZ45" i="23"/>
  <c r="AS48" i="23"/>
  <c r="D10" i="30"/>
  <c r="H10" i="30"/>
  <c r="H14" i="30" s="1"/>
  <c r="L10" i="30"/>
  <c r="P10" i="30"/>
  <c r="T10" i="30"/>
  <c r="X10" i="30"/>
  <c r="AB10" i="30"/>
  <c r="AF10" i="30"/>
  <c r="AJ10" i="30"/>
  <c r="AJ48" i="23"/>
  <c r="AN10" i="30"/>
  <c r="AN48" i="23"/>
  <c r="AR10" i="30"/>
  <c r="AR48" i="23"/>
  <c r="AV10" i="30"/>
  <c r="AV48" i="23"/>
  <c r="AZ10" i="30"/>
  <c r="AZ48" i="23"/>
  <c r="BD10" i="30"/>
  <c r="BH10" i="30"/>
  <c r="BL10" i="30"/>
  <c r="BP10" i="30"/>
  <c r="BT10" i="30"/>
  <c r="BX10" i="30"/>
  <c r="D40" i="23"/>
  <c r="H40" i="23"/>
  <c r="L40" i="23"/>
  <c r="P40" i="23"/>
  <c r="T40" i="23"/>
  <c r="X40" i="23"/>
  <c r="AB40" i="23"/>
  <c r="AF40" i="23"/>
  <c r="AJ40" i="23"/>
  <c r="AN40" i="23"/>
  <c r="AR40" i="23"/>
  <c r="AV40" i="23"/>
  <c r="AZ40" i="23"/>
  <c r="BD40" i="23"/>
  <c r="BH40" i="23"/>
  <c r="BL40" i="23"/>
  <c r="BO48" i="23"/>
  <c r="BS48" i="23"/>
  <c r="BW48" i="23"/>
  <c r="BR48" i="23"/>
  <c r="AJ4" i="23"/>
  <c r="AN4" i="23"/>
  <c r="AR4" i="23"/>
  <c r="AV4" i="23"/>
  <c r="AZ4" i="23"/>
  <c r="BJ15" i="23"/>
  <c r="BR15" i="23"/>
  <c r="BV15" i="23"/>
  <c r="BZ15" i="23"/>
  <c r="BH17" i="23"/>
  <c r="BL17" i="23"/>
  <c r="BP17" i="23"/>
  <c r="BT17" i="23"/>
  <c r="BX17" i="23"/>
  <c r="G20" i="23"/>
  <c r="K20" i="23"/>
  <c r="O20" i="23"/>
  <c r="S20" i="23"/>
  <c r="W20" i="23"/>
  <c r="AA20" i="23"/>
  <c r="AE20" i="23"/>
  <c r="AI20" i="23"/>
  <c r="AM20" i="23"/>
  <c r="AQ20" i="23"/>
  <c r="AU20" i="23"/>
  <c r="AY20" i="23"/>
  <c r="BC20" i="23"/>
  <c r="BG20" i="23"/>
  <c r="BK20" i="23"/>
  <c r="BO20" i="23"/>
  <c r="BS20" i="23"/>
  <c r="BW20" i="23"/>
  <c r="E4" i="30"/>
  <c r="I14" i="30"/>
  <c r="I4" i="30"/>
  <c r="M4" i="30"/>
  <c r="Q14" i="30"/>
  <c r="Q4" i="30"/>
  <c r="U4" i="30"/>
  <c r="Y14" i="30"/>
  <c r="Y4" i="30"/>
  <c r="AC4" i="30"/>
  <c r="AG14" i="30"/>
  <c r="AG4" i="30"/>
  <c r="AK4" i="30"/>
  <c r="AO14" i="30"/>
  <c r="AO4" i="30"/>
  <c r="AS4" i="30"/>
  <c r="AW14" i="30"/>
  <c r="AW4" i="30"/>
  <c r="BA4" i="30"/>
  <c r="G29" i="23"/>
  <c r="K29" i="23"/>
  <c r="S29" i="23"/>
  <c r="W29" i="23"/>
  <c r="AA29" i="23"/>
  <c r="AI29" i="23"/>
  <c r="AM29" i="23"/>
  <c r="AQ29" i="23"/>
  <c r="AU29" i="23"/>
  <c r="AY29" i="23"/>
  <c r="BC29" i="23"/>
  <c r="BG29" i="23"/>
  <c r="BK29" i="23"/>
  <c r="BO29" i="23"/>
  <c r="BS29" i="23"/>
  <c r="BW29" i="23"/>
  <c r="E40" i="23"/>
  <c r="I40" i="23"/>
  <c r="M40" i="23"/>
  <c r="Q40" i="23"/>
  <c r="U40" i="23"/>
  <c r="Y40" i="23"/>
  <c r="AC40" i="23"/>
  <c r="AG40" i="23"/>
  <c r="AK40" i="23"/>
  <c r="AO40" i="23"/>
  <c r="AS40" i="23"/>
  <c r="AW40" i="23"/>
  <c r="BA40" i="23"/>
  <c r="BE40" i="23"/>
  <c r="BI40" i="23"/>
  <c r="BM40" i="23"/>
  <c r="G41" i="23"/>
  <c r="K41" i="23"/>
  <c r="O41" i="23"/>
  <c r="S41" i="23"/>
  <c r="W41" i="23"/>
  <c r="AA41" i="23"/>
  <c r="AE41" i="23"/>
  <c r="AI41" i="23"/>
  <c r="AM41" i="23"/>
  <c r="AQ41" i="23"/>
  <c r="AU41" i="23"/>
  <c r="AY41" i="23"/>
  <c r="BC41" i="23"/>
  <c r="BG41" i="23"/>
  <c r="BK41" i="23"/>
  <c r="E42" i="23"/>
  <c r="I42" i="23"/>
  <c r="M42" i="23"/>
  <c r="Q42" i="23"/>
  <c r="U42" i="23"/>
  <c r="Y42" i="23"/>
  <c r="AC42" i="23"/>
  <c r="AG42" i="23"/>
  <c r="AK42" i="23"/>
  <c r="AO42" i="23"/>
  <c r="AS42" i="23"/>
  <c r="AW42" i="23"/>
  <c r="BA42" i="23"/>
  <c r="BE42" i="23"/>
  <c r="BI42" i="23"/>
  <c r="BM42" i="23"/>
  <c r="BQ42" i="23"/>
  <c r="BY42" i="23"/>
  <c r="F43" i="23"/>
  <c r="J43" i="23"/>
  <c r="N43" i="23"/>
  <c r="R43" i="23"/>
  <c r="V43" i="23"/>
  <c r="Z43" i="23"/>
  <c r="AD43" i="23"/>
  <c r="AH43" i="23"/>
  <c r="AL43" i="23"/>
  <c r="AP43" i="23"/>
  <c r="AT43" i="23"/>
  <c r="AX43" i="23"/>
  <c r="BB43" i="23"/>
  <c r="BF43" i="23"/>
  <c r="BJ43" i="23"/>
  <c r="BN43" i="23"/>
  <c r="BR43" i="23"/>
  <c r="BV43" i="23"/>
  <c r="BZ43" i="23"/>
  <c r="G44" i="23"/>
  <c r="K44" i="23"/>
  <c r="O44" i="23"/>
  <c r="S44" i="23"/>
  <c r="W44" i="23"/>
  <c r="AA44" i="23"/>
  <c r="AE44" i="23"/>
  <c r="AI44" i="23"/>
  <c r="AM44" i="23"/>
  <c r="AQ44" i="23"/>
  <c r="AU44" i="23"/>
  <c r="AY44" i="23"/>
  <c r="BC44" i="23"/>
  <c r="BG44" i="23"/>
  <c r="BK44" i="23"/>
  <c r="BO44" i="23"/>
  <c r="BS44" i="23"/>
  <c r="BW44" i="23"/>
  <c r="D45" i="23"/>
  <c r="H45" i="23"/>
  <c r="L45" i="23"/>
  <c r="P45" i="23"/>
  <c r="T45" i="23"/>
  <c r="X45" i="23"/>
  <c r="AB45" i="23"/>
  <c r="AF45" i="23"/>
  <c r="AJ45" i="23"/>
  <c r="AN45" i="23"/>
  <c r="AR45" i="23"/>
  <c r="AV45" i="23"/>
  <c r="AZ45" i="23"/>
  <c r="BD45" i="23"/>
  <c r="BH45" i="23"/>
  <c r="BL45" i="23"/>
  <c r="BP45" i="23"/>
  <c r="BT45" i="23"/>
  <c r="BX45" i="23"/>
  <c r="AK48" i="23"/>
  <c r="BA48" i="23"/>
  <c r="AK4" i="23"/>
  <c r="AO4" i="23"/>
  <c r="AS4" i="23"/>
  <c r="AW4" i="23"/>
  <c r="BA4" i="23"/>
  <c r="D20" i="23"/>
  <c r="H20" i="23"/>
  <c r="L20" i="23"/>
  <c r="P20" i="23"/>
  <c r="T20" i="23"/>
  <c r="X20" i="23"/>
  <c r="AB20" i="23"/>
  <c r="AF20" i="23"/>
  <c r="AJ20" i="23"/>
  <c r="AN20" i="23"/>
  <c r="AR20" i="23"/>
  <c r="AV20" i="23"/>
  <c r="AZ20" i="23"/>
  <c r="BD20" i="23"/>
  <c r="BH20" i="23"/>
  <c r="BL20" i="23"/>
  <c r="BP20" i="23"/>
  <c r="BT20" i="23"/>
  <c r="BX20" i="23"/>
  <c r="F10" i="30"/>
  <c r="F4" i="30" s="1"/>
  <c r="J10" i="30"/>
  <c r="N10" i="30"/>
  <c r="N4" i="30" s="1"/>
  <c r="R10" i="30"/>
  <c r="V10" i="30"/>
  <c r="V4" i="30" s="1"/>
  <c r="Z10" i="30"/>
  <c r="AD10" i="30"/>
  <c r="AD4" i="30" s="1"/>
  <c r="AH10" i="30"/>
  <c r="AH48" i="23"/>
  <c r="AL10" i="30"/>
  <c r="AL48" i="23"/>
  <c r="AP10" i="30"/>
  <c r="AP14" i="30" s="1"/>
  <c r="AP48" i="23"/>
  <c r="AT10" i="30"/>
  <c r="AT48" i="23"/>
  <c r="AX10" i="30"/>
  <c r="AX48" i="23"/>
  <c r="BB10" i="30"/>
  <c r="BB48" i="23"/>
  <c r="BF10" i="30"/>
  <c r="BJ10" i="30"/>
  <c r="BN10" i="30"/>
  <c r="BR10" i="30"/>
  <c r="BV10" i="30"/>
  <c r="BZ10" i="30"/>
  <c r="H29" i="23"/>
  <c r="L29" i="23"/>
  <c r="P29" i="23"/>
  <c r="X29" i="23"/>
  <c r="AB29" i="23"/>
  <c r="AF29" i="23"/>
  <c r="AN29" i="23"/>
  <c r="AR29" i="23"/>
  <c r="AV29" i="23"/>
  <c r="AZ29" i="23"/>
  <c r="BD29" i="23"/>
  <c r="BH29" i="23"/>
  <c r="BL29" i="23"/>
  <c r="BT29" i="23"/>
  <c r="BX29" i="23"/>
  <c r="F40" i="23"/>
  <c r="J40" i="23"/>
  <c r="N40" i="23"/>
  <c r="R40" i="23"/>
  <c r="V40" i="23"/>
  <c r="Z40" i="23"/>
  <c r="AD40" i="23"/>
  <c r="AH40" i="23"/>
  <c r="AL40" i="23"/>
  <c r="AP40" i="23"/>
  <c r="AT40" i="23"/>
  <c r="AX40" i="23"/>
  <c r="BB40" i="23"/>
  <c r="BF40" i="23"/>
  <c r="BJ40" i="23"/>
  <c r="D41" i="23"/>
  <c r="H41" i="23"/>
  <c r="L41" i="23"/>
  <c r="P41" i="23"/>
  <c r="T41" i="23"/>
  <c r="X41" i="23"/>
  <c r="AB41" i="23"/>
  <c r="AF41" i="23"/>
  <c r="AJ41" i="23"/>
  <c r="AN41" i="23"/>
  <c r="AR41" i="23"/>
  <c r="AV41" i="23"/>
  <c r="AZ41" i="23"/>
  <c r="BD41" i="23"/>
  <c r="BH41" i="23"/>
  <c r="BL41" i="23"/>
  <c r="F42" i="23"/>
  <c r="J42" i="23"/>
  <c r="N42" i="23"/>
  <c r="R42" i="23"/>
  <c r="V42" i="23"/>
  <c r="Z42" i="23"/>
  <c r="AD42" i="23"/>
  <c r="AH42" i="23"/>
  <c r="AL42" i="23"/>
  <c r="AP42" i="23"/>
  <c r="AT42" i="23"/>
  <c r="AX42" i="23"/>
  <c r="BB42" i="23"/>
  <c r="BF42" i="23"/>
  <c r="BJ42" i="23"/>
  <c r="BN42" i="23"/>
  <c r="BR42" i="23"/>
  <c r="BV42" i="23"/>
  <c r="BZ42" i="23"/>
  <c r="G43" i="23"/>
  <c r="K43" i="23"/>
  <c r="O43" i="23"/>
  <c r="S43" i="23"/>
  <c r="W43" i="23"/>
  <c r="AA43" i="23"/>
  <c r="AE43" i="23"/>
  <c r="AI43" i="23"/>
  <c r="AM43" i="23"/>
  <c r="AQ43" i="23"/>
  <c r="AU43" i="23"/>
  <c r="AY43" i="23"/>
  <c r="BC43" i="23"/>
  <c r="BG43" i="23"/>
  <c r="BK43" i="23"/>
  <c r="BO43" i="23"/>
  <c r="BS43" i="23"/>
  <c r="BW43" i="23"/>
  <c r="D44" i="23"/>
  <c r="H44" i="23"/>
  <c r="L44" i="23"/>
  <c r="P44" i="23"/>
  <c r="T44" i="23"/>
  <c r="X44" i="23"/>
  <c r="AB44" i="23"/>
  <c r="AF44" i="23"/>
  <c r="AJ44" i="23"/>
  <c r="AN44" i="23"/>
  <c r="AR44" i="23"/>
  <c r="AV44" i="23"/>
  <c r="AZ44" i="23"/>
  <c r="BD44" i="23"/>
  <c r="BH44" i="23"/>
  <c r="BL44" i="23"/>
  <c r="BP44" i="23"/>
  <c r="BP39" i="23" s="1"/>
  <c r="BT44" i="23"/>
  <c r="BX44" i="23"/>
  <c r="E45" i="23"/>
  <c r="I45" i="23"/>
  <c r="M45" i="23"/>
  <c r="Q45" i="23"/>
  <c r="U45" i="23"/>
  <c r="Y45" i="23"/>
  <c r="AC45" i="23"/>
  <c r="AG45" i="23"/>
  <c r="AK45" i="23"/>
  <c r="AO45" i="23"/>
  <c r="AS45" i="23"/>
  <c r="AW45" i="23"/>
  <c r="BA45" i="23"/>
  <c r="BE45" i="23"/>
  <c r="BI45" i="23"/>
  <c r="BM45" i="23"/>
  <c r="BQ45" i="23"/>
  <c r="BU45" i="23"/>
  <c r="BY45" i="23"/>
  <c r="AO48" i="23"/>
  <c r="AB20" i="24"/>
  <c r="AB19" i="24"/>
  <c r="AF20" i="24"/>
  <c r="AF19" i="24"/>
  <c r="AY21" i="24"/>
  <c r="AY6" i="24"/>
  <c r="BC21" i="24"/>
  <c r="BC6" i="24"/>
  <c r="BG21" i="24"/>
  <c r="BG6" i="24"/>
  <c r="BK21" i="24"/>
  <c r="BK6" i="24"/>
  <c r="BO21" i="24"/>
  <c r="BO6" i="24"/>
  <c r="BS21" i="24"/>
  <c r="BS6" i="24"/>
  <c r="BW21" i="24"/>
  <c r="BW6" i="24"/>
  <c r="AZ6" i="24"/>
  <c r="BD6" i="24"/>
  <c r="BH21" i="24"/>
  <c r="BH6" i="24"/>
  <c r="BL6" i="24"/>
  <c r="BP21" i="24"/>
  <c r="BP6" i="24"/>
  <c r="BT6" i="24"/>
  <c r="BX21" i="24"/>
  <c r="BX6" i="24"/>
  <c r="AR21" i="24"/>
  <c r="AB5" i="24"/>
  <c r="AF5" i="24"/>
  <c r="AC20" i="24"/>
  <c r="AC19" i="24"/>
  <c r="AG20" i="24"/>
  <c r="AG19" i="24"/>
  <c r="AH25" i="24"/>
  <c r="AL25" i="24"/>
  <c r="AP25" i="24"/>
  <c r="AT25" i="24"/>
  <c r="AX25" i="24"/>
  <c r="BB25" i="24"/>
  <c r="BF25" i="24"/>
  <c r="BJ25" i="24"/>
  <c r="BN25" i="24"/>
  <c r="BR25" i="24"/>
  <c r="BV25" i="24"/>
  <c r="BZ25" i="24"/>
  <c r="AA20" i="24"/>
  <c r="AV21" i="24"/>
  <c r="BL21" i="24"/>
  <c r="AJ25" i="24"/>
  <c r="AZ25" i="24"/>
  <c r="BN29" i="24"/>
  <c r="F4" i="24"/>
  <c r="J4" i="24"/>
  <c r="N4" i="24"/>
  <c r="R4" i="24"/>
  <c r="V4" i="24"/>
  <c r="Z4" i="24"/>
  <c r="AD4" i="24"/>
  <c r="BB4" i="24"/>
  <c r="BJ4" i="24"/>
  <c r="BR4" i="24"/>
  <c r="BZ4" i="24"/>
  <c r="Z19" i="24"/>
  <c r="AD19" i="24"/>
  <c r="AK20" i="24"/>
  <c r="AK19" i="24"/>
  <c r="AO20" i="24"/>
  <c r="AO19" i="24"/>
  <c r="AS20" i="24"/>
  <c r="AS19" i="24"/>
  <c r="AW21" i="24"/>
  <c r="BA20" i="24"/>
  <c r="BA19" i="24"/>
  <c r="BE20" i="24"/>
  <c r="BE19" i="24"/>
  <c r="BI20" i="24"/>
  <c r="BI19" i="24"/>
  <c r="BM21" i="24"/>
  <c r="BQ20" i="24"/>
  <c r="BQ19" i="24"/>
  <c r="BU20" i="24"/>
  <c r="BY20" i="24"/>
  <c r="BY19" i="24"/>
  <c r="AI25" i="24"/>
  <c r="AI20" i="24" s="1"/>
  <c r="AI10" i="24"/>
  <c r="AM25" i="24"/>
  <c r="AM20" i="24" s="1"/>
  <c r="AM10" i="24"/>
  <c r="AQ25" i="24"/>
  <c r="AQ20" i="24" s="1"/>
  <c r="AQ10" i="24"/>
  <c r="AU25" i="24"/>
  <c r="AU19" i="24" s="1"/>
  <c r="AU10" i="24"/>
  <c r="AY25" i="24"/>
  <c r="AY10" i="24"/>
  <c r="AY19" i="15" s="1"/>
  <c r="BC25" i="24"/>
  <c r="BC10" i="24"/>
  <c r="BC19" i="15" s="1"/>
  <c r="BG25" i="24"/>
  <c r="BG10" i="24"/>
  <c r="BG19" i="15" s="1"/>
  <c r="BK25" i="24"/>
  <c r="BK10" i="24"/>
  <c r="BK19" i="15" s="1"/>
  <c r="BO25" i="24"/>
  <c r="BO10" i="24"/>
  <c r="BO19" i="15" s="1"/>
  <c r="BS25" i="24"/>
  <c r="BS10" i="24"/>
  <c r="BS19" i="15" s="1"/>
  <c r="BW25" i="24"/>
  <c r="BW10" i="24"/>
  <c r="BW19" i="15" s="1"/>
  <c r="AJ10" i="24"/>
  <c r="AN25" i="24"/>
  <c r="AN10" i="24"/>
  <c r="AN5" i="24" s="1"/>
  <c r="AR10" i="24"/>
  <c r="AR5" i="24" s="1"/>
  <c r="AV25" i="24"/>
  <c r="AV10" i="24"/>
  <c r="AV5" i="24" s="1"/>
  <c r="AZ10" i="24"/>
  <c r="AZ19" i="15" s="1"/>
  <c r="BD25" i="24"/>
  <c r="BD10" i="24"/>
  <c r="BD19" i="15" s="1"/>
  <c r="BH10" i="24"/>
  <c r="BH19" i="15" s="1"/>
  <c r="BL25" i="24"/>
  <c r="BL10" i="24"/>
  <c r="BL19" i="15" s="1"/>
  <c r="BP25" i="24"/>
  <c r="BP10" i="24"/>
  <c r="BP19" i="15" s="1"/>
  <c r="BT10" i="24"/>
  <c r="BT19" i="15" s="1"/>
  <c r="BX10" i="24"/>
  <c r="BX19" i="15" s="1"/>
  <c r="Z20" i="24"/>
  <c r="AE20" i="24"/>
  <c r="AJ21" i="24"/>
  <c r="AZ21" i="24"/>
  <c r="BT25" i="24"/>
  <c r="AI10" i="25"/>
  <c r="AM10" i="25"/>
  <c r="AQ10" i="25"/>
  <c r="AU10" i="25"/>
  <c r="AY10" i="25"/>
  <c r="BC10" i="25"/>
  <c r="BG10" i="25"/>
  <c r="BK10" i="25"/>
  <c r="BO10" i="25"/>
  <c r="BS10" i="25"/>
  <c r="BW10" i="25"/>
  <c r="AV10" i="25"/>
  <c r="BL10" i="25"/>
  <c r="Z5" i="24"/>
  <c r="AD5" i="24"/>
  <c r="AH21" i="24"/>
  <c r="AL21" i="24"/>
  <c r="AP21" i="24"/>
  <c r="AT21" i="24"/>
  <c r="AX21" i="24"/>
  <c r="BB21" i="24"/>
  <c r="BF21" i="24"/>
  <c r="BJ21" i="24"/>
  <c r="BN21" i="24"/>
  <c r="BR21" i="24"/>
  <c r="BV21" i="24"/>
  <c r="BZ21" i="24"/>
  <c r="BM29" i="24"/>
  <c r="BM14" i="24"/>
  <c r="BQ29" i="24"/>
  <c r="BQ14" i="24"/>
  <c r="BU29" i="24"/>
  <c r="BU14" i="24"/>
  <c r="BY29" i="24"/>
  <c r="BY14" i="24"/>
  <c r="AD20" i="24"/>
  <c r="AN21" i="24"/>
  <c r="BD21" i="24"/>
  <c r="BT21" i="24"/>
  <c r="AR25" i="24"/>
  <c r="BH25" i="24"/>
  <c r="BX25" i="24"/>
  <c r="BV29" i="24"/>
  <c r="AJ10" i="25"/>
  <c r="AZ10" i="25"/>
  <c r="G5" i="27"/>
  <c r="K5" i="27"/>
  <c r="O4" i="27"/>
  <c r="S5" i="27"/>
  <c r="W5" i="27"/>
  <c r="AA5" i="27"/>
  <c r="AE4" i="27"/>
  <c r="AI5" i="27"/>
  <c r="AM5" i="27"/>
  <c r="AQ5" i="27"/>
  <c r="AU4" i="27"/>
  <c r="AU6" i="12" s="1"/>
  <c r="AU12" i="27"/>
  <c r="AY5" i="27"/>
  <c r="BC5" i="27"/>
  <c r="BG13" i="27"/>
  <c r="BG12" i="27" s="1"/>
  <c r="BG5" i="27"/>
  <c r="BG4" i="27" s="1"/>
  <c r="BG6" i="12" s="1"/>
  <c r="BO5" i="27"/>
  <c r="BO13" i="27"/>
  <c r="BO12" i="27" s="1"/>
  <c r="BS13" i="27"/>
  <c r="BS12" i="27" s="1"/>
  <c r="BS5" i="27"/>
  <c r="BW13" i="27"/>
  <c r="BW12" i="27" s="1"/>
  <c r="BW5" i="27"/>
  <c r="D4" i="27"/>
  <c r="H5" i="27"/>
  <c r="L5" i="27"/>
  <c r="P5" i="27"/>
  <c r="T4" i="27"/>
  <c r="X5" i="27"/>
  <c r="AB5" i="27"/>
  <c r="AF5" i="27"/>
  <c r="AJ12" i="27"/>
  <c r="AJ4" i="27"/>
  <c r="AJ6" i="12" s="1"/>
  <c r="AN5" i="27"/>
  <c r="AR5" i="27"/>
  <c r="AV5" i="27"/>
  <c r="AZ12" i="27"/>
  <c r="AZ4" i="27"/>
  <c r="AZ6" i="12" s="1"/>
  <c r="BD5" i="27"/>
  <c r="BH5" i="27"/>
  <c r="BL5" i="27"/>
  <c r="BL13" i="27"/>
  <c r="BL12" i="27" s="1"/>
  <c r="BT5" i="27"/>
  <c r="BT13" i="27"/>
  <c r="BT12" i="27" s="1"/>
  <c r="BX5" i="27"/>
  <c r="AT12" i="27"/>
  <c r="BO29" i="24"/>
  <c r="BS29" i="24"/>
  <c r="BW29" i="24"/>
  <c r="G4" i="25"/>
  <c r="K4" i="25"/>
  <c r="O4" i="25"/>
  <c r="S4" i="25"/>
  <c r="W4" i="25"/>
  <c r="AA4" i="25"/>
  <c r="AE4" i="25"/>
  <c r="AI4" i="25"/>
  <c r="AM4" i="25"/>
  <c r="AQ4" i="25"/>
  <c r="AU4" i="25"/>
  <c r="AY4" i="25"/>
  <c r="BC4" i="25"/>
  <c r="BG4" i="25"/>
  <c r="BK4" i="25"/>
  <c r="BO4" i="25"/>
  <c r="BS4" i="25"/>
  <c r="BW4" i="25"/>
  <c r="BH13" i="27"/>
  <c r="BH12" i="27" s="1"/>
  <c r="BX13" i="27"/>
  <c r="BX12" i="27" s="1"/>
  <c r="AH12" i="27"/>
  <c r="AX12" i="27"/>
  <c r="K4" i="26"/>
  <c r="AA4" i="26"/>
  <c r="AQ4" i="26"/>
  <c r="BG4" i="26"/>
  <c r="F4" i="27"/>
  <c r="V4" i="27"/>
  <c r="AL4" i="27"/>
  <c r="AL6" i="12" s="1"/>
  <c r="BN12" i="27"/>
  <c r="AL12" i="27"/>
  <c r="BB12" i="27"/>
  <c r="T4" i="26"/>
  <c r="X4" i="26"/>
  <c r="AB4" i="26"/>
  <c r="AF4" i="26"/>
  <c r="AJ4" i="26"/>
  <c r="AN4" i="26"/>
  <c r="AR4" i="26"/>
  <c r="AV4" i="26"/>
  <c r="AZ4" i="26"/>
  <c r="BD4" i="26"/>
  <c r="BH4" i="26"/>
  <c r="BL4" i="26"/>
  <c r="AP12" i="27"/>
  <c r="BF12" i="27"/>
  <c r="I5" i="27"/>
  <c r="M5" i="27"/>
  <c r="Q5" i="27"/>
  <c r="Y5" i="27"/>
  <c r="AC5" i="27"/>
  <c r="AG5" i="27"/>
  <c r="AO5" i="27"/>
  <c r="AS5" i="27"/>
  <c r="AW5" i="27"/>
  <c r="BE5" i="27"/>
  <c r="BI5" i="27"/>
  <c r="BM5" i="27"/>
  <c r="BU5" i="27"/>
  <c r="BY5" i="27"/>
  <c r="BL38" i="28"/>
  <c r="BY38" i="28"/>
  <c r="BK45" i="28"/>
  <c r="AW30" i="28"/>
  <c r="BA30" i="28"/>
  <c r="BA29" i="28" s="1"/>
  <c r="BE30" i="28"/>
  <c r="BE29" i="28" s="1"/>
  <c r="BM30" i="28"/>
  <c r="BQ30" i="28"/>
  <c r="BQ29" i="28" s="1"/>
  <c r="AX29" i="28"/>
  <c r="BB30" i="28"/>
  <c r="BF30" i="28"/>
  <c r="BF29" i="28" s="1"/>
  <c r="BN29" i="28"/>
  <c r="BR30" i="28"/>
  <c r="BR38" i="28"/>
  <c r="AR5" i="28"/>
  <c r="AR4" i="28" s="1"/>
  <c r="AV5" i="28"/>
  <c r="AV4" i="28" s="1"/>
  <c r="AZ5" i="28"/>
  <c r="AZ4" i="28" s="1"/>
  <c r="BD5" i="28"/>
  <c r="BD4" i="28" s="1"/>
  <c r="BH5" i="28"/>
  <c r="BH4" i="28" s="1"/>
  <c r="BL5" i="28"/>
  <c r="BL4" i="28" s="1"/>
  <c r="BP5" i="28"/>
  <c r="BP4" i="28" s="1"/>
  <c r="AS30" i="28"/>
  <c r="AS29" i="28" s="1"/>
  <c r="BI30" i="28"/>
  <c r="BI29" i="28" s="1"/>
  <c r="BL13" i="28"/>
  <c r="BQ13" i="28"/>
  <c r="BV13" i="28"/>
  <c r="BJ38" i="28"/>
  <c r="BN20" i="28"/>
  <c r="BS20" i="28"/>
  <c r="BX20" i="28"/>
  <c r="BW34" i="28"/>
  <c r="BW29" i="28" s="1"/>
  <c r="BK38" i="28"/>
  <c r="BJ45" i="28"/>
  <c r="BO45" i="28"/>
  <c r="AH18" i="29"/>
  <c r="AH17" i="29" s="1"/>
  <c r="BN18" i="29"/>
  <c r="BN17" i="29" s="1"/>
  <c r="AT30" i="28"/>
  <c r="AT29" i="28" s="1"/>
  <c r="BJ30" i="28"/>
  <c r="BJ29" i="28" s="1"/>
  <c r="BO38" i="28"/>
  <c r="BO13" i="28"/>
  <c r="BS13" i="28"/>
  <c r="BW13" i="28"/>
  <c r="BZ20" i="28"/>
  <c r="BM20" i="28"/>
  <c r="BM45" i="28"/>
  <c r="BQ45" i="28"/>
  <c r="BQ20" i="28"/>
  <c r="BV45" i="28"/>
  <c r="BZ45" i="28"/>
  <c r="BU45" i="28"/>
  <c r="BU20" i="28"/>
  <c r="BY20" i="28"/>
  <c r="BG34" i="28"/>
  <c r="BG29" i="28" s="1"/>
  <c r="AY30" i="28"/>
  <c r="AY29" i="28" s="1"/>
  <c r="BO30" i="28"/>
  <c r="BO29" i="28" s="1"/>
  <c r="AW34" i="28"/>
  <c r="BM34" i="28"/>
  <c r="BP38" i="28"/>
  <c r="BR45" i="28"/>
  <c r="BW45" i="28"/>
  <c r="AU5" i="28"/>
  <c r="AU4" i="28" s="1"/>
  <c r="BB34" i="28"/>
  <c r="BR34" i="28"/>
  <c r="BZ34" i="28"/>
  <c r="BZ29" i="28" s="1"/>
  <c r="E14" i="30"/>
  <c r="U14" i="30"/>
  <c r="E18" i="29"/>
  <c r="E17" i="29" s="1"/>
  <c r="M18" i="29"/>
  <c r="M17" i="29" s="1"/>
  <c r="Q17" i="29"/>
  <c r="U18" i="29"/>
  <c r="U17" i="29" s="1"/>
  <c r="AC18" i="29"/>
  <c r="AC17" i="29" s="1"/>
  <c r="AG17" i="29"/>
  <c r="AK18" i="29"/>
  <c r="AK17" i="29" s="1"/>
  <c r="AS18" i="29"/>
  <c r="AS17" i="29" s="1"/>
  <c r="AW17" i="29"/>
  <c r="BA18" i="29"/>
  <c r="BA17" i="29" s="1"/>
  <c r="BE18" i="29"/>
  <c r="BE17" i="29" s="1"/>
  <c r="BI18" i="29"/>
  <c r="BI17" i="29" s="1"/>
  <c r="BM18" i="29"/>
  <c r="BM17" i="29" s="1"/>
  <c r="BQ18" i="29"/>
  <c r="BQ17" i="29" s="1"/>
  <c r="BU18" i="29"/>
  <c r="BU17" i="29" s="1"/>
  <c r="BY18" i="29"/>
  <c r="BY17" i="29" s="1"/>
  <c r="AN14" i="30"/>
  <c r="AK14" i="30"/>
  <c r="BA14" i="30"/>
  <c r="BE14" i="30"/>
  <c r="BU15" i="30"/>
  <c r="BU14" i="30" s="1"/>
  <c r="BI14" i="30"/>
  <c r="BS38" i="28"/>
  <c r="BW38" i="28"/>
  <c r="BL45" i="28"/>
  <c r="BP45" i="28"/>
  <c r="BY45" i="28"/>
  <c r="BT29" i="28"/>
  <c r="BX29" i="28"/>
  <c r="K5" i="29"/>
  <c r="K4" i="29" s="1"/>
  <c r="AA5" i="29"/>
  <c r="AA4" i="29" s="1"/>
  <c r="AQ5" i="29"/>
  <c r="AQ4" i="29" s="1"/>
  <c r="BG5" i="29"/>
  <c r="BG4" i="29" s="1"/>
  <c r="BW5" i="29"/>
  <c r="BW4" i="29" s="1"/>
  <c r="BG18" i="29"/>
  <c r="BG17" i="29" s="1"/>
  <c r="BO18" i="29"/>
  <c r="BO17" i="29" s="1"/>
  <c r="BW18" i="29"/>
  <c r="BW17" i="29" s="1"/>
  <c r="BZ18" i="29"/>
  <c r="BZ17" i="29" s="1"/>
  <c r="D18" i="29"/>
  <c r="D17" i="29" s="1"/>
  <c r="D5" i="29"/>
  <c r="D4" i="29" s="1"/>
  <c r="H18" i="29"/>
  <c r="H17" i="29" s="1"/>
  <c r="H5" i="29"/>
  <c r="H4" i="29" s="1"/>
  <c r="L18" i="29"/>
  <c r="L17" i="29" s="1"/>
  <c r="L5" i="29"/>
  <c r="L4" i="29" s="1"/>
  <c r="P18" i="29"/>
  <c r="P17" i="29" s="1"/>
  <c r="P5" i="29"/>
  <c r="P4" i="29" s="1"/>
  <c r="T18" i="29"/>
  <c r="T17" i="29" s="1"/>
  <c r="T5" i="29"/>
  <c r="T4" i="29" s="1"/>
  <c r="X18" i="29"/>
  <c r="X17" i="29" s="1"/>
  <c r="X5" i="29"/>
  <c r="X4" i="29" s="1"/>
  <c r="AB18" i="29"/>
  <c r="AB17" i="29" s="1"/>
  <c r="AB5" i="29"/>
  <c r="AB4" i="29" s="1"/>
  <c r="AF18" i="29"/>
  <c r="AF17" i="29" s="1"/>
  <c r="AF5" i="29"/>
  <c r="AF4" i="29" s="1"/>
  <c r="AJ18" i="29"/>
  <c r="AJ17" i="29" s="1"/>
  <c r="AJ5" i="29"/>
  <c r="AJ4" i="29" s="1"/>
  <c r="AN18" i="29"/>
  <c r="AN17" i="29" s="1"/>
  <c r="AN5" i="29"/>
  <c r="AN4" i="29" s="1"/>
  <c r="AR18" i="29"/>
  <c r="AR17" i="29" s="1"/>
  <c r="AR5" i="29"/>
  <c r="AR4" i="29" s="1"/>
  <c r="AV18" i="29"/>
  <c r="AV17" i="29" s="1"/>
  <c r="AV5" i="29"/>
  <c r="AV4" i="29" s="1"/>
  <c r="AZ18" i="29"/>
  <c r="AZ17" i="29" s="1"/>
  <c r="AZ5" i="29"/>
  <c r="AZ4" i="29" s="1"/>
  <c r="BD18" i="29"/>
  <c r="BD17" i="29" s="1"/>
  <c r="BD5" i="29"/>
  <c r="BD4" i="29" s="1"/>
  <c r="BH18" i="29"/>
  <c r="BH17" i="29" s="1"/>
  <c r="BH5" i="29"/>
  <c r="BH4" i="29" s="1"/>
  <c r="BL18" i="29"/>
  <c r="BL17" i="29" s="1"/>
  <c r="BL5" i="29"/>
  <c r="BL4" i="29" s="1"/>
  <c r="BP18" i="29"/>
  <c r="BP17" i="29" s="1"/>
  <c r="BP5" i="29"/>
  <c r="BP4" i="29" s="1"/>
  <c r="BT18" i="29"/>
  <c r="BT17" i="29" s="1"/>
  <c r="BT5" i="29"/>
  <c r="BT4" i="29" s="1"/>
  <c r="BX18" i="29"/>
  <c r="BX17" i="29" s="1"/>
  <c r="BX5" i="29"/>
  <c r="BX4" i="29" s="1"/>
  <c r="F18" i="29"/>
  <c r="F17" i="29" s="1"/>
  <c r="F5" i="29"/>
  <c r="F4" i="29" s="1"/>
  <c r="J18" i="29"/>
  <c r="J17" i="29" s="1"/>
  <c r="J5" i="29"/>
  <c r="J4" i="29" s="1"/>
  <c r="N18" i="29"/>
  <c r="N17" i="29" s="1"/>
  <c r="N5" i="29"/>
  <c r="N4" i="29" s="1"/>
  <c r="R18" i="29"/>
  <c r="R17" i="29" s="1"/>
  <c r="R5" i="29"/>
  <c r="R4" i="29" s="1"/>
  <c r="V18" i="29"/>
  <c r="V17" i="29" s="1"/>
  <c r="V5" i="29"/>
  <c r="V4" i="29" s="1"/>
  <c r="Z18" i="29"/>
  <c r="Z17" i="29" s="1"/>
  <c r="Z5" i="29"/>
  <c r="Z4" i="29" s="1"/>
  <c r="AD18" i="29"/>
  <c r="AD17" i="29" s="1"/>
  <c r="AD5" i="29"/>
  <c r="AD4" i="29" s="1"/>
  <c r="AH5" i="29"/>
  <c r="AH4" i="29" s="1"/>
  <c r="AL18" i="29"/>
  <c r="AL17" i="29" s="1"/>
  <c r="AL5" i="29"/>
  <c r="AL4" i="29" s="1"/>
  <c r="AP18" i="29"/>
  <c r="AP17" i="29" s="1"/>
  <c r="AP5" i="29"/>
  <c r="AP4" i="29" s="1"/>
  <c r="AT18" i="29"/>
  <c r="AT17" i="29" s="1"/>
  <c r="AT5" i="29"/>
  <c r="AT4" i="29" s="1"/>
  <c r="AX18" i="29"/>
  <c r="AX17" i="29" s="1"/>
  <c r="AX5" i="29"/>
  <c r="AX4" i="29" s="1"/>
  <c r="BB18" i="29"/>
  <c r="BB17" i="29" s="1"/>
  <c r="BB5" i="29"/>
  <c r="BB4" i="29" s="1"/>
  <c r="BF18" i="29"/>
  <c r="BF17" i="29" s="1"/>
  <c r="BF5" i="29"/>
  <c r="BF4" i="29" s="1"/>
  <c r="BJ18" i="29"/>
  <c r="BJ17" i="29" s="1"/>
  <c r="BJ5" i="29"/>
  <c r="BJ4" i="29" s="1"/>
  <c r="BN5" i="29"/>
  <c r="BN4" i="29" s="1"/>
  <c r="BR18" i="29"/>
  <c r="BR17" i="29" s="1"/>
  <c r="BR5" i="29"/>
  <c r="BR4" i="29" s="1"/>
  <c r="BV18" i="29"/>
  <c r="BV17" i="29" s="1"/>
  <c r="BV5" i="29"/>
  <c r="BV4" i="29" s="1"/>
  <c r="BZ5" i="29"/>
  <c r="BZ4" i="29" s="1"/>
  <c r="BK18" i="29"/>
  <c r="BK17" i="29" s="1"/>
  <c r="AC14" i="30"/>
  <c r="E5" i="29"/>
  <c r="E4" i="29" s="1"/>
  <c r="I5" i="29"/>
  <c r="I4" i="29" s="1"/>
  <c r="M5" i="29"/>
  <c r="M4" i="29" s="1"/>
  <c r="Q5" i="29"/>
  <c r="Q4" i="29" s="1"/>
  <c r="U5" i="29"/>
  <c r="U4" i="29" s="1"/>
  <c r="Y5" i="29"/>
  <c r="Y4" i="29" s="1"/>
  <c r="AC5" i="29"/>
  <c r="AC4" i="29" s="1"/>
  <c r="AG5" i="29"/>
  <c r="AG4" i="29" s="1"/>
  <c r="AK5" i="29"/>
  <c r="AK4" i="29" s="1"/>
  <c r="AO5" i="29"/>
  <c r="AO4" i="29" s="1"/>
  <c r="AS5" i="29"/>
  <c r="AS4" i="29" s="1"/>
  <c r="AW5" i="29"/>
  <c r="AW4" i="29" s="1"/>
  <c r="BA5" i="29"/>
  <c r="BA4" i="29" s="1"/>
  <c r="BE5" i="29"/>
  <c r="BE4" i="29" s="1"/>
  <c r="BI5" i="29"/>
  <c r="BI4" i="29" s="1"/>
  <c r="BM5" i="29"/>
  <c r="BM4" i="29" s="1"/>
  <c r="BQ5" i="29"/>
  <c r="BQ4" i="29" s="1"/>
  <c r="BU5" i="29"/>
  <c r="BU4" i="29" s="1"/>
  <c r="BY5" i="29"/>
  <c r="BY4" i="29" s="1"/>
  <c r="AL4" i="30"/>
  <c r="BK4" i="30"/>
  <c r="D14" i="30"/>
  <c r="X14" i="30"/>
  <c r="M14" i="30"/>
  <c r="AS14" i="30"/>
  <c r="BI5" i="30"/>
  <c r="BI4" i="30" s="1"/>
  <c r="F15" i="30"/>
  <c r="F14" i="30" s="1"/>
  <c r="J15" i="30"/>
  <c r="N15" i="30"/>
  <c r="N14" i="30" s="1"/>
  <c r="V15" i="30"/>
  <c r="V14" i="30" s="1"/>
  <c r="Z15" i="30"/>
  <c r="Z14" i="30" s="1"/>
  <c r="AD15" i="30"/>
  <c r="AD14" i="30" s="1"/>
  <c r="AL15" i="30"/>
  <c r="AL14" i="30" s="1"/>
  <c r="AH14" i="30"/>
  <c r="BD15" i="30"/>
  <c r="D5" i="30"/>
  <c r="L5" i="30"/>
  <c r="L4" i="30" s="1"/>
  <c r="P5" i="30"/>
  <c r="P4" i="30" s="1"/>
  <c r="T5" i="30"/>
  <c r="X5" i="30"/>
  <c r="AB5" i="30"/>
  <c r="AB4" i="30" s="1"/>
  <c r="AF5" i="30"/>
  <c r="AF4" i="30" s="1"/>
  <c r="AJ5" i="30"/>
  <c r="AN5" i="30"/>
  <c r="AN4" i="30" s="1"/>
  <c r="AR5" i="30"/>
  <c r="AV5" i="30"/>
  <c r="AV4" i="30" s="1"/>
  <c r="AZ5" i="30"/>
  <c r="BE5" i="30"/>
  <c r="BE4" i="30" s="1"/>
  <c r="BK14" i="30"/>
  <c r="BS14" i="30"/>
  <c r="R15" i="30"/>
  <c r="L14" i="30"/>
  <c r="P14" i="30"/>
  <c r="T14" i="30"/>
  <c r="AB14" i="30"/>
  <c r="AF14" i="30"/>
  <c r="AJ14" i="30"/>
  <c r="AR14" i="30"/>
  <c r="AV14" i="30"/>
  <c r="AZ14" i="30"/>
  <c r="BH15" i="30"/>
  <c r="BH14" i="30" s="1"/>
  <c r="BH5" i="30"/>
  <c r="BH4" i="30" s="1"/>
  <c r="BL15" i="30"/>
  <c r="BL14" i="30" s="1"/>
  <c r="BL5" i="30"/>
  <c r="BP15" i="30"/>
  <c r="BP14" i="30" s="1"/>
  <c r="BP5" i="30"/>
  <c r="BX15" i="30"/>
  <c r="BX14" i="30" s="1"/>
  <c r="BX5" i="30"/>
  <c r="BX4" i="30" s="1"/>
  <c r="BM15" i="30"/>
  <c r="BM14" i="30" s="1"/>
  <c r="BM5" i="30"/>
  <c r="BM4" i="30" s="1"/>
  <c r="BQ15" i="30"/>
  <c r="BQ14" i="30" s="1"/>
  <c r="BQ5" i="30"/>
  <c r="BQ4" i="30" s="1"/>
  <c r="BU5" i="30"/>
  <c r="BU4" i="30" s="1"/>
  <c r="BY15" i="30"/>
  <c r="BY14" i="30" s="1"/>
  <c r="BY5" i="30"/>
  <c r="BY4" i="30" s="1"/>
  <c r="X4" i="30" l="1"/>
  <c r="BP4" i="30"/>
  <c r="H4" i="30"/>
  <c r="AP4" i="30"/>
  <c r="BM29" i="28"/>
  <c r="AU20" i="24"/>
  <c r="AM19" i="24"/>
  <c r="BI40" i="12"/>
  <c r="AR4" i="30"/>
  <c r="AD4" i="22"/>
  <c r="BW5" i="22"/>
  <c r="BW4" i="22" s="1"/>
  <c r="BL4" i="30"/>
  <c r="D4" i="30"/>
  <c r="AZ4" i="30"/>
  <c r="AJ4" i="30"/>
  <c r="T4" i="30"/>
  <c r="J4" i="22"/>
  <c r="AJ5" i="22"/>
  <c r="BV8" i="22"/>
  <c r="BT58" i="22"/>
  <c r="BL58" i="22"/>
  <c r="BM17" i="22"/>
  <c r="BM13" i="15" s="1"/>
  <c r="BD17" i="22"/>
  <c r="BD13" i="15" s="1"/>
  <c r="BU58" i="22"/>
  <c r="BJ5" i="22"/>
  <c r="AN5" i="22"/>
  <c r="AQ26" i="20"/>
  <c r="BI26" i="20"/>
  <c r="BG26" i="20"/>
  <c r="BW26" i="20"/>
  <c r="AE4" i="20"/>
  <c r="AN26" i="20"/>
  <c r="AS26" i="20"/>
  <c r="AJ26" i="20"/>
  <c r="BU26" i="20"/>
  <c r="BM26" i="20"/>
  <c r="BE26" i="20"/>
  <c r="AW26" i="20"/>
  <c r="AO26" i="20"/>
  <c r="AV26" i="20"/>
  <c r="AU26" i="20"/>
  <c r="AE26" i="20"/>
  <c r="BO26" i="20"/>
  <c r="AC26" i="20"/>
  <c r="BK26" i="20"/>
  <c r="BK96" i="12"/>
  <c r="BY40" i="12"/>
  <c r="BN133" i="10"/>
  <c r="AX133" i="10"/>
  <c r="AQ137" i="10"/>
  <c r="AV137" i="10"/>
  <c r="AN137" i="10"/>
  <c r="AM137" i="10"/>
  <c r="BQ133" i="10"/>
  <c r="BA133" i="10"/>
  <c r="BE126" i="9"/>
  <c r="AV141" i="9"/>
  <c r="BU141" i="9"/>
  <c r="BF133" i="9"/>
  <c r="AY141" i="9"/>
  <c r="BU31" i="12"/>
  <c r="BU32" i="12" s="1"/>
  <c r="BE31" i="12"/>
  <c r="BE32" i="12" s="1"/>
  <c r="AO31" i="12"/>
  <c r="AO32" i="12" s="1"/>
  <c r="AI141" i="9"/>
  <c r="BP141" i="9"/>
  <c r="AH133" i="10"/>
  <c r="BW141" i="9"/>
  <c r="BG141" i="9"/>
  <c r="AQ141" i="9"/>
  <c r="BS77" i="9"/>
  <c r="BS78" i="9" s="1"/>
  <c r="BS15" i="5" s="1"/>
  <c r="BC77" i="9"/>
  <c r="BC78" i="9" s="1"/>
  <c r="BC15" i="5" s="1"/>
  <c r="AM77" i="9"/>
  <c r="BM133" i="9"/>
  <c r="BN141" i="9"/>
  <c r="AX141" i="9"/>
  <c r="BS96" i="12"/>
  <c r="BO141" i="9"/>
  <c r="AZ141" i="9"/>
  <c r="BP77" i="9"/>
  <c r="BP78" i="9" s="1"/>
  <c r="BP15" i="5" s="1"/>
  <c r="AZ77" i="9"/>
  <c r="AJ77" i="9"/>
  <c r="BZ133" i="9"/>
  <c r="BR133" i="9"/>
  <c r="BB133" i="9"/>
  <c r="AT133" i="9"/>
  <c r="AL133" i="9"/>
  <c r="AT141" i="9"/>
  <c r="BO96" i="12"/>
  <c r="BS87" i="6"/>
  <c r="M79" i="6"/>
  <c r="AY105" i="12"/>
  <c r="BZ79" i="6"/>
  <c r="AI94" i="12"/>
  <c r="BQ87" i="6"/>
  <c r="U79" i="6"/>
  <c r="E79" i="6"/>
  <c r="R79" i="6"/>
  <c r="BT79" i="6"/>
  <c r="BC105" i="12"/>
  <c r="BS94" i="12"/>
  <c r="AM94" i="12"/>
  <c r="BT81" i="6"/>
  <c r="BT10" i="5" s="1"/>
  <c r="BH20" i="24"/>
  <c r="BH19" i="24"/>
  <c r="BT133" i="9"/>
  <c r="BD133" i="9"/>
  <c r="AN133" i="9"/>
  <c r="BW10" i="5"/>
  <c r="AX84" i="6"/>
  <c r="AH84" i="6"/>
  <c r="BQ10" i="5"/>
  <c r="BP20" i="24"/>
  <c r="BP19" i="24"/>
  <c r="BX17" i="10"/>
  <c r="BH17" i="10"/>
  <c r="AR17" i="10"/>
  <c r="BY10" i="5"/>
  <c r="BS10" i="5"/>
  <c r="AN84" i="6"/>
  <c r="BX20" i="24"/>
  <c r="BX19" i="24"/>
  <c r="AV84" i="6"/>
  <c r="BB84" i="6"/>
  <c r="AL84" i="6"/>
  <c r="W4" i="27"/>
  <c r="AX19" i="24"/>
  <c r="AX20" i="24"/>
  <c r="AH19" i="24"/>
  <c r="AH20" i="24"/>
  <c r="AJ4" i="24"/>
  <c r="AJ19" i="15"/>
  <c r="BK20" i="24"/>
  <c r="BK19" i="24"/>
  <c r="BZ39" i="23"/>
  <c r="J39" i="23"/>
  <c r="BL8" i="16"/>
  <c r="BV14" i="30"/>
  <c r="BV4" i="30"/>
  <c r="BF14" i="30"/>
  <c r="BF4" i="30"/>
  <c r="Y39" i="23"/>
  <c r="BK8" i="16"/>
  <c r="AV39" i="23"/>
  <c r="BS39" i="23"/>
  <c r="AS8" i="16"/>
  <c r="BW14" i="30"/>
  <c r="BW4" i="30"/>
  <c r="AQ14" i="30"/>
  <c r="AQ4" i="30"/>
  <c r="S4" i="30"/>
  <c r="S14" i="30"/>
  <c r="BW8" i="16"/>
  <c r="BW15" i="23"/>
  <c r="BF38" i="12"/>
  <c r="BF11" i="12"/>
  <c r="BF93" i="12"/>
  <c r="AK77" i="22"/>
  <c r="AK27" i="22"/>
  <c r="AK15" i="15" s="1"/>
  <c r="BE5" i="22"/>
  <c r="Y4" i="22"/>
  <c r="Y5" i="22"/>
  <c r="AZ11" i="12"/>
  <c r="AZ93" i="12"/>
  <c r="AZ38" i="12"/>
  <c r="BU8" i="22"/>
  <c r="BG5" i="22"/>
  <c r="AA5" i="22"/>
  <c r="AA4" i="22"/>
  <c r="K5" i="22"/>
  <c r="K4" i="22"/>
  <c r="AV5" i="22"/>
  <c r="T4" i="20"/>
  <c r="D4" i="20"/>
  <c r="BW11" i="15"/>
  <c r="BK4" i="20"/>
  <c r="BK8" i="15"/>
  <c r="AM4" i="20"/>
  <c r="AM8" i="15"/>
  <c r="AM5" i="15" s="1"/>
  <c r="G4" i="20"/>
  <c r="BF4" i="20"/>
  <c r="BF8" i="15"/>
  <c r="BF5" i="15" s="1"/>
  <c r="Z4" i="20"/>
  <c r="J4" i="20"/>
  <c r="AY26" i="20"/>
  <c r="BN17" i="19"/>
  <c r="BN14" i="6"/>
  <c r="BW113" i="9"/>
  <c r="BW126" i="9" s="1"/>
  <c r="BG113" i="9"/>
  <c r="AQ113" i="9"/>
  <c r="AW135" i="10"/>
  <c r="AW133" i="10" s="1"/>
  <c r="AW22" i="10"/>
  <c r="AW77" i="10" s="1"/>
  <c r="AW78" i="10" s="1"/>
  <c r="BI142" i="10"/>
  <c r="BI141" i="10" s="1"/>
  <c r="BI16" i="10"/>
  <c r="BU127" i="9"/>
  <c r="BU8" i="5"/>
  <c r="AO127" i="9"/>
  <c r="AO8" i="5"/>
  <c r="BT85" i="12"/>
  <c r="BL85" i="12"/>
  <c r="BD85" i="12"/>
  <c r="AV85" i="12"/>
  <c r="BZ126" i="10"/>
  <c r="BZ127" i="10" s="1"/>
  <c r="AT126" i="10"/>
  <c r="AT127" i="10" s="1"/>
  <c r="BW89" i="12"/>
  <c r="BW77" i="10"/>
  <c r="BW78" i="10" s="1"/>
  <c r="AZ78" i="9"/>
  <c r="AZ15" i="5" s="1"/>
  <c r="AZ7" i="5"/>
  <c r="AJ78" i="9"/>
  <c r="AJ15" i="5" s="1"/>
  <c r="AJ7" i="5"/>
  <c r="BU6" i="5"/>
  <c r="BU17" i="9"/>
  <c r="BE6" i="5"/>
  <c r="BE17" i="9"/>
  <c r="AO6" i="5"/>
  <c r="AO17" i="9"/>
  <c r="BJ133" i="9"/>
  <c r="BH137" i="10"/>
  <c r="BR90" i="6"/>
  <c r="BV106" i="12"/>
  <c r="BF106" i="12"/>
  <c r="AP106" i="12"/>
  <c r="BI135" i="10"/>
  <c r="BI22" i="10"/>
  <c r="BI77" i="10" s="1"/>
  <c r="BI78" i="10" s="1"/>
  <c r="AP77" i="10"/>
  <c r="AP78" i="10" s="1"/>
  <c r="AL137" i="10"/>
  <c r="BC133" i="9"/>
  <c r="BW85" i="12"/>
  <c r="BW100" i="12" s="1"/>
  <c r="BO85" i="12"/>
  <c r="BG85" i="12"/>
  <c r="AY85" i="12"/>
  <c r="AQ85" i="12"/>
  <c r="BV89" i="12"/>
  <c r="AM78" i="9"/>
  <c r="AM15" i="5" s="1"/>
  <c r="AM7" i="5"/>
  <c r="BP17" i="9"/>
  <c r="BP6" i="5"/>
  <c r="AZ17" i="9"/>
  <c r="AZ6" i="5"/>
  <c r="AJ17" i="9"/>
  <c r="AJ6" i="5"/>
  <c r="BK137" i="10"/>
  <c r="AU137" i="10"/>
  <c r="BZ142" i="10"/>
  <c r="BZ141" i="10" s="1"/>
  <c r="BZ16" i="10"/>
  <c r="BR142" i="10"/>
  <c r="BR141" i="10" s="1"/>
  <c r="BR16" i="10"/>
  <c r="BJ142" i="10"/>
  <c r="BJ141" i="10" s="1"/>
  <c r="BJ16" i="10"/>
  <c r="BB142" i="10"/>
  <c r="BB141" i="10" s="1"/>
  <c r="BB16" i="10"/>
  <c r="AT142" i="10"/>
  <c r="AT141" i="10" s="1"/>
  <c r="AT16" i="10"/>
  <c r="AL142" i="10"/>
  <c r="AL141" i="10" s="1"/>
  <c r="AL16" i="10"/>
  <c r="AO10" i="5"/>
  <c r="Y10" i="5"/>
  <c r="I10" i="5"/>
  <c r="BY106" i="12"/>
  <c r="BI106" i="12"/>
  <c r="AS106" i="12"/>
  <c r="P14" i="3"/>
  <c r="BU135" i="10"/>
  <c r="BU22" i="10"/>
  <c r="BA142" i="10"/>
  <c r="BA141" i="10" s="1"/>
  <c r="BA16" i="10"/>
  <c r="AL140" i="9"/>
  <c r="AL137" i="9" s="1"/>
  <c r="AR133" i="9"/>
  <c r="BF126" i="9"/>
  <c r="AP126" i="9"/>
  <c r="BZ140" i="10"/>
  <c r="BR140" i="10"/>
  <c r="BJ140" i="10"/>
  <c r="BB140" i="10"/>
  <c r="AT140" i="10"/>
  <c r="BU139" i="10"/>
  <c r="BQ139" i="9"/>
  <c r="BE139" i="10"/>
  <c r="BA139" i="9"/>
  <c r="BA137" i="9" s="1"/>
  <c r="BV77" i="9"/>
  <c r="BF77" i="9"/>
  <c r="AP77" i="9"/>
  <c r="AP129" i="9" s="1"/>
  <c r="BN137" i="9"/>
  <c r="AX137" i="9"/>
  <c r="BT90" i="6"/>
  <c r="BE11" i="5"/>
  <c r="AO11" i="5"/>
  <c r="Y11" i="5"/>
  <c r="I11" i="5"/>
  <c r="AZ10" i="5"/>
  <c r="AJ10" i="5"/>
  <c r="T10" i="5"/>
  <c r="D10" i="5"/>
  <c r="BP40" i="12"/>
  <c r="BP42" i="12" s="1"/>
  <c r="AZ40" i="12"/>
  <c r="AJ40" i="12"/>
  <c r="BM142" i="10"/>
  <c r="BM141" i="10" s="1"/>
  <c r="BM16" i="10"/>
  <c r="BT141" i="9"/>
  <c r="BC137" i="9"/>
  <c r="BU126" i="10"/>
  <c r="BU127" i="10" s="1"/>
  <c r="BE126" i="10"/>
  <c r="BE127" i="10" s="1"/>
  <c r="AO126" i="10"/>
  <c r="AO127" i="10" s="1"/>
  <c r="BY140" i="10"/>
  <c r="BM140" i="10"/>
  <c r="BE140" i="10"/>
  <c r="AW140" i="10"/>
  <c r="BX139" i="9"/>
  <c r="BX137" i="9" s="1"/>
  <c r="BP139" i="9"/>
  <c r="BH139" i="9"/>
  <c r="AZ139" i="9"/>
  <c r="AZ137" i="9" s="1"/>
  <c r="AR139" i="9"/>
  <c r="AR137" i="9" s="1"/>
  <c r="BZ6" i="5"/>
  <c r="BZ17" i="9"/>
  <c r="BJ6" i="5"/>
  <c r="BJ17" i="9"/>
  <c r="AT6" i="5"/>
  <c r="AT17" i="9"/>
  <c r="BE137" i="10"/>
  <c r="AO137" i="10"/>
  <c r="BP141" i="10"/>
  <c r="AZ141" i="10"/>
  <c r="AJ141" i="10"/>
  <c r="AS126" i="9"/>
  <c r="BI77" i="9"/>
  <c r="BX11" i="5"/>
  <c r="L11" i="5"/>
  <c r="AO77" i="9"/>
  <c r="AO129" i="9" s="1"/>
  <c r="AN11" i="5"/>
  <c r="AY10" i="5"/>
  <c r="N9" i="5"/>
  <c r="BW95" i="12"/>
  <c r="BW40" i="12"/>
  <c r="BW42" i="12" s="1"/>
  <c r="BO95" i="12"/>
  <c r="BO40" i="12"/>
  <c r="BO42" i="12" s="1"/>
  <c r="BG95" i="12"/>
  <c r="BG40" i="12"/>
  <c r="BG42" i="12" s="1"/>
  <c r="AY95" i="12"/>
  <c r="AY40" i="12"/>
  <c r="AQ95" i="12"/>
  <c r="AQ40" i="12"/>
  <c r="AQ42" i="12" s="1"/>
  <c r="AI95" i="12"/>
  <c r="AI40" i="12"/>
  <c r="AI42" i="12" s="1"/>
  <c r="BV38" i="7"/>
  <c r="BN38" i="7"/>
  <c r="BF38" i="7"/>
  <c r="AX38" i="7"/>
  <c r="AP38" i="7"/>
  <c r="AH38" i="7"/>
  <c r="BU10" i="5"/>
  <c r="BE10" i="5"/>
  <c r="Y6" i="3"/>
  <c r="I6" i="3"/>
  <c r="BG11" i="5"/>
  <c r="AQ11" i="5"/>
  <c r="AA11" i="5"/>
  <c r="K11" i="5"/>
  <c r="BR11" i="5"/>
  <c r="BW139" i="9"/>
  <c r="BW137" i="9" s="1"/>
  <c r="AQ139" i="9"/>
  <c r="AQ137" i="9" s="1"/>
  <c r="AJ11" i="5"/>
  <c r="AU10" i="5"/>
  <c r="J9" i="5"/>
  <c r="AE9" i="5"/>
  <c r="O9" i="5"/>
  <c r="BJ11" i="5"/>
  <c r="AT11" i="5"/>
  <c r="AD11" i="5"/>
  <c r="N11" i="5"/>
  <c r="BU11" i="5"/>
  <c r="I27" i="5"/>
  <c r="AV11" i="5"/>
  <c r="BG10" i="5"/>
  <c r="V9" i="5"/>
  <c r="BU90" i="6"/>
  <c r="AG4" i="27"/>
  <c r="BW4" i="27"/>
  <c r="BW6" i="12"/>
  <c r="BN19" i="24"/>
  <c r="BN20" i="24"/>
  <c r="AZ20" i="24"/>
  <c r="AZ19" i="24"/>
  <c r="AU4" i="24"/>
  <c r="AU5" i="24"/>
  <c r="AU19" i="15"/>
  <c r="AP39" i="23"/>
  <c r="AO39" i="23"/>
  <c r="P39" i="23"/>
  <c r="AI39" i="23"/>
  <c r="BI8" i="16"/>
  <c r="AI14" i="30"/>
  <c r="AI4" i="30"/>
  <c r="BQ8" i="16"/>
  <c r="BL15" i="23"/>
  <c r="BL15" i="15"/>
  <c r="AJ11" i="12"/>
  <c r="AJ93" i="12"/>
  <c r="AJ38" i="12"/>
  <c r="BM5" i="22"/>
  <c r="AY5" i="22"/>
  <c r="S5" i="22"/>
  <c r="S4" i="22"/>
  <c r="BY17" i="22"/>
  <c r="BY13" i="15" s="1"/>
  <c r="AH77" i="22"/>
  <c r="AH54" i="22"/>
  <c r="AH4" i="22"/>
  <c r="BJ70" i="12"/>
  <c r="BJ110" i="12" s="1"/>
  <c r="BP4" i="20"/>
  <c r="BP10" i="15"/>
  <c r="BS4" i="20"/>
  <c r="BS8" i="15"/>
  <c r="AU4" i="20"/>
  <c r="AU8" i="15"/>
  <c r="BV4" i="20"/>
  <c r="BV8" i="15"/>
  <c r="AP4" i="20"/>
  <c r="AP8" i="15"/>
  <c r="BV62" i="12"/>
  <c r="BL80" i="6"/>
  <c r="BZ80" i="6"/>
  <c r="BJ80" i="6"/>
  <c r="AT80" i="6"/>
  <c r="AZ62" i="12"/>
  <c r="AJ62" i="12"/>
  <c r="BE62" i="12"/>
  <c r="AO62" i="12"/>
  <c r="AZ61" i="12"/>
  <c r="AJ61" i="12"/>
  <c r="BU80" i="6"/>
  <c r="BU79" i="6"/>
  <c r="BT4" i="16"/>
  <c r="BT10" i="4"/>
  <c r="BO107" i="12"/>
  <c r="BM105" i="12"/>
  <c r="AW105" i="12"/>
  <c r="BJ42" i="12"/>
  <c r="BJ104" i="12"/>
  <c r="AT107" i="12"/>
  <c r="BU104" i="12"/>
  <c r="BU42" i="12"/>
  <c r="BJ103" i="12"/>
  <c r="BD32" i="12"/>
  <c r="BG12" i="12"/>
  <c r="BO32" i="12"/>
  <c r="AI32" i="12"/>
  <c r="AJ107" i="12"/>
  <c r="AX105" i="12"/>
  <c r="AU104" i="12"/>
  <c r="BN32" i="12"/>
  <c r="AH32" i="12"/>
  <c r="AH4" i="30"/>
  <c r="Z4" i="30"/>
  <c r="BR29" i="28"/>
  <c r="BU4" i="27"/>
  <c r="BU6" i="12"/>
  <c r="BU12" i="12" s="1"/>
  <c r="AW12" i="27"/>
  <c r="AW4" i="27"/>
  <c r="AW6" i="12" s="1"/>
  <c r="AC4" i="27"/>
  <c r="I4" i="27"/>
  <c r="BL4" i="27"/>
  <c r="BL6" i="12"/>
  <c r="BL12" i="12" s="1"/>
  <c r="BD12" i="27"/>
  <c r="BD4" i="27"/>
  <c r="BD6" i="12" s="1"/>
  <c r="AV12" i="27"/>
  <c r="AV4" i="27"/>
  <c r="AV6" i="12" s="1"/>
  <c r="AN12" i="27"/>
  <c r="AN4" i="27"/>
  <c r="AN6" i="12" s="1"/>
  <c r="AF4" i="27"/>
  <c r="X4" i="27"/>
  <c r="P4" i="27"/>
  <c r="H4" i="27"/>
  <c r="BO4" i="27"/>
  <c r="BO6" i="12"/>
  <c r="AU37" i="12"/>
  <c r="AU99" i="12"/>
  <c r="AU92" i="12"/>
  <c r="BT20" i="24"/>
  <c r="BT19" i="24"/>
  <c r="BZ19" i="24"/>
  <c r="BZ20" i="24"/>
  <c r="BJ19" i="24"/>
  <c r="BJ20" i="24"/>
  <c r="AT19" i="24"/>
  <c r="AT20" i="24"/>
  <c r="AJ20" i="24"/>
  <c r="AJ19" i="24"/>
  <c r="AW20" i="24"/>
  <c r="AW19" i="24"/>
  <c r="BL20" i="24"/>
  <c r="BL19" i="24"/>
  <c r="BT5" i="24"/>
  <c r="BT4" i="24"/>
  <c r="BT20" i="15"/>
  <c r="BT18" i="15" s="1"/>
  <c r="BL5" i="24"/>
  <c r="BL4" i="24"/>
  <c r="BL20" i="15"/>
  <c r="BD5" i="24"/>
  <c r="BD4" i="24"/>
  <c r="BD20" i="15"/>
  <c r="BD18" i="15" s="1"/>
  <c r="BW4" i="24"/>
  <c r="BW5" i="24"/>
  <c r="BW20" i="15"/>
  <c r="BO4" i="24"/>
  <c r="BO5" i="24"/>
  <c r="BO20" i="15"/>
  <c r="BO18" i="15" s="1"/>
  <c r="BG4" i="24"/>
  <c r="BG5" i="24"/>
  <c r="BG20" i="15"/>
  <c r="AY4" i="24"/>
  <c r="AY5" i="24"/>
  <c r="AY20" i="15"/>
  <c r="AY18" i="15" s="1"/>
  <c r="AQ19" i="24"/>
  <c r="AI19" i="24"/>
  <c r="BV39" i="23"/>
  <c r="BB39" i="23"/>
  <c r="AL39" i="23"/>
  <c r="V39" i="23"/>
  <c r="F39" i="23"/>
  <c r="BH8" i="16"/>
  <c r="AR8" i="16"/>
  <c r="BY39" i="23"/>
  <c r="BA39" i="23"/>
  <c r="AK39" i="23"/>
  <c r="U39" i="23"/>
  <c r="E39" i="23"/>
  <c r="BG8" i="16"/>
  <c r="AQ8" i="16"/>
  <c r="BH39" i="23"/>
  <c r="AR39" i="23"/>
  <c r="AB39" i="23"/>
  <c r="L39" i="23"/>
  <c r="BO39" i="23"/>
  <c r="BK39" i="23"/>
  <c r="AU39" i="23"/>
  <c r="AE39" i="23"/>
  <c r="O39" i="23"/>
  <c r="BE8" i="16"/>
  <c r="AO8" i="16"/>
  <c r="BQ15" i="23"/>
  <c r="BS8" i="16"/>
  <c r="BT48" i="23"/>
  <c r="BP15" i="23"/>
  <c r="BD48" i="23"/>
  <c r="BY67" i="22"/>
  <c r="BI67" i="22"/>
  <c r="BB38" i="12"/>
  <c r="BB11" i="12"/>
  <c r="BB93" i="12"/>
  <c r="AL38" i="12"/>
  <c r="AL11" i="12"/>
  <c r="AL93" i="12"/>
  <c r="AW77" i="22"/>
  <c r="AW27" i="22"/>
  <c r="AW15" i="15" s="1"/>
  <c r="BX15" i="15"/>
  <c r="BH15" i="15"/>
  <c r="BR8" i="22"/>
  <c r="BA5" i="22"/>
  <c r="AK5" i="22"/>
  <c r="U4" i="22"/>
  <c r="U5" i="22"/>
  <c r="E4" i="22"/>
  <c r="E5" i="22"/>
  <c r="AU77" i="22"/>
  <c r="AU27" i="22"/>
  <c r="AU15" i="15" s="1"/>
  <c r="BZ15" i="15"/>
  <c r="BF15" i="15"/>
  <c r="BU15" i="15"/>
  <c r="BK67" i="22"/>
  <c r="BK17" i="22"/>
  <c r="BK13" i="15" s="1"/>
  <c r="BA93" i="12"/>
  <c r="BA38" i="12"/>
  <c r="BA11" i="12"/>
  <c r="AK93" i="12"/>
  <c r="AK38" i="12"/>
  <c r="AK11" i="12"/>
  <c r="BD11" i="12"/>
  <c r="BD93" i="12"/>
  <c r="BD38" i="12"/>
  <c r="AN11" i="12"/>
  <c r="AN93" i="12"/>
  <c r="AN38" i="12"/>
  <c r="BX58" i="22"/>
  <c r="BP58" i="22"/>
  <c r="N4" i="22"/>
  <c r="AF5" i="22"/>
  <c r="BO54" i="22"/>
  <c r="BO4" i="22"/>
  <c r="BU17" i="22"/>
  <c r="BU13" i="15" s="1"/>
  <c r="BT17" i="22"/>
  <c r="BT13" i="15" s="1"/>
  <c r="BL17" i="22"/>
  <c r="BL13" i="15" s="1"/>
  <c r="BH4" i="22"/>
  <c r="AH27" i="22"/>
  <c r="AH15" i="15" s="1"/>
  <c r="Z4" i="22"/>
  <c r="X5" i="22"/>
  <c r="BF70" i="12"/>
  <c r="AP70" i="12"/>
  <c r="BK5" i="15"/>
  <c r="BL4" i="20"/>
  <c r="BL10" i="15"/>
  <c r="AV4" i="20"/>
  <c r="AV10" i="15"/>
  <c r="BD71" i="12"/>
  <c r="BT26" i="20"/>
  <c r="P4" i="20"/>
  <c r="BG17" i="22"/>
  <c r="BG13" i="15" s="1"/>
  <c r="BP71" i="12"/>
  <c r="BI4" i="20"/>
  <c r="BI8" i="15"/>
  <c r="AC4" i="20"/>
  <c r="BQ71" i="12"/>
  <c r="BI71" i="12"/>
  <c r="BA71" i="12"/>
  <c r="AS71" i="12"/>
  <c r="AK71" i="12"/>
  <c r="BK71" i="12"/>
  <c r="BC71" i="12"/>
  <c r="AU71" i="12"/>
  <c r="AM71" i="12"/>
  <c r="AM100" i="12" s="1"/>
  <c r="BM70" i="12"/>
  <c r="BE70" i="12"/>
  <c r="AW70" i="12"/>
  <c r="AO70" i="12"/>
  <c r="BS26" i="20"/>
  <c r="BC26" i="20"/>
  <c r="AM26" i="20"/>
  <c r="BV26" i="20"/>
  <c r="BN26" i="20"/>
  <c r="BF26" i="20"/>
  <c r="AX26" i="20"/>
  <c r="AP26" i="20"/>
  <c r="AH26" i="20"/>
  <c r="AW4" i="20"/>
  <c r="BG62" i="12"/>
  <c r="BX62" i="12"/>
  <c r="BP17" i="19"/>
  <c r="BP14" i="6"/>
  <c r="BY62" i="12"/>
  <c r="BQ62" i="12"/>
  <c r="BS21" i="17"/>
  <c r="BS4" i="17"/>
  <c r="BS7" i="6" s="1"/>
  <c r="BK21" i="17"/>
  <c r="BK4" i="17"/>
  <c r="BK7" i="6" s="1"/>
  <c r="BC21" i="17"/>
  <c r="BC4" i="17"/>
  <c r="BC7" i="6" s="1"/>
  <c r="AU21" i="17"/>
  <c r="AU4" i="17"/>
  <c r="AU7" i="6" s="1"/>
  <c r="AM21" i="17"/>
  <c r="AM4" i="17"/>
  <c r="AM7" i="6" s="1"/>
  <c r="AV80" i="6"/>
  <c r="BB62" i="12"/>
  <c r="AL62" i="12"/>
  <c r="BS62" i="12"/>
  <c r="BX29" i="17"/>
  <c r="BP29" i="17"/>
  <c r="BH29" i="17"/>
  <c r="AZ29" i="17"/>
  <c r="AR29" i="17"/>
  <c r="AJ29" i="17"/>
  <c r="BX21" i="17"/>
  <c r="BX4" i="17"/>
  <c r="BX7" i="6" s="1"/>
  <c r="AR21" i="17"/>
  <c r="AR4" i="17"/>
  <c r="AR7" i="6" s="1"/>
  <c r="BQ80" i="6"/>
  <c r="BQ79" i="6"/>
  <c r="BA80" i="6"/>
  <c r="BA79" i="6"/>
  <c r="AK80" i="6"/>
  <c r="AK79" i="6"/>
  <c r="AP11" i="15"/>
  <c r="BJ4" i="16"/>
  <c r="BJ10" i="4"/>
  <c r="BB4" i="16"/>
  <c r="BB10" i="4"/>
  <c r="AT4" i="16"/>
  <c r="AT10" i="4"/>
  <c r="AL4" i="16"/>
  <c r="AL10" i="4"/>
  <c r="BV5" i="15"/>
  <c r="BK107" i="12"/>
  <c r="AU107" i="12"/>
  <c r="BY105" i="12"/>
  <c r="BI105" i="12"/>
  <c r="AS105" i="12"/>
  <c r="BV104" i="12"/>
  <c r="BV42" i="12"/>
  <c r="BK110" i="12"/>
  <c r="BK103" i="12"/>
  <c r="BH24" i="12"/>
  <c r="BM96" i="12"/>
  <c r="BV107" i="12"/>
  <c r="BF107" i="12"/>
  <c r="AP107" i="12"/>
  <c r="BT105" i="12"/>
  <c r="BD105" i="12"/>
  <c r="AN105" i="12"/>
  <c r="BQ104" i="12"/>
  <c r="BQ42" i="12"/>
  <c r="BV110" i="12"/>
  <c r="BV103" i="12"/>
  <c r="BF110" i="12"/>
  <c r="BF103" i="12"/>
  <c r="AP110" i="12"/>
  <c r="AP103" i="12"/>
  <c r="BP32" i="12"/>
  <c r="AZ32" i="12"/>
  <c r="AJ32" i="12"/>
  <c r="AK103" i="12"/>
  <c r="BK31" i="12"/>
  <c r="AU31" i="12"/>
  <c r="BR24" i="12"/>
  <c r="BB24" i="12"/>
  <c r="BN12" i="12"/>
  <c r="BL107" i="12"/>
  <c r="AV107" i="12"/>
  <c r="BZ105" i="12"/>
  <c r="BJ105" i="12"/>
  <c r="AT105" i="12"/>
  <c r="BW104" i="12"/>
  <c r="BG104" i="12"/>
  <c r="AQ104" i="12"/>
  <c r="BZ32" i="12"/>
  <c r="BJ32" i="12"/>
  <c r="AT32" i="12"/>
  <c r="BU24" i="12"/>
  <c r="BE24" i="12"/>
  <c r="BQ12" i="12"/>
  <c r="BZ99" i="12"/>
  <c r="BQ32" i="12"/>
  <c r="BA32" i="12"/>
  <c r="AK32" i="12"/>
  <c r="BW140" i="10"/>
  <c r="BW137" i="10" s="1"/>
  <c r="BG140" i="10"/>
  <c r="BG137" i="10" s="1"/>
  <c r="BX78" i="12"/>
  <c r="BP78" i="12"/>
  <c r="BH78" i="12"/>
  <c r="AZ78" i="12"/>
  <c r="AR78" i="12"/>
  <c r="BU85" i="12"/>
  <c r="BM85" i="12"/>
  <c r="BE85" i="12"/>
  <c r="AW85" i="12"/>
  <c r="BS113" i="9"/>
  <c r="BC126" i="9"/>
  <c r="BC113" i="9"/>
  <c r="AM113" i="9"/>
  <c r="AM126" i="9" s="1"/>
  <c r="AM129" i="9" s="1"/>
  <c r="BP139" i="10"/>
  <c r="BP137" i="10" s="1"/>
  <c r="AS142" i="10"/>
  <c r="AS141" i="10" s="1"/>
  <c r="AS16" i="10"/>
  <c r="AP140" i="9"/>
  <c r="BP137" i="9"/>
  <c r="BM127" i="9"/>
  <c r="BM8" i="5"/>
  <c r="BR127" i="9"/>
  <c r="BR8" i="5"/>
  <c r="BB126" i="9"/>
  <c r="AL126" i="9"/>
  <c r="BU88" i="12"/>
  <c r="BL77" i="9"/>
  <c r="AV77" i="9"/>
  <c r="BQ6" i="5"/>
  <c r="BQ17" i="9"/>
  <c r="BA6" i="5"/>
  <c r="BA17" i="9"/>
  <c r="AK6" i="5"/>
  <c r="AK17" i="9"/>
  <c r="BR133" i="10"/>
  <c r="BB133" i="10"/>
  <c r="AL133" i="10"/>
  <c r="BS142" i="10"/>
  <c r="BS141" i="10" s="1"/>
  <c r="BS16" i="10"/>
  <c r="BK142" i="10"/>
  <c r="BK141" i="10" s="1"/>
  <c r="BK16" i="10"/>
  <c r="BC142" i="10"/>
  <c r="BC141" i="10" s="1"/>
  <c r="BC16" i="10"/>
  <c r="AU142" i="10"/>
  <c r="AU141" i="10" s="1"/>
  <c r="AU16" i="10"/>
  <c r="AM142" i="10"/>
  <c r="AM141" i="10" s="1"/>
  <c r="AM16" i="10"/>
  <c r="BN90" i="6"/>
  <c r="BZ106" i="12"/>
  <c r="BJ106" i="12"/>
  <c r="AT106" i="12"/>
  <c r="AS135" i="10"/>
  <c r="AS22" i="10"/>
  <c r="AS77" i="10" s="1"/>
  <c r="AS78" i="10" s="1"/>
  <c r="BU142" i="10"/>
  <c r="BU141" i="10" s="1"/>
  <c r="BU16" i="10"/>
  <c r="AO140" i="9"/>
  <c r="AI137" i="9"/>
  <c r="AU133" i="9"/>
  <c r="AK113" i="9"/>
  <c r="AK126" i="9" s="1"/>
  <c r="BT88" i="12"/>
  <c r="AO139" i="9"/>
  <c r="BZ139" i="10"/>
  <c r="BR139" i="10"/>
  <c r="BJ139" i="10"/>
  <c r="BJ137" i="10" s="1"/>
  <c r="BB139" i="10"/>
  <c r="AT139" i="10"/>
  <c r="BO77" i="9"/>
  <c r="AY77" i="9"/>
  <c r="AI77" i="9"/>
  <c r="BL17" i="9"/>
  <c r="BL6" i="5"/>
  <c r="AV17" i="9"/>
  <c r="AV6" i="5"/>
  <c r="BZ141" i="9"/>
  <c r="BR141" i="9"/>
  <c r="BB141" i="9"/>
  <c r="AL141" i="9"/>
  <c r="AK10" i="5"/>
  <c r="U10" i="5"/>
  <c r="E10" i="5"/>
  <c r="BM106" i="12"/>
  <c r="AW106" i="12"/>
  <c r="AB14" i="3"/>
  <c r="L14" i="3"/>
  <c r="AR139" i="10"/>
  <c r="AR137" i="10" s="1"/>
  <c r="BE135" i="10"/>
  <c r="BE22" i="10"/>
  <c r="BE77" i="10" s="1"/>
  <c r="BE78" i="10" s="1"/>
  <c r="AX138" i="10"/>
  <c r="AK142" i="10"/>
  <c r="AK141" i="10" s="1"/>
  <c r="AK16" i="10"/>
  <c r="BJ140" i="9"/>
  <c r="BV113" i="9"/>
  <c r="BV126" i="9" s="1"/>
  <c r="BV129" i="9" s="1"/>
  <c r="BF126" i="10"/>
  <c r="BF127" i="10" s="1"/>
  <c r="AP126" i="10"/>
  <c r="AP127" i="10" s="1"/>
  <c r="BV78" i="12"/>
  <c r="BN78" i="12"/>
  <c r="BF78" i="12"/>
  <c r="BZ74" i="12"/>
  <c r="BR74" i="12"/>
  <c r="BJ74" i="12"/>
  <c r="BB74" i="12"/>
  <c r="AT74" i="12"/>
  <c r="BY89" i="12"/>
  <c r="AN139" i="9"/>
  <c r="BY139" i="10"/>
  <c r="BU139" i="9"/>
  <c r="BI139" i="10"/>
  <c r="BE139" i="9"/>
  <c r="BE137" i="9" s="1"/>
  <c r="AS139" i="10"/>
  <c r="BR77" i="9"/>
  <c r="BB77" i="9"/>
  <c r="AL77" i="9"/>
  <c r="AL129" i="9" s="1"/>
  <c r="BZ137" i="9"/>
  <c r="BJ137" i="9"/>
  <c r="BP90" i="6"/>
  <c r="BO87" i="6"/>
  <c r="BA11" i="5"/>
  <c r="AK11" i="5"/>
  <c r="U11" i="5"/>
  <c r="E11" i="5"/>
  <c r="AV10" i="5"/>
  <c r="AF10" i="5"/>
  <c r="P10" i="5"/>
  <c r="BT40" i="12"/>
  <c r="BD40" i="12"/>
  <c r="AN40" i="12"/>
  <c r="AW142" i="10"/>
  <c r="AW141" i="10" s="1"/>
  <c r="AW16" i="10"/>
  <c r="BD141" i="9"/>
  <c r="AU137" i="9"/>
  <c r="AY133" i="9"/>
  <c r="BU78" i="12"/>
  <c r="BM78" i="12"/>
  <c r="BE78" i="12"/>
  <c r="AN140" i="9"/>
  <c r="BU74" i="12"/>
  <c r="BM74" i="12"/>
  <c r="BE74" i="12"/>
  <c r="AW74" i="12"/>
  <c r="BR108" i="12"/>
  <c r="BR97" i="12"/>
  <c r="BT135" i="10"/>
  <c r="BT22" i="10"/>
  <c r="BT77" i="10" s="1"/>
  <c r="BT78" i="10" s="1"/>
  <c r="BL135" i="10"/>
  <c r="BL22" i="10"/>
  <c r="BL77" i="10" s="1"/>
  <c r="BL78" i="10" s="1"/>
  <c r="BD135" i="10"/>
  <c r="BD22" i="10"/>
  <c r="BD77" i="10" s="1"/>
  <c r="BD78" i="10" s="1"/>
  <c r="AV135" i="10"/>
  <c r="AV22" i="10"/>
  <c r="AV77" i="10" s="1"/>
  <c r="AV78" i="10" s="1"/>
  <c r="AN135" i="10"/>
  <c r="AN22" i="10"/>
  <c r="AN77" i="10" s="1"/>
  <c r="AN78" i="10" s="1"/>
  <c r="BV6" i="5"/>
  <c r="BV17" i="9"/>
  <c r="BF6" i="5"/>
  <c r="BF17" i="9"/>
  <c r="BF129" i="9"/>
  <c r="AP6" i="5"/>
  <c r="AP17" i="9"/>
  <c r="BQ137" i="9"/>
  <c r="BT16" i="10"/>
  <c r="BL16" i="10"/>
  <c r="BD16" i="10"/>
  <c r="AV16" i="10"/>
  <c r="AN16" i="10"/>
  <c r="BQ126" i="9"/>
  <c r="AK77" i="10"/>
  <c r="AK78" i="10" s="1"/>
  <c r="AS77" i="9"/>
  <c r="BH11" i="5"/>
  <c r="R9" i="5"/>
  <c r="BQ90" i="6"/>
  <c r="BY126" i="9"/>
  <c r="X11" i="5"/>
  <c r="AI10" i="5"/>
  <c r="BZ87" i="6"/>
  <c r="AE15" i="3"/>
  <c r="W15" i="3"/>
  <c r="BR87" i="6"/>
  <c r="O14" i="3"/>
  <c r="G14" i="3"/>
  <c r="BA10" i="5"/>
  <c r="AF9" i="5"/>
  <c r="X9" i="5"/>
  <c r="P9" i="5"/>
  <c r="H9" i="5"/>
  <c r="BK11" i="5"/>
  <c r="AU11" i="5"/>
  <c r="AE11" i="5"/>
  <c r="O11" i="5"/>
  <c r="BV11" i="5"/>
  <c r="BO139" i="9"/>
  <c r="BQ77" i="9"/>
  <c r="BW14" i="5"/>
  <c r="BO14" i="5"/>
  <c r="BG14" i="5"/>
  <c r="AY14" i="5"/>
  <c r="AQ14" i="5"/>
  <c r="AI14" i="5"/>
  <c r="T11" i="5"/>
  <c r="AE10" i="5"/>
  <c r="BD9" i="5"/>
  <c r="AA9" i="5"/>
  <c r="K9" i="5"/>
  <c r="BF11" i="5"/>
  <c r="AP11" i="5"/>
  <c r="Z11" i="5"/>
  <c r="J11" i="5"/>
  <c r="BQ11" i="5"/>
  <c r="BM77" i="9"/>
  <c r="AF11" i="5"/>
  <c r="AQ10" i="5"/>
  <c r="F9" i="5"/>
  <c r="Z14" i="3"/>
  <c r="R14" i="3"/>
  <c r="J14" i="3"/>
  <c r="E27" i="5"/>
  <c r="BY4" i="27"/>
  <c r="BY6" i="12"/>
  <c r="M4" i="27"/>
  <c r="AL92" i="12"/>
  <c r="AL37" i="12"/>
  <c r="BC4" i="27"/>
  <c r="BC6" i="12" s="1"/>
  <c r="BC12" i="27"/>
  <c r="AR4" i="24"/>
  <c r="AR19" i="15"/>
  <c r="AM4" i="24"/>
  <c r="AM5" i="24"/>
  <c r="AM19" i="15"/>
  <c r="BS20" i="24"/>
  <c r="BS19" i="24"/>
  <c r="Z39" i="23"/>
  <c r="AV8" i="16"/>
  <c r="BE39" i="23"/>
  <c r="I39" i="23"/>
  <c r="AY39" i="23"/>
  <c r="BO14" i="30"/>
  <c r="BO4" i="30"/>
  <c r="AA14" i="30"/>
  <c r="AA4" i="30"/>
  <c r="BU15" i="23"/>
  <c r="BV8" i="16"/>
  <c r="BY8" i="16"/>
  <c r="AP38" i="12"/>
  <c r="AP11" i="12"/>
  <c r="AP93" i="12"/>
  <c r="BV5" i="22"/>
  <c r="I4" i="22"/>
  <c r="I5" i="22"/>
  <c r="BT5" i="22"/>
  <c r="AI5" i="22"/>
  <c r="AT54" i="22"/>
  <c r="AT4" i="22"/>
  <c r="AT70" i="12"/>
  <c r="AJ4" i="20"/>
  <c r="AJ10" i="15"/>
  <c r="AK4" i="20"/>
  <c r="AK8" i="15"/>
  <c r="BC4" i="20"/>
  <c r="BC8" i="15"/>
  <c r="BC5" i="15" s="1"/>
  <c r="W4" i="20"/>
  <c r="BN4" i="20"/>
  <c r="BN8" i="15"/>
  <c r="BN5" i="15" s="1"/>
  <c r="AH4" i="20"/>
  <c r="AH8" i="15"/>
  <c r="AH5" i="15" s="1"/>
  <c r="BF62" i="12"/>
  <c r="AP62" i="12"/>
  <c r="BR80" i="6"/>
  <c r="AL80" i="6"/>
  <c r="AZ21" i="17"/>
  <c r="AZ4" i="17"/>
  <c r="AZ7" i="6" s="1"/>
  <c r="BH62" i="12"/>
  <c r="AR62" i="12"/>
  <c r="AW62" i="12"/>
  <c r="BH61" i="12"/>
  <c r="AR61" i="12"/>
  <c r="BE80" i="6"/>
  <c r="BE79" i="6"/>
  <c r="AV11" i="15"/>
  <c r="AY107" i="12"/>
  <c r="BZ42" i="12"/>
  <c r="BZ104" i="12"/>
  <c r="BL24" i="12"/>
  <c r="BZ107" i="12"/>
  <c r="BX105" i="12"/>
  <c r="AR105" i="12"/>
  <c r="BZ110" i="12"/>
  <c r="BZ103" i="12"/>
  <c r="BT32" i="12"/>
  <c r="BG24" i="12"/>
  <c r="BA103" i="12"/>
  <c r="AY32" i="12"/>
  <c r="BR12" i="12"/>
  <c r="BP107" i="12"/>
  <c r="BN105" i="12"/>
  <c r="AH105" i="12"/>
  <c r="BK104" i="12"/>
  <c r="AX32" i="12"/>
  <c r="R4" i="30"/>
  <c r="J4" i="30"/>
  <c r="AW29" i="28"/>
  <c r="BM4" i="27"/>
  <c r="BM6" i="12"/>
  <c r="AS12" i="27"/>
  <c r="AS4" i="27"/>
  <c r="AS6" i="12" s="1"/>
  <c r="Y4" i="27"/>
  <c r="BH4" i="27"/>
  <c r="BH6" i="12"/>
  <c r="AZ99" i="12"/>
  <c r="AZ92" i="12"/>
  <c r="AZ37" i="12"/>
  <c r="AR12" i="27"/>
  <c r="AR4" i="27"/>
  <c r="AR6" i="12" s="1"/>
  <c r="AJ99" i="12"/>
  <c r="AJ92" i="12"/>
  <c r="AJ37" i="12"/>
  <c r="AB4" i="27"/>
  <c r="L4" i="27"/>
  <c r="BS4" i="27"/>
  <c r="BS6" i="12"/>
  <c r="BG37" i="12"/>
  <c r="BG99" i="12"/>
  <c r="BG92" i="12"/>
  <c r="AQ4" i="27"/>
  <c r="AQ6" i="12" s="1"/>
  <c r="AQ12" i="27"/>
  <c r="AA4" i="27"/>
  <c r="K4" i="27"/>
  <c r="BD20" i="24"/>
  <c r="BD19" i="24"/>
  <c r="BV19" i="24"/>
  <c r="BV20" i="24"/>
  <c r="BF19" i="24"/>
  <c r="BF20" i="24"/>
  <c r="AP19" i="24"/>
  <c r="AP20" i="24"/>
  <c r="BL18" i="15"/>
  <c r="AV4" i="24"/>
  <c r="AV19" i="15"/>
  <c r="AN4" i="24"/>
  <c r="AN19" i="15"/>
  <c r="BW18" i="15"/>
  <c r="BG18" i="15"/>
  <c r="AQ4" i="24"/>
  <c r="AQ5" i="24"/>
  <c r="AQ19" i="15"/>
  <c r="AI4" i="24"/>
  <c r="AI5" i="24"/>
  <c r="AI19" i="15"/>
  <c r="BU19" i="24"/>
  <c r="BM20" i="24"/>
  <c r="BM19" i="24"/>
  <c r="AV20" i="24"/>
  <c r="AV19" i="24"/>
  <c r="AR20" i="24"/>
  <c r="AR19" i="24"/>
  <c r="BW20" i="24"/>
  <c r="BW19" i="24"/>
  <c r="BO20" i="24"/>
  <c r="BO19" i="24"/>
  <c r="BG20" i="24"/>
  <c r="BG19" i="24"/>
  <c r="AY20" i="24"/>
  <c r="AY19" i="24"/>
  <c r="AJ5" i="24"/>
  <c r="BR39" i="23"/>
  <c r="AX39" i="23"/>
  <c r="AH39" i="23"/>
  <c r="R39" i="23"/>
  <c r="BD8" i="16"/>
  <c r="AN8" i="16"/>
  <c r="BZ14" i="30"/>
  <c r="BZ4" i="30"/>
  <c r="BR14" i="30"/>
  <c r="BR4" i="30"/>
  <c r="BJ14" i="30"/>
  <c r="BJ4" i="30"/>
  <c r="BB14" i="30"/>
  <c r="BB4" i="30"/>
  <c r="AT14" i="30"/>
  <c r="AT4" i="30"/>
  <c r="BQ39" i="23"/>
  <c r="BM39" i="23"/>
  <c r="AW39" i="23"/>
  <c r="AG39" i="23"/>
  <c r="Q39" i="23"/>
  <c r="BX39" i="23"/>
  <c r="BC8" i="16"/>
  <c r="AM8" i="16"/>
  <c r="BD39" i="23"/>
  <c r="AN39" i="23"/>
  <c r="X39" i="23"/>
  <c r="H39" i="23"/>
  <c r="BG39" i="23"/>
  <c r="AQ39" i="23"/>
  <c r="AA39" i="23"/>
  <c r="K39" i="23"/>
  <c r="BA8" i="16"/>
  <c r="AK8" i="16"/>
  <c r="BC14" i="30"/>
  <c r="BC4" i="30"/>
  <c r="AU14" i="30"/>
  <c r="AU4" i="30"/>
  <c r="AM14" i="30"/>
  <c r="AM4" i="30"/>
  <c r="AE14" i="30"/>
  <c r="AE4" i="30"/>
  <c r="W14" i="30"/>
  <c r="W4" i="30"/>
  <c r="O14" i="30"/>
  <c r="O4" i="30"/>
  <c r="G14" i="30"/>
  <c r="G4" i="30"/>
  <c r="BM15" i="23"/>
  <c r="BO8" i="16"/>
  <c r="BZ8" i="16"/>
  <c r="BR8" i="16"/>
  <c r="BU8" i="16"/>
  <c r="BX48" i="23"/>
  <c r="BT15" i="23"/>
  <c r="BH48" i="23"/>
  <c r="BS15" i="23"/>
  <c r="BK15" i="23"/>
  <c r="BU39" i="23"/>
  <c r="AX38" i="12"/>
  <c r="AX11" i="12"/>
  <c r="AX93" i="12"/>
  <c r="AH38" i="12"/>
  <c r="AH11" i="12"/>
  <c r="AH93" i="12"/>
  <c r="AS77" i="22"/>
  <c r="AS27" i="22"/>
  <c r="AS15" i="15" s="1"/>
  <c r="BT15" i="15"/>
  <c r="BD15" i="15"/>
  <c r="BD11" i="15" s="1"/>
  <c r="BN8" i="22"/>
  <c r="AW5" i="22"/>
  <c r="AG4" i="22"/>
  <c r="AG5" i="22"/>
  <c r="Q4" i="22"/>
  <c r="Q5" i="22"/>
  <c r="BQ58" i="22"/>
  <c r="AR77" i="22"/>
  <c r="AR27" i="22"/>
  <c r="AR15" i="15" s="1"/>
  <c r="AJ77" i="22"/>
  <c r="AJ27" i="22"/>
  <c r="AJ15" i="15" s="1"/>
  <c r="AM77" i="22"/>
  <c r="AM27" i="22"/>
  <c r="AM15" i="15" s="1"/>
  <c r="BN15" i="15"/>
  <c r="BM15" i="15"/>
  <c r="AZ4" i="22"/>
  <c r="AZ54" i="22"/>
  <c r="BE93" i="12"/>
  <c r="BE38" i="12"/>
  <c r="BE11" i="12"/>
  <c r="AO93" i="12"/>
  <c r="AO38" i="12"/>
  <c r="AO11" i="12"/>
  <c r="AR11" i="12"/>
  <c r="AR93" i="12"/>
  <c r="AR38" i="12"/>
  <c r="BY8" i="22"/>
  <c r="BQ5" i="22"/>
  <c r="BX8" i="22"/>
  <c r="BP8" i="22"/>
  <c r="BK5" i="22"/>
  <c r="BC5" i="22"/>
  <c r="AU5" i="22"/>
  <c r="AM5" i="22"/>
  <c r="AE5" i="22"/>
  <c r="AE4" i="22"/>
  <c r="W5" i="22"/>
  <c r="W4" i="22"/>
  <c r="O5" i="22"/>
  <c r="O4" i="22"/>
  <c r="G5" i="22"/>
  <c r="G4" i="22"/>
  <c r="BB54" i="22"/>
  <c r="BB4" i="22"/>
  <c r="AL54" i="22"/>
  <c r="AL4" i="22"/>
  <c r="P5" i="22"/>
  <c r="BS54" i="22"/>
  <c r="BS4" i="22"/>
  <c r="AL27" i="22"/>
  <c r="AL15" i="15" s="1"/>
  <c r="BA17" i="22"/>
  <c r="BA13" i="15" s="1"/>
  <c r="BH17" i="22"/>
  <c r="BH13" i="15" s="1"/>
  <c r="AZ17" i="22"/>
  <c r="AZ13" i="15" s="1"/>
  <c r="AX77" i="22"/>
  <c r="BR58" i="22"/>
  <c r="BF54" i="22"/>
  <c r="BF4" i="22"/>
  <c r="AP54" i="22"/>
  <c r="AP4" i="22"/>
  <c r="H5" i="22"/>
  <c r="BB70" i="12"/>
  <c r="BB110" i="12" s="1"/>
  <c r="AL70" i="12"/>
  <c r="BX4" i="20"/>
  <c r="BX10" i="15"/>
  <c r="BH4" i="20"/>
  <c r="BH10" i="15"/>
  <c r="AR4" i="20"/>
  <c r="AR10" i="15"/>
  <c r="L4" i="20"/>
  <c r="AN71" i="12"/>
  <c r="BD26" i="20"/>
  <c r="H4" i="20"/>
  <c r="AZ71" i="12"/>
  <c r="BP26" i="20"/>
  <c r="BA4" i="20"/>
  <c r="BA8" i="15"/>
  <c r="U4" i="20"/>
  <c r="BW4" i="20"/>
  <c r="BW8" i="15"/>
  <c r="BW5" i="15" s="1"/>
  <c r="BO4" i="20"/>
  <c r="BO8" i="15"/>
  <c r="BO5" i="15" s="1"/>
  <c r="BG4" i="20"/>
  <c r="BG8" i="15"/>
  <c r="AY4" i="20"/>
  <c r="AY8" i="15"/>
  <c r="AQ4" i="20"/>
  <c r="AQ8" i="15"/>
  <c r="AQ5" i="15" s="1"/>
  <c r="AI4" i="20"/>
  <c r="AI8" i="15"/>
  <c r="AA4" i="20"/>
  <c r="S4" i="20"/>
  <c r="K4" i="20"/>
  <c r="BZ4" i="20"/>
  <c r="BZ8" i="15"/>
  <c r="BR4" i="20"/>
  <c r="BR8" i="15"/>
  <c r="BR5" i="15" s="1"/>
  <c r="BJ4" i="20"/>
  <c r="BJ8" i="15"/>
  <c r="BB4" i="20"/>
  <c r="BB8" i="15"/>
  <c r="BB5" i="15" s="1"/>
  <c r="AT4" i="20"/>
  <c r="AT8" i="15"/>
  <c r="AL4" i="20"/>
  <c r="AL8" i="15"/>
  <c r="AL5" i="15" s="1"/>
  <c r="AD4" i="20"/>
  <c r="V4" i="20"/>
  <c r="N4" i="20"/>
  <c r="F4" i="20"/>
  <c r="BO17" i="22"/>
  <c r="BO13" i="15" s="1"/>
  <c r="BU4" i="20"/>
  <c r="AO4" i="20"/>
  <c r="AQ62" i="12"/>
  <c r="BZ62" i="12"/>
  <c r="BR62" i="12"/>
  <c r="BR100" i="12" s="1"/>
  <c r="AX62" i="12"/>
  <c r="AH62" i="12"/>
  <c r="AY62" i="12"/>
  <c r="BV80" i="6"/>
  <c r="BN80" i="6"/>
  <c r="BF80" i="6"/>
  <c r="AX80" i="6"/>
  <c r="AP80" i="6"/>
  <c r="AH80" i="6"/>
  <c r="BP21" i="17"/>
  <c r="BP4" i="17"/>
  <c r="BP7" i="6" s="1"/>
  <c r="AJ21" i="17"/>
  <c r="AJ4" i="17"/>
  <c r="AJ7" i="6" s="1"/>
  <c r="BD62" i="12"/>
  <c r="AV62" i="12"/>
  <c r="AN62" i="12"/>
  <c r="BI62" i="12"/>
  <c r="BA62" i="12"/>
  <c r="AS62" i="12"/>
  <c r="AK62" i="12"/>
  <c r="BD61" i="12"/>
  <c r="AV61" i="12"/>
  <c r="AN61" i="12"/>
  <c r="BM80" i="6"/>
  <c r="AW80" i="6"/>
  <c r="AW79" i="6"/>
  <c r="BY21" i="17"/>
  <c r="BI21" i="17"/>
  <c r="AS21" i="17"/>
  <c r="BB11" i="15"/>
  <c r="AJ4" i="16"/>
  <c r="BW107" i="12"/>
  <c r="BG107" i="12"/>
  <c r="AQ107" i="12"/>
  <c r="BU105" i="12"/>
  <c r="BE105" i="12"/>
  <c r="AO105" i="12"/>
  <c r="BR42" i="12"/>
  <c r="BR104" i="12"/>
  <c r="BT24" i="12"/>
  <c r="BD24" i="12"/>
  <c r="BU107" i="12"/>
  <c r="BR107" i="12"/>
  <c r="BB107" i="12"/>
  <c r="AL107" i="12"/>
  <c r="BP105" i="12"/>
  <c r="AZ105" i="12"/>
  <c r="AJ105" i="12"/>
  <c r="BM104" i="12"/>
  <c r="BM42" i="12"/>
  <c r="BR110" i="12"/>
  <c r="BR103" i="12"/>
  <c r="BB103" i="12"/>
  <c r="AH103" i="12"/>
  <c r="BL32" i="12"/>
  <c r="AV32" i="12"/>
  <c r="BS24" i="12"/>
  <c r="BW12" i="12"/>
  <c r="AQ12" i="12"/>
  <c r="BP92" i="12"/>
  <c r="BW32" i="12"/>
  <c r="BG32" i="12"/>
  <c r="AQ32" i="12"/>
  <c r="BN24" i="12"/>
  <c r="BZ12" i="12"/>
  <c r="BJ12" i="12"/>
  <c r="BX107" i="12"/>
  <c r="BH107" i="12"/>
  <c r="AR107" i="12"/>
  <c r="BV105" i="12"/>
  <c r="BF105" i="12"/>
  <c r="AP105" i="12"/>
  <c r="BS104" i="12"/>
  <c r="BC104" i="12"/>
  <c r="AM104" i="12"/>
  <c r="BV32" i="12"/>
  <c r="BF32" i="12"/>
  <c r="AP32" i="12"/>
  <c r="BQ24" i="12"/>
  <c r="BA24" i="12"/>
  <c r="BM12" i="12"/>
  <c r="BM32" i="12"/>
  <c r="AW32" i="12"/>
  <c r="BS12" i="12"/>
  <c r="BS140" i="10"/>
  <c r="BS137" i="10" s="1"/>
  <c r="BC140" i="10"/>
  <c r="BC137" i="10" s="1"/>
  <c r="BR99" i="12"/>
  <c r="BO140" i="9"/>
  <c r="BO113" i="9"/>
  <c r="AY113" i="9"/>
  <c r="AI126" i="9"/>
  <c r="AI113" i="9"/>
  <c r="AP137" i="10"/>
  <c r="AH140" i="9"/>
  <c r="AH137" i="9" s="1"/>
  <c r="BH137" i="9"/>
  <c r="BL133" i="9"/>
  <c r="BE127" i="9"/>
  <c r="BE8" i="5"/>
  <c r="BX85" i="12"/>
  <c r="BP85" i="12"/>
  <c r="BH85" i="12"/>
  <c r="AZ85" i="12"/>
  <c r="AR85" i="12"/>
  <c r="BR126" i="10"/>
  <c r="BR127" i="10" s="1"/>
  <c r="BB126" i="10"/>
  <c r="BB127" i="10" s="1"/>
  <c r="AL126" i="10"/>
  <c r="AL127" i="10" s="1"/>
  <c r="BQ88" i="12"/>
  <c r="BQ77" i="10"/>
  <c r="BQ78" i="10" s="1"/>
  <c r="BK77" i="10"/>
  <c r="BK78" i="10" s="1"/>
  <c r="AU77" i="10"/>
  <c r="AU78" i="10" s="1"/>
  <c r="BX77" i="9"/>
  <c r="BH77" i="9"/>
  <c r="AR77" i="9"/>
  <c r="BM6" i="5"/>
  <c r="BM17" i="9"/>
  <c r="AW6" i="5"/>
  <c r="AW17" i="9"/>
  <c r="BV133" i="9"/>
  <c r="BN133" i="9"/>
  <c r="AX133" i="9"/>
  <c r="AP133" i="9"/>
  <c r="AH133" i="9"/>
  <c r="BS141" i="9"/>
  <c r="BK141" i="9"/>
  <c r="BC141" i="9"/>
  <c r="AU141" i="9"/>
  <c r="AM141" i="9"/>
  <c r="BZ90" i="6"/>
  <c r="BN106" i="12"/>
  <c r="AX106" i="12"/>
  <c r="AH106" i="12"/>
  <c r="BV77" i="10"/>
  <c r="BV78" i="10" s="1"/>
  <c r="BR138" i="10"/>
  <c r="BR137" i="10" s="1"/>
  <c r="BE142" i="10"/>
  <c r="BE141" i="10" s="1"/>
  <c r="BE16" i="10"/>
  <c r="BS133" i="9"/>
  <c r="AM133" i="9"/>
  <c r="BS85" i="12"/>
  <c r="BK85" i="12"/>
  <c r="BC85" i="12"/>
  <c r="AU85" i="12"/>
  <c r="BX126" i="10"/>
  <c r="BX127" i="10" s="1"/>
  <c r="BX113" i="9"/>
  <c r="BP126" i="10"/>
  <c r="BP127" i="10" s="1"/>
  <c r="BP113" i="9"/>
  <c r="BH113" i="9"/>
  <c r="AZ126" i="10"/>
  <c r="AZ127" i="10" s="1"/>
  <c r="AZ113" i="9"/>
  <c r="AZ126" i="9" s="1"/>
  <c r="AR126" i="10"/>
  <c r="AR127" i="10" s="1"/>
  <c r="AR113" i="9"/>
  <c r="AJ126" i="10"/>
  <c r="AJ127" i="10" s="1"/>
  <c r="AJ113" i="9"/>
  <c r="BQ126" i="10"/>
  <c r="BQ127" i="10" s="1"/>
  <c r="BA126" i="10"/>
  <c r="BA127" i="10" s="1"/>
  <c r="BZ136" i="10"/>
  <c r="BZ133" i="10" s="1"/>
  <c r="BJ136" i="10"/>
  <c r="BJ133" i="10" s="1"/>
  <c r="AT136" i="10"/>
  <c r="AT133" i="10" s="1"/>
  <c r="BK77" i="9"/>
  <c r="AU77" i="9"/>
  <c r="BX17" i="9"/>
  <c r="BX6" i="5"/>
  <c r="BH17" i="9"/>
  <c r="BH6" i="5"/>
  <c r="AR17" i="9"/>
  <c r="AR6" i="5"/>
  <c r="BV142" i="10"/>
  <c r="BV141" i="10" s="1"/>
  <c r="BV16" i="10"/>
  <c r="BN142" i="10"/>
  <c r="BN141" i="10" s="1"/>
  <c r="BN16" i="10"/>
  <c r="BF142" i="10"/>
  <c r="BF141" i="10" s="1"/>
  <c r="BF16" i="10"/>
  <c r="AX142" i="10"/>
  <c r="AX141" i="10" s="1"/>
  <c r="AX16" i="10"/>
  <c r="AP142" i="10"/>
  <c r="AP141" i="10" s="1"/>
  <c r="AP16" i="10"/>
  <c r="AH142" i="10"/>
  <c r="AH141" i="10" s="1"/>
  <c r="AH16" i="10"/>
  <c r="AG10" i="5"/>
  <c r="Q10" i="5"/>
  <c r="BQ106" i="12"/>
  <c r="BA106" i="12"/>
  <c r="AK106" i="12"/>
  <c r="X14" i="3"/>
  <c r="H14" i="3"/>
  <c r="AO135" i="10"/>
  <c r="AO22" i="10"/>
  <c r="AO77" i="10" s="1"/>
  <c r="AO78" i="10" s="1"/>
  <c r="AH138" i="10"/>
  <c r="AH137" i="10" s="1"/>
  <c r="BH141" i="9"/>
  <c r="BB140" i="9"/>
  <c r="BB137" i="9" s="1"/>
  <c r="BX133" i="9"/>
  <c r="BN126" i="9"/>
  <c r="AX126" i="9"/>
  <c r="AH126" i="9"/>
  <c r="BV140" i="10"/>
  <c r="BN140" i="10"/>
  <c r="BF140" i="10"/>
  <c r="AX140" i="10"/>
  <c r="BY136" i="10"/>
  <c r="BI136" i="10"/>
  <c r="BI133" i="10" s="1"/>
  <c r="AS136" i="10"/>
  <c r="BS88" i="12"/>
  <c r="BY139" i="9"/>
  <c r="BY137" i="9" s="1"/>
  <c r="BM139" i="10"/>
  <c r="BM137" i="10" s="1"/>
  <c r="BI139" i="9"/>
  <c r="BI137" i="9" s="1"/>
  <c r="AW139" i="10"/>
  <c r="AS139" i="9"/>
  <c r="AS137" i="9" s="1"/>
  <c r="BN77" i="9"/>
  <c r="AX77" i="9"/>
  <c r="AH77" i="9"/>
  <c r="BV137" i="9"/>
  <c r="AP137" i="9"/>
  <c r="BL90" i="6"/>
  <c r="BM11" i="5"/>
  <c r="AW11" i="5"/>
  <c r="AG11" i="5"/>
  <c r="Q11" i="5"/>
  <c r="BX10" i="5"/>
  <c r="BH10" i="5"/>
  <c r="AR10" i="5"/>
  <c r="AB10" i="5"/>
  <c r="L10" i="5"/>
  <c r="BJ79" i="6"/>
  <c r="AT79" i="6"/>
  <c r="BX40" i="12"/>
  <c r="BH40" i="12"/>
  <c r="BH42" i="12" s="1"/>
  <c r="AR40" i="12"/>
  <c r="BT139" i="10"/>
  <c r="BT137" i="10" s="1"/>
  <c r="AN141" i="9"/>
  <c r="BS137" i="9"/>
  <c r="AM137" i="9"/>
  <c r="BM126" i="10"/>
  <c r="BM127" i="10" s="1"/>
  <c r="AW126" i="10"/>
  <c r="AW127" i="10" s="1"/>
  <c r="BY74" i="12"/>
  <c r="BQ140" i="10"/>
  <c r="BI140" i="10"/>
  <c r="BA140" i="10"/>
  <c r="AS140" i="10"/>
  <c r="BH136" i="10"/>
  <c r="AR136" i="10"/>
  <c r="AJ136" i="9"/>
  <c r="AJ133" i="9" s="1"/>
  <c r="BT139" i="9"/>
  <c r="BT137" i="9" s="1"/>
  <c r="BL139" i="9"/>
  <c r="BL137" i="9" s="1"/>
  <c r="BD139" i="9"/>
  <c r="BD137" i="9" s="1"/>
  <c r="AV139" i="9"/>
  <c r="AV137" i="9" s="1"/>
  <c r="BR6" i="5"/>
  <c r="BR129" i="9"/>
  <c r="BR17" i="9"/>
  <c r="BB6" i="5"/>
  <c r="BB17" i="9"/>
  <c r="AL6" i="5"/>
  <c r="AL17" i="9"/>
  <c r="BY138" i="10"/>
  <c r="BY137" i="10" s="1"/>
  <c r="BQ138" i="10"/>
  <c r="BI138" i="10"/>
  <c r="BA138" i="10"/>
  <c r="AS138" i="10"/>
  <c r="AK138" i="10"/>
  <c r="AK137" i="10" s="1"/>
  <c r="BT141" i="10"/>
  <c r="BL141" i="10"/>
  <c r="BD141" i="10"/>
  <c r="AV141" i="10"/>
  <c r="AN141" i="10"/>
  <c r="BI126" i="9"/>
  <c r="BI129" i="9" s="1"/>
  <c r="AR11" i="5"/>
  <c r="BY90" i="6"/>
  <c r="BU77" i="9"/>
  <c r="BU129" i="9" s="1"/>
  <c r="BT11" i="5"/>
  <c r="H11" i="5"/>
  <c r="S10" i="5"/>
  <c r="BS95" i="12"/>
  <c r="BS40" i="12"/>
  <c r="BK95" i="12"/>
  <c r="BK40" i="12"/>
  <c r="BK42" i="12" s="1"/>
  <c r="BC95" i="12"/>
  <c r="BC40" i="12"/>
  <c r="AU95" i="12"/>
  <c r="AU40" i="12"/>
  <c r="AM95" i="12"/>
  <c r="AM40" i="12"/>
  <c r="BZ38" i="7"/>
  <c r="BR38" i="7"/>
  <c r="BJ38" i="7"/>
  <c r="BB38" i="7"/>
  <c r="AT38" i="7"/>
  <c r="AL38" i="7"/>
  <c r="AW10" i="5"/>
  <c r="BO11" i="5"/>
  <c r="AY11" i="5"/>
  <c r="AI11" i="5"/>
  <c r="S11" i="5"/>
  <c r="BZ11" i="5"/>
  <c r="BR79" i="6"/>
  <c r="BG139" i="9"/>
  <c r="BG137" i="9" s="1"/>
  <c r="BA77" i="9"/>
  <c r="BS14" i="5"/>
  <c r="BK14" i="5"/>
  <c r="BC14" i="5"/>
  <c r="AU14" i="5"/>
  <c r="AM14" i="5"/>
  <c r="D11" i="5"/>
  <c r="O10" i="5"/>
  <c r="W9" i="5"/>
  <c r="G9" i="5"/>
  <c r="BB11" i="5"/>
  <c r="AL11" i="5"/>
  <c r="V11" i="5"/>
  <c r="F11" i="5"/>
  <c r="AW77" i="9"/>
  <c r="AW129" i="9" s="1"/>
  <c r="P11" i="5"/>
  <c r="AA10" i="5"/>
  <c r="BB29" i="28"/>
  <c r="BE12" i="27"/>
  <c r="BE4" i="27"/>
  <c r="BE6" i="12" s="1"/>
  <c r="BX4" i="27"/>
  <c r="BX6" i="12"/>
  <c r="AM4" i="27"/>
  <c r="AM6" i="12" s="1"/>
  <c r="AM12" i="12" s="1"/>
  <c r="AM12" i="27"/>
  <c r="G4" i="27"/>
  <c r="BC20" i="24"/>
  <c r="BC19" i="24"/>
  <c r="BF39" i="23"/>
  <c r="BN14" i="30"/>
  <c r="BN4" i="30"/>
  <c r="AX14" i="30"/>
  <c r="AX4" i="30"/>
  <c r="AU8" i="16"/>
  <c r="BL39" i="23"/>
  <c r="AF39" i="23"/>
  <c r="S39" i="23"/>
  <c r="AY4" i="30"/>
  <c r="AY14" i="30"/>
  <c r="K14" i="30"/>
  <c r="K4" i="30"/>
  <c r="BN8" i="16"/>
  <c r="AO5" i="22"/>
  <c r="AW93" i="12"/>
  <c r="AW38" i="12"/>
  <c r="AW11" i="12"/>
  <c r="BL5" i="22"/>
  <c r="AQ5" i="22"/>
  <c r="BJ54" i="22"/>
  <c r="BJ4" i="22"/>
  <c r="AX54" i="22"/>
  <c r="AX4" i="22"/>
  <c r="AN4" i="22"/>
  <c r="AN54" i="22"/>
  <c r="AZ4" i="20"/>
  <c r="AZ10" i="15"/>
  <c r="BQ4" i="20"/>
  <c r="BQ8" i="15"/>
  <c r="E4" i="20"/>
  <c r="O4" i="20"/>
  <c r="AX4" i="20"/>
  <c r="AX8" i="15"/>
  <c r="R4" i="20"/>
  <c r="BB80" i="6"/>
  <c r="AO80" i="6"/>
  <c r="AO79" i="6"/>
  <c r="BP4" i="16"/>
  <c r="AI107" i="12"/>
  <c r="BJ107" i="12"/>
  <c r="BH105" i="12"/>
  <c r="AT110" i="12"/>
  <c r="AT103" i="12"/>
  <c r="AN32" i="12"/>
  <c r="BF24" i="12"/>
  <c r="AZ107" i="12"/>
  <c r="BP110" i="12"/>
  <c r="BP103" i="12"/>
  <c r="BI24" i="12"/>
  <c r="AU12" i="12"/>
  <c r="R14" i="30"/>
  <c r="J14" i="30"/>
  <c r="BG4" i="30"/>
  <c r="BI4" i="27"/>
  <c r="BI6" i="12"/>
  <c r="AO12" i="27"/>
  <c r="AO4" i="27"/>
  <c r="AO6" i="12" s="1"/>
  <c r="Q4" i="27"/>
  <c r="BT4" i="27"/>
  <c r="BT6" i="12"/>
  <c r="BT12" i="12" s="1"/>
  <c r="AY4" i="27"/>
  <c r="AY6" i="12" s="1"/>
  <c r="AY12" i="12" s="1"/>
  <c r="AY12" i="27"/>
  <c r="AI4" i="27"/>
  <c r="AI6" i="12" s="1"/>
  <c r="AI12" i="27"/>
  <c r="S4" i="27"/>
  <c r="AN20" i="24"/>
  <c r="AN19" i="24"/>
  <c r="BR19" i="24"/>
  <c r="BR20" i="24"/>
  <c r="BB19" i="24"/>
  <c r="BB20" i="24"/>
  <c r="AL19" i="24"/>
  <c r="AL20" i="24"/>
  <c r="BX5" i="24"/>
  <c r="BX4" i="24"/>
  <c r="BX20" i="15"/>
  <c r="BP5" i="24"/>
  <c r="BP4" i="24"/>
  <c r="BP20" i="15"/>
  <c r="BH5" i="24"/>
  <c r="BH4" i="24"/>
  <c r="BH20" i="15"/>
  <c r="AZ5" i="24"/>
  <c r="AZ4" i="24"/>
  <c r="AZ20" i="15"/>
  <c r="BS4" i="24"/>
  <c r="BS5" i="24"/>
  <c r="BS20" i="15"/>
  <c r="BS18" i="15" s="1"/>
  <c r="BK4" i="24"/>
  <c r="BK5" i="24"/>
  <c r="BK20" i="15"/>
  <c r="BC4" i="24"/>
  <c r="BC5" i="24"/>
  <c r="BC20" i="15"/>
  <c r="BN39" i="23"/>
  <c r="BJ39" i="23"/>
  <c r="AT39" i="23"/>
  <c r="AD39" i="23"/>
  <c r="N39" i="23"/>
  <c r="AZ8" i="16"/>
  <c r="BI39" i="23"/>
  <c r="AS39" i="23"/>
  <c r="AC39" i="23"/>
  <c r="M39" i="23"/>
  <c r="BT39" i="23"/>
  <c r="AY8" i="16"/>
  <c r="AI8" i="16"/>
  <c r="BK48" i="23"/>
  <c r="AZ39" i="23"/>
  <c r="AJ39" i="23"/>
  <c r="T39" i="23"/>
  <c r="D39" i="23"/>
  <c r="BT14" i="30"/>
  <c r="BT4" i="30"/>
  <c r="BD14" i="30"/>
  <c r="BD4" i="30"/>
  <c r="BW39" i="23"/>
  <c r="BC39" i="23"/>
  <c r="AM39" i="23"/>
  <c r="W39" i="23"/>
  <c r="G39" i="23"/>
  <c r="BM8" i="16"/>
  <c r="AW8" i="16"/>
  <c r="BY15" i="23"/>
  <c r="BI15" i="23"/>
  <c r="BX15" i="23"/>
  <c r="BL48" i="23"/>
  <c r="BH15" i="23"/>
  <c r="BO15" i="23"/>
  <c r="AT38" i="12"/>
  <c r="AT11" i="12"/>
  <c r="AT93" i="12"/>
  <c r="AO77" i="22"/>
  <c r="AO27" i="22"/>
  <c r="AO15" i="15" s="1"/>
  <c r="BP15" i="15"/>
  <c r="AZ15" i="15"/>
  <c r="BZ8" i="22"/>
  <c r="BI5" i="22"/>
  <c r="AS5" i="22"/>
  <c r="AC4" i="22"/>
  <c r="AC5" i="22"/>
  <c r="M4" i="22"/>
  <c r="M5" i="22"/>
  <c r="AN77" i="22"/>
  <c r="AN27" i="22"/>
  <c r="AN15" i="15" s="1"/>
  <c r="AY77" i="22"/>
  <c r="AY27" i="22"/>
  <c r="AY15" i="15" s="1"/>
  <c r="AI77" i="22"/>
  <c r="AI27" i="22"/>
  <c r="AI15" i="15" s="1"/>
  <c r="BV15" i="15"/>
  <c r="BJ15" i="15"/>
  <c r="AT27" i="22"/>
  <c r="AT15" i="15" s="1"/>
  <c r="BE15" i="15"/>
  <c r="AJ4" i="22"/>
  <c r="AJ54" i="22"/>
  <c r="BM58" i="22"/>
  <c r="AS93" i="12"/>
  <c r="AS38" i="12"/>
  <c r="AS11" i="12"/>
  <c r="AV11" i="12"/>
  <c r="AV93" i="12"/>
  <c r="AV38" i="12"/>
  <c r="AR5" i="22"/>
  <c r="AR14" i="15"/>
  <c r="AB5" i="22"/>
  <c r="L5" i="22"/>
  <c r="BY58" i="22"/>
  <c r="BQ17" i="22"/>
  <c r="BQ13" i="15" s="1"/>
  <c r="BI17" i="22"/>
  <c r="BI13" i="15" s="1"/>
  <c r="BX17" i="22"/>
  <c r="BX13" i="15" s="1"/>
  <c r="BP17" i="22"/>
  <c r="BP13" i="15" s="1"/>
  <c r="BD5" i="22"/>
  <c r="BN70" i="12"/>
  <c r="BN110" i="12" s="1"/>
  <c r="AX70" i="12"/>
  <c r="AX110" i="12" s="1"/>
  <c r="AH70" i="12"/>
  <c r="AH110" i="12" s="1"/>
  <c r="BS5" i="15"/>
  <c r="BT4" i="20"/>
  <c r="BT10" i="15"/>
  <c r="BD4" i="20"/>
  <c r="BD10" i="15"/>
  <c r="AN4" i="20"/>
  <c r="AN10" i="15"/>
  <c r="X4" i="20"/>
  <c r="AJ71" i="12"/>
  <c r="BU5" i="15"/>
  <c r="BM5" i="15"/>
  <c r="BE5" i="15"/>
  <c r="AW5" i="15"/>
  <c r="AO5" i="15"/>
  <c r="BY4" i="20"/>
  <c r="BY8" i="15"/>
  <c r="AS4" i="20"/>
  <c r="AS8" i="15"/>
  <c r="M4" i="20"/>
  <c r="BM71" i="12"/>
  <c r="BE71" i="12"/>
  <c r="AW71" i="12"/>
  <c r="AO71" i="12"/>
  <c r="BO71" i="12"/>
  <c r="BO100" i="12" s="1"/>
  <c r="BG71" i="12"/>
  <c r="AY71" i="12"/>
  <c r="AQ71" i="12"/>
  <c r="AQ100" i="12" s="1"/>
  <c r="AI71" i="12"/>
  <c r="BQ70" i="12"/>
  <c r="BI70" i="12"/>
  <c r="BA70" i="12"/>
  <c r="BA110" i="12" s="1"/>
  <c r="AS70" i="12"/>
  <c r="AK70" i="12"/>
  <c r="AK110" i="12" s="1"/>
  <c r="BL26" i="20"/>
  <c r="BZ26" i="20"/>
  <c r="BR26" i="20"/>
  <c r="BJ26" i="20"/>
  <c r="BB26" i="20"/>
  <c r="AT26" i="20"/>
  <c r="AL26" i="20"/>
  <c r="AD26" i="20"/>
  <c r="AY17" i="22"/>
  <c r="AY13" i="15" s="1"/>
  <c r="BM4" i="20"/>
  <c r="BT62" i="12"/>
  <c r="BL17" i="19"/>
  <c r="BL14" i="6"/>
  <c r="BU62" i="12"/>
  <c r="BM17" i="19"/>
  <c r="BM14" i="6"/>
  <c r="BW21" i="17"/>
  <c r="BW4" i="17"/>
  <c r="BW7" i="6" s="1"/>
  <c r="BO21" i="17"/>
  <c r="BO4" i="17"/>
  <c r="BO7" i="6" s="1"/>
  <c r="BG21" i="17"/>
  <c r="BG4" i="17"/>
  <c r="BG7" i="6" s="1"/>
  <c r="AY21" i="17"/>
  <c r="AY4" i="17"/>
  <c r="AY7" i="6" s="1"/>
  <c r="AQ21" i="17"/>
  <c r="AQ4" i="17"/>
  <c r="AQ7" i="6" s="1"/>
  <c r="AI21" i="17"/>
  <c r="AI4" i="17"/>
  <c r="AI7" i="6" s="1"/>
  <c r="BJ62" i="12"/>
  <c r="BJ100" i="12" s="1"/>
  <c r="AT62" i="12"/>
  <c r="AI62" i="12"/>
  <c r="AI100" i="12" s="1"/>
  <c r="BT29" i="17"/>
  <c r="BD29" i="17"/>
  <c r="AN29" i="17"/>
  <c r="BH21" i="17"/>
  <c r="BH4" i="17"/>
  <c r="BH7" i="6" s="1"/>
  <c r="BY4" i="17"/>
  <c r="BY7" i="6" s="1"/>
  <c r="BI4" i="17"/>
  <c r="BI7" i="6" s="1"/>
  <c r="AS4" i="17"/>
  <c r="AS7" i="6" s="1"/>
  <c r="BX4" i="16"/>
  <c r="AX11" i="15"/>
  <c r="BF4" i="16"/>
  <c r="BF10" i="4"/>
  <c r="AX4" i="16"/>
  <c r="AX10" i="4"/>
  <c r="AP4" i="16"/>
  <c r="AP10" i="4"/>
  <c r="AH4" i="16"/>
  <c r="AH10" i="4"/>
  <c r="AX5" i="15"/>
  <c r="BS107" i="12"/>
  <c r="BC107" i="12"/>
  <c r="AM107" i="12"/>
  <c r="BQ105" i="12"/>
  <c r="BA105" i="12"/>
  <c r="AK105" i="12"/>
  <c r="BN104" i="12"/>
  <c r="BN42" i="12"/>
  <c r="BP24" i="12"/>
  <c r="BP12" i="12"/>
  <c r="BM107" i="12"/>
  <c r="BU96" i="12"/>
  <c r="BN107" i="12"/>
  <c r="AX107" i="12"/>
  <c r="AH107" i="12"/>
  <c r="BL105" i="12"/>
  <c r="AV105" i="12"/>
  <c r="BY104" i="12"/>
  <c r="BY42" i="12"/>
  <c r="BI104" i="12"/>
  <c r="BI42" i="12"/>
  <c r="BN103" i="12"/>
  <c r="AX103" i="12"/>
  <c r="BX32" i="12"/>
  <c r="BH32" i="12"/>
  <c r="AR32" i="12"/>
  <c r="BO24" i="12"/>
  <c r="BO12" i="12"/>
  <c r="BP99" i="12"/>
  <c r="BS32" i="12"/>
  <c r="BC32" i="12"/>
  <c r="AM32" i="12"/>
  <c r="BJ24" i="12"/>
  <c r="BV12" i="12"/>
  <c r="BS11" i="15"/>
  <c r="BT107" i="12"/>
  <c r="BD107" i="12"/>
  <c r="AN107" i="12"/>
  <c r="BR105" i="12"/>
  <c r="BB105" i="12"/>
  <c r="AL105" i="12"/>
  <c r="BO104" i="12"/>
  <c r="AY104" i="12"/>
  <c r="AY42" i="12"/>
  <c r="AI104" i="12"/>
  <c r="BR32" i="12"/>
  <c r="BB32" i="12"/>
  <c r="AL32" i="12"/>
  <c r="BM24" i="12"/>
  <c r="BY12" i="12"/>
  <c r="BI12" i="12"/>
  <c r="BY32" i="12"/>
  <c r="BI32" i="12"/>
  <c r="AS32" i="12"/>
  <c r="BK12" i="12"/>
  <c r="BO140" i="10"/>
  <c r="BO137" i="10" s="1"/>
  <c r="BW136" i="9"/>
  <c r="BW133" i="9" s="1"/>
  <c r="BG136" i="9"/>
  <c r="BG133" i="9" s="1"/>
  <c r="AQ136" i="9"/>
  <c r="AQ133" i="9" s="1"/>
  <c r="BY85" i="12"/>
  <c r="BQ85" i="12"/>
  <c r="BI85" i="12"/>
  <c r="BI100" i="12" s="1"/>
  <c r="BA85" i="12"/>
  <c r="AS85" i="12"/>
  <c r="BK113" i="9"/>
  <c r="AU113" i="9"/>
  <c r="BM135" i="10"/>
  <c r="BM133" i="10" s="1"/>
  <c r="BM22" i="10"/>
  <c r="BM77" i="10" s="1"/>
  <c r="BM78" i="10" s="1"/>
  <c r="BY142" i="10"/>
  <c r="BY141" i="10" s="1"/>
  <c r="BY16" i="10"/>
  <c r="BF140" i="9"/>
  <c r="BF137" i="9" s="1"/>
  <c r="AV133" i="9"/>
  <c r="AW127" i="9"/>
  <c r="AW8" i="5"/>
  <c r="BZ127" i="9"/>
  <c r="BZ8" i="5"/>
  <c r="BJ127" i="9"/>
  <c r="BJ8" i="5"/>
  <c r="AT126" i="9"/>
  <c r="BS77" i="10"/>
  <c r="BS78" i="10" s="1"/>
  <c r="BC77" i="10"/>
  <c r="BC78" i="10" s="1"/>
  <c r="BT77" i="9"/>
  <c r="BD77" i="9"/>
  <c r="AN77" i="9"/>
  <c r="BY6" i="5"/>
  <c r="BY17" i="9"/>
  <c r="BI6" i="5"/>
  <c r="BI17" i="9"/>
  <c r="AS129" i="9"/>
  <c r="AS6" i="5"/>
  <c r="AS17" i="9"/>
  <c r="BF133" i="10"/>
  <c r="AP133" i="10"/>
  <c r="BW142" i="10"/>
  <c r="BW141" i="10" s="1"/>
  <c r="BW16" i="10"/>
  <c r="BO142" i="10"/>
  <c r="BO141" i="10" s="1"/>
  <c r="BO16" i="10"/>
  <c r="BG142" i="10"/>
  <c r="BG141" i="10" s="1"/>
  <c r="BG16" i="10"/>
  <c r="AY142" i="10"/>
  <c r="AY141" i="10" s="1"/>
  <c r="AY16" i="10"/>
  <c r="AQ142" i="10"/>
  <c r="AQ141" i="10" s="1"/>
  <c r="AQ16" i="10"/>
  <c r="AI142" i="10"/>
  <c r="AI141" i="10" s="1"/>
  <c r="AI16" i="10"/>
  <c r="BV90" i="6"/>
  <c r="BR106" i="12"/>
  <c r="BB106" i="12"/>
  <c r="AL106" i="12"/>
  <c r="BL139" i="10"/>
  <c r="BL137" i="10" s="1"/>
  <c r="BY135" i="10"/>
  <c r="BY133" i="10" s="1"/>
  <c r="BY22" i="10"/>
  <c r="BY77" i="10" s="1"/>
  <c r="BY78" i="10" s="1"/>
  <c r="BF77" i="10"/>
  <c r="BF78" i="10" s="1"/>
  <c r="BB138" i="10"/>
  <c r="BB137" i="10" s="1"/>
  <c r="AO142" i="10"/>
  <c r="AO141" i="10" s="1"/>
  <c r="AO16" i="10"/>
  <c r="BL141" i="9"/>
  <c r="BK133" i="9"/>
  <c r="BT126" i="10"/>
  <c r="BT127" i="10" s="1"/>
  <c r="BT113" i="9"/>
  <c r="BT126" i="9" s="1"/>
  <c r="BL126" i="10"/>
  <c r="BL127" i="10" s="1"/>
  <c r="BL113" i="9"/>
  <c r="BD113" i="9"/>
  <c r="AV113" i="9"/>
  <c r="AV126" i="9" s="1"/>
  <c r="AN126" i="10"/>
  <c r="AN127" i="10" s="1"/>
  <c r="AN113" i="9"/>
  <c r="AN126" i="9" s="1"/>
  <c r="BZ89" i="12"/>
  <c r="BZ77" i="10"/>
  <c r="BZ78" i="10" s="1"/>
  <c r="AK139" i="9"/>
  <c r="AK137" i="9" s="1"/>
  <c r="BV139" i="10"/>
  <c r="BV137" i="10" s="1"/>
  <c r="BN139" i="10"/>
  <c r="BF139" i="10"/>
  <c r="BF137" i="10" s="1"/>
  <c r="AX139" i="10"/>
  <c r="BW77" i="9"/>
  <c r="BG77" i="9"/>
  <c r="AQ77" i="9"/>
  <c r="BT17" i="9"/>
  <c r="BT6" i="5"/>
  <c r="BD17" i="9"/>
  <c r="BD6" i="5"/>
  <c r="AN17" i="9"/>
  <c r="AN6" i="5"/>
  <c r="BY133" i="9"/>
  <c r="BQ133" i="9"/>
  <c r="BI133" i="9"/>
  <c r="BA133" i="9"/>
  <c r="AS133" i="9"/>
  <c r="AK133" i="9"/>
  <c r="AY137" i="10"/>
  <c r="AI137" i="10"/>
  <c r="BV141" i="9"/>
  <c r="BF141" i="9"/>
  <c r="AP141" i="9"/>
  <c r="AH141" i="9"/>
  <c r="AC10" i="5"/>
  <c r="M10" i="5"/>
  <c r="BU106" i="12"/>
  <c r="BE106" i="12"/>
  <c r="AO106" i="12"/>
  <c r="T14" i="3"/>
  <c r="BX139" i="10"/>
  <c r="BX137" i="10" s="1"/>
  <c r="BQ142" i="10"/>
  <c r="BQ141" i="10" s="1"/>
  <c r="BQ16" i="10"/>
  <c r="AR141" i="9"/>
  <c r="AT140" i="9"/>
  <c r="AT137" i="9" s="1"/>
  <c r="BH133" i="9"/>
  <c r="BN126" i="10"/>
  <c r="BN127" i="10" s="1"/>
  <c r="AX126" i="10"/>
  <c r="AX127" i="10" s="1"/>
  <c r="AH126" i="10"/>
  <c r="AH127" i="10" s="1"/>
  <c r="BZ78" i="12"/>
  <c r="BR78" i="12"/>
  <c r="BJ78" i="12"/>
  <c r="BB78" i="12"/>
  <c r="AT78" i="12"/>
  <c r="BV74" i="12"/>
  <c r="BN74" i="12"/>
  <c r="BF74" i="12"/>
  <c r="AX74" i="12"/>
  <c r="BU136" i="10"/>
  <c r="BE136" i="10"/>
  <c r="BE133" i="10" s="1"/>
  <c r="AO136" i="10"/>
  <c r="AJ139" i="9"/>
  <c r="AJ137" i="9" s="1"/>
  <c r="BQ139" i="10"/>
  <c r="BM139" i="9"/>
  <c r="BM137" i="9" s="1"/>
  <c r="BA139" i="10"/>
  <c r="AW139" i="9"/>
  <c r="BZ77" i="9"/>
  <c r="BJ77" i="9"/>
  <c r="AT77" i="9"/>
  <c r="AT129" i="9" s="1"/>
  <c r="BR137" i="9"/>
  <c r="BX90" i="6"/>
  <c r="BW87" i="6"/>
  <c r="BI11" i="5"/>
  <c r="AS11" i="5"/>
  <c r="AC11" i="5"/>
  <c r="M11" i="5"/>
  <c r="BD10" i="5"/>
  <c r="AN10" i="5"/>
  <c r="X10" i="5"/>
  <c r="H10" i="5"/>
  <c r="BF79" i="6"/>
  <c r="AP79" i="6"/>
  <c r="BL40" i="12"/>
  <c r="AV40" i="12"/>
  <c r="BD139" i="10"/>
  <c r="BD137" i="10" s="1"/>
  <c r="BK137" i="9"/>
  <c r="BO133" i="9"/>
  <c r="AI133" i="9"/>
  <c r="BY78" i="12"/>
  <c r="BQ78" i="12"/>
  <c r="BI78" i="12"/>
  <c r="BA78" i="12"/>
  <c r="BU140" i="10"/>
  <c r="BU137" i="10" s="1"/>
  <c r="BQ74" i="12"/>
  <c r="BI74" i="12"/>
  <c r="BA74" i="12"/>
  <c r="AS74" i="12"/>
  <c r="BP136" i="9"/>
  <c r="BP133" i="9" s="1"/>
  <c r="AZ136" i="9"/>
  <c r="AZ133" i="9" s="1"/>
  <c r="AV136" i="10"/>
  <c r="AJ136" i="10"/>
  <c r="BX98" i="12"/>
  <c r="BX135" i="10"/>
  <c r="BX22" i="10"/>
  <c r="BX77" i="10" s="1"/>
  <c r="BX78" i="10" s="1"/>
  <c r="BP135" i="10"/>
  <c r="BP22" i="10"/>
  <c r="BP77" i="10" s="1"/>
  <c r="BP78" i="10" s="1"/>
  <c r="BH135" i="10"/>
  <c r="BH133" i="10" s="1"/>
  <c r="BH22" i="10"/>
  <c r="BH77" i="10" s="1"/>
  <c r="BH78" i="10" s="1"/>
  <c r="AZ135" i="10"/>
  <c r="AZ22" i="10"/>
  <c r="AZ77" i="10" s="1"/>
  <c r="AZ78" i="10" s="1"/>
  <c r="AR135" i="10"/>
  <c r="AR22" i="10"/>
  <c r="AR77" i="10" s="1"/>
  <c r="AR78" i="10" s="1"/>
  <c r="AJ135" i="10"/>
  <c r="AJ133" i="10" s="1"/>
  <c r="AJ22" i="10"/>
  <c r="AJ77" i="10" s="1"/>
  <c r="AJ78" i="10" s="1"/>
  <c r="BN6" i="5"/>
  <c r="BN17" i="9"/>
  <c r="AX6" i="5"/>
  <c r="AX17" i="9"/>
  <c r="AX129" i="9"/>
  <c r="AH6" i="5"/>
  <c r="AH17" i="9"/>
  <c r="AH129" i="9"/>
  <c r="BU137" i="9"/>
  <c r="AW137" i="9"/>
  <c r="AO137" i="9"/>
  <c r="BX141" i="10"/>
  <c r="BP16" i="10"/>
  <c r="BH141" i="10"/>
  <c r="AZ16" i="10"/>
  <c r="AR141" i="10"/>
  <c r="AJ16" i="10"/>
  <c r="BA126" i="9"/>
  <c r="BA77" i="10"/>
  <c r="BA78" i="10" s="1"/>
  <c r="BY77" i="9"/>
  <c r="AB11" i="5"/>
  <c r="BE77" i="9"/>
  <c r="BD11" i="5"/>
  <c r="BO10" i="5"/>
  <c r="AD9" i="5"/>
  <c r="AA15" i="3"/>
  <c r="BV87" i="6"/>
  <c r="BN87" i="6"/>
  <c r="K14" i="3"/>
  <c r="BI10" i="5"/>
  <c r="AS10" i="5"/>
  <c r="AB9" i="5"/>
  <c r="T9" i="5"/>
  <c r="L9" i="5"/>
  <c r="D9" i="5"/>
  <c r="BC11" i="5"/>
  <c r="AM11" i="5"/>
  <c r="W11" i="5"/>
  <c r="G11" i="5"/>
  <c r="BV79" i="6"/>
  <c r="AY139" i="9"/>
  <c r="AY137" i="9" s="1"/>
  <c r="AK77" i="9"/>
  <c r="AZ11" i="5"/>
  <c r="BK10" i="5"/>
  <c r="Z9" i="5"/>
  <c r="BT9" i="5"/>
  <c r="AN9" i="5"/>
  <c r="S9" i="5"/>
  <c r="BN11" i="5"/>
  <c r="AX11" i="5"/>
  <c r="AH11" i="5"/>
  <c r="R11" i="5"/>
  <c r="BY11" i="5"/>
  <c r="K10" i="5"/>
  <c r="AD14" i="3"/>
  <c r="V14" i="3"/>
  <c r="N14" i="3"/>
  <c r="F14" i="3"/>
  <c r="Y14" i="3"/>
  <c r="BM90" i="6"/>
  <c r="BD79" i="6"/>
  <c r="I12" i="5" l="1"/>
  <c r="Y12" i="5"/>
  <c r="Q12" i="5"/>
  <c r="BC100" i="12"/>
  <c r="BV100" i="12"/>
  <c r="AR133" i="10"/>
  <c r="BU133" i="10"/>
  <c r="BN137" i="10"/>
  <c r="AW137" i="10"/>
  <c r="AT137" i="10"/>
  <c r="BZ137" i="10"/>
  <c r="BI137" i="10"/>
  <c r="AO133" i="10"/>
  <c r="AS133" i="10"/>
  <c r="AK129" i="9"/>
  <c r="AN137" i="9"/>
  <c r="BB129" i="9"/>
  <c r="BS7" i="5"/>
  <c r="BY129" i="9"/>
  <c r="AN129" i="9"/>
  <c r="BP7" i="5"/>
  <c r="BZ100" i="12"/>
  <c r="BZ101" i="12" s="1"/>
  <c r="BC7" i="5"/>
  <c r="BC129" i="9"/>
  <c r="BA129" i="9"/>
  <c r="BO137" i="9"/>
  <c r="BG100" i="12"/>
  <c r="BG101" i="12" s="1"/>
  <c r="E12" i="5"/>
  <c r="M12" i="5"/>
  <c r="BR101" i="12"/>
  <c r="BR101" i="13"/>
  <c r="BG101" i="13"/>
  <c r="BP43" i="12"/>
  <c r="BP111" i="12"/>
  <c r="BZ101" i="13"/>
  <c r="BZ78" i="9"/>
  <c r="BZ15" i="5" s="1"/>
  <c r="BZ7" i="5"/>
  <c r="BZ98" i="12"/>
  <c r="AQ17" i="10"/>
  <c r="Z12" i="5"/>
  <c r="BE7" i="5"/>
  <c r="BE78" i="9"/>
  <c r="BE15" i="5" s="1"/>
  <c r="AZ129" i="10"/>
  <c r="AZ17" i="10"/>
  <c r="AZ130" i="10" s="1"/>
  <c r="BN14" i="5"/>
  <c r="BL106" i="12"/>
  <c r="BJ78" i="9"/>
  <c r="BJ15" i="5" s="1"/>
  <c r="BJ7" i="5"/>
  <c r="AN14" i="5"/>
  <c r="AQ78" i="9"/>
  <c r="AQ7" i="5"/>
  <c r="BD126" i="9"/>
  <c r="AO17" i="10"/>
  <c r="AO130" i="10" s="1"/>
  <c r="AO129" i="10"/>
  <c r="BY14" i="5"/>
  <c r="BD78" i="9"/>
  <c r="BD15" i="5" s="1"/>
  <c r="BD7" i="5"/>
  <c r="AT127" i="9"/>
  <c r="AT8" i="5"/>
  <c r="BZ7" i="4"/>
  <c r="BZ16" i="5"/>
  <c r="AU126" i="10"/>
  <c r="AU127" i="10" s="1"/>
  <c r="AU136" i="10"/>
  <c r="AU133" i="10" s="1"/>
  <c r="BY100" i="12"/>
  <c r="AY111" i="12"/>
  <c r="BY80" i="6"/>
  <c r="BY79" i="6"/>
  <c r="AT63" i="12"/>
  <c r="AI80" i="6"/>
  <c r="AI79" i="6"/>
  <c r="AY80" i="6"/>
  <c r="AY79" i="6"/>
  <c r="BO80" i="6"/>
  <c r="BO79" i="6"/>
  <c r="BM88" i="6"/>
  <c r="BM81" i="6"/>
  <c r="BL88" i="6"/>
  <c r="BL81" i="6"/>
  <c r="AS72" i="12"/>
  <c r="BI72" i="12"/>
  <c r="AI72" i="12"/>
  <c r="AY72" i="12"/>
  <c r="BO72" i="12"/>
  <c r="BM72" i="12"/>
  <c r="BD5" i="15"/>
  <c r="BS4" i="15"/>
  <c r="AX72" i="12"/>
  <c r="AX99" i="12"/>
  <c r="BD4" i="22"/>
  <c r="BD54" i="22"/>
  <c r="AV104" i="12"/>
  <c r="AV42" i="12"/>
  <c r="AS100" i="12"/>
  <c r="AS12" i="12"/>
  <c r="BZ5" i="22"/>
  <c r="AT12" i="12"/>
  <c r="AT100" i="12"/>
  <c r="AI5" i="16"/>
  <c r="BT99" i="12"/>
  <c r="BT92" i="12"/>
  <c r="BT37" i="12"/>
  <c r="AO99" i="12"/>
  <c r="AO92" i="12"/>
  <c r="AO37" i="12"/>
  <c r="AU100" i="12"/>
  <c r="AO84" i="6"/>
  <c r="G6" i="3"/>
  <c r="AZ5" i="15"/>
  <c r="AQ54" i="22"/>
  <c r="AQ4" i="22"/>
  <c r="AW104" i="12"/>
  <c r="AW42" i="12"/>
  <c r="AO4" i="22"/>
  <c r="AO54" i="22"/>
  <c r="BX99" i="12"/>
  <c r="BX92" i="12"/>
  <c r="BX37" i="12"/>
  <c r="BL79" i="6"/>
  <c r="G12" i="5"/>
  <c r="G27" i="5"/>
  <c r="BR84" i="6"/>
  <c r="BC106" i="12"/>
  <c r="BH106" i="12"/>
  <c r="AX78" i="9"/>
  <c r="AX15" i="5" s="1"/>
  <c r="AX7" i="5"/>
  <c r="BS108" i="12"/>
  <c r="BS97" i="12"/>
  <c r="AH127" i="9"/>
  <c r="AH8" i="5"/>
  <c r="AP129" i="10"/>
  <c r="AP17" i="10"/>
  <c r="AP130" i="10" s="1"/>
  <c r="BF129" i="10"/>
  <c r="BF17" i="10"/>
  <c r="BF130" i="10" s="1"/>
  <c r="BV17" i="10"/>
  <c r="AR14" i="5"/>
  <c r="AU78" i="9"/>
  <c r="AU7" i="5"/>
  <c r="BH126" i="9"/>
  <c r="BH129" i="9" s="1"/>
  <c r="BE17" i="10"/>
  <c r="BE130" i="10" s="1"/>
  <c r="BE129" i="10"/>
  <c r="AR78" i="9"/>
  <c r="AR15" i="5" s="1"/>
  <c r="AR7" i="5"/>
  <c r="AI127" i="9"/>
  <c r="AI8" i="5"/>
  <c r="AK63" i="12"/>
  <c r="BA63" i="12"/>
  <c r="AN63" i="12"/>
  <c r="BD63" i="12"/>
  <c r="BP80" i="6"/>
  <c r="BP79" i="6"/>
  <c r="AP9" i="5"/>
  <c r="BF9" i="5"/>
  <c r="BN9" i="5"/>
  <c r="BH5" i="15"/>
  <c r="BW4" i="15"/>
  <c r="BB72" i="12"/>
  <c r="BB99" i="12"/>
  <c r="AM11" i="15"/>
  <c r="BC54" i="22"/>
  <c r="BC4" i="22"/>
  <c r="BP5" i="22"/>
  <c r="BY5" i="22"/>
  <c r="AW11" i="15"/>
  <c r="AW4" i="15" s="1"/>
  <c r="AH104" i="12"/>
  <c r="AH42" i="12"/>
  <c r="AX104" i="12"/>
  <c r="AX42" i="12"/>
  <c r="BD5" i="16"/>
  <c r="AN18" i="15"/>
  <c r="BS37" i="12"/>
  <c r="BS99" i="12"/>
  <c r="BS92" i="12"/>
  <c r="AZ110" i="12"/>
  <c r="AZ103" i="12"/>
  <c r="BH99" i="12"/>
  <c r="BH92" i="12"/>
  <c r="BH37" i="12"/>
  <c r="AS99" i="12"/>
  <c r="AS92" i="12"/>
  <c r="AS37" i="12"/>
  <c r="BZ111" i="12"/>
  <c r="BZ43" i="12"/>
  <c r="AT11" i="15"/>
  <c r="BE9" i="5"/>
  <c r="W6" i="3"/>
  <c r="BF63" i="12"/>
  <c r="AJ5" i="15"/>
  <c r="AT72" i="12"/>
  <c r="AT99" i="12"/>
  <c r="AI11" i="15"/>
  <c r="BT4" i="22"/>
  <c r="BT54" i="22"/>
  <c r="BV11" i="15"/>
  <c r="BV4" i="15" s="1"/>
  <c r="AP104" i="12"/>
  <c r="AP42" i="12"/>
  <c r="BV5" i="16"/>
  <c r="AM18" i="15"/>
  <c r="BQ7" i="5"/>
  <c r="BQ78" i="9"/>
  <c r="BQ15" i="5" s="1"/>
  <c r="AE14" i="3"/>
  <c r="BQ127" i="9"/>
  <c r="BQ8" i="5"/>
  <c r="BL129" i="10"/>
  <c r="BL17" i="10"/>
  <c r="BL130" i="10" s="1"/>
  <c r="BF14" i="5"/>
  <c r="AV133" i="10"/>
  <c r="BT136" i="10"/>
  <c r="BT133" i="10" s="1"/>
  <c r="BT106" i="12"/>
  <c r="BT42" i="12"/>
  <c r="BV126" i="10"/>
  <c r="BV127" i="10" s="1"/>
  <c r="BV136" i="10"/>
  <c r="BV133" i="10" s="1"/>
  <c r="BL14" i="5"/>
  <c r="BO78" i="9"/>
  <c r="BO7" i="5"/>
  <c r="BT108" i="12"/>
  <c r="BT97" i="12"/>
  <c r="BU17" i="10"/>
  <c r="AM17" i="10"/>
  <c r="BC17" i="10"/>
  <c r="BS17" i="10"/>
  <c r="AK14" i="5"/>
  <c r="BQ129" i="9"/>
  <c r="BU108" i="12"/>
  <c r="BU97" i="12"/>
  <c r="BR7" i="4"/>
  <c r="BR16" i="5"/>
  <c r="AM8" i="5"/>
  <c r="AM127" i="9"/>
  <c r="BC126" i="10"/>
  <c r="BC127" i="10" s="1"/>
  <c r="BC136" i="10"/>
  <c r="BC133" i="10" s="1"/>
  <c r="BT9" i="4"/>
  <c r="AK84" i="6"/>
  <c r="BA84" i="6"/>
  <c r="BQ84" i="6"/>
  <c r="AV9" i="5"/>
  <c r="BP62" i="12"/>
  <c r="BP72" i="12"/>
  <c r="AV5" i="15"/>
  <c r="AU5" i="15"/>
  <c r="AP72" i="12"/>
  <c r="AP99" i="12"/>
  <c r="BA11" i="15"/>
  <c r="AL104" i="12"/>
  <c r="AL42" i="12"/>
  <c r="BB42" i="12"/>
  <c r="BB104" i="12"/>
  <c r="BS5" i="16"/>
  <c r="AO5" i="16"/>
  <c r="BG5" i="16"/>
  <c r="AR5" i="16"/>
  <c r="Z6" i="3"/>
  <c r="AO63" i="12"/>
  <c r="AJ63" i="12"/>
  <c r="AT9" i="5"/>
  <c r="Q6" i="3"/>
  <c r="AY11" i="15"/>
  <c r="BM4" i="22"/>
  <c r="BM54" i="22"/>
  <c r="AZ18" i="15"/>
  <c r="J27" i="5"/>
  <c r="J12" i="5"/>
  <c r="Y40" i="3"/>
  <c r="Y32" i="3"/>
  <c r="Y36" i="3"/>
  <c r="AI106" i="12"/>
  <c r="BO106" i="12"/>
  <c r="AT14" i="5"/>
  <c r="BJ129" i="9"/>
  <c r="AJ106" i="12"/>
  <c r="AP78" i="9"/>
  <c r="AP15" i="5" s="1"/>
  <c r="AP7" i="5"/>
  <c r="AP127" i="9"/>
  <c r="AP8" i="5"/>
  <c r="BU77" i="10"/>
  <c r="BU78" i="10" s="1"/>
  <c r="AL129" i="10"/>
  <c r="AL17" i="10"/>
  <c r="AL130" i="10" s="1"/>
  <c r="BB129" i="10"/>
  <c r="BB17" i="10"/>
  <c r="BB130" i="10" s="1"/>
  <c r="BR129" i="10"/>
  <c r="BR17" i="10"/>
  <c r="BR130" i="10" s="1"/>
  <c r="BU14" i="5"/>
  <c r="BI17" i="10"/>
  <c r="BI130" i="10" s="1"/>
  <c r="BI129" i="10"/>
  <c r="BW126" i="10"/>
  <c r="BW127" i="10" s="1"/>
  <c r="BW136" i="10"/>
  <c r="BW133" i="10" s="1"/>
  <c r="BN62" i="12"/>
  <c r="AI5" i="15"/>
  <c r="BU5" i="22"/>
  <c r="BE11" i="15"/>
  <c r="BK5" i="16"/>
  <c r="BL5" i="16"/>
  <c r="AJ18" i="15"/>
  <c r="BZ84" i="6"/>
  <c r="AR129" i="10"/>
  <c r="BX130" i="10"/>
  <c r="D12" i="5"/>
  <c r="D27" i="5"/>
  <c r="AP84" i="6"/>
  <c r="AC42" i="5"/>
  <c r="BI14" i="5"/>
  <c r="BT78" i="9"/>
  <c r="BT15" i="5" s="1"/>
  <c r="BT7" i="5"/>
  <c r="BI111" i="12"/>
  <c r="BH80" i="6"/>
  <c r="BH79" i="6"/>
  <c r="BI11" i="15"/>
  <c r="AT104" i="12"/>
  <c r="AT42" i="12"/>
  <c r="AI37" i="12"/>
  <c r="AI99" i="12"/>
  <c r="AI92" i="12"/>
  <c r="AC12" i="5"/>
  <c r="AX127" i="9"/>
  <c r="AX130" i="9" s="1"/>
  <c r="AX8" i="5"/>
  <c r="BM14" i="5"/>
  <c r="BM111" i="12"/>
  <c r="AW9" i="5"/>
  <c r="AT5" i="15"/>
  <c r="BK11" i="15"/>
  <c r="AW4" i="22"/>
  <c r="AW54" i="22"/>
  <c r="BU5" i="16"/>
  <c r="AK5" i="16"/>
  <c r="AQ18" i="15"/>
  <c r="BK111" i="12"/>
  <c r="BK43" i="12"/>
  <c r="J6" i="3"/>
  <c r="AW63" i="12"/>
  <c r="BH63" i="12"/>
  <c r="AL9" i="5"/>
  <c r="BV54" i="22"/>
  <c r="BV4" i="22"/>
  <c r="AR18" i="15"/>
  <c r="BY99" i="12"/>
  <c r="BY92" i="12"/>
  <c r="BY37" i="12"/>
  <c r="BM7" i="5"/>
  <c r="BM78" i="9"/>
  <c r="BM15" i="5" s="1"/>
  <c r="K12" i="5"/>
  <c r="BD12" i="5"/>
  <c r="H12" i="5"/>
  <c r="H27" i="5"/>
  <c r="X12" i="5"/>
  <c r="R12" i="5"/>
  <c r="AS7" i="5"/>
  <c r="AS78" i="9"/>
  <c r="AS15" i="5" s="1"/>
  <c r="AN129" i="10"/>
  <c r="AN17" i="10"/>
  <c r="AN130" i="10" s="1"/>
  <c r="BT129" i="10"/>
  <c r="BT17" i="10"/>
  <c r="BT130" i="10" s="1"/>
  <c r="AP14" i="5"/>
  <c r="AP6" i="4"/>
  <c r="AL78" i="9"/>
  <c r="AL15" i="5" s="1"/>
  <c r="AL7" i="5"/>
  <c r="AX137" i="10"/>
  <c r="AV14" i="5"/>
  <c r="AK127" i="9"/>
  <c r="AK8" i="5"/>
  <c r="AV78" i="9"/>
  <c r="AV15" i="5" s="1"/>
  <c r="AV7" i="5"/>
  <c r="AL127" i="9"/>
  <c r="AL8" i="5"/>
  <c r="AM126" i="10"/>
  <c r="AM127" i="10" s="1"/>
  <c r="AM136" i="10"/>
  <c r="AM133" i="10" s="1"/>
  <c r="BG111" i="12"/>
  <c r="BG43" i="12"/>
  <c r="BW111" i="12"/>
  <c r="AU32" i="12"/>
  <c r="BQ111" i="12"/>
  <c r="BQ43" i="12"/>
  <c r="BX12" i="12"/>
  <c r="BX80" i="6"/>
  <c r="BX79" i="6"/>
  <c r="BS63" i="12"/>
  <c r="BB63" i="12"/>
  <c r="AM80" i="6"/>
  <c r="AM79" i="6"/>
  <c r="BC80" i="6"/>
  <c r="BC79" i="6"/>
  <c r="BS80" i="6"/>
  <c r="BS79" i="6"/>
  <c r="BY63" i="12"/>
  <c r="BX63" i="12"/>
  <c r="AW72" i="12"/>
  <c r="AU72" i="12"/>
  <c r="BK72" i="12"/>
  <c r="AK5" i="15"/>
  <c r="BA5" i="15"/>
  <c r="BQ5" i="15"/>
  <c r="AN104" i="12"/>
  <c r="AN42" i="12"/>
  <c r="BD104" i="12"/>
  <c r="BD42" i="12"/>
  <c r="AK100" i="12"/>
  <c r="AK12" i="12"/>
  <c r="BA100" i="12"/>
  <c r="BA12" i="12"/>
  <c r="AK11" i="15"/>
  <c r="BA4" i="22"/>
  <c r="BA54" i="22"/>
  <c r="AU110" i="12"/>
  <c r="AU103" i="12"/>
  <c r="AN99" i="12"/>
  <c r="AN92" i="12"/>
  <c r="AN37" i="12"/>
  <c r="BD99" i="12"/>
  <c r="BD92" i="12"/>
  <c r="BD37" i="12"/>
  <c r="AW99" i="12"/>
  <c r="AW92" i="12"/>
  <c r="AW37" i="12"/>
  <c r="BU84" i="6"/>
  <c r="AE6" i="3"/>
  <c r="BP5" i="15"/>
  <c r="AJ104" i="12"/>
  <c r="AJ42" i="12"/>
  <c r="BQ5" i="16"/>
  <c r="BI5" i="16"/>
  <c r="O12" i="5"/>
  <c r="BG106" i="12"/>
  <c r="N42" i="5"/>
  <c r="N27" i="5"/>
  <c r="N12" i="5"/>
  <c r="AZ106" i="12"/>
  <c r="BF78" i="9"/>
  <c r="BF15" i="5" s="1"/>
  <c r="BF7" i="5"/>
  <c r="BF127" i="9"/>
  <c r="BF8" i="5"/>
  <c r="BA17" i="10"/>
  <c r="BA130" i="10" s="1"/>
  <c r="BA129" i="10"/>
  <c r="Y42" i="5"/>
  <c r="Y27" i="5"/>
  <c r="BP14" i="5"/>
  <c r="BP6" i="4"/>
  <c r="BE130" i="9"/>
  <c r="BE14" i="5"/>
  <c r="BU16" i="5"/>
  <c r="BU7" i="4"/>
  <c r="BG126" i="10"/>
  <c r="BG127" i="10" s="1"/>
  <c r="BG136" i="10"/>
  <c r="BG133" i="10" s="1"/>
  <c r="BW127" i="9"/>
  <c r="BW8" i="5"/>
  <c r="BG11" i="15"/>
  <c r="AZ42" i="12"/>
  <c r="AZ104" i="12"/>
  <c r="BE4" i="22"/>
  <c r="BE54" i="22"/>
  <c r="BX129" i="10"/>
  <c r="AN12" i="5"/>
  <c r="AN42" i="5"/>
  <c r="AN27" i="5"/>
  <c r="T12" i="5"/>
  <c r="BA127" i="9"/>
  <c r="BA8" i="5"/>
  <c r="BW129" i="10"/>
  <c r="BW17" i="10"/>
  <c r="BW130" i="10" s="1"/>
  <c r="AI101" i="13"/>
  <c r="AI101" i="12"/>
  <c r="BY111" i="12"/>
  <c r="BY43" i="12"/>
  <c r="AX4" i="15"/>
  <c r="BM62" i="12"/>
  <c r="BL11" i="15"/>
  <c r="AW7" i="5"/>
  <c r="AW78" i="9"/>
  <c r="AW15" i="5" s="1"/>
  <c r="AU106" i="12"/>
  <c r="BR14" i="5"/>
  <c r="AG42" i="5"/>
  <c r="AG57" i="5"/>
  <c r="AG27" i="5"/>
  <c r="BK78" i="9"/>
  <c r="BK7" i="5"/>
  <c r="AZ127" i="9"/>
  <c r="AZ130" i="9" s="1"/>
  <c r="AZ8" i="5"/>
  <c r="BH78" i="9"/>
  <c r="BH15" i="5" s="1"/>
  <c r="BH7" i="5"/>
  <c r="BE16" i="5"/>
  <c r="BE7" i="4"/>
  <c r="BO126" i="10"/>
  <c r="BO127" i="10" s="1"/>
  <c r="BO136" i="10"/>
  <c r="BO133" i="10" s="1"/>
  <c r="BB4" i="15"/>
  <c r="K6" i="3"/>
  <c r="AY63" i="12"/>
  <c r="BZ63" i="12"/>
  <c r="BJ5" i="15"/>
  <c r="BZ5" i="15"/>
  <c r="BX5" i="22"/>
  <c r="BE100" i="12"/>
  <c r="BE12" i="12"/>
  <c r="BZ5" i="16"/>
  <c r="S14" i="3"/>
  <c r="AD12" i="5"/>
  <c r="AJ129" i="10"/>
  <c r="AJ17" i="10"/>
  <c r="AJ130" i="10" s="1"/>
  <c r="BP129" i="10"/>
  <c r="BP17" i="10"/>
  <c r="BP130" i="10" s="1"/>
  <c r="AH14" i="5"/>
  <c r="BX109" i="12"/>
  <c r="BF84" i="6"/>
  <c r="BQ17" i="10"/>
  <c r="BQ130" i="10" s="1"/>
  <c r="BQ129" i="10"/>
  <c r="BT14" i="5"/>
  <c r="BW78" i="9"/>
  <c r="BW7" i="5"/>
  <c r="BW129" i="9"/>
  <c r="AN8" i="5"/>
  <c r="AN127" i="9"/>
  <c r="BD126" i="10"/>
  <c r="BD127" i="10" s="1"/>
  <c r="BT8" i="5"/>
  <c r="BT127" i="9"/>
  <c r="AS14" i="5"/>
  <c r="BJ7" i="4"/>
  <c r="BJ16" i="5"/>
  <c r="AW16" i="5"/>
  <c r="AW7" i="4"/>
  <c r="BY17" i="10"/>
  <c r="BY130" i="10" s="1"/>
  <c r="BY129" i="10"/>
  <c r="BK126" i="9"/>
  <c r="BK129" i="9" s="1"/>
  <c r="BK100" i="12"/>
  <c r="BH43" i="12"/>
  <c r="BH111" i="12"/>
  <c r="BN111" i="12"/>
  <c r="BN43" i="12"/>
  <c r="AS80" i="6"/>
  <c r="AS79" i="6"/>
  <c r="AI63" i="12"/>
  <c r="BJ63" i="12"/>
  <c r="AQ80" i="6"/>
  <c r="AQ79" i="6"/>
  <c r="BG80" i="6"/>
  <c r="BG79" i="6"/>
  <c r="BW80" i="6"/>
  <c r="BW79" i="6"/>
  <c r="BU63" i="12"/>
  <c r="BT63" i="12"/>
  <c r="AK72" i="12"/>
  <c r="AK99" i="12"/>
  <c r="BA72" i="12"/>
  <c r="BA99" i="12"/>
  <c r="BQ99" i="12"/>
  <c r="BQ110" i="12"/>
  <c r="AQ72" i="12"/>
  <c r="BG72" i="12"/>
  <c r="AJ72" i="12"/>
  <c r="AN5" i="15"/>
  <c r="BT5" i="15"/>
  <c r="AH72" i="12"/>
  <c r="AH99" i="12"/>
  <c r="BN72" i="12"/>
  <c r="BN99" i="12"/>
  <c r="AR11" i="15"/>
  <c r="AV100" i="12"/>
  <c r="AV12" i="12"/>
  <c r="AS104" i="12"/>
  <c r="AS42" i="12"/>
  <c r="BJ11" i="15"/>
  <c r="AS11" i="15"/>
  <c r="BI4" i="22"/>
  <c r="BI54" i="22"/>
  <c r="AY5" i="16"/>
  <c r="BI99" i="12"/>
  <c r="BI92" i="12"/>
  <c r="BI37" i="12"/>
  <c r="AO9" i="5"/>
  <c r="AQ11" i="15"/>
  <c r="BL4" i="22"/>
  <c r="BL54" i="22"/>
  <c r="BN5" i="16"/>
  <c r="AU5" i="16"/>
  <c r="BP18" i="15"/>
  <c r="BE99" i="12"/>
  <c r="BE92" i="12"/>
  <c r="BE37" i="12"/>
  <c r="AC57" i="5"/>
  <c r="W12" i="5"/>
  <c r="W27" i="5"/>
  <c r="BA7" i="5"/>
  <c r="BA78" i="9"/>
  <c r="BA15" i="5" s="1"/>
  <c r="AM106" i="12"/>
  <c r="BS106" i="12"/>
  <c r="AS137" i="10"/>
  <c r="BB14" i="5"/>
  <c r="AT84" i="6"/>
  <c r="BN127" i="9"/>
  <c r="BN8" i="5"/>
  <c r="AH129" i="10"/>
  <c r="AH17" i="10"/>
  <c r="AH130" i="10" s="1"/>
  <c r="AX129" i="10"/>
  <c r="AX17" i="10"/>
  <c r="AX130" i="10" s="1"/>
  <c r="BN129" i="10"/>
  <c r="BN17" i="10"/>
  <c r="BN130" i="10" s="1"/>
  <c r="BX14" i="5"/>
  <c r="AR126" i="9"/>
  <c r="BH126" i="10"/>
  <c r="BH127" i="10" s="1"/>
  <c r="BH130" i="10" s="1"/>
  <c r="BX126" i="9"/>
  <c r="AW130" i="9"/>
  <c r="AW14" i="5"/>
  <c r="BX78" i="9"/>
  <c r="BX15" i="5" s="1"/>
  <c r="BX7" i="5"/>
  <c r="BQ108" i="12"/>
  <c r="BQ97" i="12"/>
  <c r="AY126" i="10"/>
  <c r="AY127" i="10" s="1"/>
  <c r="AY136" i="10"/>
  <c r="AY133" i="10" s="1"/>
  <c r="BO126" i="9"/>
  <c r="BO129" i="9" s="1"/>
  <c r="BC42" i="12"/>
  <c r="BS42" i="12"/>
  <c r="BT100" i="12"/>
  <c r="AL11" i="15"/>
  <c r="BM79" i="6"/>
  <c r="AS63" i="12"/>
  <c r="BI63" i="12"/>
  <c r="AV63" i="12"/>
  <c r="AJ80" i="6"/>
  <c r="AJ79" i="6"/>
  <c r="AH9" i="5"/>
  <c r="AX9" i="5"/>
  <c r="BV9" i="5"/>
  <c r="AN72" i="12"/>
  <c r="AR5" i="15"/>
  <c r="BX5" i="15"/>
  <c r="BG5" i="15"/>
  <c r="AL72" i="12"/>
  <c r="BH11" i="15"/>
  <c r="AM54" i="22"/>
  <c r="AM4" i="22"/>
  <c r="BC11" i="15"/>
  <c r="BQ11" i="15"/>
  <c r="AO104" i="12"/>
  <c r="AO42" i="12"/>
  <c r="BE104" i="12"/>
  <c r="BE42" i="12"/>
  <c r="AN5" i="16"/>
  <c r="AI18" i="15"/>
  <c r="AV18" i="15"/>
  <c r="BG103" i="12"/>
  <c r="BG110" i="12"/>
  <c r="AJ110" i="12"/>
  <c r="AJ103" i="12"/>
  <c r="AR99" i="12"/>
  <c r="AR92" i="12"/>
  <c r="AR37" i="12"/>
  <c r="BM99" i="12"/>
  <c r="BM92" i="12"/>
  <c r="BM37" i="12"/>
  <c r="BE84" i="6"/>
  <c r="AP63" i="12"/>
  <c r="AY5" i="15"/>
  <c r="AI54" i="22"/>
  <c r="AI4" i="22"/>
  <c r="BY5" i="16"/>
  <c r="AV5" i="16"/>
  <c r="BC37" i="12"/>
  <c r="BC99" i="12"/>
  <c r="BC92" i="12"/>
  <c r="AL99" i="12"/>
  <c r="BY127" i="9"/>
  <c r="BY8" i="5"/>
  <c r="AV17" i="10"/>
  <c r="AN136" i="10"/>
  <c r="AN133" i="10" s="1"/>
  <c r="AN106" i="12"/>
  <c r="U57" i="5"/>
  <c r="U27" i="5"/>
  <c r="BB78" i="9"/>
  <c r="BB15" i="5" s="1"/>
  <c r="BB7" i="5"/>
  <c r="AV129" i="9"/>
  <c r="AI78" i="9"/>
  <c r="AI7" i="5"/>
  <c r="AI129" i="9"/>
  <c r="AU129" i="10"/>
  <c r="AU17" i="10"/>
  <c r="AU130" i="10" s="1"/>
  <c r="BK17" i="10"/>
  <c r="BQ14" i="5"/>
  <c r="BQ130" i="9"/>
  <c r="BL78" i="9"/>
  <c r="BL15" i="5" s="1"/>
  <c r="BL7" i="5"/>
  <c r="BB127" i="9"/>
  <c r="BB8" i="5"/>
  <c r="BM16" i="5"/>
  <c r="BM7" i="4"/>
  <c r="AS17" i="10"/>
  <c r="AS130" i="10" s="1"/>
  <c r="AS129" i="10"/>
  <c r="BS126" i="9"/>
  <c r="AQ111" i="12"/>
  <c r="BK32" i="12"/>
  <c r="AY100" i="12"/>
  <c r="BH12" i="12"/>
  <c r="BX100" i="12"/>
  <c r="AK9" i="5"/>
  <c r="BA9" i="5"/>
  <c r="BQ9" i="5"/>
  <c r="BD72" i="12"/>
  <c r="BL5" i="15"/>
  <c r="BF72" i="12"/>
  <c r="BF99" i="12"/>
  <c r="AH11" i="15"/>
  <c r="AK4" i="22"/>
  <c r="AK54" i="22"/>
  <c r="BE5" i="16"/>
  <c r="AQ5" i="16"/>
  <c r="BH5" i="16"/>
  <c r="BU100" i="12"/>
  <c r="BU9" i="4"/>
  <c r="BJ111" i="12"/>
  <c r="BJ43" i="12"/>
  <c r="BE63" i="12"/>
  <c r="AZ63" i="12"/>
  <c r="O6" i="3"/>
  <c r="BZ9" i="5"/>
  <c r="BL9" i="5"/>
  <c r="AY54" i="22"/>
  <c r="AY4" i="22"/>
  <c r="BK18" i="15"/>
  <c r="BW37" i="12"/>
  <c r="BW99" i="12"/>
  <c r="BW101" i="12" s="1"/>
  <c r="BW92" i="12"/>
  <c r="U42" i="5"/>
  <c r="I40" i="3"/>
  <c r="I32" i="3"/>
  <c r="I36" i="3"/>
  <c r="AY106" i="12"/>
  <c r="BI7" i="5"/>
  <c r="BI78" i="9"/>
  <c r="BI15" i="5" s="1"/>
  <c r="BZ14" i="5"/>
  <c r="BZ130" i="9"/>
  <c r="AZ136" i="10"/>
  <c r="AZ133" i="10" s="1"/>
  <c r="BM17" i="10"/>
  <c r="BM130" i="10" s="1"/>
  <c r="BM129" i="10"/>
  <c r="BP106" i="12"/>
  <c r="BV78" i="9"/>
  <c r="BV15" i="5" s="1"/>
  <c r="BV7" i="5"/>
  <c r="AT129" i="10"/>
  <c r="AT17" i="10"/>
  <c r="AT130" i="10" s="1"/>
  <c r="BJ129" i="10"/>
  <c r="BJ17" i="10"/>
  <c r="BJ130" i="10" s="1"/>
  <c r="BZ129" i="10"/>
  <c r="BZ17" i="10"/>
  <c r="BZ130" i="10" s="1"/>
  <c r="AZ14" i="5"/>
  <c r="BV98" i="12"/>
  <c r="BT84" i="6"/>
  <c r="AO14" i="5"/>
  <c r="AQ126" i="10"/>
  <c r="AQ127" i="10" s="1"/>
  <c r="AQ136" i="10"/>
  <c r="AQ133" i="10" s="1"/>
  <c r="BG126" i="9"/>
  <c r="AV4" i="22"/>
  <c r="AV54" i="22"/>
  <c r="BF12" i="12"/>
  <c r="BF100" i="12"/>
  <c r="BW5" i="16"/>
  <c r="AS5" i="16"/>
  <c r="BH18" i="15"/>
  <c r="BL42" i="12"/>
  <c r="AK7" i="5"/>
  <c r="AK78" i="9"/>
  <c r="AK15" i="5" s="1"/>
  <c r="AA14" i="3"/>
  <c r="AX14" i="5"/>
  <c r="AX6" i="4"/>
  <c r="BG78" i="9"/>
  <c r="BG7" i="5"/>
  <c r="BG129" i="9"/>
  <c r="AV8" i="5"/>
  <c r="AV127" i="9"/>
  <c r="BG129" i="10"/>
  <c r="BG17" i="10"/>
  <c r="BG130" i="10" s="1"/>
  <c r="BI101" i="13"/>
  <c r="BI101" i="12"/>
  <c r="AI111" i="12"/>
  <c r="AI43" i="12"/>
  <c r="BL62" i="12"/>
  <c r="BE4" i="15"/>
  <c r="AW5" i="16"/>
  <c r="AZ5" i="16"/>
  <c r="BQ137" i="10"/>
  <c r="BX106" i="12"/>
  <c r="BN78" i="9"/>
  <c r="BN15" i="5" s="1"/>
  <c r="BN7" i="5"/>
  <c r="BM9" i="5"/>
  <c r="AX63" i="12"/>
  <c r="AZ72" i="12"/>
  <c r="AZ11" i="15"/>
  <c r="AU54" i="22"/>
  <c r="AU4" i="22"/>
  <c r="AR104" i="12"/>
  <c r="AR42" i="12"/>
  <c r="AO100" i="12"/>
  <c r="AO12" i="12"/>
  <c r="AM5" i="16"/>
  <c r="BD84" i="6"/>
  <c r="AG12" i="5"/>
  <c r="S57" i="5"/>
  <c r="S12" i="5"/>
  <c r="S42" i="5"/>
  <c r="S27" i="5"/>
  <c r="BT12" i="5"/>
  <c r="BT42" i="5"/>
  <c r="BT27" i="5"/>
  <c r="BT57" i="5"/>
  <c r="BV84" i="6"/>
  <c r="L12" i="5"/>
  <c r="L27" i="5"/>
  <c r="AB12" i="5"/>
  <c r="BY7" i="5"/>
  <c r="BY78" i="9"/>
  <c r="BY15" i="5" s="1"/>
  <c r="BN129" i="9"/>
  <c r="BL136" i="10"/>
  <c r="BL133" i="10" s="1"/>
  <c r="AV106" i="12"/>
  <c r="AT78" i="9"/>
  <c r="AT15" i="5" s="1"/>
  <c r="AT7" i="5"/>
  <c r="M42" i="5"/>
  <c r="M27" i="5"/>
  <c r="BD14" i="5"/>
  <c r="BT129" i="9"/>
  <c r="AV126" i="10"/>
  <c r="AV127" i="10" s="1"/>
  <c r="BL126" i="9"/>
  <c r="AI17" i="10"/>
  <c r="AY129" i="10"/>
  <c r="AY17" i="10"/>
  <c r="AY130" i="10" s="1"/>
  <c r="BO129" i="10"/>
  <c r="BO17" i="10"/>
  <c r="BO130" i="10" s="1"/>
  <c r="AN78" i="9"/>
  <c r="AN15" i="5" s="1"/>
  <c r="AN7" i="5"/>
  <c r="AU126" i="9"/>
  <c r="AU129" i="9" s="1"/>
  <c r="BK126" i="10"/>
  <c r="BK127" i="10" s="1"/>
  <c r="BK136" i="10"/>
  <c r="BK133" i="10" s="1"/>
  <c r="BO111" i="12"/>
  <c r="BV101" i="13"/>
  <c r="BV101" i="12"/>
  <c r="BX42" i="12"/>
  <c r="AI12" i="12"/>
  <c r="AJ11" i="15"/>
  <c r="BI80" i="6"/>
  <c r="BI79" i="6"/>
  <c r="AR4" i="22"/>
  <c r="AR54" i="22"/>
  <c r="AS4" i="22"/>
  <c r="AS54" i="22"/>
  <c r="BM5" i="16"/>
  <c r="AY37" i="12"/>
  <c r="AY99" i="12"/>
  <c r="AY92" i="12"/>
  <c r="BB9" i="5"/>
  <c r="AW100" i="12"/>
  <c r="AW12" i="12"/>
  <c r="AO11" i="15"/>
  <c r="AM37" i="12"/>
  <c r="AM99" i="12"/>
  <c r="AM92" i="12"/>
  <c r="AC27" i="5"/>
  <c r="BK106" i="12"/>
  <c r="BU7" i="5"/>
  <c r="BU78" i="9"/>
  <c r="BU15" i="5" s="1"/>
  <c r="BI127" i="9"/>
  <c r="BI8" i="5"/>
  <c r="BA137" i="10"/>
  <c r="AL14" i="5"/>
  <c r="AL6" i="4"/>
  <c r="AL130" i="9"/>
  <c r="BX136" i="10"/>
  <c r="BX133" i="10" s="1"/>
  <c r="AR106" i="12"/>
  <c r="BJ84" i="6"/>
  <c r="AH78" i="9"/>
  <c r="AH15" i="5" s="1"/>
  <c r="AH7" i="5"/>
  <c r="Q42" i="5"/>
  <c r="Q27" i="5"/>
  <c r="BH14" i="5"/>
  <c r="AJ126" i="9"/>
  <c r="BP126" i="9"/>
  <c r="BM129" i="9"/>
  <c r="AI126" i="10"/>
  <c r="AI127" i="10" s="1"/>
  <c r="AI136" i="10"/>
  <c r="AI133" i="10" s="1"/>
  <c r="AY126" i="9"/>
  <c r="BS100" i="12"/>
  <c r="AM42" i="12"/>
  <c r="BR111" i="12"/>
  <c r="BR43" i="12"/>
  <c r="AN11" i="15"/>
  <c r="AW84" i="6"/>
  <c r="R6" i="3"/>
  <c r="S6" i="3"/>
  <c r="AA6" i="3"/>
  <c r="AH63" i="12"/>
  <c r="BR63" i="12"/>
  <c r="AQ63" i="12"/>
  <c r="BO11" i="15"/>
  <c r="AU11" i="15"/>
  <c r="BK54" i="22"/>
  <c r="BK4" i="22"/>
  <c r="BQ4" i="22"/>
  <c r="BQ54" i="22"/>
  <c r="AR100" i="12"/>
  <c r="AR12" i="12"/>
  <c r="BN5" i="22"/>
  <c r="AH12" i="12"/>
  <c r="AH100" i="12"/>
  <c r="AX12" i="12"/>
  <c r="AX100" i="12"/>
  <c r="BR5" i="16"/>
  <c r="BO5" i="16"/>
  <c r="BA5" i="16"/>
  <c r="BC5" i="16"/>
  <c r="AQ37" i="12"/>
  <c r="AQ99" i="12"/>
  <c r="AQ92" i="12"/>
  <c r="BX9" i="4"/>
  <c r="AR63" i="12"/>
  <c r="AZ80" i="6"/>
  <c r="AZ79" i="6"/>
  <c r="BR9" i="5"/>
  <c r="BT11" i="15"/>
  <c r="AP12" i="12"/>
  <c r="AP100" i="12"/>
  <c r="BC18" i="15"/>
  <c r="BX18" i="15"/>
  <c r="AL110" i="12"/>
  <c r="AL103" i="12"/>
  <c r="Y57" i="5"/>
  <c r="F27" i="5"/>
  <c r="F12" i="5"/>
  <c r="AA57" i="5"/>
  <c r="AA12" i="5"/>
  <c r="AA42" i="5"/>
  <c r="AA27" i="5"/>
  <c r="P12" i="5"/>
  <c r="P27" i="5"/>
  <c r="AF12" i="5"/>
  <c r="AF42" i="5"/>
  <c r="AF27" i="5"/>
  <c r="W14" i="3"/>
  <c r="BD17" i="10"/>
  <c r="BV14" i="5"/>
  <c r="BD136" i="10"/>
  <c r="BD133" i="10" s="1"/>
  <c r="AW17" i="10"/>
  <c r="AW130" i="10" s="1"/>
  <c r="AW129" i="10"/>
  <c r="BD106" i="12"/>
  <c r="BR78" i="9"/>
  <c r="BR15" i="5" s="1"/>
  <c r="BR7" i="5"/>
  <c r="BY98" i="12"/>
  <c r="BV127" i="9"/>
  <c r="BV8" i="5"/>
  <c r="AK17" i="10"/>
  <c r="AY78" i="9"/>
  <c r="AY7" i="5"/>
  <c r="AK126" i="10"/>
  <c r="AK127" i="10" s="1"/>
  <c r="AK136" i="10"/>
  <c r="AK133" i="10" s="1"/>
  <c r="BA14" i="5"/>
  <c r="BA130" i="9"/>
  <c r="BC8" i="5"/>
  <c r="BC127" i="9"/>
  <c r="BS126" i="10"/>
  <c r="BS127" i="10" s="1"/>
  <c r="BS136" i="10"/>
  <c r="BS133" i="10" s="1"/>
  <c r="BQ100" i="12"/>
  <c r="BH100" i="12"/>
  <c r="BV111" i="12"/>
  <c r="BV43" i="12"/>
  <c r="AP5" i="15"/>
  <c r="BF11" i="15"/>
  <c r="F6" i="3"/>
  <c r="V6" i="3"/>
  <c r="AR80" i="6"/>
  <c r="AR79" i="6"/>
  <c r="AL63" i="12"/>
  <c r="AU80" i="6"/>
  <c r="AU79" i="6"/>
  <c r="BK80" i="6"/>
  <c r="BK79" i="6"/>
  <c r="BQ63" i="12"/>
  <c r="BP88" i="6"/>
  <c r="BP81" i="6"/>
  <c r="BG63" i="12"/>
  <c r="AO72" i="12"/>
  <c r="BE72" i="12"/>
  <c r="AM72" i="12"/>
  <c r="BC72" i="12"/>
  <c r="BQ72" i="12"/>
  <c r="AS5" i="15"/>
  <c r="BI5" i="15"/>
  <c r="BY5" i="15"/>
  <c r="AN100" i="12"/>
  <c r="AN12" i="12"/>
  <c r="BD100" i="12"/>
  <c r="BD12" i="12"/>
  <c r="AK104" i="12"/>
  <c r="AK42" i="12"/>
  <c r="BA104" i="12"/>
  <c r="BA42" i="12"/>
  <c r="BR5" i="22"/>
  <c r="AL12" i="12"/>
  <c r="AL100" i="12"/>
  <c r="BB12" i="12"/>
  <c r="BB100" i="12"/>
  <c r="BO37" i="12"/>
  <c r="BO99" i="12"/>
  <c r="BO92" i="12"/>
  <c r="AV99" i="12"/>
  <c r="AV92" i="12"/>
  <c r="AV37" i="12"/>
  <c r="BL99" i="12"/>
  <c r="BL92" i="12"/>
  <c r="BL37" i="12"/>
  <c r="BU99" i="12"/>
  <c r="BU92" i="12"/>
  <c r="BU37" i="12"/>
  <c r="BU43" i="12" s="1"/>
  <c r="AU42" i="12"/>
  <c r="BU111" i="12"/>
  <c r="BU9" i="5"/>
  <c r="BJ9" i="5"/>
  <c r="BV63" i="12"/>
  <c r="BJ72" i="12"/>
  <c r="BJ99" i="12"/>
  <c r="BM11" i="15"/>
  <c r="AJ100" i="12"/>
  <c r="AJ12" i="12"/>
  <c r="AU18" i="15"/>
  <c r="V42" i="5"/>
  <c r="V27" i="5"/>
  <c r="V57" i="5"/>
  <c r="V12" i="5"/>
  <c r="U12" i="5"/>
  <c r="AE57" i="5"/>
  <c r="AE12" i="5"/>
  <c r="AE27" i="5"/>
  <c r="AQ106" i="12"/>
  <c r="BW106" i="12"/>
  <c r="AO7" i="5"/>
  <c r="AO78" i="9"/>
  <c r="AO15" i="5" s="1"/>
  <c r="AS127" i="9"/>
  <c r="AS8" i="5"/>
  <c r="BJ14" i="5"/>
  <c r="BJ6" i="4"/>
  <c r="BZ129" i="9"/>
  <c r="BP136" i="10"/>
  <c r="BP133" i="10" s="1"/>
  <c r="AJ14" i="5"/>
  <c r="AJ6" i="4"/>
  <c r="AZ129" i="9"/>
  <c r="BE129" i="9"/>
  <c r="BW98" i="12"/>
  <c r="AO16" i="5"/>
  <c r="AO7" i="4"/>
  <c r="AQ126" i="9"/>
  <c r="AQ129" i="9" s="1"/>
  <c r="BC12" i="12"/>
  <c r="BN81" i="6"/>
  <c r="BN88" i="6"/>
  <c r="BG54" i="22"/>
  <c r="BG4" i="22"/>
  <c r="AZ100" i="12"/>
  <c r="AZ12" i="12"/>
  <c r="BF104" i="12"/>
  <c r="BF42" i="12"/>
  <c r="AR130" i="10"/>
  <c r="BN79" i="6"/>
  <c r="BD130" i="10" l="1"/>
  <c r="BD129" i="10"/>
  <c r="BU129" i="10"/>
  <c r="BV130" i="10"/>
  <c r="BV129" i="10"/>
  <c r="AK129" i="10"/>
  <c r="BC130" i="10"/>
  <c r="AK130" i="10"/>
  <c r="BT6" i="4"/>
  <c r="AP130" i="9"/>
  <c r="BM130" i="9"/>
  <c r="BJ130" i="9"/>
  <c r="BT130" i="9"/>
  <c r="AJ101" i="13"/>
  <c r="AJ101" i="12"/>
  <c r="AU111" i="12"/>
  <c r="AU43" i="12"/>
  <c r="AR9" i="5"/>
  <c r="BV112" i="12"/>
  <c r="BV112" i="13"/>
  <c r="AY15" i="5"/>
  <c r="AZ84" i="6"/>
  <c r="AJ127" i="9"/>
  <c r="AJ8" i="5"/>
  <c r="AJ129" i="9"/>
  <c r="BI84" i="6"/>
  <c r="BX43" i="12"/>
  <c r="BX111" i="12"/>
  <c r="AB57" i="5"/>
  <c r="AR43" i="12"/>
  <c r="AR111" i="12"/>
  <c r="AZ4" i="16"/>
  <c r="AZ10" i="4"/>
  <c r="BL63" i="12"/>
  <c r="BL100" i="12"/>
  <c r="BG15" i="5"/>
  <c r="AS4" i="16"/>
  <c r="AS10" i="4"/>
  <c r="BF101" i="13"/>
  <c r="BF101" i="12"/>
  <c r="BT86" i="6"/>
  <c r="BT106" i="6"/>
  <c r="BT112" i="6" s="1"/>
  <c r="BT96" i="6"/>
  <c r="BT101" i="6" s="1"/>
  <c r="BZ42" i="5"/>
  <c r="BZ27" i="5"/>
  <c r="BZ57" i="5"/>
  <c r="BZ12" i="5"/>
  <c r="BU101" i="13"/>
  <c r="BU101" i="12"/>
  <c r="BL4" i="15"/>
  <c r="AV129" i="10"/>
  <c r="BY4" i="16"/>
  <c r="BY10" i="4"/>
  <c r="BY9" i="4"/>
  <c r="BM103" i="12"/>
  <c r="BM110" i="12"/>
  <c r="BM112" i="12" s="1"/>
  <c r="AR110" i="12"/>
  <c r="AR103" i="12"/>
  <c r="BE111" i="12"/>
  <c r="BE43" i="12"/>
  <c r="BG4" i="15"/>
  <c r="BC111" i="12"/>
  <c r="BC43" i="12"/>
  <c r="AU4" i="16"/>
  <c r="AU6" i="4" s="1"/>
  <c r="AU10" i="4"/>
  <c r="BO4" i="15"/>
  <c r="BI110" i="12"/>
  <c r="BI103" i="12"/>
  <c r="AY4" i="16"/>
  <c r="AY10" i="4"/>
  <c r="AS111" i="12"/>
  <c r="AS43" i="12"/>
  <c r="AV101" i="12"/>
  <c r="AV101" i="13"/>
  <c r="BT4" i="15"/>
  <c r="L6" i="3"/>
  <c r="AS9" i="5"/>
  <c r="BN112" i="12"/>
  <c r="BN112" i="13"/>
  <c r="BK101" i="13"/>
  <c r="BK101" i="12"/>
  <c r="AD42" i="5"/>
  <c r="BZ4" i="16"/>
  <c r="BZ10" i="4"/>
  <c r="BE101" i="13"/>
  <c r="BE101" i="12"/>
  <c r="T42" i="5"/>
  <c r="O42" i="5"/>
  <c r="BI4" i="16"/>
  <c r="BI10" i="4"/>
  <c r="BA101" i="13"/>
  <c r="BA101" i="12"/>
  <c r="BD111" i="12"/>
  <c r="BD43" i="12"/>
  <c r="AK4" i="15"/>
  <c r="X6" i="3"/>
  <c r="H6" i="3"/>
  <c r="AK16" i="5"/>
  <c r="AK17" i="5" s="1"/>
  <c r="AK7" i="4"/>
  <c r="R42" i="5"/>
  <c r="X57" i="5"/>
  <c r="BD27" i="5"/>
  <c r="K42" i="5"/>
  <c r="BK112" i="13"/>
  <c r="BK112" i="12"/>
  <c r="BM112" i="13"/>
  <c r="M6" i="3"/>
  <c r="BI112" i="12"/>
  <c r="BI112" i="13"/>
  <c r="BK4" i="16"/>
  <c r="BK10" i="4"/>
  <c r="BU11" i="15"/>
  <c r="BU130" i="9"/>
  <c r="BF4" i="15"/>
  <c r="AM101" i="13"/>
  <c r="BC129" i="10"/>
  <c r="BU130" i="10"/>
  <c r="BT111" i="12"/>
  <c r="BT43" i="12"/>
  <c r="BV4" i="16"/>
  <c r="BV10" i="4"/>
  <c r="BV9" i="4"/>
  <c r="BP4" i="22"/>
  <c r="BP54" i="22"/>
  <c r="BH4" i="15"/>
  <c r="BF42" i="5"/>
  <c r="BF27" i="5"/>
  <c r="BF57" i="5"/>
  <c r="BF12" i="5"/>
  <c r="BP84" i="6"/>
  <c r="AL4" i="15"/>
  <c r="AH7" i="4"/>
  <c r="AH16" i="5"/>
  <c r="BX110" i="12"/>
  <c r="BX103" i="12"/>
  <c r="AT101" i="12"/>
  <c r="AT101" i="13"/>
  <c r="BZ54" i="22"/>
  <c r="BZ4" i="22"/>
  <c r="AV111" i="12"/>
  <c r="AV43" i="12"/>
  <c r="BD4" i="15"/>
  <c r="BO84" i="6"/>
  <c r="AY84" i="6"/>
  <c r="AD6" i="3"/>
  <c r="AT7" i="4"/>
  <c r="AT16" i="5"/>
  <c r="AT17" i="5" s="1"/>
  <c r="BY6" i="4"/>
  <c r="BD8" i="5"/>
  <c r="BD127" i="9"/>
  <c r="BD129" i="9"/>
  <c r="BC101" i="12"/>
  <c r="BR54" i="22"/>
  <c r="BR4" i="22"/>
  <c r="BP10" i="5"/>
  <c r="R40" i="3"/>
  <c r="R32" i="3"/>
  <c r="R36" i="3"/>
  <c r="AY127" i="9"/>
  <c r="AY8" i="5"/>
  <c r="AM110" i="12"/>
  <c r="AM103" i="12"/>
  <c r="AU8" i="5"/>
  <c r="AU127" i="9"/>
  <c r="AV16" i="5"/>
  <c r="AV7" i="4"/>
  <c r="BF111" i="12"/>
  <c r="BF43" i="12"/>
  <c r="BN10" i="5"/>
  <c r="AE42" i="5"/>
  <c r="BJ42" i="5"/>
  <c r="BJ27" i="5"/>
  <c r="BJ57" i="5"/>
  <c r="BJ12" i="5"/>
  <c r="BU103" i="12"/>
  <c r="BU110" i="12"/>
  <c r="BU112" i="12" s="1"/>
  <c r="BL110" i="12"/>
  <c r="BL103" i="12"/>
  <c r="AV110" i="12"/>
  <c r="AV103" i="12"/>
  <c r="BB101" i="12"/>
  <c r="BB101" i="13"/>
  <c r="BA111" i="12"/>
  <c r="BA43" i="12"/>
  <c r="BK84" i="6"/>
  <c r="AU84" i="6"/>
  <c r="V40" i="3"/>
  <c r="V36" i="3"/>
  <c r="V32" i="3"/>
  <c r="AP4" i="15"/>
  <c r="BH101" i="13"/>
  <c r="BH101" i="12"/>
  <c r="BC16" i="5"/>
  <c r="BC7" i="4"/>
  <c r="BC130" i="9"/>
  <c r="AP101" i="13"/>
  <c r="AP101" i="12"/>
  <c r="E6" i="3"/>
  <c r="AQ103" i="12"/>
  <c r="AQ110" i="12"/>
  <c r="BA4" i="16"/>
  <c r="BA10" i="4"/>
  <c r="BR4" i="16"/>
  <c r="BR10" i="4"/>
  <c r="BR9" i="4"/>
  <c r="BN11" i="15"/>
  <c r="BW101" i="13"/>
  <c r="BM4" i="16"/>
  <c r="BM10" i="4"/>
  <c r="AI130" i="10"/>
  <c r="AB27" i="5"/>
  <c r="L42" i="5"/>
  <c r="BG127" i="9"/>
  <c r="BG130" i="9" s="1"/>
  <c r="BG8" i="5"/>
  <c r="BV109" i="12"/>
  <c r="BW103" i="12"/>
  <c r="BW110" i="12"/>
  <c r="BH4" i="16"/>
  <c r="BH10" i="4"/>
  <c r="BE4" i="16"/>
  <c r="BE10" i="4"/>
  <c r="BQ42" i="5"/>
  <c r="BQ27" i="5"/>
  <c r="BQ57" i="5"/>
  <c r="BQ12" i="5"/>
  <c r="AK42" i="5"/>
  <c r="AK27" i="5"/>
  <c r="AK57" i="5"/>
  <c r="AK12" i="5"/>
  <c r="BX101" i="13"/>
  <c r="BX101" i="12"/>
  <c r="BS8" i="5"/>
  <c r="BS127" i="9"/>
  <c r="BS129" i="9"/>
  <c r="BK130" i="10"/>
  <c r="AV4" i="16"/>
  <c r="AV6" i="4" s="1"/>
  <c r="AV10" i="4"/>
  <c r="AX42" i="5"/>
  <c r="AX27" i="5"/>
  <c r="AX57" i="5"/>
  <c r="AX12" i="5"/>
  <c r="AJ84" i="6"/>
  <c r="BO127" i="9"/>
  <c r="BO8" i="5"/>
  <c r="AW17" i="5"/>
  <c r="AR127" i="9"/>
  <c r="AR8" i="5"/>
  <c r="AR129" i="9"/>
  <c r="BB130" i="9"/>
  <c r="W42" i="5"/>
  <c r="AB6" i="3"/>
  <c r="AQ9" i="5"/>
  <c r="BK8" i="5"/>
  <c r="BK127" i="9"/>
  <c r="BK130" i="9" s="1"/>
  <c r="AN16" i="5"/>
  <c r="AN17" i="5" s="1"/>
  <c r="AN7" i="4"/>
  <c r="BW15" i="5"/>
  <c r="BW130" i="9"/>
  <c r="AH130" i="9"/>
  <c r="BX11" i="15"/>
  <c r="BJ4" i="15"/>
  <c r="BK15" i="5"/>
  <c r="BK6" i="4"/>
  <c r="BR17" i="5"/>
  <c r="BA16" i="5"/>
  <c r="BA17" i="5" s="1"/>
  <c r="BA7" i="4"/>
  <c r="AZ43" i="12"/>
  <c r="AZ111" i="12"/>
  <c r="BQ4" i="16"/>
  <c r="BQ10" i="4"/>
  <c r="AM9" i="5"/>
  <c r="BX9" i="5"/>
  <c r="BQ112" i="12"/>
  <c r="BQ112" i="13"/>
  <c r="BW43" i="12"/>
  <c r="AL7" i="4"/>
  <c r="AL8" i="4" s="1"/>
  <c r="AL16" i="5"/>
  <c r="AV17" i="5"/>
  <c r="X27" i="5"/>
  <c r="BD42" i="5"/>
  <c r="BY110" i="12"/>
  <c r="BY112" i="12" s="1"/>
  <c r="BY103" i="12"/>
  <c r="AL42" i="5"/>
  <c r="AL27" i="5"/>
  <c r="AL57" i="5"/>
  <c r="AL12" i="5"/>
  <c r="BZ9" i="4"/>
  <c r="BU4" i="16"/>
  <c r="BU6" i="4" s="1"/>
  <c r="BU10" i="4"/>
  <c r="BM47" i="5"/>
  <c r="BM32" i="5"/>
  <c r="BM17" i="5"/>
  <c r="AT111" i="12"/>
  <c r="AT43" i="12"/>
  <c r="AO4" i="15"/>
  <c r="BU4" i="22"/>
  <c r="BU54" i="22"/>
  <c r="AT130" i="9"/>
  <c r="Q40" i="3"/>
  <c r="Q32" i="3"/>
  <c r="Q36" i="3"/>
  <c r="Z40" i="3"/>
  <c r="Z32" i="3"/>
  <c r="Z36" i="3"/>
  <c r="BG4" i="16"/>
  <c r="BG10" i="4"/>
  <c r="BS4" i="16"/>
  <c r="BS10" i="4"/>
  <c r="BS9" i="4"/>
  <c r="BB111" i="12"/>
  <c r="BB43" i="12"/>
  <c r="BS130" i="10"/>
  <c r="AM130" i="10"/>
  <c r="BF6" i="4"/>
  <c r="BE42" i="5"/>
  <c r="BE27" i="5"/>
  <c r="BE57" i="5"/>
  <c r="BE12" i="5"/>
  <c r="BZ112" i="12"/>
  <c r="BZ112" i="13"/>
  <c r="AH111" i="12"/>
  <c r="AH43" i="12"/>
  <c r="BY11" i="15"/>
  <c r="U6" i="3"/>
  <c r="AR130" i="9"/>
  <c r="G40" i="3"/>
  <c r="G36" i="3"/>
  <c r="G32" i="3"/>
  <c r="AU101" i="13"/>
  <c r="AU101" i="12"/>
  <c r="BM10" i="5"/>
  <c r="BM12" i="5" s="1"/>
  <c r="T6" i="3"/>
  <c r="AI9" i="5"/>
  <c r="BY84" i="6"/>
  <c r="BO101" i="12"/>
  <c r="BN130" i="9"/>
  <c r="Z57" i="5"/>
  <c r="AQ130" i="10"/>
  <c r="BQ9" i="4"/>
  <c r="BP112" i="13"/>
  <c r="BP112" i="12"/>
  <c r="BC101" i="13"/>
  <c r="AZ101" i="13"/>
  <c r="AZ101" i="12"/>
  <c r="BW109" i="12"/>
  <c r="BU42" i="5"/>
  <c r="BU27" i="5"/>
  <c r="BU57" i="5"/>
  <c r="BU12" i="5"/>
  <c r="BD101" i="12"/>
  <c r="BD101" i="13"/>
  <c r="BK9" i="5"/>
  <c r="AR101" i="13"/>
  <c r="AR101" i="12"/>
  <c r="AS16" i="5"/>
  <c r="AS7" i="4"/>
  <c r="BU112" i="13"/>
  <c r="BI4" i="15"/>
  <c r="AR84" i="6"/>
  <c r="BQ101" i="13"/>
  <c r="BQ101" i="12"/>
  <c r="AY129" i="9"/>
  <c r="BV7" i="4"/>
  <c r="BV16" i="5"/>
  <c r="BV17" i="5" s="1"/>
  <c r="BV130" i="9"/>
  <c r="AF57" i="5"/>
  <c r="BR42" i="5"/>
  <c r="BR27" i="5"/>
  <c r="BR57" i="5"/>
  <c r="BR12" i="5"/>
  <c r="AH101" i="13"/>
  <c r="AH101" i="12"/>
  <c r="BN54" i="22"/>
  <c r="BN4" i="22"/>
  <c r="AM111" i="12"/>
  <c r="AM43" i="12"/>
  <c r="AW101" i="13"/>
  <c r="AW101" i="12"/>
  <c r="BI9" i="5"/>
  <c r="AI129" i="10"/>
  <c r="AB42" i="5"/>
  <c r="BV86" i="6"/>
  <c r="BV96" i="6"/>
  <c r="BV101" i="6" s="1"/>
  <c r="AW4" i="16"/>
  <c r="AW10" i="4"/>
  <c r="BL111" i="12"/>
  <c r="BL43" i="12"/>
  <c r="BW4" i="16"/>
  <c r="BW10" i="4"/>
  <c r="BW9" i="4"/>
  <c r="AO17" i="5"/>
  <c r="BZ17" i="5"/>
  <c r="O40" i="3"/>
  <c r="O36" i="3"/>
  <c r="O32" i="3"/>
  <c r="BJ112" i="12"/>
  <c r="BJ112" i="13"/>
  <c r="BK4" i="15"/>
  <c r="AQ43" i="12"/>
  <c r="BK129" i="10"/>
  <c r="BY16" i="5"/>
  <c r="BY7" i="4"/>
  <c r="AN4" i="16"/>
  <c r="AN10" i="4"/>
  <c r="BM84" i="6"/>
  <c r="BT101" i="12"/>
  <c r="BT101" i="13"/>
  <c r="BN7" i="4"/>
  <c r="BN16" i="5"/>
  <c r="BB6" i="4"/>
  <c r="BN4" i="16"/>
  <c r="BN10" i="4"/>
  <c r="BC4" i="15"/>
  <c r="AN4" i="15"/>
  <c r="BM4" i="15"/>
  <c r="BW9" i="5"/>
  <c r="BG9" i="5"/>
  <c r="AS84" i="6"/>
  <c r="BT16" i="5"/>
  <c r="BT17" i="5" s="1"/>
  <c r="BT7" i="4"/>
  <c r="BT8" i="4" s="1"/>
  <c r="AD57" i="5"/>
  <c r="BX4" i="22"/>
  <c r="BX54" i="22"/>
  <c r="AZ16" i="5"/>
  <c r="AZ17" i="5" s="1"/>
  <c r="AZ7" i="4"/>
  <c r="BM63" i="12"/>
  <c r="BM100" i="12"/>
  <c r="T57" i="5"/>
  <c r="AN57" i="5"/>
  <c r="BW16" i="5"/>
  <c r="BW7" i="4"/>
  <c r="BE47" i="5"/>
  <c r="BE32" i="5"/>
  <c r="BE17" i="5"/>
  <c r="BU96" i="6"/>
  <c r="BU101" i="6" s="1"/>
  <c r="BU86" i="6"/>
  <c r="BQ4" i="15"/>
  <c r="BS9" i="5"/>
  <c r="BC9" i="5"/>
  <c r="BX84" i="6"/>
  <c r="BG112" i="12"/>
  <c r="BG112" i="13"/>
  <c r="X42" i="5"/>
  <c r="AW42" i="5"/>
  <c r="AW27" i="5"/>
  <c r="AW57" i="5"/>
  <c r="AW12" i="5"/>
  <c r="BJ101" i="13"/>
  <c r="AI103" i="12"/>
  <c r="AI110" i="12"/>
  <c r="AI112" i="12" s="1"/>
  <c r="BH9" i="5"/>
  <c r="BI130" i="9"/>
  <c r="BL4" i="16"/>
  <c r="BL10" i="4"/>
  <c r="AI4" i="15"/>
  <c r="AP7" i="4"/>
  <c r="AP8" i="4" s="1"/>
  <c r="AP16" i="5"/>
  <c r="AT6" i="4"/>
  <c r="AU4" i="15"/>
  <c r="AV12" i="5"/>
  <c r="AV42" i="5"/>
  <c r="AV27" i="5"/>
  <c r="AV57" i="5"/>
  <c r="AK130" i="9"/>
  <c r="BS129" i="10"/>
  <c r="AM129" i="10"/>
  <c r="BO15" i="5"/>
  <c r="BO130" i="9"/>
  <c r="AJ4" i="15"/>
  <c r="W40" i="3"/>
  <c r="W36" i="3"/>
  <c r="W32" i="3"/>
  <c r="AS110" i="12"/>
  <c r="AS103" i="12"/>
  <c r="BH110" i="12"/>
  <c r="BH103" i="12"/>
  <c r="AX111" i="12"/>
  <c r="AX43" i="12"/>
  <c r="BY4" i="22"/>
  <c r="BY54" i="22"/>
  <c r="AQ4" i="15"/>
  <c r="BN12" i="5"/>
  <c r="AP42" i="5"/>
  <c r="AP27" i="5"/>
  <c r="AP57" i="5"/>
  <c r="AP12" i="5"/>
  <c r="AU15" i="5"/>
  <c r="AU130" i="9"/>
  <c r="AW111" i="12"/>
  <c r="AW43" i="12"/>
  <c r="AO103" i="12"/>
  <c r="AO110" i="12"/>
  <c r="BT110" i="12"/>
  <c r="BT103" i="12"/>
  <c r="AI4" i="16"/>
  <c r="AI6" i="4" s="1"/>
  <c r="AI10" i="4"/>
  <c r="AM4" i="15"/>
  <c r="BL10" i="5"/>
  <c r="BL12" i="5" s="1"/>
  <c r="AY9" i="5"/>
  <c r="BO101" i="13"/>
  <c r="BY101" i="13"/>
  <c r="BY101" i="12"/>
  <c r="AN130" i="9"/>
  <c r="Z27" i="5"/>
  <c r="AQ129" i="10"/>
  <c r="AQ101" i="12"/>
  <c r="AQ127" i="9"/>
  <c r="AQ8" i="5"/>
  <c r="BJ62" i="5"/>
  <c r="BJ32" i="5"/>
  <c r="BJ17" i="5"/>
  <c r="BJ47" i="5"/>
  <c r="AL101" i="12"/>
  <c r="AL101" i="13"/>
  <c r="AK111" i="12"/>
  <c r="AK43" i="12"/>
  <c r="BN84" i="6"/>
  <c r="BJ8" i="4"/>
  <c r="BO103" i="12"/>
  <c r="BO110" i="12"/>
  <c r="BR11" i="15"/>
  <c r="AN101" i="12"/>
  <c r="AN101" i="13"/>
  <c r="AS4" i="15"/>
  <c r="P6" i="3"/>
  <c r="AU9" i="5"/>
  <c r="F40" i="3"/>
  <c r="F36" i="3"/>
  <c r="F32" i="3"/>
  <c r="BY109" i="12"/>
  <c r="P42" i="5"/>
  <c r="AZ9" i="5"/>
  <c r="BC4" i="16"/>
  <c r="BC10" i="4"/>
  <c r="BO4" i="16"/>
  <c r="BO10" i="4"/>
  <c r="AX101" i="13"/>
  <c r="AX101" i="12"/>
  <c r="S40" i="3"/>
  <c r="S36" i="3"/>
  <c r="S32" i="3"/>
  <c r="BR112" i="12"/>
  <c r="BR112" i="13"/>
  <c r="BS101" i="13"/>
  <c r="BS101" i="12"/>
  <c r="BP127" i="9"/>
  <c r="BP8" i="5"/>
  <c r="BP129" i="9"/>
  <c r="BI16" i="5"/>
  <c r="BI17" i="5" s="1"/>
  <c r="BI7" i="4"/>
  <c r="BB42" i="5"/>
  <c r="BB27" i="5"/>
  <c r="BB57" i="5"/>
  <c r="BB12" i="5"/>
  <c r="AY103" i="12"/>
  <c r="AY110" i="12"/>
  <c r="N6" i="3"/>
  <c r="BO43" i="12"/>
  <c r="BL8" i="5"/>
  <c r="BL127" i="9"/>
  <c r="BL130" i="9" s="1"/>
  <c r="BL129" i="9"/>
  <c r="AM4" i="16"/>
  <c r="AM10" i="4"/>
  <c r="AO101" i="13"/>
  <c r="AO101" i="12"/>
  <c r="AI112" i="13"/>
  <c r="BH129" i="10"/>
  <c r="AO130" i="9"/>
  <c r="AQ4" i="16"/>
  <c r="AQ6" i="4" s="1"/>
  <c r="AQ10" i="4"/>
  <c r="BA42" i="5"/>
  <c r="BA27" i="5"/>
  <c r="BA57" i="5"/>
  <c r="BA12" i="5"/>
  <c r="AY101" i="13"/>
  <c r="AY101" i="12"/>
  <c r="BB7" i="4"/>
  <c r="BB16" i="5"/>
  <c r="BB17" i="5" s="1"/>
  <c r="AI15" i="5"/>
  <c r="AI130" i="9"/>
  <c r="AV130" i="10"/>
  <c r="BC110" i="12"/>
  <c r="BC103" i="12"/>
  <c r="AY4" i="15"/>
  <c r="AO111" i="12"/>
  <c r="AO43" i="12"/>
  <c r="AR4" i="15"/>
  <c r="BV42" i="5"/>
  <c r="BV27" i="5"/>
  <c r="BV57" i="5"/>
  <c r="BV12" i="5"/>
  <c r="AH42" i="5"/>
  <c r="AH27" i="5"/>
  <c r="AH57" i="5"/>
  <c r="AH12" i="5"/>
  <c r="AJ9" i="5"/>
  <c r="BS111" i="12"/>
  <c r="BS43" i="12"/>
  <c r="BX127" i="9"/>
  <c r="BX130" i="9" s="1"/>
  <c r="BX8" i="5"/>
  <c r="BX129" i="9"/>
  <c r="BX6" i="4"/>
  <c r="W57" i="5"/>
  <c r="BE103" i="12"/>
  <c r="BE110" i="12"/>
  <c r="AO42" i="5"/>
  <c r="AO27" i="5"/>
  <c r="AO57" i="5"/>
  <c r="AO12" i="5"/>
  <c r="BW84" i="6"/>
  <c r="BG84" i="6"/>
  <c r="AQ84" i="6"/>
  <c r="AS130" i="9"/>
  <c r="AH6" i="4"/>
  <c r="AD27" i="5"/>
  <c r="K40" i="3"/>
  <c r="K36" i="3"/>
  <c r="K32" i="3"/>
  <c r="BR130" i="9"/>
  <c r="BY112" i="13"/>
  <c r="T27" i="5"/>
  <c r="BF7" i="4"/>
  <c r="BF16" i="5"/>
  <c r="BF17" i="5" s="1"/>
  <c r="O27" i="5"/>
  <c r="AJ43" i="12"/>
  <c r="AJ111" i="12"/>
  <c r="AW103" i="12"/>
  <c r="AW110" i="12"/>
  <c r="BD110" i="12"/>
  <c r="BD103" i="12"/>
  <c r="AN110" i="12"/>
  <c r="AN103" i="12"/>
  <c r="AK101" i="13"/>
  <c r="AK101" i="12"/>
  <c r="AN111" i="12"/>
  <c r="AN43" i="12"/>
  <c r="BA4" i="15"/>
  <c r="BS84" i="6"/>
  <c r="BC84" i="6"/>
  <c r="AM84" i="6"/>
  <c r="AC6" i="3"/>
  <c r="BW112" i="12"/>
  <c r="BW112" i="13"/>
  <c r="AV130" i="9"/>
  <c r="R27" i="5"/>
  <c r="BD57" i="5"/>
  <c r="K27" i="5"/>
  <c r="J40" i="3"/>
  <c r="J32" i="3"/>
  <c r="J36" i="3"/>
  <c r="AK4" i="16"/>
  <c r="AK10" i="4"/>
  <c r="AT4" i="15"/>
  <c r="BM43" i="12"/>
  <c r="BJ101" i="12"/>
  <c r="AX7" i="4"/>
  <c r="AX8" i="4" s="1"/>
  <c r="AX16" i="5"/>
  <c r="BH84" i="6"/>
  <c r="BI43" i="12"/>
  <c r="BI6" i="4"/>
  <c r="BZ86" i="6"/>
  <c r="BZ96" i="6"/>
  <c r="BZ101" i="6" s="1"/>
  <c r="BN63" i="12"/>
  <c r="BN100" i="12"/>
  <c r="BU47" i="5"/>
  <c r="BU62" i="5"/>
  <c r="BU32" i="5"/>
  <c r="BU17" i="5"/>
  <c r="AT42" i="5"/>
  <c r="AT27" i="5"/>
  <c r="AT57" i="5"/>
  <c r="AT12" i="5"/>
  <c r="AR4" i="16"/>
  <c r="AR10" i="4"/>
  <c r="AO4" i="16"/>
  <c r="AO10" i="4"/>
  <c r="AL111" i="12"/>
  <c r="AL43" i="12"/>
  <c r="AV4" i="15"/>
  <c r="BP63" i="12"/>
  <c r="BP100" i="12"/>
  <c r="BQ86" i="6"/>
  <c r="AM101" i="12"/>
  <c r="AM16" i="5"/>
  <c r="AM7" i="4"/>
  <c r="AM130" i="9"/>
  <c r="AK6" i="4"/>
  <c r="BL6" i="4"/>
  <c r="BF130" i="9"/>
  <c r="BQ16" i="5"/>
  <c r="BQ17" i="5" s="1"/>
  <c r="BQ7" i="4"/>
  <c r="AP111" i="12"/>
  <c r="AP43" i="12"/>
  <c r="BS110" i="12"/>
  <c r="BS103" i="12"/>
  <c r="BD4" i="16"/>
  <c r="BD10" i="4"/>
  <c r="BP11" i="15"/>
  <c r="BP9" i="5"/>
  <c r="AI16" i="5"/>
  <c r="AI7" i="4"/>
  <c r="BH127" i="9"/>
  <c r="BH8" i="5"/>
  <c r="BR86" i="6"/>
  <c r="BL84" i="6"/>
  <c r="AZ4" i="15"/>
  <c r="BZ11" i="15"/>
  <c r="AS101" i="13"/>
  <c r="AS101" i="12"/>
  <c r="BO9" i="5"/>
  <c r="AI84" i="6"/>
  <c r="BY9" i="5"/>
  <c r="AH4" i="15"/>
  <c r="AY43" i="12"/>
  <c r="BY130" i="9"/>
  <c r="AQ15" i="5"/>
  <c r="AQ130" i="9"/>
  <c r="BN6" i="4"/>
  <c r="Z42" i="5"/>
  <c r="BZ109" i="12"/>
  <c r="AQ101" i="13"/>
  <c r="AI8" i="4" l="1"/>
  <c r="N40" i="3"/>
  <c r="N36" i="3"/>
  <c r="N32" i="3"/>
  <c r="AU57" i="5"/>
  <c r="AU12" i="5"/>
  <c r="AU42" i="5"/>
  <c r="AU27" i="5"/>
  <c r="BJ29" i="4"/>
  <c r="BN86" i="6"/>
  <c r="AY57" i="5"/>
  <c r="AY12" i="5"/>
  <c r="AY42" i="5"/>
  <c r="AY27" i="5"/>
  <c r="BO6" i="4"/>
  <c r="BU8" i="4"/>
  <c r="BU36" i="4"/>
  <c r="BU29" i="4"/>
  <c r="BH12" i="5"/>
  <c r="BH42" i="5"/>
  <c r="BH27" i="5"/>
  <c r="BH57" i="5"/>
  <c r="BS57" i="5"/>
  <c r="BS12" i="5"/>
  <c r="BS42" i="5"/>
  <c r="BS27" i="5"/>
  <c r="BT47" i="5"/>
  <c r="BB8" i="4"/>
  <c r="AO62" i="5"/>
  <c r="BL112" i="13"/>
  <c r="BL112" i="12"/>
  <c r="BY96" i="6"/>
  <c r="BY101" i="6" s="1"/>
  <c r="BY86" i="6"/>
  <c r="T32" i="3"/>
  <c r="T40" i="3"/>
  <c r="T36" i="3"/>
  <c r="AH112" i="12"/>
  <c r="AH112" i="13"/>
  <c r="BM62" i="5"/>
  <c r="AZ112" i="13"/>
  <c r="AZ112" i="12"/>
  <c r="BR32" i="5"/>
  <c r="AS17" i="5"/>
  <c r="AQ57" i="5"/>
  <c r="AQ12" i="5"/>
  <c r="AQ42" i="5"/>
  <c r="AQ27" i="5"/>
  <c r="AA40" i="3"/>
  <c r="BA6" i="4"/>
  <c r="AV62" i="5"/>
  <c r="AY16" i="5"/>
  <c r="AY17" i="5" s="1"/>
  <c r="AY7" i="4"/>
  <c r="AD40" i="3"/>
  <c r="AD36" i="3"/>
  <c r="AD32" i="3"/>
  <c r="BO86" i="6"/>
  <c r="AR6" i="4"/>
  <c r="AK62" i="5"/>
  <c r="H36" i="3"/>
  <c r="H32" i="3"/>
  <c r="H40" i="3"/>
  <c r="BD112" i="13"/>
  <c r="BD112" i="12"/>
  <c r="AE36" i="3"/>
  <c r="BR6" i="4"/>
  <c r="AS42" i="5"/>
  <c r="AS27" i="5"/>
  <c r="AS57" i="5"/>
  <c r="AS12" i="5"/>
  <c r="AZ6" i="4"/>
  <c r="AL17" i="5"/>
  <c r="AY6" i="4"/>
  <c r="AK8" i="4"/>
  <c r="BZ85" i="6"/>
  <c r="BZ85" i="7"/>
  <c r="BH16" i="5"/>
  <c r="BH7" i="4"/>
  <c r="BH130" i="9"/>
  <c r="BD6" i="4"/>
  <c r="BQ85" i="7"/>
  <c r="BQ85" i="6"/>
  <c r="BS86" i="6"/>
  <c r="BS112" i="13"/>
  <c r="BS112" i="12"/>
  <c r="AI17" i="5"/>
  <c r="AM6" i="4"/>
  <c r="BL16" i="5"/>
  <c r="BL7" i="4"/>
  <c r="BL8" i="4" s="1"/>
  <c r="BC6" i="4"/>
  <c r="BA32" i="5"/>
  <c r="P40" i="3"/>
  <c r="P32" i="3"/>
  <c r="P36" i="3"/>
  <c r="BJ36" i="4"/>
  <c r="AT8" i="4"/>
  <c r="AV8" i="4"/>
  <c r="BE62" i="5"/>
  <c r="BW57" i="5"/>
  <c r="BW12" i="5"/>
  <c r="BW42" i="5"/>
  <c r="BW27" i="5"/>
  <c r="BN32" i="5"/>
  <c r="BM86" i="6"/>
  <c r="BY32" i="5"/>
  <c r="BZ32" i="5"/>
  <c r="AO47" i="5"/>
  <c r="AW6" i="4"/>
  <c r="BY62" i="5"/>
  <c r="AY112" i="13"/>
  <c r="AT112" i="12"/>
  <c r="AT112" i="13"/>
  <c r="AV47" i="5"/>
  <c r="AL29" i="4"/>
  <c r="BX12" i="5"/>
  <c r="BX42" i="5"/>
  <c r="BX27" i="5"/>
  <c r="BX57" i="5"/>
  <c r="BQ6" i="4"/>
  <c r="BR62" i="5"/>
  <c r="BW17" i="5"/>
  <c r="AS32" i="5"/>
  <c r="BH112" i="12"/>
  <c r="AB36" i="3"/>
  <c r="AB40" i="3"/>
  <c r="AB32" i="3"/>
  <c r="AW32" i="5"/>
  <c r="BO16" i="5"/>
  <c r="BO17" i="5" s="1"/>
  <c r="BO7" i="4"/>
  <c r="BX4" i="15"/>
  <c r="BS16" i="5"/>
  <c r="BS7" i="4"/>
  <c r="BS130" i="9"/>
  <c r="BG16" i="5"/>
  <c r="BG7" i="4"/>
  <c r="BO112" i="13"/>
  <c r="BN4" i="15"/>
  <c r="E40" i="3"/>
  <c r="E32" i="3"/>
  <c r="E36" i="3"/>
  <c r="BV32" i="5"/>
  <c r="BN62" i="5"/>
  <c r="AN6" i="4"/>
  <c r="BY8" i="4"/>
  <c r="BY36" i="4"/>
  <c r="BY29" i="4"/>
  <c r="AV112" i="13"/>
  <c r="AV112" i="12"/>
  <c r="BP86" i="6"/>
  <c r="BV6" i="4"/>
  <c r="AK47" i="5"/>
  <c r="M40" i="3"/>
  <c r="M32" i="3"/>
  <c r="M36" i="3"/>
  <c r="AE40" i="3"/>
  <c r="L40" i="3"/>
  <c r="L32" i="3"/>
  <c r="L36" i="3"/>
  <c r="BQ32" i="5"/>
  <c r="BG6" i="4"/>
  <c r="AR112" i="13"/>
  <c r="AR112" i="12"/>
  <c r="BX112" i="13"/>
  <c r="BX112" i="12"/>
  <c r="AL32" i="5"/>
  <c r="AJ16" i="5"/>
  <c r="AJ7" i="4"/>
  <c r="AJ130" i="9"/>
  <c r="AY130" i="9"/>
  <c r="AU112" i="13"/>
  <c r="AU112" i="12"/>
  <c r="BY42" i="5"/>
  <c r="BY27" i="5"/>
  <c r="BY57" i="5"/>
  <c r="BY12" i="5"/>
  <c r="BP12" i="5"/>
  <c r="BP42" i="5"/>
  <c r="BP27" i="5"/>
  <c r="BP57" i="5"/>
  <c r="BN8" i="4"/>
  <c r="AL112" i="12"/>
  <c r="AL112" i="13"/>
  <c r="BI8" i="4"/>
  <c r="BI36" i="4"/>
  <c r="AX47" i="5"/>
  <c r="AX62" i="5"/>
  <c r="AH8" i="4"/>
  <c r="BT32" i="5"/>
  <c r="BW86" i="6"/>
  <c r="BW96" i="6"/>
  <c r="BW101" i="6" s="1"/>
  <c r="BB32" i="5"/>
  <c r="BB47" i="5"/>
  <c r="BL42" i="5"/>
  <c r="AL36" i="4"/>
  <c r="BP16" i="5"/>
  <c r="BP7" i="4"/>
  <c r="BP130" i="9"/>
  <c r="BA62" i="5"/>
  <c r="BJ15" i="4"/>
  <c r="AK112" i="12"/>
  <c r="AK112" i="13"/>
  <c r="BL57" i="5"/>
  <c r="BL27" i="5"/>
  <c r="AW112" i="13"/>
  <c r="AW112" i="12"/>
  <c r="AP47" i="5"/>
  <c r="AP62" i="5"/>
  <c r="AP17" i="5"/>
  <c r="BC57" i="5"/>
  <c r="BC12" i="5"/>
  <c r="BC42" i="5"/>
  <c r="BC27" i="5"/>
  <c r="BM101" i="13"/>
  <c r="BM101" i="12"/>
  <c r="AZ32" i="5"/>
  <c r="AZ47" i="5"/>
  <c r="BZ62" i="5"/>
  <c r="AM112" i="13"/>
  <c r="AM112" i="12"/>
  <c r="BY47" i="5"/>
  <c r="AY112" i="12"/>
  <c r="U40" i="3"/>
  <c r="U32" i="3"/>
  <c r="U36" i="3"/>
  <c r="BR47" i="5"/>
  <c r="AS62" i="5"/>
  <c r="BH112" i="13"/>
  <c r="AW62" i="5"/>
  <c r="BE6" i="4"/>
  <c r="BH6" i="4"/>
  <c r="AX17" i="5"/>
  <c r="BO112" i="12"/>
  <c r="AA32" i="3"/>
  <c r="BV62" i="5"/>
  <c r="BA112" i="12"/>
  <c r="BA112" i="13"/>
  <c r="BF112" i="12"/>
  <c r="BF112" i="13"/>
  <c r="BN47" i="5"/>
  <c r="AT47" i="5"/>
  <c r="AT62" i="5"/>
  <c r="AH47" i="5"/>
  <c r="AH62" i="5"/>
  <c r="X32" i="3"/>
  <c r="X40" i="3"/>
  <c r="X36" i="3"/>
  <c r="AH17" i="5"/>
  <c r="BC112" i="13"/>
  <c r="BC112" i="12"/>
  <c r="BE112" i="13"/>
  <c r="BE112" i="12"/>
  <c r="BQ62" i="5"/>
  <c r="AQ112" i="13"/>
  <c r="BT85" i="7"/>
  <c r="BT85" i="6"/>
  <c r="BG17" i="5"/>
  <c r="AL62" i="5"/>
  <c r="AR12" i="5"/>
  <c r="AR42" i="5"/>
  <c r="AR27" i="5"/>
  <c r="AR57" i="5"/>
  <c r="BO57" i="5"/>
  <c r="BO12" i="5"/>
  <c r="BO42" i="5"/>
  <c r="BO27" i="5"/>
  <c r="BN101" i="13"/>
  <c r="BN101" i="12"/>
  <c r="BL86" i="6"/>
  <c r="BR85" i="6"/>
  <c r="BR85" i="7"/>
  <c r="AP112" i="12"/>
  <c r="AP112" i="13"/>
  <c r="AM47" i="5"/>
  <c r="AM62" i="5"/>
  <c r="AM32" i="5"/>
  <c r="AM17" i="5"/>
  <c r="BP101" i="13"/>
  <c r="BP101" i="12"/>
  <c r="AT32" i="5"/>
  <c r="AX36" i="4"/>
  <c r="AX29" i="4"/>
  <c r="AC40" i="3"/>
  <c r="AC32" i="3"/>
  <c r="AC36" i="3"/>
  <c r="AN112" i="13"/>
  <c r="AN112" i="12"/>
  <c r="AJ112" i="13"/>
  <c r="AJ112" i="12"/>
  <c r="BF32" i="5"/>
  <c r="BF62" i="5"/>
  <c r="BZ4" i="15"/>
  <c r="BT62" i="5"/>
  <c r="BB62" i="5"/>
  <c r="BX16" i="5"/>
  <c r="BX7" i="4"/>
  <c r="BX8" i="4" s="1"/>
  <c r="AJ12" i="5"/>
  <c r="AJ42" i="5"/>
  <c r="AJ27" i="5"/>
  <c r="AJ57" i="5"/>
  <c r="AO112" i="13"/>
  <c r="AO112" i="12"/>
  <c r="AZ62" i="5"/>
  <c r="BI32" i="5"/>
  <c r="BI62" i="5"/>
  <c r="AL15" i="4"/>
  <c r="AZ12" i="5"/>
  <c r="AZ42" i="5"/>
  <c r="AZ27" i="5"/>
  <c r="AZ57" i="5"/>
  <c r="BA47" i="5"/>
  <c r="BR4" i="15"/>
  <c r="AQ16" i="5"/>
  <c r="AQ7" i="4"/>
  <c r="AX112" i="12"/>
  <c r="AX112" i="13"/>
  <c r="BF47" i="5"/>
  <c r="AP29" i="4"/>
  <c r="AP32" i="5"/>
  <c r="BX86" i="6"/>
  <c r="BX96" i="6"/>
  <c r="BX101" i="6" s="1"/>
  <c r="BU85" i="7"/>
  <c r="BU85" i="6"/>
  <c r="BP4" i="15"/>
  <c r="BT29" i="4"/>
  <c r="BT36" i="4"/>
  <c r="BG57" i="5"/>
  <c r="BG12" i="5"/>
  <c r="BG42" i="5"/>
  <c r="BG27" i="5"/>
  <c r="BZ47" i="5"/>
  <c r="AO32" i="5"/>
  <c r="BV85" i="6"/>
  <c r="BV85" i="7"/>
  <c r="BI42" i="5"/>
  <c r="BI27" i="5"/>
  <c r="BI57" i="5"/>
  <c r="BI12" i="5"/>
  <c r="BK57" i="5"/>
  <c r="BK12" i="5"/>
  <c r="BK42" i="5"/>
  <c r="BK27" i="5"/>
  <c r="AN62" i="5"/>
  <c r="BY17" i="5"/>
  <c r="AI57" i="5"/>
  <c r="AI12" i="5"/>
  <c r="AI42" i="5"/>
  <c r="AI27" i="5"/>
  <c r="BM42" i="5"/>
  <c r="BM57" i="5"/>
  <c r="BF36" i="4"/>
  <c r="BF29" i="4"/>
  <c r="BF8" i="4"/>
  <c r="BB112" i="12"/>
  <c r="BB112" i="13"/>
  <c r="BS6" i="4"/>
  <c r="AP36" i="4"/>
  <c r="AV32" i="5"/>
  <c r="AM57" i="5"/>
  <c r="AM12" i="5"/>
  <c r="AM42" i="5"/>
  <c r="AM27" i="5"/>
  <c r="BW6" i="4"/>
  <c r="AN32" i="5"/>
  <c r="AN47" i="5"/>
  <c r="AS47" i="5"/>
  <c r="BK16" i="5"/>
  <c r="BK7" i="4"/>
  <c r="AR16" i="5"/>
  <c r="AR7" i="4"/>
  <c r="AW47" i="5"/>
  <c r="AO6" i="4"/>
  <c r="AX32" i="5"/>
  <c r="AA36" i="3"/>
  <c r="BV47" i="5"/>
  <c r="BC47" i="5"/>
  <c r="BC62" i="5"/>
  <c r="BC32" i="5"/>
  <c r="BC17" i="5"/>
  <c r="BY4" i="15"/>
  <c r="BN42" i="5"/>
  <c r="BN57" i="5"/>
  <c r="BN27" i="5"/>
  <c r="AU16" i="5"/>
  <c r="AU7" i="4"/>
  <c r="AU8" i="4" s="1"/>
  <c r="BN17" i="5"/>
  <c r="BD16" i="5"/>
  <c r="BD7" i="4"/>
  <c r="BD130" i="9"/>
  <c r="BT112" i="13"/>
  <c r="BT112" i="12"/>
  <c r="AK32" i="5"/>
  <c r="BU4" i="15"/>
  <c r="BI47" i="5"/>
  <c r="BM6" i="4"/>
  <c r="AE32" i="3"/>
  <c r="BZ6" i="4"/>
  <c r="AH32" i="5"/>
  <c r="AS112" i="12"/>
  <c r="AS112" i="13"/>
  <c r="BQ47" i="5"/>
  <c r="AQ112" i="12"/>
  <c r="AS6" i="4"/>
  <c r="AX15" i="4"/>
  <c r="BL101" i="12"/>
  <c r="BL101" i="13"/>
  <c r="BM27" i="5"/>
  <c r="AL47" i="5"/>
  <c r="BS8" i="4" l="1"/>
  <c r="BX85" i="7"/>
  <c r="BX85" i="6"/>
  <c r="BK36" i="4"/>
  <c r="AH36" i="4"/>
  <c r="BI15" i="4"/>
  <c r="BN36" i="4"/>
  <c r="AJ36" i="4"/>
  <c r="AJ29" i="4"/>
  <c r="AJ8" i="4"/>
  <c r="BW32" i="5"/>
  <c r="BM85" i="7"/>
  <c r="BM85" i="6"/>
  <c r="AV29" i="4"/>
  <c r="AT15" i="4"/>
  <c r="BC36" i="4"/>
  <c r="BC29" i="4"/>
  <c r="BC8" i="4"/>
  <c r="BH62" i="5"/>
  <c r="BH32" i="5"/>
  <c r="BH47" i="5"/>
  <c r="BH17" i="5"/>
  <c r="AK15" i="4"/>
  <c r="AQ47" i="5"/>
  <c r="AZ29" i="4"/>
  <c r="AZ8" i="4"/>
  <c r="AZ36" i="4"/>
  <c r="BO85" i="6"/>
  <c r="BO85" i="7"/>
  <c r="BA8" i="4"/>
  <c r="BA36" i="4"/>
  <c r="BA29" i="4"/>
  <c r="BY85" i="7"/>
  <c r="BY85" i="6"/>
  <c r="BB29" i="4"/>
  <c r="BO8" i="4"/>
  <c r="AI29" i="4"/>
  <c r="BM8" i="4"/>
  <c r="BM36" i="4"/>
  <c r="BM29" i="4"/>
  <c r="AO8" i="4"/>
  <c r="AO36" i="4"/>
  <c r="AO29" i="4"/>
  <c r="AS8" i="4"/>
  <c r="AS36" i="4"/>
  <c r="AS29" i="4"/>
  <c r="BZ36" i="4"/>
  <c r="BZ29" i="4"/>
  <c r="BZ8" i="4"/>
  <c r="BK32" i="5"/>
  <c r="BL85" i="7"/>
  <c r="BL85" i="6"/>
  <c r="BE8" i="4"/>
  <c r="BE36" i="4"/>
  <c r="BE29" i="4"/>
  <c r="BK15" i="4"/>
  <c r="BP36" i="4"/>
  <c r="BP29" i="4"/>
  <c r="BP8" i="4"/>
  <c r="AH15" i="4"/>
  <c r="BN15" i="4"/>
  <c r="AJ62" i="5"/>
  <c r="AJ32" i="5"/>
  <c r="AJ47" i="5"/>
  <c r="AJ17" i="5"/>
  <c r="BP85" i="7"/>
  <c r="BP85" i="6"/>
  <c r="AN29" i="4"/>
  <c r="AN8" i="4"/>
  <c r="AN36" i="4"/>
  <c r="BG32" i="5"/>
  <c r="AW8" i="4"/>
  <c r="AW36" i="4"/>
  <c r="AW29" i="4"/>
  <c r="BT15" i="4"/>
  <c r="AV36" i="4"/>
  <c r="AM36" i="4"/>
  <c r="AM29" i="4"/>
  <c r="AM8" i="4"/>
  <c r="AI62" i="5"/>
  <c r="BS85" i="6"/>
  <c r="BS85" i="7"/>
  <c r="BD29" i="4"/>
  <c r="BD8" i="4"/>
  <c r="BD36" i="4"/>
  <c r="AQ32" i="5"/>
  <c r="BR36" i="4"/>
  <c r="BR29" i="4"/>
  <c r="BR8" i="4"/>
  <c r="AY62" i="5"/>
  <c r="BK17" i="5"/>
  <c r="BB36" i="4"/>
  <c r="BN85" i="6"/>
  <c r="BN85" i="7"/>
  <c r="AI36" i="4"/>
  <c r="AU47" i="5"/>
  <c r="AU32" i="5"/>
  <c r="BD62" i="5"/>
  <c r="BD32" i="5"/>
  <c r="BD47" i="5"/>
  <c r="BD17" i="5"/>
  <c r="BW36" i="4"/>
  <c r="BW29" i="4"/>
  <c r="BW8" i="4"/>
  <c r="BX29" i="4"/>
  <c r="AY47" i="5"/>
  <c r="BG62" i="5"/>
  <c r="BK8" i="4"/>
  <c r="AU17" i="5"/>
  <c r="BP62" i="5"/>
  <c r="BP32" i="5"/>
  <c r="BP47" i="5"/>
  <c r="BP17" i="5"/>
  <c r="BI29" i="4"/>
  <c r="BO32" i="5"/>
  <c r="BW62" i="5"/>
  <c r="BQ8" i="4"/>
  <c r="BQ36" i="4"/>
  <c r="BQ29" i="4"/>
  <c r="AV15" i="4"/>
  <c r="AT29" i="4"/>
  <c r="BO62" i="5"/>
  <c r="BL36" i="4"/>
  <c r="BL29" i="4"/>
  <c r="AI47" i="5"/>
  <c r="AK29" i="4"/>
  <c r="AQ17" i="5"/>
  <c r="AY36" i="4"/>
  <c r="AY29" i="4"/>
  <c r="AY8" i="4"/>
  <c r="BK62" i="5"/>
  <c r="BB15" i="4"/>
  <c r="BU15" i="4"/>
  <c r="AI15" i="4"/>
  <c r="BX36" i="4"/>
  <c r="AU29" i="4"/>
  <c r="AU36" i="4"/>
  <c r="AR62" i="5"/>
  <c r="AR32" i="5"/>
  <c r="AR47" i="5"/>
  <c r="AR17" i="5"/>
  <c r="BF15" i="4"/>
  <c r="AQ29" i="4"/>
  <c r="AQ36" i="4"/>
  <c r="BX62" i="5"/>
  <c r="BX32" i="5"/>
  <c r="BX47" i="5"/>
  <c r="BX17" i="5"/>
  <c r="AY32" i="5"/>
  <c r="BG47" i="5"/>
  <c r="BH8" i="4"/>
  <c r="BK29" i="4"/>
  <c r="AU62" i="5"/>
  <c r="BW85" i="6"/>
  <c r="BW85" i="7"/>
  <c r="AH29" i="4"/>
  <c r="AQ8" i="4"/>
  <c r="BN29" i="4"/>
  <c r="BG36" i="4"/>
  <c r="BG29" i="4"/>
  <c r="BG8" i="4"/>
  <c r="BV36" i="4"/>
  <c r="BV29" i="4"/>
  <c r="BV8" i="4"/>
  <c r="BY15" i="4"/>
  <c r="BS47" i="5"/>
  <c r="BS62" i="5"/>
  <c r="BS32" i="5"/>
  <c r="BS17" i="5"/>
  <c r="BW47" i="5"/>
  <c r="AT36" i="4"/>
  <c r="BO47" i="5"/>
  <c r="AU15" i="4"/>
  <c r="BL62" i="5"/>
  <c r="BL32" i="5"/>
  <c r="BL47" i="5"/>
  <c r="BL17" i="5"/>
  <c r="AI32" i="5"/>
  <c r="AK36" i="4"/>
  <c r="AQ62" i="5"/>
  <c r="AR29" i="4"/>
  <c r="AR8" i="4"/>
  <c r="AR36" i="4"/>
  <c r="BK47" i="5"/>
  <c r="AP15" i="4"/>
  <c r="BX15" i="4"/>
  <c r="BV15" i="4" l="1"/>
  <c r="BH36" i="4"/>
  <c r="AR15" i="4"/>
  <c r="BQ15" i="4"/>
  <c r="BD15" i="4"/>
  <c r="AN15" i="4"/>
  <c r="AS15" i="4"/>
  <c r="AO15" i="4"/>
  <c r="BM15" i="4"/>
  <c r="BS36" i="4"/>
  <c r="BH29" i="4"/>
  <c r="BL15" i="4"/>
  <c r="BR15" i="4"/>
  <c r="BP15" i="4"/>
  <c r="BZ15" i="4"/>
  <c r="BO29" i="4"/>
  <c r="BA15" i="4"/>
  <c r="AZ15" i="4"/>
  <c r="BS15" i="4"/>
  <c r="AQ15" i="4"/>
  <c r="AM15" i="4"/>
  <c r="BO36" i="4"/>
  <c r="BG15" i="4"/>
  <c r="BH15" i="4"/>
  <c r="AY15" i="4"/>
  <c r="BW15" i="4"/>
  <c r="AW15" i="4"/>
  <c r="BE15" i="4"/>
  <c r="BO15" i="4"/>
  <c r="BC15" i="4"/>
  <c r="AJ15" i="4"/>
  <c r="BS29" i="4"/>
</calcChain>
</file>

<file path=xl/sharedStrings.xml><?xml version="1.0" encoding="utf-8"?>
<sst xmlns="http://schemas.openxmlformats.org/spreadsheetml/2006/main" count="14582" uniqueCount="747">
  <si>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</si>
  <si>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</si>
  <si>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</si>
  <si>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</si>
  <si>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</si>
  <si>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</si>
  <si>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</si>
  <si>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2022/23. </t>
  </si>
  <si>
    <t xml:space="preserve">Table 1a: Benefit expenditure by benefit 1948/49 to 2022/23 nominal terms. </t>
  </si>
  <si>
    <t xml:space="preserve">Table 1b: Benefit expenditure by benefit 1948/49 to 2022/23 real terms prices. </t>
  </si>
  <si>
    <t>Table 1c: Caseloads by benefit</t>
  </si>
  <si>
    <t>Table 2a: Benefit expenditure by age group, 1978/79 to 2022/23 nominal terms.</t>
  </si>
  <si>
    <t>Table 2b: Benefit expenditure by age group, 1978/79 to 2022/23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</si>
  <si>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</si>
  <si>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</si>
  <si>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</si>
  <si>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</si>
  <si>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</si>
  <si>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</si>
  <si>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</si>
  <si>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</si>
  <si>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</si>
  <si>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</si>
  <si>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</si>
  <si>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Incapacity benefits</t>
  </si>
  <si>
    <t>Income Support</t>
  </si>
  <si>
    <t>Industrial injuries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</si>
  <si>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</si>
  <si>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</si>
  <si>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</si>
  <si>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</si>
  <si>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</si>
  <si>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</si>
  <si>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</si>
  <si>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</si>
  <si>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</si>
  <si>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</si>
  <si>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expenditure.tables@dwp.gsi.gov.uk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</si>
  <si>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</si>
  <si>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</si>
  <si>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</si>
  <si>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BASIS FOR THIS FORECAST</t>
  </si>
  <si>
    <t xml:space="preserve">Forecast figures are consistent with Autumn Budget 2017 Economic and Fiscal Outlook (EFO) published by the Office for Budget Responsibility (OBR) on 22nd November 2017. The OBR EFO is available at http://cdn.budgetresponsibility.org.uk/Nov2017EFOwebversion-2.pdf. The forecasts reflect the Government's delivery plans and the OBR’s additional judgements as set out in the EFO. 
Details of the DWP Social Security forecast (within Welfare Cap) are published in the EFO, Supplementary Table 2.21, at http://budgetresponsibility.org.uk/docs/dlm_uploads/November_2017_EFO_Supplementary_fiscal_tables_expenditure-1.xlsx
Due to different definitions of spending and to additional analysis leading to reassignment of spending across benefits, figures in these tables do not exactly match those in the EFO, but a reconciliation between the two is included at the foot of Table 1a. Rounding may be affected by the level of disaggregation of the EFO figures.
</t>
  </si>
  <si>
    <t>PRESENTATION OF FIGURES</t>
  </si>
  <si>
    <r>
      <rPr>
        <b/>
        <sz val="12"/>
        <rFont val="Arial"/>
        <family val="2"/>
      </rPr>
      <t>Welfare Cap:</t>
    </r>
    <r>
      <rPr>
        <sz val="12"/>
        <rFont val="Arial"/>
        <family val="2"/>
      </rPr>
      <t xml:space="preserve">
One of the government's fiscal rules is the welfare cap. The current cap was reset at Autumn Budget 2017 and applies to all DWP AME excluding state pensions and the most cyclical elements of welfare (Jobseeker’s Allowance, associated Housing Benefit, and the equivalent in Universal Credit). The cap also includes social security spending by other departments and the equivalent in Northern Ireland.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Where items of spending have ceased without an obvious replacement, we have assumed they are within the cap unless clearly analogous to those items that are currently excluded.
</t>
    </r>
  </si>
  <si>
    <r>
      <rPr>
        <b/>
        <sz val="12"/>
        <rFont val="Arial"/>
        <family val="2"/>
      </rPr>
      <t xml:space="preserve">UK Welfare table:
</t>
    </r>
    <r>
      <rPr>
        <sz val="12"/>
        <rFont val="Arial"/>
        <family val="2"/>
      </rPr>
      <t>Figures have been derived to</t>
    </r>
    <r>
      <rPr>
        <b/>
        <sz val="12"/>
        <rFont val="Arial"/>
        <family val="2"/>
      </rPr>
      <t xml:space="preserve"> </t>
    </r>
    <r>
      <rPr>
        <sz val="12"/>
        <rFont val="Arial"/>
        <family val="2"/>
      </rPr>
      <t xml:space="preserve">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2016/17 may vary slightly to those published in the Office of Budget Responsibility's Economic Fiscal Outlook in November 2017 due to latest outturn data.
Information on Tax Credits, Tax Free Child Care and Child Benefit is sourced from Her Majesty's Revenue &amp; Customs (HMRC) and OBR.
Statutory Paternity Pay, Statutory Adoption Pay, Statutory Additional Paternity Pay, and Shared Parental Pay are funded by the Department for Business, Energy &amp; Industrial Strategy (BEIS). Information on these payments has been sourced from BEIS and OBR.
</t>
    </r>
  </si>
  <si>
    <r>
      <rPr>
        <b/>
        <sz val="12"/>
        <color indexed="8"/>
        <rFont val="Arial"/>
        <family val="2"/>
      </rPr>
      <t>GB Welfare:</t>
    </r>
    <r>
      <rPr>
        <sz val="12"/>
        <color indexed="8"/>
        <rFont val="Arial"/>
        <family val="2"/>
      </rPr>
      <t xml:space="preserve">
Information on Tax Credits, Tax Free Child Care and Child Benefit is sourced from Her Majesty's Revenue &amp; Customs (HMRC) and OBR.  Figures are converted to Great Britain estimates using HMRC estimates of spending by country.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Energy &amp; Industrial Strategy (BEIS). Information on these payments has been sourced from BEIS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</si>
  <si>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</si>
  <si>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</si>
  <si>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Real terms:</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</si>
  <si>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rFont val="Arial"/>
        <family val="2"/>
      </rPr>
      <t>Rounding:</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</si>
  <si>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indexed="8"/>
        <rFont val="Arial"/>
        <family val="2"/>
      </rPr>
      <t xml:space="preserve">Caseload figures represent an average over the full financial year; caseloads for benefits which commenced or ended during a financial year still reflect an average over the full year.
</t>
    </r>
  </si>
  <si>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</si>
  <si>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rFont val="Arial"/>
        <family val="2"/>
      </rPr>
      <t>Accounting basis: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</si>
  <si>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t>BENEFIT SPECIFIC NOTES</t>
  </si>
  <si>
    <r>
      <rPr>
        <b/>
        <sz val="12"/>
        <rFont val="Arial"/>
        <family val="2"/>
      </rPr>
      <t>Treatment of 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2017/18,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</si>
  <si>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t>
    </r>
    <r>
      <rPr>
        <sz val="12"/>
        <rFont val="Arial"/>
        <family val="2"/>
      </rPr>
      <t xml:space="preserve">
</t>
    </r>
  </si>
  <si>
    <r>
      <rPr>
        <b/>
        <sz val="12"/>
        <color indexed="8"/>
        <rFont val="Arial"/>
        <family val="2"/>
      </rPr>
      <t>New Deal and Employment programme allowances:</t>
    </r>
    <r>
      <rPr>
        <sz val="12"/>
        <color indexed="8"/>
        <rFont val="Arial"/>
        <family val="2"/>
      </rPr>
      <t xml:space="preserve">
These comprise New Deal Allowances and expenditure for Work Programme customers on training courses for 30+ hours a week.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</si>
  <si>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</si>
  <si>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t xml:space="preserve">DEL expenditure: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scheme
    New Deal and Employment Allowances from 2014/15
    New Enterprise Allowance from 2014/15
    Pneumoconiosis 1979 scheme
    Specialised Vehicles Fund from 2014/15
    Sure Start Maternity Grant from 2014/15
    Vaccine Damage Payments from 2014/15
</t>
  </si>
  <si>
    <r>
      <rPr>
        <b/>
        <sz val="12"/>
        <rFont val="Arial"/>
        <family val="2"/>
      </rPr>
      <t>Discretionary Housing Payments:</t>
    </r>
    <r>
      <rPr>
        <sz val="12"/>
        <rFont val="Arial"/>
        <family val="2"/>
      </rPr>
      <t xml:space="preserve">
Discretionary Housing Payments outturn figures are shown up to 2016/17 and include all payments made by Local Authorities, whatever the funding source. Forecast figures from 2017/18 to 2020/21 are based on the £800m total allocation for 2016/17 to 2020/21 that was announced in the Summer 2015 Budget but show only the expected DWP DEL allocations for England and Wales, as funding for Scotland is now devolved and paid through the block grant. Expenditure beyond 2020/21 will be determined at the next Spending Review.</t>
    </r>
  </si>
  <si>
    <t>OTHER INFORMATION</t>
  </si>
  <si>
    <r>
      <rPr>
        <b/>
        <sz val="12"/>
        <color indexed="8"/>
        <rFont val="Arial"/>
        <family val="2"/>
      </rPr>
      <t>Benefit expenditure to support disabled people and people with health conditions (Table 4):</t>
    </r>
    <r>
      <rPr>
        <sz val="12"/>
        <color indexed="8"/>
        <rFont val="Arial"/>
        <family val="2"/>
      </rPr>
      <t xml:space="preserve">
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and their equivalents in Universal Credit. However, forecast figures for the contribution of the carers group to UC marginal costs from 2018/19 are not available. (See also note on Treatment of Universal Credit.) Benefits not otherwise associated with disability, incapacity or caring responsibilities (for example, State Pension) are not included, even 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</si>
  <si>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</si>
  <si>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</si>
  <si>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</si>
  <si>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</si>
  <si>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</si>
  <si>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</si>
  <si>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</si>
  <si>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</si>
  <si>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</si>
  <si>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</si>
  <si>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</si>
  <si>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</si>
  <si>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</si>
  <si>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t>Information relating to this table can be found in the 'Notes' tab</t>
  </si>
  <si>
    <t>Summary table: UK welfare,</t>
  </si>
  <si>
    <t>Department for Work &amp; Pensions, Northern Ireland Executive</t>
  </si>
  <si>
    <t>Her Majesty's Revenue and Customs and predecessors</t>
  </si>
  <si>
    <t>United Kingdom welfare spending, 
£ billion, nominal terms</t>
  </si>
  <si>
    <t xml:space="preserve">Welfare spend within the Welfare Cap </t>
  </si>
  <si>
    <t>of which DWP Social Security (GB)</t>
  </si>
  <si>
    <t>of which Northern Ireland Social Security</t>
  </si>
  <si>
    <t xml:space="preserve">of which Personal tax credits </t>
  </si>
  <si>
    <t>of which Child Benefit</t>
  </si>
  <si>
    <t>of which Tax Free Childcare</t>
  </si>
  <si>
    <t xml:space="preserve">of which Paternity, Parental and Adoption Pay </t>
  </si>
  <si>
    <t>of which Child Trust Fund; Health in Pregnancy Grant</t>
  </si>
  <si>
    <t xml:space="preserve">Welfare spend outside the Welfare Cap </t>
  </si>
  <si>
    <t>United Kingdom welfare spending, 
£ billion, real terms, 2017/18 prices</t>
  </si>
  <si>
    <t xml:space="preserve">  of which Northern Ireland Social Security</t>
  </si>
  <si>
    <t>United Kingdom welfare spending, 
£ per year, real terms, 2017/18 prices, per total household</t>
  </si>
  <si>
    <t>Total</t>
  </si>
  <si>
    <t>United Kingdom welfare spending, 
as a share of Gross Domestic Product</t>
  </si>
  <si>
    <t>United Kingdom welfare spending, 
as a share of Total Managed Expenditure</t>
  </si>
  <si>
    <t>Summary table: GB welfare,</t>
  </si>
  <si>
    <t xml:space="preserve">Department for Work &amp; Pensions, </t>
  </si>
  <si>
    <t>Great Britain welfare spending, 
£ billion, nominal terms</t>
  </si>
  <si>
    <t>People of working age and children</t>
  </si>
  <si>
    <t>Pensioners</t>
  </si>
  <si>
    <t>of which Universal Credit and predecessors</t>
  </si>
  <si>
    <t>of which personal tax credits</t>
  </si>
  <si>
    <t>Great Britain welfare spending, 
£ billion, real terms, 2017/18 prices</t>
  </si>
  <si>
    <t>Great Britain welfare spending, 
£ per year, real terms, 2017/18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</si>
  <si>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</si>
  <si>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</si>
  <si>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</si>
  <si>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</si>
  <si>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</si>
  <si>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</si>
  <si>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</si>
  <si>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</si>
  <si>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</si>
  <si>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</si>
  <si>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</si>
  <si>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2017/18 prices</t>
  </si>
  <si>
    <t>Benefit expenditure consistent with current DWP coverage, 
£ billion, real terms, 2017/18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</si>
  <si>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</si>
  <si>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</si>
  <si>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</si>
  <si>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</si>
  <si>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</si>
  <si>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</si>
  <si>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</si>
  <si>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</si>
  <si>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</si>
  <si>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</si>
  <si>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</si>
  <si>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</si>
  <si>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</si>
  <si>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</si>
  <si>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</si>
  <si>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</si>
  <si>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</si>
  <si>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</si>
  <si>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</si>
  <si>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</si>
  <si>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</si>
  <si>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</si>
  <si>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</si>
  <si>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</si>
  <si>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</si>
  <si>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</si>
  <si>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</si>
  <si>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</si>
  <si>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</si>
  <si>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</si>
  <si>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</si>
  <si>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</si>
  <si>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</si>
  <si>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</si>
  <si>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</si>
  <si>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</si>
  <si>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</si>
  <si>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</si>
  <si>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</si>
  <si>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</si>
  <si>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</si>
  <si>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</si>
  <si>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</si>
  <si>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</si>
  <si>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</si>
  <si>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</si>
  <si>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</si>
  <si>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</si>
  <si>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</si>
  <si>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</si>
  <si>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</si>
  <si>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</si>
  <si>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</si>
  <si>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</si>
  <si>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</si>
  <si>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</si>
  <si>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</si>
  <si>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</si>
  <si>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</si>
  <si>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</si>
  <si>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Sure Start Maternity Grant</t>
  </si>
  <si>
    <t>Unemployment Benefit</t>
  </si>
  <si>
    <t>Universal Credit - actual (to 2017/18)</t>
  </si>
  <si>
    <t>of which within Welfare Cap</t>
  </si>
  <si>
    <t>of which outside Welfare Cap</t>
  </si>
  <si>
    <t>Universal Credit - marginal costs (from 2018/19)</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</si>
  <si>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</si>
  <si>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</si>
  <si>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</si>
  <si>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</si>
  <si>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</si>
  <si>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</si>
  <si>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</si>
  <si>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</si>
  <si>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</si>
  <si>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</si>
  <si>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</si>
  <si>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</si>
  <si>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</si>
  <si>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</si>
  <si>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</si>
  <si>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</si>
  <si>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Benefits</t>
  </si>
  <si>
    <t>of which Council Tax Benefit</t>
  </si>
  <si>
    <t xml:space="preserve">of which Discretionary Housing Payments </t>
  </si>
  <si>
    <t>Reconciliation with OBR Economic &amp; Fiscal Outlook Supplementary Fiscal Table 2.21</t>
  </si>
  <si>
    <t>Total in DWP Annually Managed Expenditure (as row 84 above)</t>
  </si>
  <si>
    <t>removal of Over 75 TV Licences</t>
  </si>
  <si>
    <t>removal of accounting adjustments</t>
  </si>
  <si>
    <t>removal of latest data</t>
  </si>
  <si>
    <t>Total DWP AME (consistent with OBR's Economic &amp; Fiscal Outlook definition)</t>
  </si>
  <si>
    <t xml:space="preserve">DWP Social Security spending as shown in the Supplementary Fiscal Table 2.21 OBR Economic and Fiscal Outlook Published 22 November 2017 </t>
  </si>
  <si>
    <t>Reconciliation with DWP accounts for 2016/17</t>
  </si>
  <si>
    <t>plus additional provision for future Financial Assistance Scheme payments</t>
  </si>
  <si>
    <t>removal of Financial Assistance Scheme payments made to Northern Ireland recipients not in DWP Accounts</t>
  </si>
  <si>
    <t xml:space="preserve">plus Statutory Maternity Payment expenditure relating to prior years </t>
  </si>
  <si>
    <t>removal of latest outturn data not included in DWP Accounts</t>
  </si>
  <si>
    <t>other expenditure not related to above benefits included in DWP Accounts</t>
  </si>
  <si>
    <t>Total consistent with DWP Accounts (SOPS 1.1)</t>
  </si>
  <si>
    <t>Total Annually Managed Expenditure in DWP Accounts 2016/17 (SOPS 1.1 Analysis of net resource outturn by section)</t>
  </si>
  <si>
    <t>of which Voted</t>
  </si>
  <si>
    <t>of which Non voted</t>
  </si>
  <si>
    <t>Key to benefit type</t>
  </si>
  <si>
    <t xml:space="preserve">     (NC / NIR) = Non Contributory and Non Income Related benefit</t>
  </si>
  <si>
    <t xml:space="preserve">     (C) = Contributory benefit</t>
  </si>
  <si>
    <t xml:space="preserve">     (IR) = Income Related benefit</t>
  </si>
  <si>
    <t>Table 1b: Expenditure by benefit,</t>
  </si>
  <si>
    <t>£ million, real terms, 2017/18 prices</t>
  </si>
  <si>
    <t>of which Discretionary Housing Payments</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</si>
  <si>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</si>
  <si>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</si>
  <si>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</si>
  <si>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</si>
  <si>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</si>
  <si>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</si>
  <si>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</si>
  <si>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</si>
  <si>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</si>
  <si>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</si>
  <si>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</si>
  <si>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</si>
  <si>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</si>
  <si>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</si>
  <si>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</si>
  <si>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</si>
  <si>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</si>
  <si>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</si>
  <si>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</si>
  <si>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</si>
  <si>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</si>
  <si>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</si>
  <si>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</si>
  <si>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</si>
  <si>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</si>
  <si>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</si>
  <si>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</si>
  <si>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</si>
  <si>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</si>
  <si>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</si>
  <si>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</si>
  <si>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</si>
  <si>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</si>
  <si>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</si>
  <si>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</si>
  <si>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</si>
  <si>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</si>
  <si>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</si>
  <si>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</si>
  <si>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</si>
  <si>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</si>
  <si>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</si>
  <si>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</si>
  <si>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</si>
  <si>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</si>
  <si>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</si>
  <si>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</si>
  <si>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</si>
  <si>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</si>
  <si>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</si>
  <si>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</si>
  <si>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</si>
  <si>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</si>
  <si>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</si>
  <si>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</si>
  <si>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</si>
  <si>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</si>
  <si>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</si>
  <si>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</si>
  <si>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</si>
  <si>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</si>
  <si>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</si>
  <si>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</si>
  <si>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</si>
  <si>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</si>
  <si>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</si>
  <si>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</si>
  <si>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</si>
  <si>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</si>
  <si>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</si>
  <si>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</si>
  <si>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</si>
  <si>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</si>
  <si>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</si>
  <si>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</si>
  <si>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</si>
  <si>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</si>
  <si>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</si>
  <si>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</si>
  <si>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</si>
  <si>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</si>
  <si>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</si>
  <si>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</si>
  <si>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</si>
  <si>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</si>
  <si>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</si>
  <si>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</si>
  <si>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</si>
  <si>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</si>
  <si>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</si>
  <si>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</si>
  <si>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</si>
  <si>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</si>
  <si>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</si>
  <si>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</si>
  <si>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</si>
  <si>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</si>
  <si>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</si>
  <si>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</si>
  <si>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</si>
  <si>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Universal Credit actual costs (to 2017/18)</t>
  </si>
  <si>
    <t>Universal Credit marginal costs (from 2018/19)</t>
  </si>
  <si>
    <t>Total income-related benefits</t>
  </si>
  <si>
    <t>Aged above Pension Credit qualifying age / in receipt of Pension Credit or State Pension</t>
  </si>
  <si>
    <t>Universal Credit actual costs (to 2017/18 - not attributed to claimant group)</t>
  </si>
  <si>
    <t>Universal Credit marginal costs (from 2018/19 -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</si>
  <si>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</si>
  <si>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</si>
  <si>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</si>
  <si>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</si>
  <si>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</si>
  <si>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</si>
  <si>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</si>
  <si>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</si>
  <si>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</si>
  <si>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</si>
  <si>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</si>
  <si>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</si>
  <si>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</si>
  <si>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</si>
  <si>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</si>
  <si>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</si>
  <si>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</si>
  <si>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</si>
  <si>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Employment and Support Allowance and Universal Credit equivalent</t>
  </si>
  <si>
    <t>Income Support (incapacity / sick and disabled)</t>
  </si>
  <si>
    <t>of which industrial injuries benefits</t>
  </si>
  <si>
    <t xml:space="preserve">  Industrial Death Benefit</t>
  </si>
  <si>
    <t xml:space="preserve">  Industrial Injuries Disablement Benefit</t>
  </si>
  <si>
    <t xml:space="preserve">  Mesothelioma</t>
  </si>
  <si>
    <t xml:space="preserve">  Other Industrial Injuries Benefits</t>
  </si>
  <si>
    <t xml:space="preserve">  Pneumoconiosis 1979</t>
  </si>
  <si>
    <t>of which Carer's Allowance</t>
  </si>
  <si>
    <t>of which Income Support for carers and Universal Credit equivalent</t>
  </si>
  <si>
    <t>by claimant group (National Statistics definition)</t>
  </si>
  <si>
    <t>Carer</t>
  </si>
  <si>
    <t>Disabled</t>
  </si>
  <si>
    <t>Incapacity</t>
  </si>
  <si>
    <t>by claimant group (previous definition)</t>
  </si>
  <si>
    <t>Long-term sick and disabled</t>
  </si>
  <si>
    <t>Industrial Death Benefit</t>
  </si>
  <si>
    <t>Industrial Injuries Disablement Benefit</t>
  </si>
  <si>
    <t>Other Industrial Injuries Benefits</t>
  </si>
  <si>
    <t>Benefit expenditure to support disabled people and people with health conditions, as a share of Gross Domestic Product</t>
  </si>
  <si>
    <t>Benefit expenditure to support disabled people and people with health conditions, as a share of Total Managed Expenditure</t>
  </si>
  <si>
    <t>Tax credits, Child Benefit and other GB welfare expenditure,</t>
  </si>
  <si>
    <t>Personal tax credits and equivalents</t>
  </si>
  <si>
    <t xml:space="preserve">of which Disability Working Allowance </t>
  </si>
  <si>
    <t>of which Family Credit</t>
  </si>
  <si>
    <t>of which Income Support (child allowances)</t>
  </si>
  <si>
    <t>of which Jobseeker's Allowance - income-based (child allowances)</t>
  </si>
  <si>
    <t>of which Child Tax Credit and Working Tax Credit (Great Britain)</t>
  </si>
  <si>
    <t>of which Working families Tax Credit and Disabled Person's Tax Credit (Great Britain)</t>
  </si>
  <si>
    <t>Child Benefit, One Parent Benefit &amp; Guardian's Allowance(Great Britain)</t>
  </si>
  <si>
    <t>Her Majesty's Revenue and Customs</t>
  </si>
  <si>
    <t>Other welfare expenditure (Great Britain)</t>
  </si>
  <si>
    <t>Child Trust Fund</t>
  </si>
  <si>
    <t>Health in Pregnancy Grant</t>
  </si>
  <si>
    <t>Paternity, Parental and Adoption Pay</t>
  </si>
  <si>
    <t>Tax Free Childcare</t>
  </si>
  <si>
    <t>Reconciliation with HMRC published expenditure,</t>
  </si>
  <si>
    <t>United Kingdom</t>
  </si>
  <si>
    <t xml:space="preserve">Child Tax Credit and Working Tax Credit </t>
  </si>
  <si>
    <t xml:space="preserve">Working families Tax Credit and Disabled Person's Tax Credit </t>
  </si>
  <si>
    <t>of which expenditure component</t>
  </si>
  <si>
    <t>of which negative tax</t>
  </si>
  <si>
    <t>Child Benefit &amp; One Parent Benefit and Guardian's Allowance</t>
  </si>
  <si>
    <t>Great Britain (including payments overseas)</t>
  </si>
  <si>
    <t>Northern Ireland</t>
  </si>
  <si>
    <t>Bereavement related benefits expenditure,</t>
  </si>
  <si>
    <t>Bereavement Support Payment</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</si>
  <si>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</si>
  <si>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</si>
  <si>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</si>
  <si>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</si>
  <si>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</si>
  <si>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</si>
  <si>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</si>
  <si>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</si>
  <si>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</si>
  <si>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</si>
  <si>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</si>
  <si>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</si>
  <si>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</si>
  <si>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</si>
  <si>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</si>
  <si>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</si>
  <si>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</si>
  <si>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</si>
  <si>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</si>
  <si>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</si>
  <si>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</si>
  <si>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</si>
  <si>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</si>
  <si>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60 years of age and over</t>
  </si>
  <si>
    <t>Lone parents</t>
  </si>
  <si>
    <t>Short-term sick and others</t>
  </si>
  <si>
    <t>Total under 60 years of age</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</si>
  <si>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</si>
  <si>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</si>
  <si>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</si>
  <si>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</si>
  <si>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</si>
  <si>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</si>
  <si>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</si>
  <si>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</si>
  <si>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</si>
  <si>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</si>
  <si>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</si>
  <si>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</si>
  <si>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</si>
  <si>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</si>
  <si>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</si>
  <si>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</si>
  <si>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</si>
  <si>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</si>
  <si>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</si>
  <si>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</si>
  <si>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</si>
  <si>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</si>
  <si>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</si>
  <si>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</si>
  <si>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</si>
  <si>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</si>
  <si>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</si>
  <si>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</si>
  <si>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</si>
  <si>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</si>
  <si>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</si>
  <si>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</si>
  <si>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</si>
  <si>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</si>
  <si>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</si>
  <si>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</si>
  <si>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</si>
  <si>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million real terms, 2017/18 prices</t>
  </si>
  <si>
    <t xml:space="preserve">     of which Local Housing Allowance</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</si>
  <si>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</si>
  <si>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</si>
  <si>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</si>
  <si>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</si>
  <si>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</si>
  <si>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</si>
  <si>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</si>
  <si>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</si>
  <si>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</si>
  <si>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</si>
  <si>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</si>
  <si>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</si>
  <si>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</si>
  <si>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</si>
  <si>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</si>
  <si>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</si>
  <si>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</si>
  <si>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</si>
  <si>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</si>
  <si>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</si>
  <si>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</si>
  <si>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</si>
  <si>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</si>
  <si>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</si>
  <si>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</si>
  <si>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</si>
  <si>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</si>
  <si>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</si>
  <si>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</si>
  <si>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</si>
  <si>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</si>
  <si>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</si>
  <si>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</si>
  <si>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</si>
  <si>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</si>
  <si>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</si>
  <si>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</si>
  <si>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</si>
  <si>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</si>
  <si>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</si>
  <si>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</si>
  <si>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</si>
  <si>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</si>
  <si>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</si>
  <si>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</si>
  <si>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</si>
  <si>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</si>
  <si>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</si>
  <si>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</si>
  <si>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</si>
  <si>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</si>
  <si>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</si>
  <si>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</si>
  <si>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</si>
  <si>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</si>
  <si>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</si>
  <si>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</si>
  <si>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</si>
  <si>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</si>
  <si>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</si>
  <si>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</si>
  <si>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</si>
  <si>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</si>
  <si>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</si>
  <si>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</si>
  <si>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t>
  </si>
  <si>
    <t xml:space="preserve">    of which Pneumoconiosis 1979</t>
  </si>
  <si>
    <t xml:space="preserve">Industrial injuries benefits expenditure, </t>
  </si>
  <si>
    <t>Industrial injuries benefits caseload,
thousands</t>
  </si>
  <si>
    <t>Maternity benefits expenditure,</t>
  </si>
  <si>
    <t>of which adjustments made since last fiscal event following Government Acturaries Department figures</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</si>
  <si>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</si>
  <si>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</si>
  <si>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</si>
  <si>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</si>
  <si>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</si>
  <si>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</si>
  <si>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</si>
  <si>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</si>
  <si>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</si>
  <si>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</si>
  <si>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</si>
  <si>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</si>
  <si>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</si>
  <si>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</si>
  <si>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</si>
  <si>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</si>
  <si>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</si>
  <si>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</si>
  <si>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</si>
  <si>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</si>
  <si>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</si>
  <si>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</si>
  <si>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</si>
  <si>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</si>
  <si>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</si>
  <si>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</si>
  <si>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</si>
  <si>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</si>
  <si>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</si>
  <si>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</si>
  <si>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</si>
  <si>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</si>
  <si>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</si>
  <si>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</si>
  <si>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</si>
  <si>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</si>
  <si>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State Pension (non contributory only 'Category D')</t>
  </si>
  <si>
    <t>Unemployment benefits expenditure,</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</si>
  <si>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</si>
  <si>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</si>
  <si>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</si>
  <si>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</si>
  <si>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</si>
  <si>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</si>
  <si>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</si>
  <si>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</si>
  <si>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</si>
  <si>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</si>
  <si>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</si>
  <si>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</si>
  <si>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</si>
  <si>
    <t>Autumn Budget 2017</t>
  </si>
  <si>
    <t>Autumn Budget</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</si>
  <si>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</si>
  <si>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</si>
  <si>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</si>
  <si>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</si>
  <si>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</si>
  <si>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</si>
  <si>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</si>
  <si>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</si>
  <si>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</si>
  <si>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</si>
  <si>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</si>
  <si>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</si>
  <si>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</si>
  <si>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</si>
  <si>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</si>
  <si>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</si>
  <si>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</si>
  <si>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</si>
  <si>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</si>
  <si>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</si>
  <si>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</si>
  <si>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</si>
  <si>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</si>
  <si>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</si>
  <si>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</si>
  <si>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</si>
  <si>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</si>
  <si>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</si>
  <si>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Outturn</t>
  </si>
  <si>
    <t>Forecast</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</si>
  <si>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</si>
  <si>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</si>
  <si>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</si>
  <si>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</si>
  <si>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</si>
  <si>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</si>
  <si>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</si>
  <si>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</si>
  <si>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</si>
  <si>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</si>
  <si>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</si>
  <si>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</si>
  <si>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</si>
  <si>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</si>
  <si>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</si>
  <si>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</si>
  <si>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</si>
  <si>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</si>
  <si>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</si>
  <si>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</si>
  <si>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</si>
  <si>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</si>
  <si>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</si>
  <si>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</si>
  <si>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</si>
  <si>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</si>
  <si>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</si>
  <si>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</si>
  <si>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</si>
  <si>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</si>
  <si>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</si>
  <si>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</si>
  <si>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</si>
  <si>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</si>
  <si>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</si>
  <si>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</si>
  <si>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</si>
  <si>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</si>
  <si>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</si>
  <si>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</si>
  <si>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</si>
  <si>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</si>
  <si>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</si>
  <si>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</si>
  <si>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</si>
  <si>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</si>
  <si>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</si>
  <si>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</si>
  <si>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</si>
  <si>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</si>
  <si>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</si>
  <si>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</si>
  <si>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</si>
  <si>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</si>
  <si>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</si>
  <si>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</si>
  <si>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</si>
  <si>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</si>
  <si>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</si>
  <si>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</si>
  <si>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</si>
  <si>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</si>
  <si>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</si>
  <si>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</si>
  <si>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</si>
  <si>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</si>
  <si>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</si>
  <si>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</si>
  <si>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</si>
  <si>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</si>
  <si>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</si>
  <si>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</si>
  <si>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</si>
  <si>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</si>
  <si>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</si>
  <si>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</si>
  <si>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</si>
  <si>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</si>
  <si>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</si>
  <si>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</si>
  <si>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</si>
  <si>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</si>
  <si>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</si>
  <si>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</si>
  <si>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</si>
  <si>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</si>
  <si>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</si>
  <si>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</si>
  <si>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</si>
  <si>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</si>
  <si>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</si>
  <si>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</si>
  <si>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</si>
  <si>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</si>
  <si>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</si>
  <si>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</si>
  <si>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</si>
  <si>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</si>
  <si>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</si>
  <si>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</si>
  <si>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</si>
  <si>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</si>
  <si>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</si>
  <si>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</si>
  <si>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</si>
  <si>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</si>
  <si>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</si>
  <si>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</si>
  <si>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</si>
  <si>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</si>
  <si>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</si>
  <si>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</si>
  <si>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</si>
  <si>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</si>
  <si>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</si>
  <si>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</si>
  <si>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Forecast</t>
  </si>
  <si>
    <t>2018/19 Forecast</t>
  </si>
  <si>
    <t>2019/20 Forecast</t>
  </si>
  <si>
    <t>2020/21 Forecast</t>
  </si>
  <si>
    <t>2021/22 Forecast</t>
  </si>
  <si>
    <t>2022/23 Forecast</t>
  </si>
  <si>
    <t>Housing benefits</t>
  </si>
  <si>
    <t xml:space="preserve">Housing benefits </t>
  </si>
  <si>
    <t>of which associated Housing benefits</t>
  </si>
  <si>
    <t>of which Housing benefits</t>
  </si>
  <si>
    <t>Housing benefits expenditure,</t>
  </si>
  <si>
    <t xml:space="preserve">Housing benefits expenditure, </t>
  </si>
  <si>
    <t>Housing benefits caseloads, 
thousands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</si>
</sst>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0\ ;\-#,##0\ ;\-"/>
    <numFmt numFmtId="165" formatCode="#,##0.0\ ;\-#,##0.0\ ;\-"/>
    <numFmt numFmtId="166" formatCode="#,##0.000\ ;\-#,##0.000\ ;\-"/>
    <numFmt numFmtId="167" formatCode="0.0%"/>
    <numFmt numFmtId="168" formatCode="#,##0.00000000_ ;\-#,##0.00000000\ "/>
    <numFmt numFmtId="169" formatCode="#,##0.000_ ;\-#,##0.000\ "/>
    <numFmt numFmtId="170" formatCode="#,##0.0\ ;\-#,##0.0\ ;\-\ "/>
    <numFmt numFmtId="171" formatCode="0.000000%"/>
    <numFmt numFmtId="172" formatCode="0.00000%"/>
    <numFmt numFmtId="173" formatCode="#,##0.000\ ;\-#,##0.000\ ;\-\ "/>
    <numFmt numFmtId="174" formatCode="_-* #,##0_-;\-* #,##0_-;_-* &quot;-&quot;??_-;_-@_-"/>
    <numFmt numFmtId="175" formatCode="_-* #,##0.000_-;\-* #,##0.000_-;_-* &quot;-&quot;??_-;_-@_-"/>
    <numFmt numFmtId="176" formatCode="#,##0\ ;\-#,##0\ ;\-\ "/>
    <numFmt numFmtId="177" formatCode="#,##0;\-#,##0;\-"/>
  </numFmts>
  <fonts count="24" x14ac:knownFonts="1">
    <font>
      <sz val="10"/>
      <name val="Arial"/>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sz val="12"/>
      <color indexed="12"/>
      <name val="Arial"/>
      <family val="2"/>
    </font>
    <font>
      <sz val="10"/>
      <name val="Arial"/>
      <family val="2"/>
    </font>
    <font>
      <b/>
      <sz val="12"/>
      <name val="Arial"/>
      <family val="2"/>
    </font>
    <font>
      <sz val="12"/>
      <color theme="9" tint="-0.249977111117893"/>
      <name val="Arial"/>
      <family val="2"/>
    </font>
    <font>
      <b/>
      <sz val="12"/>
      <color theme="1"/>
      <name val="Arial"/>
      <family val="2"/>
    </font>
    <font>
      <sz val="12"/>
      <color indexed="8"/>
      <name val="Arial"/>
      <family val="2"/>
    </font>
    <font>
      <b/>
      <sz val="12"/>
      <color indexed="8"/>
      <name val="Arial"/>
      <family val="2"/>
    </font>
    <font>
      <sz val="12"/>
      <color indexed="9"/>
      <name val="Arial"/>
      <family val="2"/>
    </font>
    <font>
      <sz val="12"/>
      <color indexed="55"/>
      <name val="Arial"/>
      <family val="2"/>
    </font>
    <font>
      <sz val="12"/>
      <color indexed="22"/>
      <name val="Arial"/>
      <family val="2"/>
    </font>
    <font>
      <sz val="8"/>
      <name val="Arial"/>
      <family val="2"/>
    </font>
    <font>
      <b/>
      <sz val="12"/>
      <color indexed="12"/>
      <name val="Arial"/>
      <family val="2"/>
    </font>
    <font>
      <sz val="12"/>
      <color indexed="10"/>
      <name val="Arial"/>
      <family val="2"/>
    </font>
    <font>
      <b/>
      <sz val="12"/>
      <color indexed="9"/>
      <name val="Arial"/>
      <family val="2"/>
    </font>
    <font>
      <b/>
      <sz val="12"/>
      <color indexed="10"/>
      <name val="Arial"/>
      <family val="2"/>
    </font>
    <font>
      <b/>
      <u/>
      <sz val="12"/>
      <color indexed="12"/>
      <name val="Arial"/>
      <family val="2"/>
    </font>
    <font>
      <sz val="12"/>
      <color rgb="FFFF0000"/>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style="thin">
        <color indexed="64"/>
      </left>
      <right/>
      <top/>
      <bottom/>
      <diagonal/>
    </border>
    <border>
      <left/>
      <right/>
      <top style="thin">
        <color auto="1"/>
      </top>
      <bottom/>
      <diagonal/>
    </border>
    <border>
      <left/>
      <right style="medium">
        <color indexed="64"/>
      </right>
      <top style="thin">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double">
        <color indexed="64"/>
      </bottom>
      <diagonal/>
    </border>
    <border>
      <left/>
      <right style="medium">
        <color indexed="64"/>
      </right>
      <top/>
      <bottom style="double">
        <color indexed="64"/>
      </bottom>
      <diagonal/>
    </border>
    <border>
      <left style="thin">
        <color indexed="64"/>
      </left>
      <right/>
      <top style="thin">
        <color auto="1"/>
      </top>
      <bottom/>
      <diagonal/>
    </border>
    <border>
      <left/>
      <right style="thin">
        <color auto="1"/>
      </right>
      <top style="thin">
        <color auto="1"/>
      </top>
      <bottom/>
      <diagonal/>
    </border>
    <border>
      <left/>
      <right style="thin">
        <color auto="1"/>
      </right>
      <top/>
      <bottom/>
      <diagonal/>
    </border>
  </borders>
  <cellStyleXfs count="9">
    <xf numFmtId="0" fontId="0" fillId="0" borderId="0"/>
    <xf numFmtId="0" fontId="5" fillId="0" borderId="0" applyNumberFormat="0" applyFill="0" applyBorder="0" applyAlignment="0" applyProtection="0">
      <alignment vertical="top"/>
      <protection locked="0"/>
    </xf>
    <xf numFmtId="0" fontId="8" fillId="0" borderId="0"/>
    <xf numFmtId="0" fontId="8" fillId="0" borderId="0"/>
    <xf numFmtId="9" fontId="8" fillId="0" borderId="0" applyFont="0" applyFill="0" applyBorder="0" applyAlignment="0" applyProtection="0"/>
    <xf numFmtId="0" fontId="17" fillId="0" borderId="0"/>
    <xf numFmtId="43" fontId="8" fillId="0" borderId="0" applyFont="0" applyFill="0" applyBorder="0" applyAlignment="0" applyProtection="0"/>
    <xf numFmtId="0" fontId="8" fillId="0" borderId="0"/>
    <xf numFmtId="0" fontId="8" fillId="0" borderId="0"/>
  </cellStyleXfs>
  <cellXfs count="547">
    <xf numFmtId="0" fontId="0" fillId="0" borderId="0" xfId="0"/>
    <xf numFmtId="0" fontId="0" fillId="2" borderId="0" xfId="0" applyFill="1"/>
    <xf numFmtId="0" fontId="1" fillId="2" borderId="1" xfId="0" applyFont="1" applyFill="1" applyBorder="1" applyAlignment="1">
      <alignment horizontal="left" vertical="center" indent="22"/>
    </xf>
    <xf numFmtId="0" fontId="2" fillId="2" borderId="2" xfId="0" applyFont="1" applyFill="1" applyBorder="1" applyAlignment="1">
      <alignment horizontal="left" indent="18"/>
    </xf>
    <xf numFmtId="0" fontId="2" fillId="2" borderId="3" xfId="0" applyFont="1" applyFill="1" applyBorder="1" applyAlignment="1">
      <alignment horizontal="left" vertical="top" indent="18"/>
    </xf>
    <xf numFmtId="0" fontId="3" fillId="2" borderId="2" xfId="0" applyFont="1" applyFill="1" applyBorder="1" applyAlignment="1">
      <alignment horizontal="left" wrapText="1" indent="2"/>
    </xf>
    <xf numFmtId="0" fontId="3" fillId="2" borderId="2" xfId="0" applyFont="1" applyFill="1" applyBorder="1" applyAlignment="1">
      <alignment horizontal="left" indent="2"/>
    </xf>
    <xf numFmtId="0" fontId="4" fillId="2" borderId="2" xfId="0" applyFont="1" applyFill="1" applyBorder="1" applyAlignment="1">
      <alignment horizontal="left" indent="2"/>
    </xf>
    <xf numFmtId="0" fontId="6" fillId="2" borderId="2" xfId="1" applyFont="1" applyFill="1" applyBorder="1" applyAlignment="1" applyProtection="1">
      <alignment horizontal="left" indent="2"/>
    </xf>
    <xf numFmtId="0" fontId="4" fillId="2" borderId="2" xfId="0" applyFont="1" applyFill="1" applyBorder="1" applyAlignment="1">
      <alignment horizontal="left" wrapText="1" indent="2"/>
    </xf>
    <xf numFmtId="0" fontId="6" fillId="2" borderId="2" xfId="1" applyFont="1" applyFill="1" applyBorder="1" applyAlignment="1" applyProtection="1">
      <alignment horizontal="left" wrapText="1" indent="2"/>
    </xf>
    <xf numFmtId="0" fontId="6" fillId="2" borderId="2" xfId="1" applyFont="1" applyFill="1" applyBorder="1" applyAlignment="1" applyProtection="1">
      <alignment horizontal="left" vertical="top" indent="2"/>
    </xf>
    <xf numFmtId="0" fontId="6" fillId="2" borderId="4" xfId="1" applyFont="1" applyFill="1" applyBorder="1" applyAlignment="1" applyProtection="1">
      <alignment horizontal="left" vertical="top" wrapText="1" indent="2"/>
    </xf>
    <xf numFmtId="0" fontId="6" fillId="2" borderId="0" xfId="1" applyFont="1" applyFill="1" applyBorder="1" applyAlignment="1" applyProtection="1">
      <alignment horizontal="center" vertical="top"/>
    </xf>
    <xf numFmtId="0" fontId="7" fillId="2" borderId="0" xfId="1" applyFont="1" applyFill="1" applyBorder="1" applyAlignment="1" applyProtection="1">
      <alignment vertical="top"/>
    </xf>
    <xf numFmtId="0" fontId="3" fillId="2" borderId="0" xfId="2" applyFont="1" applyFill="1" applyBorder="1" applyAlignment="1">
      <alignment vertical="center"/>
    </xf>
    <xf numFmtId="0" fontId="9" fillId="2" borderId="5" xfId="2" applyFont="1" applyFill="1" applyBorder="1" applyAlignment="1">
      <alignment horizontal="center" vertical="top" wrapText="1"/>
    </xf>
    <xf numFmtId="0" fontId="9" fillId="2" borderId="6" xfId="2" applyFont="1" applyFill="1" applyBorder="1" applyAlignment="1">
      <alignment wrapText="1"/>
    </xf>
    <xf numFmtId="0" fontId="3" fillId="2" borderId="7" xfId="2" applyFont="1" applyFill="1" applyBorder="1" applyAlignment="1">
      <alignment vertical="center"/>
    </xf>
    <xf numFmtId="0" fontId="9" fillId="2" borderId="8" xfId="2" applyFont="1" applyFill="1" applyBorder="1" applyAlignment="1">
      <alignment horizontal="center" vertical="top" wrapText="1"/>
    </xf>
    <xf numFmtId="0" fontId="9" fillId="2" borderId="0" xfId="2" applyFont="1" applyFill="1" applyBorder="1" applyAlignment="1">
      <alignment vertical="center" wrapText="1"/>
    </xf>
    <xf numFmtId="0" fontId="3" fillId="2" borderId="9" xfId="2" applyFont="1" applyFill="1" applyBorder="1" applyAlignment="1">
      <alignment vertical="center"/>
    </xf>
    <xf numFmtId="0" fontId="9" fillId="2" borderId="0" xfId="2" applyFont="1" applyFill="1" applyBorder="1" applyAlignment="1">
      <alignment vertical="top" wrapText="1"/>
    </xf>
    <xf numFmtId="0" fontId="10" fillId="2" borderId="8" xfId="2" applyFont="1" applyFill="1" applyBorder="1" applyAlignment="1">
      <alignment vertical="top"/>
    </xf>
    <xf numFmtId="0" fontId="3" fillId="2" borderId="0" xfId="2" applyFont="1" applyFill="1" applyBorder="1" applyAlignment="1">
      <alignment horizontal="left" vertical="top" wrapText="1" indent="2"/>
    </xf>
    <xf numFmtId="0" fontId="11" fillId="2" borderId="0" xfId="2" applyFont="1" applyFill="1" applyBorder="1" applyAlignment="1">
      <alignment horizontal="left" vertical="top" wrapText="1"/>
    </xf>
    <xf numFmtId="0" fontId="3" fillId="2" borderId="0" xfId="0" applyFont="1" applyFill="1" applyBorder="1" applyAlignment="1">
      <alignment horizontal="left" vertical="top" wrapText="1" indent="2"/>
    </xf>
    <xf numFmtId="0" fontId="12" fillId="2" borderId="0" xfId="0" applyFont="1" applyFill="1" applyBorder="1" applyAlignment="1">
      <alignment horizontal="left" vertical="top" wrapText="1" indent="2"/>
    </xf>
    <xf numFmtId="0" fontId="13" fillId="2" borderId="0" xfId="0" applyFont="1" applyFill="1" applyBorder="1" applyAlignment="1">
      <alignment horizontal="left" vertical="top" wrapText="1" indent="2"/>
    </xf>
    <xf numFmtId="0" fontId="9" fillId="2" borderId="0" xfId="2" applyFont="1" applyFill="1" applyBorder="1" applyAlignment="1">
      <alignment horizontal="left" vertical="top" wrapText="1"/>
    </xf>
    <xf numFmtId="0" fontId="9" fillId="2" borderId="0" xfId="2" applyFont="1" applyFill="1" applyBorder="1" applyAlignment="1">
      <alignment horizontal="left" vertical="top"/>
    </xf>
    <xf numFmtId="0" fontId="3" fillId="2" borderId="9" xfId="2" applyFont="1" applyFill="1" applyBorder="1" applyAlignment="1">
      <alignment vertical="top"/>
    </xf>
    <xf numFmtId="0" fontId="3" fillId="2" borderId="0" xfId="2" applyFont="1" applyFill="1" applyBorder="1" applyAlignment="1">
      <alignment horizontal="left" vertical="top" wrapText="1" indent="4"/>
    </xf>
    <xf numFmtId="0" fontId="3" fillId="2" borderId="9" xfId="2" applyFont="1" applyFill="1" applyBorder="1" applyAlignment="1">
      <alignment vertical="center" wrapText="1"/>
    </xf>
    <xf numFmtId="0" fontId="10" fillId="2" borderId="10" xfId="2" applyFont="1" applyFill="1" applyBorder="1" applyAlignment="1">
      <alignment vertical="top"/>
    </xf>
    <xf numFmtId="0" fontId="3" fillId="2" borderId="11" xfId="2" applyFont="1" applyFill="1" applyBorder="1" applyAlignment="1">
      <alignment horizontal="left" vertical="top" wrapText="1" indent="2"/>
    </xf>
    <xf numFmtId="0" fontId="3" fillId="2" borderId="12" xfId="2" applyFont="1" applyFill="1" applyBorder="1" applyAlignment="1">
      <alignment vertical="center"/>
    </xf>
    <xf numFmtId="0" fontId="6" fillId="2" borderId="0" xfId="1" applyFont="1" applyFill="1" applyBorder="1" applyAlignment="1" applyProtection="1">
      <alignment horizontal="center" vertical="center"/>
    </xf>
    <xf numFmtId="0" fontId="6" fillId="2" borderId="0" xfId="1" applyFont="1" applyFill="1" applyBorder="1" applyAlignment="1" applyProtection="1">
      <alignment horizontal="left" vertical="center"/>
    </xf>
    <xf numFmtId="164" fontId="3" fillId="2" borderId="0" xfId="2" applyNumberFormat="1" applyFont="1" applyFill="1" applyBorder="1" applyAlignment="1">
      <alignment vertical="center"/>
    </xf>
    <xf numFmtId="0" fontId="3" fillId="2" borderId="0" xfId="2" applyFont="1" applyFill="1" applyAlignment="1">
      <alignment vertical="center"/>
    </xf>
    <xf numFmtId="0" fontId="9" fillId="2" borderId="5" xfId="2" applyFont="1" applyFill="1" applyBorder="1" applyAlignment="1">
      <alignment horizontal="center" wrapText="1"/>
    </xf>
    <xf numFmtId="0" fontId="3" fillId="2" borderId="6" xfId="2" applyFont="1" applyFill="1" applyBorder="1"/>
    <xf numFmtId="164" fontId="9" fillId="2" borderId="6" xfId="2" applyNumberFormat="1" applyFont="1" applyFill="1" applyBorder="1" applyAlignment="1">
      <alignment horizontal="right"/>
    </xf>
    <xf numFmtId="164" fontId="9" fillId="2" borderId="7" xfId="2" applyNumberFormat="1" applyFont="1" applyFill="1" applyBorder="1" applyAlignment="1">
      <alignment horizontal="right"/>
    </xf>
    <xf numFmtId="0" fontId="3" fillId="2" borderId="0" xfId="2" applyFont="1" applyFill="1"/>
    <xf numFmtId="0" fontId="9" fillId="2" borderId="8" xfId="2" applyFont="1" applyFill="1" applyBorder="1" applyAlignment="1">
      <alignment horizontal="center" wrapText="1"/>
    </xf>
    <xf numFmtId="0" fontId="3" fillId="2" borderId="0" xfId="2" applyNumberFormat="1" applyFont="1" applyFill="1" applyBorder="1" applyAlignment="1">
      <alignment vertical="top" wrapText="1"/>
    </xf>
    <xf numFmtId="164" fontId="9" fillId="2" borderId="0" xfId="2" applyNumberFormat="1" applyFont="1" applyFill="1" applyBorder="1" applyAlignment="1">
      <alignment horizontal="right"/>
    </xf>
    <xf numFmtId="164" fontId="9" fillId="2" borderId="9" xfId="2" applyNumberFormat="1" applyFont="1" applyFill="1" applyBorder="1" applyAlignment="1">
      <alignment horizontal="right"/>
    </xf>
    <xf numFmtId="0" fontId="3" fillId="2" borderId="0" xfId="2" applyNumberFormat="1" applyFont="1" applyFill="1" applyAlignment="1">
      <alignment vertical="top" wrapText="1"/>
    </xf>
    <xf numFmtId="0" fontId="9" fillId="2" borderId="8" xfId="2" applyFont="1" applyFill="1" applyBorder="1" applyAlignment="1">
      <alignment vertical="center" wrapText="1"/>
    </xf>
    <xf numFmtId="0" fontId="3" fillId="2" borderId="0" xfId="2" applyFont="1" applyFill="1" applyBorder="1"/>
    <xf numFmtId="164" fontId="14" fillId="2" borderId="0" xfId="2" applyNumberFormat="1" applyFont="1" applyFill="1" applyBorder="1"/>
    <xf numFmtId="164" fontId="3" fillId="2" borderId="0" xfId="2" applyNumberFormat="1" applyFont="1" applyFill="1" applyBorder="1"/>
    <xf numFmtId="164" fontId="3" fillId="2" borderId="9" xfId="2" applyNumberFormat="1" applyFont="1" applyFill="1" applyBorder="1"/>
    <xf numFmtId="0" fontId="3" fillId="2" borderId="8" xfId="2" applyFont="1" applyFill="1" applyBorder="1"/>
    <xf numFmtId="0" fontId="9" fillId="2" borderId="0" xfId="2" applyFont="1" applyFill="1" applyBorder="1" applyAlignment="1">
      <alignment wrapText="1"/>
    </xf>
    <xf numFmtId="0" fontId="9" fillId="2" borderId="0" xfId="2" applyFont="1" applyFill="1" applyBorder="1"/>
    <xf numFmtId="165" fontId="3" fillId="2" borderId="0" xfId="2" applyNumberFormat="1" applyFont="1" applyFill="1" applyBorder="1" applyAlignment="1">
      <alignment horizontal="right"/>
    </xf>
    <xf numFmtId="165" fontId="9" fillId="2" borderId="0" xfId="2" applyNumberFormat="1" applyFont="1" applyFill="1" applyBorder="1" applyAlignment="1">
      <alignment horizontal="right"/>
    </xf>
    <xf numFmtId="165" fontId="9" fillId="2" borderId="9" xfId="2" applyNumberFormat="1" applyFont="1" applyFill="1" applyBorder="1" applyAlignment="1">
      <alignment horizontal="right"/>
    </xf>
    <xf numFmtId="0" fontId="3" fillId="2" borderId="0" xfId="2" applyFont="1" applyFill="1" applyBorder="1" applyAlignment="1">
      <alignment horizontal="left" indent="1"/>
    </xf>
    <xf numFmtId="165" fontId="3" fillId="2" borderId="9" xfId="2" applyNumberFormat="1" applyFont="1" applyFill="1" applyBorder="1" applyAlignment="1">
      <alignment horizontal="right"/>
    </xf>
    <xf numFmtId="165" fontId="9" fillId="2" borderId="0" xfId="2" applyNumberFormat="1" applyFont="1" applyFill="1" applyBorder="1"/>
    <xf numFmtId="165" fontId="3" fillId="2" borderId="0" xfId="2" applyNumberFormat="1" applyFont="1" applyFill="1" applyBorder="1"/>
    <xf numFmtId="165" fontId="3" fillId="2" borderId="9" xfId="2" applyNumberFormat="1" applyFont="1" applyFill="1" applyBorder="1"/>
    <xf numFmtId="0" fontId="3" fillId="2" borderId="8" xfId="2" applyFont="1" applyFill="1" applyBorder="1" applyAlignment="1">
      <alignment horizontal="center" vertical="center" wrapText="1"/>
    </xf>
    <xf numFmtId="166" fontId="3" fillId="2" borderId="0" xfId="2" applyNumberFormat="1" applyFont="1" applyFill="1" applyBorder="1" applyAlignment="1">
      <alignment horizontal="right"/>
    </xf>
    <xf numFmtId="166" fontId="3" fillId="2" borderId="9" xfId="2" applyNumberFormat="1" applyFont="1" applyFill="1" applyBorder="1" applyAlignment="1">
      <alignment horizontal="right"/>
    </xf>
    <xf numFmtId="0" fontId="3" fillId="2" borderId="8" xfId="2" applyFont="1" applyFill="1" applyBorder="1" applyAlignment="1">
      <alignment vertical="center" wrapText="1"/>
    </xf>
    <xf numFmtId="0" fontId="3" fillId="2" borderId="11" xfId="2" applyFont="1" applyFill="1" applyBorder="1" applyAlignment="1">
      <alignment horizontal="left" vertical="top" indent="1"/>
    </xf>
    <xf numFmtId="0" fontId="3" fillId="2" borderId="11" xfId="2" applyFont="1" applyFill="1" applyBorder="1" applyAlignment="1">
      <alignment vertical="top"/>
    </xf>
    <xf numFmtId="165" fontId="3" fillId="2" borderId="11" xfId="2" applyNumberFormat="1" applyFont="1" applyFill="1" applyBorder="1" applyAlignment="1">
      <alignment horizontal="right" vertical="top"/>
    </xf>
    <xf numFmtId="165" fontId="3" fillId="2" borderId="12" xfId="2" applyNumberFormat="1" applyFont="1" applyFill="1" applyBorder="1" applyAlignment="1">
      <alignment horizontal="right" vertical="top"/>
    </xf>
    <xf numFmtId="165" fontId="9" fillId="2" borderId="9" xfId="2" applyNumberFormat="1" applyFont="1" applyFill="1" applyBorder="1"/>
    <xf numFmtId="0" fontId="3" fillId="2" borderId="11" xfId="2" applyFont="1" applyFill="1" applyBorder="1" applyAlignment="1">
      <alignment horizontal="left" vertical="top"/>
    </xf>
    <xf numFmtId="165" fontId="3" fillId="2" borderId="11" xfId="2" applyNumberFormat="1" applyFont="1" applyFill="1" applyBorder="1" applyAlignment="1">
      <alignment vertical="top"/>
    </xf>
    <xf numFmtId="165" fontId="3" fillId="2" borderId="12" xfId="2" applyNumberFormat="1" applyFont="1" applyFill="1" applyBorder="1" applyAlignment="1">
      <alignment vertical="top"/>
    </xf>
    <xf numFmtId="0" fontId="9" fillId="2" borderId="11" xfId="2" applyFont="1" applyFill="1" applyBorder="1" applyAlignment="1">
      <alignment vertical="center"/>
    </xf>
    <xf numFmtId="0" fontId="3" fillId="2" borderId="11" xfId="2" applyFont="1" applyFill="1" applyBorder="1" applyAlignment="1">
      <alignment vertical="center"/>
    </xf>
    <xf numFmtId="164" fontId="9" fillId="2" borderId="11" xfId="2" applyNumberFormat="1" applyFont="1" applyFill="1" applyBorder="1" applyAlignment="1">
      <alignment vertical="center"/>
    </xf>
    <xf numFmtId="164" fontId="9" fillId="2" borderId="12" xfId="2" applyNumberFormat="1" applyFont="1" applyFill="1" applyBorder="1" applyAlignment="1">
      <alignment vertical="center"/>
    </xf>
    <xf numFmtId="0" fontId="3" fillId="2" borderId="9" xfId="2" applyFont="1" applyFill="1" applyBorder="1"/>
    <xf numFmtId="167" fontId="3" fillId="2" borderId="0" xfId="4" applyNumberFormat="1" applyFont="1" applyFill="1" applyBorder="1"/>
    <xf numFmtId="167" fontId="3" fillId="2" borderId="9" xfId="4" applyNumberFormat="1" applyFont="1" applyFill="1" applyBorder="1"/>
    <xf numFmtId="167" fontId="9" fillId="2" borderId="11" xfId="4" applyNumberFormat="1" applyFont="1" applyFill="1" applyBorder="1" applyAlignment="1">
      <alignment vertical="center"/>
    </xf>
    <xf numFmtId="167" fontId="9" fillId="2" borderId="12" xfId="4" applyNumberFormat="1" applyFont="1" applyFill="1" applyBorder="1" applyAlignment="1">
      <alignment vertical="center"/>
    </xf>
    <xf numFmtId="0" fontId="9" fillId="2" borderId="10" xfId="2" applyFont="1" applyFill="1" applyBorder="1"/>
    <xf numFmtId="0" fontId="9" fillId="2" borderId="0" xfId="2" applyFont="1" applyFill="1"/>
    <xf numFmtId="0" fontId="6" fillId="2" borderId="11" xfId="1" applyFont="1" applyFill="1" applyBorder="1" applyAlignment="1" applyProtection="1">
      <alignment horizontal="center" vertical="center"/>
    </xf>
    <xf numFmtId="164" fontId="3" fillId="2" borderId="11" xfId="2" applyNumberFormat="1" applyFont="1" applyFill="1" applyBorder="1" applyAlignment="1">
      <alignment vertical="center"/>
    </xf>
    <xf numFmtId="0" fontId="9" fillId="2" borderId="13" xfId="2" applyFont="1" applyFill="1" applyBorder="1" applyAlignment="1">
      <alignment vertical="center" wrapText="1"/>
    </xf>
    <xf numFmtId="0" fontId="9" fillId="2" borderId="14" xfId="2" applyFont="1" applyFill="1" applyBorder="1" applyAlignment="1">
      <alignment vertical="center" wrapText="1"/>
    </xf>
    <xf numFmtId="0" fontId="3" fillId="2" borderId="14" xfId="2" applyFont="1" applyFill="1" applyBorder="1"/>
    <xf numFmtId="164" fontId="14" fillId="2" borderId="14" xfId="2" applyNumberFormat="1" applyFont="1" applyFill="1" applyBorder="1"/>
    <xf numFmtId="164" fontId="3" fillId="2" borderId="14" xfId="2" applyNumberFormat="1" applyFont="1" applyFill="1" applyBorder="1"/>
    <xf numFmtId="164" fontId="3" fillId="2" borderId="15" xfId="2" applyNumberFormat="1" applyFont="1" applyFill="1" applyBorder="1"/>
    <xf numFmtId="0" fontId="3" fillId="2" borderId="0" xfId="2" applyFont="1" applyFill="1" applyBorder="1" applyAlignment="1">
      <alignment horizontal="left" indent="2"/>
    </xf>
    <xf numFmtId="0" fontId="3" fillId="2" borderId="11" xfId="2" applyFont="1" applyFill="1" applyBorder="1"/>
    <xf numFmtId="165" fontId="3" fillId="2" borderId="11" xfId="2" applyNumberFormat="1" applyFont="1" applyFill="1" applyBorder="1"/>
    <xf numFmtId="165" fontId="3" fillId="2" borderId="12" xfId="2" applyNumberFormat="1" applyFont="1" applyFill="1" applyBorder="1"/>
    <xf numFmtId="164" fontId="9" fillId="2" borderId="0" xfId="2" applyNumberFormat="1" applyFont="1" applyFill="1" applyBorder="1"/>
    <xf numFmtId="164" fontId="9" fillId="2" borderId="9" xfId="2" applyNumberFormat="1" applyFont="1" applyFill="1" applyBorder="1"/>
    <xf numFmtId="164" fontId="3" fillId="2" borderId="11" xfId="2" applyNumberFormat="1" applyFont="1" applyFill="1" applyBorder="1"/>
    <xf numFmtId="164" fontId="3" fillId="2" borderId="12" xfId="2" applyNumberFormat="1" applyFont="1" applyFill="1" applyBorder="1"/>
    <xf numFmtId="167" fontId="9" fillId="2" borderId="0" xfId="4" applyNumberFormat="1" applyFont="1" applyFill="1" applyBorder="1"/>
    <xf numFmtId="167" fontId="9" fillId="2" borderId="9" xfId="4" applyNumberFormat="1" applyFont="1" applyFill="1" applyBorder="1"/>
    <xf numFmtId="0" fontId="3" fillId="2" borderId="12" xfId="2" applyFont="1" applyFill="1" applyBorder="1"/>
    <xf numFmtId="0" fontId="9" fillId="2" borderId="8" xfId="2" applyFont="1" applyFill="1" applyBorder="1"/>
    <xf numFmtId="0" fontId="3" fillId="2" borderId="10" xfId="2" applyFont="1" applyFill="1" applyBorder="1"/>
    <xf numFmtId="165" fontId="3" fillId="2" borderId="11" xfId="2" applyNumberFormat="1" applyFont="1" applyFill="1" applyBorder="1" applyAlignment="1">
      <alignment vertical="center"/>
    </xf>
    <xf numFmtId="0" fontId="9" fillId="2" borderId="6" xfId="2" applyFont="1" applyFill="1" applyBorder="1" applyAlignment="1">
      <alignment vertical="top" wrapText="1"/>
    </xf>
    <xf numFmtId="0" fontId="9" fillId="2" borderId="14" xfId="2" applyFont="1" applyFill="1" applyBorder="1" applyAlignment="1">
      <alignment vertical="top" wrapText="1"/>
    </xf>
    <xf numFmtId="165" fontId="14" fillId="2" borderId="14" xfId="2" applyNumberFormat="1" applyFont="1" applyFill="1" applyBorder="1"/>
    <xf numFmtId="165" fontId="3" fillId="2" borderId="14" xfId="2" applyNumberFormat="1" applyFont="1" applyFill="1" applyBorder="1"/>
    <xf numFmtId="165" fontId="3" fillId="2" borderId="15" xfId="2" applyNumberFormat="1" applyFont="1" applyFill="1" applyBorder="1"/>
    <xf numFmtId="0" fontId="9" fillId="2" borderId="0" xfId="2" applyFont="1" applyFill="1" applyAlignment="1">
      <alignment wrapText="1"/>
    </xf>
    <xf numFmtId="165" fontId="3" fillId="2" borderId="0" xfId="2" applyNumberFormat="1" applyFont="1" applyFill="1" applyAlignment="1">
      <alignment horizontal="right"/>
    </xf>
    <xf numFmtId="165" fontId="3" fillId="2" borderId="0" xfId="2" applyNumberFormat="1" applyFont="1" applyFill="1"/>
    <xf numFmtId="0" fontId="3" fillId="2" borderId="0" xfId="2" applyFont="1" applyFill="1" applyAlignment="1">
      <alignment horizontal="left" indent="1"/>
    </xf>
    <xf numFmtId="165" fontId="9" fillId="2" borderId="0" xfId="2" applyNumberFormat="1" applyFont="1" applyFill="1"/>
    <xf numFmtId="168" fontId="3" fillId="2" borderId="0" xfId="2" applyNumberFormat="1" applyFont="1" applyFill="1"/>
    <xf numFmtId="169" fontId="3" fillId="2" borderId="0" xfId="2" applyNumberFormat="1" applyFont="1" applyFill="1"/>
    <xf numFmtId="167" fontId="3" fillId="2" borderId="0" xfId="4" applyNumberFormat="1" applyFont="1" applyFill="1"/>
    <xf numFmtId="170" fontId="3" fillId="2" borderId="0" xfId="2" applyNumberFormat="1" applyFont="1" applyFill="1"/>
    <xf numFmtId="170" fontId="9" fillId="2" borderId="0" xfId="2" applyNumberFormat="1" applyFont="1" applyFill="1"/>
    <xf numFmtId="167" fontId="9" fillId="2" borderId="0" xfId="4" applyNumberFormat="1" applyFont="1" applyFill="1"/>
    <xf numFmtId="171" fontId="3" fillId="2" borderId="0" xfId="2" applyNumberFormat="1" applyFont="1" applyFill="1" applyBorder="1"/>
    <xf numFmtId="172" fontId="3" fillId="2" borderId="0" xfId="2" applyNumberFormat="1" applyFont="1" applyFill="1" applyBorder="1"/>
    <xf numFmtId="164" fontId="15" fillId="2" borderId="11" xfId="2" applyNumberFormat="1" applyFont="1" applyFill="1" applyBorder="1" applyAlignment="1">
      <alignment horizontal="center" vertical="center"/>
    </xf>
    <xf numFmtId="0" fontId="9" fillId="2" borderId="0" xfId="2" applyFont="1" applyFill="1" applyBorder="1" applyAlignment="1">
      <alignment horizontal="center" vertical="top" wrapText="1"/>
    </xf>
    <xf numFmtId="164" fontId="14" fillId="2" borderId="15" xfId="2" applyNumberFormat="1" applyFont="1" applyFill="1" applyBorder="1"/>
    <xf numFmtId="0" fontId="3" fillId="2" borderId="8" xfId="2" applyFont="1" applyFill="1" applyBorder="1" applyAlignment="1">
      <alignment horizontal="center"/>
    </xf>
    <xf numFmtId="0" fontId="3" fillId="2" borderId="0" xfId="0" applyFont="1" applyFill="1" applyBorder="1" applyAlignment="1">
      <alignment horizontal="center"/>
    </xf>
    <xf numFmtId="164" fontId="3" fillId="2" borderId="0" xfId="2" applyNumberFormat="1" applyFont="1" applyFill="1" applyBorder="1" applyAlignment="1">
      <alignment horizontal="right"/>
    </xf>
    <xf numFmtId="164" fontId="3" fillId="2" borderId="9" xfId="2" applyNumberFormat="1" applyFont="1" applyFill="1" applyBorder="1" applyAlignment="1">
      <alignment horizontal="right"/>
    </xf>
    <xf numFmtId="164" fontId="16" fillId="2" borderId="0" xfId="2" applyNumberFormat="1" applyFont="1" applyFill="1" applyBorder="1" applyAlignment="1">
      <alignment horizontal="right"/>
    </xf>
    <xf numFmtId="164" fontId="16" fillId="2" borderId="9" xfId="2" applyNumberFormat="1" applyFont="1" applyFill="1" applyBorder="1" applyAlignment="1">
      <alignment horizontal="right"/>
    </xf>
    <xf numFmtId="0" fontId="3" fillId="2" borderId="0" xfId="2" applyFont="1" applyFill="1" applyBorder="1" applyAlignment="1">
      <alignment horizontal="center"/>
    </xf>
    <xf numFmtId="0" fontId="3" fillId="2" borderId="0" xfId="2" applyFont="1" applyFill="1" applyBorder="1" applyAlignment="1">
      <alignment horizontal="left"/>
    </xf>
    <xf numFmtId="3" fontId="3" fillId="2" borderId="8" xfId="5" applyNumberFormat="1" applyFont="1" applyFill="1" applyBorder="1" applyAlignment="1" applyProtection="1">
      <alignment horizontal="center"/>
    </xf>
    <xf numFmtId="3" fontId="3" fillId="2" borderId="8" xfId="5" applyNumberFormat="1" applyFont="1" applyFill="1" applyBorder="1" applyAlignment="1">
      <alignment horizontal="center"/>
    </xf>
    <xf numFmtId="0" fontId="3" fillId="2" borderId="0" xfId="0" applyFont="1" applyFill="1" applyBorder="1"/>
    <xf numFmtId="0" fontId="3" fillId="2" borderId="0" xfId="2" applyFont="1" applyFill="1" applyBorder="1" applyAlignment="1"/>
    <xf numFmtId="173" fontId="3" fillId="2" borderId="8" xfId="2" applyNumberFormat="1" applyFont="1" applyFill="1" applyBorder="1" applyAlignment="1">
      <alignment horizontal="center"/>
    </xf>
    <xf numFmtId="0" fontId="3" fillId="2" borderId="0" xfId="0" applyFont="1" applyFill="1" applyBorder="1" applyAlignment="1">
      <alignment horizontal="left" indent="1"/>
    </xf>
    <xf numFmtId="0" fontId="9" fillId="2" borderId="8" xfId="2" applyFont="1" applyFill="1" applyBorder="1" applyAlignment="1">
      <alignment horizontal="center"/>
    </xf>
    <xf numFmtId="0" fontId="9" fillId="2" borderId="0" xfId="2" applyFont="1" applyFill="1" applyBorder="1" applyAlignment="1">
      <alignment horizontal="center"/>
    </xf>
    <xf numFmtId="164" fontId="3" fillId="2" borderId="0" xfId="0" applyNumberFormat="1" applyFont="1" applyFill="1" applyBorder="1"/>
    <xf numFmtId="164" fontId="3" fillId="2" borderId="9" xfId="0" applyNumberFormat="1" applyFont="1" applyFill="1" applyBorder="1"/>
    <xf numFmtId="0" fontId="3" fillId="2" borderId="11" xfId="2" applyFont="1" applyFill="1" applyBorder="1" applyAlignment="1">
      <alignment horizontal="center"/>
    </xf>
    <xf numFmtId="166" fontId="3" fillId="2" borderId="11" xfId="2" applyNumberFormat="1" applyFont="1" applyFill="1" applyBorder="1"/>
    <xf numFmtId="174" fontId="9" fillId="2" borderId="0" xfId="6" applyNumberFormat="1" applyFont="1" applyFill="1" applyBorder="1" applyAlignment="1">
      <alignment horizontal="center"/>
    </xf>
    <xf numFmtId="0" fontId="3" fillId="2" borderId="6" xfId="2" applyFont="1" applyFill="1" applyBorder="1" applyAlignment="1">
      <alignment horizontal="center"/>
    </xf>
    <xf numFmtId="164" fontId="3" fillId="2" borderId="6" xfId="2" applyNumberFormat="1" applyFont="1" applyFill="1" applyBorder="1"/>
    <xf numFmtId="164" fontId="3" fillId="2" borderId="7" xfId="2" applyNumberFormat="1" applyFont="1" applyFill="1" applyBorder="1"/>
    <xf numFmtId="0" fontId="9" fillId="2" borderId="0" xfId="2" applyFont="1" applyFill="1" applyBorder="1" applyAlignment="1"/>
    <xf numFmtId="164" fontId="3" fillId="2" borderId="0" xfId="2" applyNumberFormat="1" applyFont="1" applyFill="1" applyBorder="1" applyAlignment="1"/>
    <xf numFmtId="164" fontId="9" fillId="2" borderId="0" xfId="2" applyNumberFormat="1" applyFont="1" applyFill="1" applyBorder="1" applyAlignment="1"/>
    <xf numFmtId="164" fontId="9" fillId="2" borderId="9" xfId="2" applyNumberFormat="1" applyFont="1" applyFill="1" applyBorder="1" applyAlignment="1"/>
    <xf numFmtId="0" fontId="3" fillId="2" borderId="8" xfId="2" applyFont="1" applyFill="1" applyBorder="1" applyAlignment="1">
      <alignment horizontal="center" vertical="top"/>
    </xf>
    <xf numFmtId="0" fontId="3" fillId="2" borderId="0" xfId="2" applyFont="1" applyFill="1" applyBorder="1" applyAlignment="1">
      <alignment horizontal="left" vertical="top" indent="1"/>
    </xf>
    <xf numFmtId="0" fontId="3" fillId="2" borderId="0" xfId="2" applyFont="1" applyFill="1" applyBorder="1" applyAlignment="1">
      <alignment horizontal="center" vertical="top"/>
    </xf>
    <xf numFmtId="164" fontId="3" fillId="2" borderId="0" xfId="2" applyNumberFormat="1" applyFont="1" applyFill="1" applyBorder="1" applyAlignment="1">
      <alignment vertical="top"/>
    </xf>
    <xf numFmtId="164" fontId="3" fillId="2" borderId="9" xfId="2" applyNumberFormat="1" applyFont="1" applyFill="1" applyBorder="1" applyAlignment="1">
      <alignment vertical="top"/>
    </xf>
    <xf numFmtId="0" fontId="9" fillId="2" borderId="0" xfId="2" applyFont="1" applyFill="1" applyBorder="1" applyAlignment="1">
      <alignment vertical="top"/>
    </xf>
    <xf numFmtId="164" fontId="9" fillId="2" borderId="0" xfId="2" applyNumberFormat="1" applyFont="1" applyFill="1" applyBorder="1" applyAlignment="1">
      <alignment vertical="top"/>
    </xf>
    <xf numFmtId="164" fontId="9" fillId="2" borderId="9" xfId="2" applyNumberFormat="1" applyFont="1" applyFill="1" applyBorder="1" applyAlignment="1">
      <alignment vertical="top"/>
    </xf>
    <xf numFmtId="164" fontId="3" fillId="2" borderId="9" xfId="2" applyNumberFormat="1" applyFont="1" applyFill="1" applyBorder="1" applyAlignment="1"/>
    <xf numFmtId="0" fontId="3" fillId="2" borderId="0" xfId="2" applyFont="1" applyFill="1" applyBorder="1" applyAlignment="1">
      <alignment horizontal="left" wrapText="1" indent="1"/>
    </xf>
    <xf numFmtId="164" fontId="8" fillId="2" borderId="0" xfId="2" applyNumberFormat="1" applyFill="1" applyBorder="1" applyAlignment="1"/>
    <xf numFmtId="164" fontId="8" fillId="2" borderId="9" xfId="2" applyNumberFormat="1" applyFill="1" applyBorder="1" applyAlignment="1"/>
    <xf numFmtId="0" fontId="3" fillId="2" borderId="0" xfId="2" applyFont="1" applyFill="1" applyBorder="1" applyAlignment="1">
      <alignment horizontal="left" vertical="top" wrapText="1" indent="1"/>
    </xf>
    <xf numFmtId="164" fontId="8" fillId="2" borderId="0" xfId="2" applyNumberFormat="1" applyFont="1" applyFill="1" applyBorder="1" applyAlignment="1">
      <alignment vertical="top"/>
    </xf>
    <xf numFmtId="164" fontId="8" fillId="2" borderId="0" xfId="2" applyNumberFormat="1" applyFill="1" applyBorder="1" applyAlignment="1">
      <alignment vertical="top"/>
    </xf>
    <xf numFmtId="164" fontId="8" fillId="2" borderId="9" xfId="2" applyNumberFormat="1" applyFill="1" applyBorder="1" applyAlignment="1">
      <alignment vertical="top"/>
    </xf>
    <xf numFmtId="0" fontId="3" fillId="2" borderId="10" xfId="2" applyFont="1" applyFill="1" applyBorder="1" applyAlignment="1">
      <alignment horizontal="center"/>
    </xf>
    <xf numFmtId="0" fontId="9" fillId="2" borderId="6" xfId="2" applyFont="1" applyFill="1" applyBorder="1"/>
    <xf numFmtId="174" fontId="9" fillId="2" borderId="6" xfId="6" applyNumberFormat="1" applyFont="1" applyFill="1" applyBorder="1" applyAlignment="1">
      <alignment horizontal="center"/>
    </xf>
    <xf numFmtId="164" fontId="9" fillId="2" borderId="6" xfId="6" applyNumberFormat="1" applyFont="1" applyFill="1" applyBorder="1" applyAlignment="1">
      <alignment horizontal="right"/>
    </xf>
    <xf numFmtId="164" fontId="9" fillId="2" borderId="6" xfId="6" applyNumberFormat="1" applyFont="1" applyFill="1" applyBorder="1"/>
    <xf numFmtId="164" fontId="9" fillId="2" borderId="0" xfId="6" applyNumberFormat="1" applyFont="1" applyFill="1" applyBorder="1"/>
    <xf numFmtId="164" fontId="9" fillId="2" borderId="7" xfId="6" applyNumberFormat="1" applyFont="1" applyFill="1" applyBorder="1"/>
    <xf numFmtId="164" fontId="9" fillId="2" borderId="0" xfId="6" applyNumberFormat="1" applyFont="1" applyFill="1" applyBorder="1" applyAlignment="1">
      <alignment horizontal="right"/>
    </xf>
    <xf numFmtId="164" fontId="9" fillId="2" borderId="9" xfId="6" applyNumberFormat="1" applyFont="1" applyFill="1" applyBorder="1"/>
    <xf numFmtId="164" fontId="9" fillId="2" borderId="0" xfId="4" applyNumberFormat="1" applyFont="1" applyFill="1" applyBorder="1"/>
    <xf numFmtId="0" fontId="3" fillId="2" borderId="0" xfId="2" applyFont="1" applyFill="1" applyAlignment="1">
      <alignment horizontal="center"/>
    </xf>
    <xf numFmtId="164" fontId="3" fillId="2" borderId="0" xfId="2" applyNumberFormat="1" applyFont="1" applyFill="1"/>
    <xf numFmtId="164" fontId="3" fillId="2" borderId="11" xfId="7" applyNumberFormat="1" applyFont="1" applyFill="1" applyBorder="1" applyAlignment="1">
      <alignment vertical="center"/>
    </xf>
    <xf numFmtId="0" fontId="3" fillId="2" borderId="0" xfId="7" applyFont="1" applyFill="1" applyAlignment="1">
      <alignment vertical="center"/>
    </xf>
    <xf numFmtId="0" fontId="9" fillId="2" borderId="6" xfId="7" applyFont="1" applyFill="1" applyBorder="1" applyAlignment="1">
      <alignment wrapText="1"/>
    </xf>
    <xf numFmtId="0" fontId="9" fillId="2" borderId="6" xfId="7" applyFont="1" applyFill="1" applyBorder="1" applyAlignment="1">
      <alignment vertical="top" wrapText="1"/>
    </xf>
    <xf numFmtId="0" fontId="3" fillId="2" borderId="0" xfId="7" applyFont="1" applyFill="1"/>
    <xf numFmtId="0" fontId="9" fillId="2" borderId="0" xfId="7" applyFont="1" applyFill="1" applyBorder="1" applyAlignment="1">
      <alignment vertical="center" wrapText="1"/>
    </xf>
    <xf numFmtId="0" fontId="9" fillId="2" borderId="0" xfId="7" applyFont="1" applyFill="1" applyBorder="1" applyAlignment="1">
      <alignment vertical="top" wrapText="1"/>
    </xf>
    <xf numFmtId="0" fontId="3" fillId="2" borderId="0" xfId="7" applyNumberFormat="1" applyFont="1" applyFill="1" applyAlignment="1">
      <alignment vertical="top" wrapText="1"/>
    </xf>
    <xf numFmtId="0" fontId="9" fillId="2" borderId="14" xfId="7" applyFont="1" applyFill="1" applyBorder="1" applyAlignment="1">
      <alignment vertical="center" wrapText="1"/>
    </xf>
    <xf numFmtId="0" fontId="9" fillId="2" borderId="14" xfId="7" applyFont="1" applyFill="1" applyBorder="1" applyAlignment="1">
      <alignment vertical="top" wrapText="1"/>
    </xf>
    <xf numFmtId="164" fontId="14" fillId="2" borderId="14" xfId="7" applyNumberFormat="1" applyFont="1" applyFill="1" applyBorder="1"/>
    <xf numFmtId="164" fontId="14" fillId="2" borderId="15" xfId="7" applyNumberFormat="1" applyFont="1" applyFill="1" applyBorder="1"/>
    <xf numFmtId="0" fontId="3" fillId="2" borderId="0" xfId="7" applyFont="1" applyFill="1" applyBorder="1" applyAlignment="1">
      <alignment horizontal="center"/>
    </xf>
    <xf numFmtId="164" fontId="14" fillId="2" borderId="0" xfId="7" applyNumberFormat="1" applyFont="1" applyFill="1" applyBorder="1"/>
    <xf numFmtId="164" fontId="3" fillId="2" borderId="0" xfId="7" applyNumberFormat="1" applyFont="1" applyFill="1" applyAlignment="1">
      <alignment horizontal="right"/>
    </xf>
    <xf numFmtId="164" fontId="3" fillId="2" borderId="0" xfId="7" applyNumberFormat="1" applyFont="1" applyFill="1" applyBorder="1" applyAlignment="1">
      <alignment horizontal="right"/>
    </xf>
    <xf numFmtId="164" fontId="3" fillId="2" borderId="9" xfId="7" applyNumberFormat="1" applyFont="1" applyFill="1" applyBorder="1" applyAlignment="1">
      <alignment horizontal="right"/>
    </xf>
    <xf numFmtId="0" fontId="3" fillId="2" borderId="0" xfId="7" applyFont="1" applyFill="1" applyAlignment="1">
      <alignment horizontal="center"/>
    </xf>
    <xf numFmtId="0" fontId="3" fillId="2" borderId="0" xfId="7" applyFont="1" applyFill="1" applyAlignment="1">
      <alignment horizontal="left" indent="1"/>
    </xf>
    <xf numFmtId="164" fontId="3" fillId="2" borderId="0" xfId="6" applyNumberFormat="1" applyFont="1" applyFill="1" applyAlignment="1">
      <alignment horizontal="right"/>
    </xf>
    <xf numFmtId="164" fontId="3" fillId="2" borderId="0" xfId="6" applyNumberFormat="1" applyFont="1" applyFill="1" applyBorder="1" applyAlignment="1">
      <alignment horizontal="right"/>
    </xf>
    <xf numFmtId="164" fontId="3" fillId="2" borderId="9" xfId="6" applyNumberFormat="1" applyFont="1" applyFill="1" applyBorder="1" applyAlignment="1">
      <alignment horizontal="right"/>
    </xf>
    <xf numFmtId="0" fontId="3" fillId="2" borderId="0" xfId="0" applyFont="1" applyFill="1"/>
    <xf numFmtId="0" fontId="9" fillId="2" borderId="11" xfId="7" applyFont="1" applyFill="1" applyBorder="1" applyAlignment="1">
      <alignment horizontal="center"/>
    </xf>
    <xf numFmtId="0" fontId="9" fillId="2" borderId="11" xfId="7" applyFont="1" applyFill="1" applyBorder="1"/>
    <xf numFmtId="174" fontId="9" fillId="2" borderId="11" xfId="6" applyNumberFormat="1" applyFont="1" applyFill="1" applyBorder="1" applyAlignment="1">
      <alignment horizontal="center"/>
    </xf>
    <xf numFmtId="164" fontId="9" fillId="2" borderId="11" xfId="6" applyNumberFormat="1" applyFont="1" applyFill="1" applyBorder="1"/>
    <xf numFmtId="164" fontId="9" fillId="2" borderId="12" xfId="6" applyNumberFormat="1" applyFont="1" applyFill="1" applyBorder="1"/>
    <xf numFmtId="0" fontId="9" fillId="2" borderId="0" xfId="7" applyFont="1" applyFill="1"/>
    <xf numFmtId="164" fontId="3" fillId="2" borderId="0" xfId="7" applyNumberFormat="1" applyFont="1" applyFill="1"/>
    <xf numFmtId="164" fontId="9" fillId="2" borderId="14" xfId="2" applyNumberFormat="1" applyFont="1" applyFill="1" applyBorder="1"/>
    <xf numFmtId="175" fontId="9" fillId="2" borderId="0" xfId="2" applyNumberFormat="1" applyFont="1" applyFill="1" applyBorder="1"/>
    <xf numFmtId="175" fontId="3" fillId="2" borderId="0" xfId="2" applyNumberFormat="1" applyFont="1" applyFill="1" applyBorder="1" applyAlignment="1">
      <alignment horizontal="center"/>
    </xf>
    <xf numFmtId="0" fontId="9" fillId="2" borderId="0" xfId="2" applyFont="1" applyFill="1" applyBorder="1" applyAlignment="1">
      <alignment horizontal="left" indent="1"/>
    </xf>
    <xf numFmtId="176" fontId="3" fillId="2" borderId="8" xfId="2" applyNumberFormat="1" applyFont="1" applyFill="1" applyBorder="1" applyAlignment="1">
      <alignment horizontal="center"/>
    </xf>
    <xf numFmtId="0" fontId="9" fillId="2" borderId="0" xfId="2" applyFont="1" applyFill="1" applyBorder="1" applyAlignment="1">
      <alignment horizontal="left"/>
    </xf>
    <xf numFmtId="164" fontId="3" fillId="2" borderId="16" xfId="2" applyNumberFormat="1" applyFont="1" applyFill="1" applyBorder="1" applyAlignment="1">
      <alignment horizontal="right"/>
    </xf>
    <xf numFmtId="0" fontId="9" fillId="2" borderId="0" xfId="0" applyFont="1" applyFill="1" applyBorder="1"/>
    <xf numFmtId="164" fontId="3" fillId="2" borderId="0" xfId="2" applyNumberFormat="1" applyFont="1" applyFill="1" applyBorder="1" applyAlignment="1">
      <alignment horizontal="left"/>
    </xf>
    <xf numFmtId="176" fontId="3" fillId="2" borderId="0" xfId="2" applyNumberFormat="1" applyFont="1" applyFill="1" applyBorder="1" applyAlignment="1">
      <alignment horizontal="right"/>
    </xf>
    <xf numFmtId="174" fontId="3" fillId="2" borderId="0" xfId="6" applyNumberFormat="1" applyFont="1" applyFill="1" applyBorder="1" applyAlignment="1">
      <alignment horizontal="left" indent="2"/>
    </xf>
    <xf numFmtId="174" fontId="9" fillId="2" borderId="0" xfId="6" applyNumberFormat="1" applyFont="1" applyFill="1" applyBorder="1"/>
    <xf numFmtId="0" fontId="3" fillId="2" borderId="0" xfId="7" applyFont="1" applyFill="1" applyBorder="1" applyAlignment="1">
      <alignment vertical="center"/>
    </xf>
    <xf numFmtId="0" fontId="9" fillId="2" borderId="6" xfId="7" applyFont="1" applyFill="1" applyBorder="1" applyAlignment="1">
      <alignment vertical="center" wrapText="1"/>
    </xf>
    <xf numFmtId="0" fontId="3" fillId="2" borderId="0" xfId="7" applyFont="1" applyFill="1" applyBorder="1"/>
    <xf numFmtId="0" fontId="3" fillId="2" borderId="0" xfId="7" applyNumberFormat="1" applyFont="1" applyFill="1" applyBorder="1" applyAlignment="1">
      <alignment vertical="top" wrapText="1"/>
    </xf>
    <xf numFmtId="164" fontId="3" fillId="2" borderId="0" xfId="2" applyNumberFormat="1" applyFont="1" applyFill="1" applyAlignment="1">
      <alignment horizontal="right"/>
    </xf>
    <xf numFmtId="0" fontId="3" fillId="2" borderId="0" xfId="2" applyFont="1" applyFill="1" applyAlignment="1">
      <alignment horizontal="left"/>
    </xf>
    <xf numFmtId="0" fontId="3" fillId="2" borderId="0" xfId="7" applyFont="1" applyFill="1" applyAlignment="1">
      <alignment horizontal="left"/>
    </xf>
    <xf numFmtId="176" fontId="3" fillId="2" borderId="0" xfId="7" applyNumberFormat="1" applyFont="1" applyFill="1" applyAlignment="1">
      <alignment horizontal="center"/>
    </xf>
    <xf numFmtId="176" fontId="3" fillId="2" borderId="0" xfId="7" applyNumberFormat="1" applyFont="1" applyFill="1" applyAlignment="1">
      <alignment horizontal="right"/>
    </xf>
    <xf numFmtId="176" fontId="3" fillId="2" borderId="0" xfId="7" applyNumberFormat="1" applyFont="1" applyFill="1" applyBorder="1" applyAlignment="1">
      <alignment horizontal="right"/>
    </xf>
    <xf numFmtId="164" fontId="3" fillId="2" borderId="0" xfId="7" quotePrefix="1" applyNumberFormat="1" applyFont="1" applyFill="1" applyBorder="1" applyAlignment="1">
      <alignment horizontal="right"/>
    </xf>
    <xf numFmtId="164" fontId="3" fillId="2" borderId="9" xfId="7" quotePrefix="1" applyNumberFormat="1" applyFont="1" applyFill="1" applyBorder="1" applyAlignment="1">
      <alignment horizontal="right"/>
    </xf>
    <xf numFmtId="0" fontId="3" fillId="2" borderId="0" xfId="7" applyFont="1" applyFill="1" applyAlignment="1">
      <alignment horizontal="left" indent="2"/>
    </xf>
    <xf numFmtId="0" fontId="9" fillId="2" borderId="0" xfId="7" applyFont="1" applyFill="1" applyBorder="1" applyAlignment="1">
      <alignment horizontal="center"/>
    </xf>
    <xf numFmtId="0" fontId="9" fillId="2" borderId="0" xfId="7" applyFont="1" applyFill="1" applyBorder="1"/>
    <xf numFmtId="0" fontId="3" fillId="2" borderId="11" xfId="7" applyFont="1" applyFill="1" applyBorder="1" applyAlignment="1">
      <alignment horizontal="center"/>
    </xf>
    <xf numFmtId="0" fontId="3" fillId="2" borderId="11" xfId="7" applyFont="1" applyFill="1" applyBorder="1"/>
    <xf numFmtId="164" fontId="3" fillId="2" borderId="11" xfId="7" applyNumberFormat="1" applyFont="1" applyFill="1" applyBorder="1" applyAlignment="1">
      <alignment horizontal="right"/>
    </xf>
    <xf numFmtId="164" fontId="3" fillId="2" borderId="12" xfId="7" applyNumberFormat="1" applyFont="1" applyFill="1" applyBorder="1" applyAlignment="1">
      <alignment horizontal="right"/>
    </xf>
    <xf numFmtId="164" fontId="3" fillId="2" borderId="0" xfId="7" applyNumberFormat="1" applyFont="1" applyFill="1" applyBorder="1"/>
    <xf numFmtId="0" fontId="9" fillId="2" borderId="6" xfId="2" applyFont="1" applyFill="1" applyBorder="1" applyAlignment="1">
      <alignment vertical="center" wrapText="1"/>
    </xf>
    <xf numFmtId="164" fontId="3" fillId="2" borderId="17" xfId="2" applyNumberFormat="1" applyFont="1" applyFill="1" applyBorder="1" applyAlignment="1">
      <alignment horizontal="left"/>
    </xf>
    <xf numFmtId="164" fontId="3" fillId="2" borderId="17" xfId="2" applyNumberFormat="1" applyFont="1" applyFill="1" applyBorder="1" applyAlignment="1">
      <alignment horizontal="right"/>
    </xf>
    <xf numFmtId="164" fontId="3" fillId="2" borderId="16" xfId="2" applyNumberFormat="1" applyFont="1" applyFill="1" applyBorder="1" applyAlignment="1">
      <alignment horizontal="left"/>
    </xf>
    <xf numFmtId="0" fontId="3" fillId="2" borderId="0" xfId="2" applyFont="1" applyFill="1" applyBorder="1" applyAlignment="1">
      <alignment horizontal="left" indent="4"/>
    </xf>
    <xf numFmtId="0" fontId="3" fillId="2" borderId="0" xfId="0" applyFont="1" applyFill="1" applyBorder="1" applyAlignment="1"/>
    <xf numFmtId="0" fontId="9" fillId="2" borderId="10" xfId="2" applyFont="1" applyFill="1" applyBorder="1" applyAlignment="1">
      <alignment horizontal="center"/>
    </xf>
    <xf numFmtId="0" fontId="9" fillId="2" borderId="11" xfId="2" applyFont="1" applyFill="1" applyBorder="1"/>
    <xf numFmtId="164" fontId="9" fillId="2" borderId="11" xfId="2" applyNumberFormat="1" applyFont="1" applyFill="1" applyBorder="1"/>
    <xf numFmtId="164" fontId="9" fillId="2" borderId="11" xfId="2" applyNumberFormat="1" applyFont="1" applyFill="1" applyBorder="1" applyAlignment="1">
      <alignment horizontal="right"/>
    </xf>
    <xf numFmtId="164" fontId="9" fillId="2" borderId="12" xfId="2" applyNumberFormat="1" applyFont="1" applyFill="1" applyBorder="1" applyAlignment="1">
      <alignment horizontal="right"/>
    </xf>
    <xf numFmtId="0" fontId="9" fillId="2" borderId="0" xfId="2" applyFont="1" applyFill="1" applyAlignment="1">
      <alignment horizontal="left"/>
    </xf>
    <xf numFmtId="0" fontId="3" fillId="2" borderId="0" xfId="2" applyFont="1" applyFill="1" applyAlignment="1">
      <alignment horizontal="left" indent="2"/>
    </xf>
    <xf numFmtId="0" fontId="3" fillId="2" borderId="0" xfId="2" applyFont="1" applyFill="1" applyAlignment="1">
      <alignment horizontal="left" indent="4"/>
    </xf>
    <xf numFmtId="0" fontId="3" fillId="2" borderId="0" xfId="0" applyFont="1" applyFill="1" applyAlignment="1"/>
    <xf numFmtId="0" fontId="9" fillId="2" borderId="0" xfId="2" applyFont="1" applyFill="1" applyAlignment="1">
      <alignment horizontal="center"/>
    </xf>
    <xf numFmtId="164" fontId="9" fillId="2" borderId="0" xfId="2" applyNumberFormat="1" applyFont="1" applyFill="1"/>
    <xf numFmtId="164" fontId="9" fillId="2" borderId="0" xfId="2" applyNumberFormat="1" applyFont="1" applyFill="1" applyAlignment="1">
      <alignment horizontal="right"/>
    </xf>
    <xf numFmtId="164" fontId="3" fillId="2" borderId="11" xfId="2" applyNumberFormat="1" applyFont="1" applyFill="1" applyBorder="1" applyAlignment="1">
      <alignment horizontal="right"/>
    </xf>
    <xf numFmtId="0" fontId="9" fillId="2" borderId="0" xfId="7" applyFont="1" applyFill="1" applyAlignment="1"/>
    <xf numFmtId="164" fontId="3" fillId="2" borderId="9" xfId="7" applyNumberFormat="1" applyFont="1" applyFill="1" applyBorder="1"/>
    <xf numFmtId="0" fontId="3" fillId="2" borderId="0" xfId="7" applyFont="1" applyFill="1" applyAlignment="1"/>
    <xf numFmtId="164" fontId="3" fillId="2" borderId="16" xfId="7" applyNumberFormat="1" applyFont="1" applyFill="1" applyBorder="1" applyAlignment="1">
      <alignment horizontal="right"/>
    </xf>
    <xf numFmtId="0" fontId="3" fillId="2" borderId="11" xfId="7" applyFont="1" applyFill="1" applyBorder="1" applyAlignment="1">
      <alignment horizontal="left" indent="1"/>
    </xf>
    <xf numFmtId="164" fontId="3" fillId="2" borderId="11" xfId="7" applyNumberFormat="1" applyFont="1" applyFill="1" applyBorder="1"/>
    <xf numFmtId="164" fontId="3" fillId="2" borderId="0" xfId="7" applyNumberFormat="1" applyFont="1" applyFill="1" applyBorder="1" applyAlignment="1">
      <alignment vertical="center"/>
    </xf>
    <xf numFmtId="164" fontId="9" fillId="2" borderId="14" xfId="2" applyNumberFormat="1" applyFont="1" applyFill="1" applyBorder="1" applyAlignment="1">
      <alignment horizontal="right"/>
    </xf>
    <xf numFmtId="164" fontId="9" fillId="2" borderId="15" xfId="2" applyNumberFormat="1" applyFont="1" applyFill="1" applyBorder="1" applyAlignment="1">
      <alignment horizontal="right"/>
    </xf>
    <xf numFmtId="0" fontId="9" fillId="2" borderId="8" xfId="7" applyFont="1" applyFill="1" applyBorder="1" applyAlignment="1">
      <alignment horizontal="center"/>
    </xf>
    <xf numFmtId="0" fontId="9" fillId="2" borderId="0" xfId="7" applyFont="1" applyFill="1" applyBorder="1" applyAlignment="1"/>
    <xf numFmtId="164" fontId="9" fillId="2" borderId="0" xfId="7" applyNumberFormat="1" applyFont="1" applyFill="1" applyBorder="1" applyAlignment="1">
      <alignment horizontal="right"/>
    </xf>
    <xf numFmtId="164" fontId="9" fillId="2" borderId="9" xfId="7" applyNumberFormat="1" applyFont="1" applyFill="1" applyBorder="1" applyAlignment="1">
      <alignment horizontal="right"/>
    </xf>
    <xf numFmtId="0" fontId="9" fillId="2" borderId="0" xfId="7" applyFont="1" applyFill="1" applyBorder="1" applyAlignment="1">
      <alignment horizontal="left" indent="1"/>
    </xf>
    <xf numFmtId="164" fontId="9" fillId="2" borderId="0" xfId="7" applyNumberFormat="1" applyFont="1" applyFill="1" applyBorder="1"/>
    <xf numFmtId="0" fontId="3" fillId="2" borderId="8" xfId="7" applyFont="1" applyFill="1" applyBorder="1" applyAlignment="1">
      <alignment horizontal="center"/>
    </xf>
    <xf numFmtId="0" fontId="3" fillId="2" borderId="0" xfId="7" applyFont="1" applyFill="1" applyBorder="1" applyAlignment="1">
      <alignment horizontal="left" indent="3"/>
    </xf>
    <xf numFmtId="3" fontId="3" fillId="2" borderId="0" xfId="2" applyNumberFormat="1" applyFont="1" applyFill="1" applyBorder="1" applyAlignment="1">
      <alignment horizontal="left" indent="2"/>
    </xf>
    <xf numFmtId="0" fontId="3" fillId="2" borderId="0" xfId="2" applyFont="1" applyFill="1" applyBorder="1" applyAlignment="1">
      <alignment horizontal="left" vertical="center" indent="2"/>
    </xf>
    <xf numFmtId="0" fontId="3" fillId="2" borderId="0" xfId="7" applyFont="1" applyFill="1" applyBorder="1" applyAlignment="1">
      <alignment horizontal="left" indent="2"/>
    </xf>
    <xf numFmtId="0" fontId="3" fillId="2" borderId="8" xfId="7" applyFont="1" applyFill="1" applyBorder="1" applyAlignment="1">
      <alignment horizontal="center" vertical="top"/>
    </xf>
    <xf numFmtId="0" fontId="3" fillId="2" borderId="0" xfId="7" applyFont="1" applyFill="1" applyBorder="1" applyAlignment="1">
      <alignment horizontal="left" vertical="top" indent="3"/>
    </xf>
    <xf numFmtId="0" fontId="3" fillId="2" borderId="0" xfId="7" applyFont="1" applyFill="1" applyBorder="1" applyAlignment="1">
      <alignment vertical="top"/>
    </xf>
    <xf numFmtId="164" fontId="3" fillId="2" borderId="0" xfId="7" applyNumberFormat="1" applyFont="1" applyFill="1" applyBorder="1" applyAlignment="1">
      <alignment vertical="top"/>
    </xf>
    <xf numFmtId="164" fontId="3" fillId="2" borderId="0" xfId="7" applyNumberFormat="1" applyFont="1" applyFill="1" applyBorder="1" applyAlignment="1">
      <alignment horizontal="right" vertical="top"/>
    </xf>
    <xf numFmtId="164" fontId="3" fillId="2" borderId="9" xfId="7" applyNumberFormat="1" applyFont="1" applyFill="1" applyBorder="1" applyAlignment="1">
      <alignment horizontal="right" vertical="top"/>
    </xf>
    <xf numFmtId="0" fontId="9" fillId="2" borderId="13" xfId="2" applyFont="1" applyFill="1" applyBorder="1" applyAlignment="1">
      <alignment horizontal="center" vertical="center" wrapText="1"/>
    </xf>
    <xf numFmtId="0" fontId="3" fillId="2" borderId="0" xfId="2" applyFont="1" applyFill="1" applyBorder="1" applyAlignment="1">
      <alignment horizontal="left" indent="3"/>
    </xf>
    <xf numFmtId="3" fontId="3" fillId="2" borderId="0" xfId="2" applyNumberFormat="1" applyFont="1" applyFill="1" applyBorder="1" applyAlignment="1">
      <alignment horizontal="left" indent="3"/>
    </xf>
    <xf numFmtId="0" fontId="3" fillId="2" borderId="0" xfId="2" applyFont="1" applyFill="1" applyBorder="1" applyAlignment="1">
      <alignment horizontal="left" vertical="center" indent="3"/>
    </xf>
    <xf numFmtId="164" fontId="3" fillId="2" borderId="11" xfId="6" applyNumberFormat="1" applyFont="1" applyFill="1" applyBorder="1" applyAlignment="1">
      <alignment vertical="center"/>
    </xf>
    <xf numFmtId="164" fontId="3" fillId="2" borderId="11" xfId="6" applyNumberFormat="1" applyFont="1" applyFill="1" applyBorder="1" applyAlignment="1">
      <alignment horizontal="right" vertical="center"/>
    </xf>
    <xf numFmtId="164" fontId="18" fillId="2" borderId="11" xfId="2" applyNumberFormat="1" applyFont="1" applyFill="1" applyBorder="1" applyAlignment="1">
      <alignment vertical="center"/>
    </xf>
    <xf numFmtId="174" fontId="3" fillId="2" borderId="0" xfId="6" applyNumberFormat="1" applyFont="1" applyFill="1" applyBorder="1" applyAlignment="1">
      <alignment vertical="center"/>
    </xf>
    <xf numFmtId="0" fontId="9" fillId="2" borderId="6" xfId="2" applyFont="1" applyFill="1" applyBorder="1" applyAlignment="1">
      <alignment vertical="top"/>
    </xf>
    <xf numFmtId="174" fontId="3" fillId="2" borderId="0" xfId="6" applyNumberFormat="1" applyFont="1" applyFill="1" applyBorder="1"/>
    <xf numFmtId="0" fontId="9" fillId="2" borderId="14" xfId="2" applyFont="1" applyFill="1" applyBorder="1" applyAlignment="1">
      <alignment vertical="center"/>
    </xf>
    <xf numFmtId="0" fontId="9" fillId="2" borderId="14" xfId="2" applyFont="1" applyFill="1" applyBorder="1" applyAlignment="1">
      <alignment vertical="top"/>
    </xf>
    <xf numFmtId="0" fontId="9" fillId="2" borderId="0" xfId="8" applyFont="1" applyFill="1" applyAlignment="1">
      <alignment horizontal="left" vertical="center"/>
    </xf>
    <xf numFmtId="0" fontId="9" fillId="2" borderId="0" xfId="8" applyFont="1" applyFill="1" applyAlignment="1">
      <alignment horizontal="left"/>
    </xf>
    <xf numFmtId="0" fontId="3" fillId="2" borderId="0" xfId="2" applyFont="1" applyFill="1" applyAlignment="1"/>
    <xf numFmtId="164" fontId="3" fillId="2" borderId="0" xfId="2" applyNumberFormat="1" applyFont="1" applyFill="1" applyAlignment="1"/>
    <xf numFmtId="164" fontId="9" fillId="2" borderId="0" xfId="6" applyNumberFormat="1" applyFont="1" applyFill="1" applyAlignment="1">
      <alignment horizontal="right"/>
    </xf>
    <xf numFmtId="164" fontId="9" fillId="2" borderId="17" xfId="6" applyNumberFormat="1" applyFont="1" applyFill="1" applyBorder="1" applyAlignment="1">
      <alignment horizontal="right"/>
    </xf>
    <xf numFmtId="164" fontId="9" fillId="2" borderId="18" xfId="6" applyNumberFormat="1" applyFont="1" applyFill="1" applyBorder="1" applyAlignment="1">
      <alignment horizontal="right"/>
    </xf>
    <xf numFmtId="174" fontId="9" fillId="2" borderId="0" xfId="6" applyNumberFormat="1" applyFont="1" applyFill="1" applyBorder="1" applyAlignment="1"/>
    <xf numFmtId="174" fontId="3" fillId="2" borderId="0" xfId="6" applyNumberFormat="1" applyFont="1" applyFill="1" applyAlignment="1"/>
    <xf numFmtId="0" fontId="9" fillId="2" borderId="0" xfId="2" applyFont="1" applyFill="1" applyAlignment="1"/>
    <xf numFmtId="164" fontId="9" fillId="2" borderId="0" xfId="2" applyNumberFormat="1" applyFont="1" applyFill="1" applyAlignment="1"/>
    <xf numFmtId="164" fontId="9" fillId="2" borderId="9" xfId="6" applyNumberFormat="1" applyFont="1" applyFill="1" applyBorder="1" applyAlignment="1">
      <alignment horizontal="right"/>
    </xf>
    <xf numFmtId="174" fontId="3" fillId="2" borderId="0" xfId="6" applyNumberFormat="1" applyFont="1" applyFill="1" applyBorder="1" applyAlignment="1"/>
    <xf numFmtId="3" fontId="3" fillId="2" borderId="0" xfId="2" applyNumberFormat="1" applyFont="1" applyFill="1" applyAlignment="1">
      <alignment horizontal="left" indent="1"/>
    </xf>
    <xf numFmtId="3" fontId="3" fillId="2" borderId="0" xfId="2" applyNumberFormat="1" applyFont="1" applyFill="1" applyAlignment="1">
      <alignment horizontal="left"/>
    </xf>
    <xf numFmtId="164" fontId="3" fillId="2" borderId="0" xfId="2" applyNumberFormat="1" applyFont="1" applyFill="1" applyAlignment="1">
      <alignment horizontal="left"/>
    </xf>
    <xf numFmtId="3" fontId="9" fillId="2" borderId="0" xfId="2" applyNumberFormat="1" applyFont="1" applyFill="1" applyAlignment="1">
      <alignment horizontal="left"/>
    </xf>
    <xf numFmtId="164" fontId="9" fillId="2" borderId="0" xfId="2" applyNumberFormat="1" applyFont="1" applyFill="1" applyAlignment="1">
      <alignment horizontal="left"/>
    </xf>
    <xf numFmtId="0" fontId="3" fillId="2" borderId="0" xfId="8" applyFont="1" applyFill="1" applyAlignment="1">
      <alignment horizontal="left"/>
    </xf>
    <xf numFmtId="174" fontId="3" fillId="2" borderId="0" xfId="6" applyNumberFormat="1" applyFont="1" applyFill="1" applyAlignment="1">
      <alignment vertical="top"/>
    </xf>
    <xf numFmtId="0" fontId="3" fillId="2" borderId="0" xfId="2" applyFont="1" applyFill="1" applyBorder="1" applyAlignment="1">
      <alignment vertical="top"/>
    </xf>
    <xf numFmtId="174" fontId="3" fillId="2" borderId="0" xfId="6" applyNumberFormat="1" applyFont="1" applyFill="1" applyBorder="1" applyAlignment="1">
      <alignment vertical="top"/>
    </xf>
    <xf numFmtId="164" fontId="3" fillId="2" borderId="0" xfId="6" applyNumberFormat="1" applyFont="1" applyFill="1" applyBorder="1" applyAlignment="1">
      <alignment vertical="top"/>
    </xf>
    <xf numFmtId="164" fontId="3" fillId="2" borderId="0" xfId="6" applyNumberFormat="1" applyFont="1" applyFill="1" applyBorder="1" applyAlignment="1">
      <alignment horizontal="right" vertical="top"/>
    </xf>
    <xf numFmtId="164" fontId="3" fillId="2" borderId="9" xfId="6" applyNumberFormat="1" applyFont="1" applyFill="1" applyBorder="1" applyAlignment="1">
      <alignment horizontal="right" vertical="top"/>
    </xf>
    <xf numFmtId="174" fontId="3" fillId="2" borderId="11" xfId="6" applyNumberFormat="1" applyFont="1" applyFill="1" applyBorder="1" applyAlignment="1">
      <alignment vertical="top"/>
    </xf>
    <xf numFmtId="164" fontId="3" fillId="2" borderId="11" xfId="6" applyNumberFormat="1" applyFont="1" applyFill="1" applyBorder="1" applyAlignment="1">
      <alignment vertical="top"/>
    </xf>
    <xf numFmtId="164" fontId="3" fillId="2" borderId="11" xfId="6" applyNumberFormat="1" applyFont="1" applyFill="1" applyBorder="1" applyAlignment="1">
      <alignment horizontal="right" vertical="top"/>
    </xf>
    <xf numFmtId="164" fontId="3" fillId="2" borderId="12" xfId="6" applyNumberFormat="1" applyFont="1" applyFill="1" applyBorder="1" applyAlignment="1">
      <alignment horizontal="right" vertical="top"/>
    </xf>
    <xf numFmtId="174" fontId="9" fillId="2" borderId="0" xfId="1" applyNumberFormat="1" applyFont="1" applyFill="1" applyAlignment="1" applyProtection="1">
      <alignment vertical="justify"/>
    </xf>
    <xf numFmtId="0" fontId="9" fillId="2" borderId="14" xfId="2" applyFont="1" applyFill="1" applyBorder="1" applyAlignment="1"/>
    <xf numFmtId="174" fontId="19" fillId="2" borderId="14" xfId="6" applyNumberFormat="1" applyFont="1" applyFill="1" applyBorder="1" applyAlignment="1"/>
    <xf numFmtId="174" fontId="9" fillId="2" borderId="0" xfId="6" applyNumberFormat="1" applyFont="1" applyFill="1" applyAlignment="1"/>
    <xf numFmtId="174" fontId="9" fillId="2" borderId="0" xfId="1" applyNumberFormat="1" applyFont="1" applyFill="1" applyAlignment="1" applyProtection="1">
      <alignment horizontal="center" vertical="justify"/>
    </xf>
    <xf numFmtId="174" fontId="3" fillId="2" borderId="14" xfId="6" applyNumberFormat="1" applyFont="1" applyFill="1" applyBorder="1" applyAlignment="1"/>
    <xf numFmtId="164" fontId="3" fillId="2" borderId="0" xfId="6" applyNumberFormat="1" applyFont="1" applyFill="1" applyAlignment="1"/>
    <xf numFmtId="174" fontId="3" fillId="2" borderId="11" xfId="6" applyNumberFormat="1" applyFont="1" applyFill="1" applyBorder="1"/>
    <xf numFmtId="0" fontId="3" fillId="2" borderId="11" xfId="2" applyFont="1" applyFill="1" applyBorder="1" applyAlignment="1">
      <alignment horizontal="left" indent="1"/>
    </xf>
    <xf numFmtId="164" fontId="3" fillId="2" borderId="11" xfId="6" applyNumberFormat="1" applyFont="1" applyFill="1" applyBorder="1"/>
    <xf numFmtId="164" fontId="3" fillId="2" borderId="12" xfId="2" applyNumberFormat="1" applyFont="1" applyFill="1" applyBorder="1" applyAlignment="1">
      <alignment horizontal="right"/>
    </xf>
    <xf numFmtId="174" fontId="3" fillId="2" borderId="0" xfId="6" applyNumberFormat="1" applyFont="1" applyFill="1"/>
    <xf numFmtId="174" fontId="9" fillId="2" borderId="0" xfId="6" applyNumberFormat="1" applyFont="1" applyFill="1"/>
    <xf numFmtId="164" fontId="3" fillId="2" borderId="0" xfId="6" applyNumberFormat="1" applyFont="1" applyFill="1"/>
    <xf numFmtId="0" fontId="9" fillId="2" borderId="0" xfId="2" applyFont="1" applyFill="1" applyAlignment="1">
      <alignment vertical="center"/>
    </xf>
    <xf numFmtId="164" fontId="9" fillId="2" borderId="0" xfId="6" applyNumberFormat="1" applyFont="1" applyFill="1" applyAlignment="1">
      <alignment horizontal="right" wrapText="1"/>
    </xf>
    <xf numFmtId="164" fontId="9" fillId="2" borderId="9" xfId="6" applyNumberFormat="1" applyFont="1" applyFill="1" applyBorder="1" applyAlignment="1">
      <alignment horizontal="right" wrapText="1"/>
    </xf>
    <xf numFmtId="3" fontId="9" fillId="2" borderId="0" xfId="2" applyNumberFormat="1" applyFont="1" applyFill="1"/>
    <xf numFmtId="164" fontId="3" fillId="2" borderId="0" xfId="6" applyNumberFormat="1" applyFont="1" applyFill="1" applyAlignment="1">
      <alignment horizontal="right" wrapText="1"/>
    </xf>
    <xf numFmtId="164" fontId="3" fillId="2" borderId="9" xfId="6" applyNumberFormat="1" applyFont="1" applyFill="1" applyBorder="1" applyAlignment="1">
      <alignment horizontal="right" wrapText="1"/>
    </xf>
    <xf numFmtId="0" fontId="9" fillId="2" borderId="0" xfId="2" applyFont="1" applyFill="1" applyAlignment="1">
      <alignment horizontal="left" indent="1"/>
    </xf>
    <xf numFmtId="164" fontId="3" fillId="2" borderId="11" xfId="6" applyNumberFormat="1" applyFont="1" applyFill="1" applyBorder="1" applyAlignment="1">
      <alignment horizontal="right" vertical="top" wrapText="1"/>
    </xf>
    <xf numFmtId="164" fontId="3" fillId="2" borderId="12" xfId="6" applyNumberFormat="1" applyFont="1" applyFill="1" applyBorder="1" applyAlignment="1">
      <alignment horizontal="right" vertical="top" wrapText="1"/>
    </xf>
    <xf numFmtId="0" fontId="9" fillId="2" borderId="14" xfId="2" applyFont="1" applyFill="1" applyBorder="1"/>
    <xf numFmtId="174" fontId="19" fillId="2" borderId="14" xfId="6" applyNumberFormat="1" applyFont="1" applyFill="1" applyBorder="1"/>
    <xf numFmtId="164" fontId="9" fillId="2" borderId="0" xfId="6" applyNumberFormat="1" applyFont="1" applyFill="1" applyBorder="1" applyAlignment="1">
      <alignment horizontal="right" wrapText="1"/>
    </xf>
    <xf numFmtId="164" fontId="3" fillId="2" borderId="0" xfId="6" applyNumberFormat="1" applyFont="1" applyFill="1" applyBorder="1" applyAlignment="1">
      <alignment horizontal="right" wrapText="1"/>
    </xf>
    <xf numFmtId="174" fontId="3" fillId="2" borderId="19" xfId="6" applyNumberFormat="1" applyFont="1" applyFill="1" applyBorder="1"/>
    <xf numFmtId="164" fontId="9" fillId="2" borderId="19" xfId="6" applyNumberFormat="1" applyFont="1" applyFill="1" applyBorder="1" applyAlignment="1">
      <alignment horizontal="right" wrapText="1"/>
    </xf>
    <xf numFmtId="164" fontId="9" fillId="2" borderId="20" xfId="6" applyNumberFormat="1" applyFont="1" applyFill="1" applyBorder="1" applyAlignment="1">
      <alignment horizontal="right" wrapText="1"/>
    </xf>
    <xf numFmtId="174" fontId="3" fillId="2" borderId="21" xfId="6" applyNumberFormat="1" applyFont="1" applyFill="1" applyBorder="1"/>
    <xf numFmtId="164" fontId="9" fillId="2" borderId="21" xfId="6" applyNumberFormat="1" applyFont="1" applyFill="1" applyBorder="1" applyAlignment="1">
      <alignment horizontal="right" wrapText="1"/>
    </xf>
    <xf numFmtId="164" fontId="9" fillId="2" borderId="22" xfId="6" applyNumberFormat="1" applyFont="1" applyFill="1" applyBorder="1" applyAlignment="1">
      <alignment horizontal="right" wrapText="1"/>
    </xf>
    <xf numFmtId="0" fontId="3" fillId="2" borderId="11" xfId="2" applyFont="1" applyFill="1" applyBorder="1" applyAlignment="1">
      <alignment horizontal="left" vertical="center" indent="1"/>
    </xf>
    <xf numFmtId="0" fontId="3" fillId="2" borderId="11" xfId="2" applyFont="1" applyFill="1" applyBorder="1" applyAlignment="1">
      <alignment horizontal="left" vertical="center"/>
    </xf>
    <xf numFmtId="164" fontId="3" fillId="2" borderId="11" xfId="6" applyNumberFormat="1" applyFont="1" applyFill="1" applyBorder="1" applyAlignment="1">
      <alignment horizontal="right" vertical="center" wrapText="1"/>
    </xf>
    <xf numFmtId="164" fontId="3" fillId="2" borderId="12" xfId="6" applyNumberFormat="1" applyFont="1" applyFill="1" applyBorder="1" applyAlignment="1">
      <alignment horizontal="right" vertical="center" wrapText="1"/>
    </xf>
    <xf numFmtId="174" fontId="9" fillId="2" borderId="0" xfId="1" applyNumberFormat="1" applyFont="1" applyFill="1" applyBorder="1" applyAlignment="1" applyProtection="1">
      <alignment horizontal="center" vertical="justify"/>
    </xf>
    <xf numFmtId="0" fontId="9" fillId="2" borderId="19" xfId="2" applyFont="1" applyFill="1" applyBorder="1" applyAlignment="1">
      <alignment wrapText="1"/>
    </xf>
    <xf numFmtId="3" fontId="3" fillId="2" borderId="19" xfId="2" applyNumberFormat="1" applyFont="1" applyFill="1" applyBorder="1" applyAlignment="1">
      <alignment horizontal="left" indent="1"/>
    </xf>
    <xf numFmtId="3" fontId="9" fillId="2" borderId="0" xfId="2" applyNumberFormat="1" applyFont="1" applyFill="1" applyAlignment="1">
      <alignment wrapText="1"/>
    </xf>
    <xf numFmtId="174" fontId="9" fillId="2" borderId="0" xfId="6" applyNumberFormat="1" applyFont="1" applyFill="1" applyAlignment="1">
      <alignment wrapText="1"/>
    </xf>
    <xf numFmtId="174" fontId="9" fillId="2" borderId="0" xfId="6" applyNumberFormat="1" applyFont="1" applyFill="1" applyBorder="1" applyAlignment="1">
      <alignment wrapText="1"/>
    </xf>
    <xf numFmtId="0" fontId="3" fillId="2" borderId="11" xfId="2" applyFont="1" applyFill="1" applyBorder="1" applyAlignment="1">
      <alignment horizontal="left" indent="3"/>
    </xf>
    <xf numFmtId="164" fontId="3" fillId="2" borderId="11" xfId="6" applyNumberFormat="1" applyFont="1" applyFill="1" applyBorder="1" applyAlignment="1">
      <alignment horizontal="right" wrapText="1"/>
    </xf>
    <xf numFmtId="164" fontId="3" fillId="2" borderId="12" xfId="6" applyNumberFormat="1" applyFont="1" applyFill="1" applyBorder="1" applyAlignment="1">
      <alignment horizontal="right" wrapText="1"/>
    </xf>
    <xf numFmtId="0" fontId="9" fillId="2" borderId="0" xfId="2" applyFont="1" applyFill="1" applyBorder="1" applyAlignment="1">
      <alignment vertical="center"/>
    </xf>
    <xf numFmtId="174" fontId="13" fillId="2" borderId="0" xfId="6" applyNumberFormat="1" applyFont="1" applyFill="1" applyAlignment="1"/>
    <xf numFmtId="174" fontId="19" fillId="2" borderId="0" xfId="6" applyNumberFormat="1" applyFont="1" applyFill="1"/>
    <xf numFmtId="174" fontId="14" fillId="2" borderId="0" xfId="6" applyNumberFormat="1" applyFont="1" applyFill="1"/>
    <xf numFmtId="164" fontId="3" fillId="2" borderId="0" xfId="6" quotePrefix="1" applyNumberFormat="1" applyFont="1" applyFill="1" applyAlignment="1">
      <alignment horizontal="right" wrapText="1"/>
    </xf>
    <xf numFmtId="174" fontId="14" fillId="2" borderId="0" xfId="6" applyNumberFormat="1" applyFont="1" applyFill="1" applyAlignment="1">
      <alignment vertical="top"/>
    </xf>
    <xf numFmtId="0" fontId="3" fillId="2" borderId="11" xfId="2" applyFont="1" applyFill="1" applyBorder="1" applyAlignment="1">
      <alignment horizontal="left" vertical="top" indent="2"/>
    </xf>
    <xf numFmtId="174" fontId="19" fillId="2" borderId="11" xfId="6" applyNumberFormat="1" applyFont="1" applyFill="1" applyBorder="1" applyAlignment="1">
      <alignment vertical="top"/>
    </xf>
    <xf numFmtId="174" fontId="20" fillId="2" borderId="0" xfId="6" applyNumberFormat="1" applyFont="1" applyFill="1"/>
    <xf numFmtId="0" fontId="9" fillId="2" borderId="19" xfId="2" applyFont="1" applyFill="1" applyBorder="1" applyAlignment="1">
      <alignment horizontal="left" wrapText="1"/>
    </xf>
    <xf numFmtId="174" fontId="14" fillId="2" borderId="11" xfId="6" applyNumberFormat="1" applyFont="1" applyFill="1" applyBorder="1"/>
    <xf numFmtId="177" fontId="3" fillId="2" borderId="11" xfId="6" applyNumberFormat="1" applyFont="1" applyFill="1" applyBorder="1" applyAlignment="1">
      <alignment vertical="center"/>
    </xf>
    <xf numFmtId="177" fontId="18" fillId="2" borderId="11" xfId="2" applyNumberFormat="1" applyFont="1" applyFill="1" applyBorder="1" applyAlignment="1">
      <alignment vertical="center"/>
    </xf>
    <xf numFmtId="174" fontId="3" fillId="2" borderId="6" xfId="6" applyNumberFormat="1" applyFont="1" applyFill="1" applyBorder="1"/>
    <xf numFmtId="174" fontId="21" fillId="2" borderId="0" xfId="6" applyNumberFormat="1" applyFont="1" applyFill="1"/>
    <xf numFmtId="177" fontId="9" fillId="2" borderId="0" xfId="6" applyNumberFormat="1" applyFont="1" applyFill="1" applyAlignment="1">
      <alignment horizontal="right" wrapText="1"/>
    </xf>
    <xf numFmtId="177" fontId="9" fillId="2" borderId="0" xfId="6" applyNumberFormat="1" applyFont="1" applyFill="1" applyBorder="1" applyAlignment="1">
      <alignment horizontal="right" wrapText="1"/>
    </xf>
    <xf numFmtId="177" fontId="9" fillId="2" borderId="9" xfId="6" applyNumberFormat="1" applyFont="1" applyFill="1" applyBorder="1" applyAlignment="1">
      <alignment horizontal="right" wrapText="1"/>
    </xf>
    <xf numFmtId="3" fontId="9" fillId="2" borderId="0" xfId="2" applyNumberFormat="1" applyFont="1" applyFill="1" applyBorder="1" applyAlignment="1">
      <alignment horizontal="left"/>
    </xf>
    <xf numFmtId="177" fontId="3" fillId="2" borderId="0" xfId="6" applyNumberFormat="1" applyFont="1" applyFill="1" applyAlignment="1">
      <alignment horizontal="right" wrapText="1"/>
    </xf>
    <xf numFmtId="177" fontId="3" fillId="2" borderId="0" xfId="6" applyNumberFormat="1" applyFont="1" applyFill="1" applyBorder="1" applyAlignment="1">
      <alignment horizontal="right" wrapText="1"/>
    </xf>
    <xf numFmtId="177" fontId="3" fillId="2" borderId="9" xfId="6" applyNumberFormat="1" applyFont="1" applyFill="1" applyBorder="1" applyAlignment="1">
      <alignment horizontal="right" wrapText="1"/>
    </xf>
    <xf numFmtId="3" fontId="3" fillId="2" borderId="0" xfId="2" applyNumberFormat="1" applyFont="1" applyFill="1" applyBorder="1" applyAlignment="1">
      <alignment horizontal="left" indent="1"/>
    </xf>
    <xf numFmtId="3" fontId="9" fillId="2" borderId="0" xfId="2" applyNumberFormat="1" applyFont="1" applyFill="1" applyBorder="1" applyAlignment="1"/>
    <xf numFmtId="3" fontId="3" fillId="2" borderId="0" xfId="2" applyNumberFormat="1" applyFont="1" applyFill="1" applyAlignment="1">
      <alignment horizontal="left" indent="2"/>
    </xf>
    <xf numFmtId="174" fontId="21" fillId="2" borderId="0" xfId="6" applyNumberFormat="1" applyFont="1" applyFill="1" applyBorder="1"/>
    <xf numFmtId="3" fontId="3" fillId="2" borderId="0" xfId="2" applyNumberFormat="1" applyFont="1" applyFill="1" applyAlignment="1">
      <alignment horizontal="left" indent="3"/>
    </xf>
    <xf numFmtId="3" fontId="9" fillId="2" borderId="0" xfId="2" applyNumberFormat="1" applyFont="1" applyFill="1" applyAlignment="1"/>
    <xf numFmtId="3" fontId="9" fillId="2" borderId="0" xfId="2" applyNumberFormat="1" applyFont="1" applyFill="1" applyBorder="1" applyAlignment="1">
      <alignment horizontal="left" indent="1"/>
    </xf>
    <xf numFmtId="3" fontId="3" fillId="2" borderId="11" xfId="2" applyNumberFormat="1" applyFont="1" applyFill="1" applyBorder="1" applyAlignment="1">
      <alignment horizontal="left" vertical="top" indent="2"/>
    </xf>
    <xf numFmtId="3" fontId="3" fillId="2" borderId="11" xfId="2" applyNumberFormat="1" applyFont="1" applyFill="1" applyBorder="1" applyAlignment="1">
      <alignment horizontal="left" vertical="top"/>
    </xf>
    <xf numFmtId="177" fontId="3" fillId="2" borderId="11" xfId="6" applyNumberFormat="1" applyFont="1" applyFill="1" applyBorder="1" applyAlignment="1">
      <alignment horizontal="right" vertical="top" wrapText="1"/>
    </xf>
    <xf numFmtId="177" fontId="3" fillId="2" borderId="12" xfId="6" applyNumberFormat="1" applyFont="1" applyFill="1" applyBorder="1" applyAlignment="1">
      <alignment horizontal="right" vertical="top" wrapText="1"/>
    </xf>
    <xf numFmtId="174" fontId="22" fillId="2" borderId="0" xfId="1" applyNumberFormat="1" applyFont="1" applyFill="1" applyAlignment="1" applyProtection="1">
      <alignment horizontal="center" vertical="justify"/>
    </xf>
    <xf numFmtId="177" fontId="9" fillId="2" borderId="0" xfId="6" applyNumberFormat="1" applyFont="1" applyFill="1" applyBorder="1" applyAlignment="1">
      <alignment horizontal="right"/>
    </xf>
    <xf numFmtId="174" fontId="9" fillId="2" borderId="0" xfId="6" applyNumberFormat="1" applyFont="1" applyFill="1" applyAlignment="1">
      <alignment horizontal="left" indent="2"/>
    </xf>
    <xf numFmtId="174" fontId="12" fillId="2" borderId="0" xfId="6" applyNumberFormat="1" applyFont="1" applyFill="1" applyAlignment="1">
      <alignment horizontal="left" indent="1"/>
    </xf>
    <xf numFmtId="174" fontId="3" fillId="2" borderId="0" xfId="6" applyNumberFormat="1" applyFont="1" applyFill="1" applyAlignment="1">
      <alignment horizontal="left" indent="1"/>
    </xf>
    <xf numFmtId="3" fontId="3" fillId="2" borderId="0" xfId="2" applyNumberFormat="1" applyFont="1" applyFill="1" applyBorder="1" applyAlignment="1">
      <alignment horizontal="left" indent="4"/>
    </xf>
    <xf numFmtId="3" fontId="3" fillId="2" borderId="11" xfId="2" applyNumberFormat="1" applyFont="1" applyFill="1" applyBorder="1" applyAlignment="1">
      <alignment horizontal="left" indent="1"/>
    </xf>
    <xf numFmtId="177" fontId="3" fillId="2" borderId="11" xfId="6" applyNumberFormat="1" applyFont="1" applyFill="1" applyBorder="1" applyAlignment="1">
      <alignment horizontal="right" wrapText="1"/>
    </xf>
    <xf numFmtId="177" fontId="3" fillId="2" borderId="12" xfId="6" applyNumberFormat="1" applyFont="1" applyFill="1" applyBorder="1" applyAlignment="1">
      <alignment horizontal="right" wrapText="1"/>
    </xf>
    <xf numFmtId="177" fontId="3" fillId="2" borderId="0" xfId="6" applyNumberFormat="1" applyFont="1" applyFill="1"/>
    <xf numFmtId="0" fontId="3" fillId="2" borderId="19" xfId="2" applyFont="1" applyFill="1" applyBorder="1"/>
    <xf numFmtId="0" fontId="3" fillId="2" borderId="11" xfId="2" applyFont="1" applyFill="1" applyBorder="1" applyAlignment="1">
      <alignment horizontal="left" indent="2"/>
    </xf>
    <xf numFmtId="177" fontId="3" fillId="2" borderId="11" xfId="6" applyNumberFormat="1" applyFont="1" applyFill="1" applyBorder="1" applyAlignment="1">
      <alignment horizontal="right" vertical="center"/>
    </xf>
    <xf numFmtId="0" fontId="9" fillId="2" borderId="0" xfId="2" applyFont="1" applyFill="1" applyAlignment="1">
      <alignment vertical="center" wrapText="1"/>
    </xf>
    <xf numFmtId="177" fontId="9" fillId="2" borderId="17" xfId="6" applyNumberFormat="1" applyFont="1" applyFill="1" applyBorder="1" applyAlignment="1">
      <alignment horizontal="right" wrapText="1"/>
    </xf>
    <xf numFmtId="177" fontId="9" fillId="2" borderId="23" xfId="6" applyNumberFormat="1" applyFont="1" applyFill="1" applyBorder="1" applyAlignment="1">
      <alignment horizontal="right" wrapText="1"/>
    </xf>
    <xf numFmtId="177" fontId="9" fillId="2" borderId="18" xfId="6" applyNumberFormat="1" applyFont="1" applyFill="1" applyBorder="1" applyAlignment="1">
      <alignment horizontal="right" wrapText="1"/>
    </xf>
    <xf numFmtId="177" fontId="3" fillId="2" borderId="16" xfId="6" applyNumberFormat="1" applyFont="1" applyFill="1" applyBorder="1" applyAlignment="1">
      <alignment horizontal="right" wrapText="1"/>
    </xf>
    <xf numFmtId="3" fontId="23" fillId="2" borderId="0" xfId="2" applyNumberFormat="1" applyFont="1" applyFill="1" applyAlignment="1">
      <alignment horizontal="left" vertical="center" wrapText="1"/>
    </xf>
    <xf numFmtId="177" fontId="9" fillId="2" borderId="16" xfId="6" applyNumberFormat="1" applyFont="1" applyFill="1" applyBorder="1" applyAlignment="1">
      <alignment horizontal="right" wrapText="1"/>
    </xf>
    <xf numFmtId="177" fontId="9" fillId="2" borderId="24" xfId="6" applyNumberFormat="1" applyFont="1" applyFill="1" applyBorder="1" applyAlignment="1">
      <alignment horizontal="right" wrapText="1"/>
    </xf>
    <xf numFmtId="3" fontId="3" fillId="2" borderId="0" xfId="2" applyNumberFormat="1" applyFont="1" applyFill="1"/>
    <xf numFmtId="177" fontId="3" fillId="2" borderId="0" xfId="6" quotePrefix="1" applyNumberFormat="1" applyFont="1" applyFill="1" applyBorder="1" applyAlignment="1">
      <alignment horizontal="right" wrapText="1"/>
    </xf>
    <xf numFmtId="177" fontId="3" fillId="2" borderId="25" xfId="6" applyNumberFormat="1" applyFont="1" applyFill="1" applyBorder="1" applyAlignment="1">
      <alignment horizontal="right" wrapText="1"/>
    </xf>
    <xf numFmtId="177" fontId="9" fillId="2" borderId="0" xfId="6" quotePrefix="1" applyNumberFormat="1" applyFont="1" applyFill="1" applyBorder="1" applyAlignment="1">
      <alignment horizontal="right" wrapText="1"/>
    </xf>
    <xf numFmtId="3" fontId="3" fillId="2" borderId="0" xfId="2" applyNumberFormat="1" applyFont="1" applyFill="1" applyBorder="1" applyAlignment="1"/>
    <xf numFmtId="177" fontId="3" fillId="2" borderId="0" xfId="6" applyNumberFormat="1" applyFont="1" applyFill="1" applyBorder="1" applyAlignment="1">
      <alignment horizontal="right"/>
    </xf>
    <xf numFmtId="177" fontId="3" fillId="2" borderId="9" xfId="6" applyNumberFormat="1" applyFont="1" applyFill="1" applyBorder="1" applyAlignment="1">
      <alignment horizontal="right"/>
    </xf>
    <xf numFmtId="177" fontId="9" fillId="2" borderId="25" xfId="6" applyNumberFormat="1" applyFont="1" applyFill="1" applyBorder="1" applyAlignment="1">
      <alignment horizontal="right" wrapText="1"/>
    </xf>
    <xf numFmtId="3" fontId="3" fillId="2" borderId="0" xfId="2" applyNumberFormat="1" applyFont="1" applyFill="1" applyBorder="1" applyAlignment="1">
      <alignment horizontal="left" wrapText="1" indent="1"/>
    </xf>
    <xf numFmtId="49" fontId="3" fillId="2" borderId="0" xfId="6" applyNumberFormat="1" applyFont="1" applyFill="1" applyBorder="1" applyAlignment="1">
      <alignment wrapText="1"/>
    </xf>
    <xf numFmtId="0" fontId="0" fillId="2" borderId="0" xfId="0" applyFill="1" applyBorder="1" applyAlignment="1">
      <alignment wrapText="1"/>
    </xf>
    <xf numFmtId="49" fontId="3" fillId="2" borderId="11" xfId="6" applyNumberFormat="1" applyFont="1" applyFill="1" applyBorder="1" applyAlignment="1">
      <alignment vertical="center" wrapText="1"/>
    </xf>
    <xf numFmtId="177" fontId="3" fillId="2" borderId="11" xfId="6" applyNumberFormat="1" applyFont="1" applyFill="1" applyBorder="1" applyAlignment="1">
      <alignment horizontal="right"/>
    </xf>
    <xf numFmtId="174" fontId="3" fillId="2" borderId="12" xfId="6" applyNumberFormat="1" applyFont="1" applyFill="1" applyBorder="1"/>
    <xf numFmtId="177" fontId="3" fillId="2" borderId="0" xfId="6" applyNumberFormat="1" applyFont="1" applyFill="1" applyAlignment="1">
      <alignment horizontal="right"/>
    </xf>
    <xf numFmtId="0" fontId="3" fillId="2" borderId="0" xfId="2" applyFont="1" applyFill="1" applyAlignment="1">
      <alignment horizontal="left" indent="3"/>
    </xf>
    <xf numFmtId="0" fontId="3" fillId="2" borderId="0" xfId="2" applyFont="1" applyFill="1" applyAlignment="1">
      <alignment horizontal="left" wrapText="1" indent="1"/>
    </xf>
    <xf numFmtId="0" fontId="3" fillId="2" borderId="0" xfId="2" applyFont="1" applyFill="1" applyAlignment="1">
      <alignment vertical="top"/>
    </xf>
    <xf numFmtId="3" fontId="3" fillId="2" borderId="0" xfId="2" applyNumberFormat="1" applyFont="1" applyFill="1" applyAlignment="1">
      <alignment horizontal="left" vertical="top" indent="2"/>
    </xf>
    <xf numFmtId="3" fontId="3" fillId="2" borderId="0" xfId="2" applyNumberFormat="1" applyFont="1" applyFill="1" applyAlignment="1">
      <alignment horizontal="left" vertical="top"/>
    </xf>
    <xf numFmtId="164" fontId="3" fillId="2" borderId="0" xfId="6" applyNumberFormat="1" applyFont="1" applyFill="1" applyAlignment="1">
      <alignment horizontal="right" vertical="top" wrapText="1"/>
    </xf>
    <xf numFmtId="164" fontId="3" fillId="2" borderId="0" xfId="6" applyNumberFormat="1" applyFont="1" applyFill="1" applyBorder="1" applyAlignment="1">
      <alignment horizontal="right" vertical="top" wrapText="1"/>
    </xf>
    <xf numFmtId="164" fontId="3" fillId="2" borderId="9" xfId="6" applyNumberFormat="1" applyFont="1" applyFill="1" applyBorder="1" applyAlignment="1">
      <alignment horizontal="right" vertical="top" wrapText="1"/>
    </xf>
    <xf numFmtId="3" fontId="3" fillId="2" borderId="19" xfId="2" applyNumberFormat="1" applyFont="1" applyFill="1" applyBorder="1" applyAlignment="1">
      <alignment horizontal="left"/>
    </xf>
    <xf numFmtId="164" fontId="3" fillId="2" borderId="0" xfId="2" applyNumberFormat="1" applyFont="1" applyFill="1" applyAlignment="1">
      <alignment horizontal="right" indent="1"/>
    </xf>
    <xf numFmtId="0" fontId="9" fillId="2" borderId="8" xfId="2" applyFont="1" applyFill="1" applyBorder="1" applyAlignment="1">
      <alignment vertical="center"/>
    </xf>
    <xf numFmtId="3" fontId="3" fillId="2" borderId="8" xfId="2" applyNumberFormat="1" applyFont="1" applyFill="1" applyBorder="1"/>
    <xf numFmtId="174" fontId="3" fillId="2" borderId="8" xfId="6" applyNumberFormat="1" applyFont="1" applyFill="1" applyBorder="1"/>
    <xf numFmtId="3" fontId="3" fillId="2" borderId="8" xfId="2" applyNumberFormat="1" applyFont="1" applyFill="1" applyBorder="1" applyAlignment="1">
      <alignment vertical="center"/>
    </xf>
    <xf numFmtId="0" fontId="3" fillId="2" borderId="0" xfId="2" applyFont="1" applyFill="1" applyBorder="1" applyAlignment="1">
      <alignment horizontal="left" vertical="center" indent="1"/>
    </xf>
    <xf numFmtId="164" fontId="3" fillId="2" borderId="0" xfId="6" applyNumberFormat="1" applyFont="1" applyFill="1" applyBorder="1" applyAlignment="1">
      <alignment horizontal="right" vertical="center" wrapText="1"/>
    </xf>
    <xf numFmtId="164" fontId="3" fillId="2" borderId="9" xfId="6" applyNumberFormat="1" applyFont="1" applyFill="1" applyBorder="1" applyAlignment="1">
      <alignment horizontal="right" vertical="center" wrapText="1"/>
    </xf>
    <xf numFmtId="164" fontId="9" fillId="2" borderId="0" xfId="6" applyNumberFormat="1" applyFont="1" applyFill="1" applyBorder="1" applyAlignment="1">
      <alignment horizontal="right" vertical="center" wrapText="1"/>
    </xf>
    <xf numFmtId="164" fontId="9" fillId="2" borderId="9" xfId="6" applyNumberFormat="1" applyFont="1" applyFill="1" applyBorder="1" applyAlignment="1">
      <alignment horizontal="right" vertical="center" wrapText="1"/>
    </xf>
    <xf numFmtId="3" fontId="3" fillId="2" borderId="0" xfId="2" applyNumberFormat="1" applyFont="1" applyFill="1" applyBorder="1" applyAlignment="1">
      <alignment horizontal="left"/>
    </xf>
    <xf numFmtId="174" fontId="3" fillId="2" borderId="8" xfId="6" applyNumberFormat="1" applyFont="1" applyFill="1" applyBorder="1" applyAlignment="1">
      <alignment vertical="top"/>
    </xf>
    <xf numFmtId="174" fontId="9" fillId="2" borderId="8" xfId="1" applyNumberFormat="1" applyFont="1" applyFill="1" applyBorder="1" applyAlignment="1" applyProtection="1">
      <alignment vertical="justify"/>
    </xf>
    <xf numFmtId="0" fontId="9" fillId="2" borderId="6" xfId="2" applyFont="1" applyFill="1" applyBorder="1" applyAlignment="1"/>
    <xf numFmtId="174" fontId="20" fillId="2" borderId="8" xfId="6" applyNumberFormat="1" applyFont="1" applyFill="1" applyBorder="1"/>
    <xf numFmtId="0" fontId="9" fillId="2" borderId="14" xfId="2" applyFont="1" applyFill="1" applyBorder="1" applyAlignment="1">
      <alignment wrapText="1"/>
    </xf>
    <xf numFmtId="174" fontId="3" fillId="2" borderId="14" xfId="6" applyNumberFormat="1" applyFont="1" applyFill="1" applyBorder="1"/>
    <xf numFmtId="3" fontId="3" fillId="2" borderId="0" xfId="2" applyNumberFormat="1" applyFont="1" applyFill="1" applyAlignment="1"/>
    <xf numFmtId="3" fontId="3" fillId="2" borderId="11" xfId="2" applyNumberFormat="1" applyFont="1" applyFill="1" applyBorder="1"/>
    <xf numFmtId="0" fontId="9" fillId="2" borderId="11" xfId="2" applyFont="1" applyFill="1" applyBorder="1" applyAlignment="1"/>
    <xf numFmtId="0" fontId="3" fillId="2" borderId="11" xfId="2" applyFont="1" applyFill="1" applyBorder="1" applyAlignment="1">
      <alignment horizontal="left" vertical="center" wrapText="1" indent="1"/>
    </xf>
    <xf numFmtId="174" fontId="3" fillId="2" borderId="0" xfId="6" applyNumberFormat="1" applyFont="1" applyFill="1" applyAlignment="1">
      <alignment vertical="center"/>
    </xf>
    <xf numFmtId="0" fontId="9" fillId="2" borderId="0" xfId="2" applyFont="1" applyFill="1" applyAlignment="1">
      <alignment horizontal="left" vertical="center"/>
    </xf>
    <xf numFmtId="0" fontId="3" fillId="2" borderId="0" xfId="2" applyFont="1" applyFill="1" applyAlignment="1">
      <alignment horizontal="left" vertical="center"/>
    </xf>
    <xf numFmtId="164" fontId="3" fillId="2" borderId="0" xfId="6" applyNumberFormat="1" applyFont="1" applyFill="1" applyAlignment="1">
      <alignment horizontal="right" vertical="center" wrapText="1"/>
    </xf>
    <xf numFmtId="174" fontId="3" fillId="2" borderId="11" xfId="6" applyNumberFormat="1" applyFont="1" applyFill="1" applyBorder="1" applyAlignment="1">
      <alignment vertical="center"/>
    </xf>
    <xf numFmtId="0" fontId="9" fillId="2" borderId="11" xfId="2" applyFont="1" applyFill="1" applyBorder="1" applyAlignment="1">
      <alignment horizontal="left" vertical="center"/>
    </xf>
    <xf numFmtId="164" fontId="9" fillId="2" borderId="11" xfId="6" applyNumberFormat="1" applyFont="1" applyFill="1" applyBorder="1" applyAlignment="1">
      <alignment horizontal="right" vertical="center" wrapText="1"/>
    </xf>
    <xf numFmtId="164" fontId="9" fillId="2" borderId="12" xfId="6" applyNumberFormat="1" applyFont="1" applyFill="1" applyBorder="1" applyAlignment="1">
      <alignment horizontal="right" vertical="center" wrapText="1"/>
    </xf>
    <xf numFmtId="3" fontId="3" fillId="2" borderId="11" xfId="2" applyNumberFormat="1" applyFont="1" applyFill="1" applyBorder="1" applyAlignment="1">
      <alignment horizontal="left" vertical="top" indent="1"/>
    </xf>
    <xf numFmtId="164" fontId="9" fillId="2" borderId="0" xfId="2" applyNumberFormat="1" applyFont="1" applyFill="1" applyAlignment="1">
      <alignment horizontal="right" wrapText="1"/>
    </xf>
    <xf numFmtId="164" fontId="9" fillId="2" borderId="0" xfId="2" applyNumberFormat="1" applyFont="1" applyFill="1" applyBorder="1" applyAlignment="1">
      <alignment horizontal="right" wrapText="1"/>
    </xf>
    <xf numFmtId="164" fontId="9" fillId="2" borderId="9" xfId="2" applyNumberFormat="1" applyFont="1" applyFill="1" applyBorder="1" applyAlignment="1">
      <alignment horizontal="right" wrapText="1"/>
    </xf>
    <xf numFmtId="164" fontId="3" fillId="2" borderId="0" xfId="2" applyNumberFormat="1" applyFont="1" applyFill="1" applyAlignment="1">
      <alignment horizontal="right" wrapText="1"/>
    </xf>
    <xf numFmtId="164" fontId="3" fillId="2" borderId="0" xfId="2" applyNumberFormat="1" applyFont="1" applyFill="1" applyBorder="1" applyAlignment="1">
      <alignment horizontal="right" wrapText="1"/>
    </xf>
    <xf numFmtId="164" fontId="3" fillId="2" borderId="9" xfId="2" applyNumberFormat="1" applyFont="1" applyFill="1" applyBorder="1" applyAlignment="1">
      <alignment horizontal="right" wrapText="1"/>
    </xf>
    <xf numFmtId="164" fontId="3" fillId="2" borderId="0" xfId="2" applyNumberFormat="1" applyFont="1" applyFill="1" applyAlignment="1">
      <alignment horizontal="right" vertical="top" wrapText="1"/>
    </xf>
    <xf numFmtId="164" fontId="3" fillId="2" borderId="0" xfId="2" applyNumberFormat="1" applyFont="1" applyFill="1" applyBorder="1" applyAlignment="1">
      <alignment horizontal="right" vertical="top" wrapText="1"/>
    </xf>
    <xf numFmtId="164" fontId="3" fillId="2" borderId="9" xfId="2" applyNumberFormat="1" applyFont="1" applyFill="1" applyBorder="1" applyAlignment="1">
      <alignment horizontal="right" vertical="top" wrapText="1"/>
    </xf>
    <xf numFmtId="174" fontId="12" fillId="2" borderId="0" xfId="6" applyNumberFormat="1" applyFont="1" applyFill="1" applyBorder="1" applyAlignment="1">
      <alignment vertical="center"/>
    </xf>
    <xf numFmtId="174" fontId="12" fillId="2" borderId="11" xfId="6" applyNumberFormat="1" applyFont="1" applyFill="1" applyBorder="1" applyAlignment="1">
      <alignment horizontal="left" vertical="center"/>
    </xf>
    <xf numFmtId="164" fontId="3" fillId="2" borderId="11" xfId="2" applyNumberFormat="1" applyFont="1" applyFill="1" applyBorder="1" applyAlignment="1">
      <alignment horizontal="right" vertical="center" wrapText="1"/>
    </xf>
    <xf numFmtId="164" fontId="3" fillId="2" borderId="12" xfId="2" applyNumberFormat="1" applyFont="1" applyFill="1" applyBorder="1" applyAlignment="1">
      <alignment horizontal="right" vertical="center" wrapText="1"/>
    </xf>
    <xf numFmtId="0" fontId="9" fillId="2" borderId="14" xfId="2" applyFont="1" applyFill="1" applyBorder="1" applyAlignment="1">
      <alignment horizontal="left"/>
    </xf>
    <xf numFmtId="174" fontId="12" fillId="2" borderId="11" xfId="6" applyNumberFormat="1" applyFont="1" applyFill="1" applyBorder="1" applyAlignment="1">
      <alignment horizontal="left" vertical="center" wrapText="1" indent="1"/>
    </xf>
    <xf numFmtId="174" fontId="12" fillId="2" borderId="19" xfId="6" applyNumberFormat="1" applyFont="1" applyFill="1" applyBorder="1" applyAlignment="1">
      <alignment horizontal="left" indent="1"/>
    </xf>
    <xf numFmtId="174" fontId="12" fillId="2" borderId="11" xfId="6" applyNumberFormat="1" applyFont="1" applyFill="1" applyBorder="1"/>
    <xf numFmtId="164" fontId="3" fillId="2" borderId="11" xfId="2" applyNumberFormat="1" applyFont="1" applyFill="1" applyBorder="1" applyAlignment="1">
      <alignment horizontal="right" wrapText="1"/>
    </xf>
    <xf numFmtId="164" fontId="3" fillId="2" borderId="12" xfId="2" applyNumberFormat="1" applyFont="1" applyFill="1" applyBorder="1" applyAlignment="1">
      <alignment horizontal="right" wrapText="1"/>
    </xf>
    <xf numFmtId="0" fontId="13" fillId="2" borderId="0" xfId="2" applyFont="1" applyFill="1" applyAlignment="1">
      <alignment vertical="center"/>
    </xf>
    <xf numFmtId="0" fontId="13" fillId="2" borderId="0" xfId="2" applyFont="1" applyFill="1" applyAlignment="1"/>
    <xf numFmtId="0" fontId="13" fillId="2" borderId="0" xfId="2" applyFont="1" applyFill="1" applyAlignment="1">
      <alignment horizontal="left" indent="1"/>
    </xf>
    <xf numFmtId="0" fontId="13" fillId="2" borderId="0" xfId="2" applyFont="1" applyFill="1"/>
    <xf numFmtId="0" fontId="3" fillId="2" borderId="11" xfId="2" applyFont="1" applyFill="1" applyBorder="1" applyAlignment="1">
      <alignment horizontal="left" vertical="top" indent="4"/>
    </xf>
    <xf numFmtId="0" fontId="13" fillId="2" borderId="6" xfId="2" applyFont="1" applyFill="1" applyBorder="1"/>
    <xf numFmtId="164" fontId="3" fillId="2" borderId="11" xfId="6" applyNumberFormat="1" applyFont="1" applyFill="1" applyBorder="1" applyAlignment="1">
      <alignment horizontal="right"/>
    </xf>
    <xf numFmtId="164" fontId="3" fillId="2" borderId="12" xfId="6" applyNumberFormat="1" applyFont="1" applyFill="1" applyBorder="1" applyAlignment="1">
      <alignment horizontal="right"/>
    </xf>
    <xf numFmtId="174" fontId="3" fillId="2" borderId="0" xfId="6" applyNumberFormat="1" applyFont="1" applyFill="1" applyAlignment="1">
      <alignment horizontal="left"/>
    </xf>
    <xf numFmtId="174" fontId="3" fillId="2" borderId="0" xfId="6" applyNumberFormat="1" applyFont="1" applyFill="1" applyBorder="1" applyAlignment="1">
      <alignment horizontal="left" indent="1"/>
    </xf>
    <xf numFmtId="3" fontId="3" fillId="2" borderId="0" xfId="5" applyNumberFormat="1" applyFont="1" applyFill="1" applyBorder="1" applyAlignment="1" applyProtection="1">
      <alignment horizontal="left" indent="1"/>
    </xf>
    <xf numFmtId="174" fontId="3" fillId="2" borderId="11" xfId="6" applyNumberFormat="1" applyFont="1" applyFill="1" applyBorder="1" applyAlignment="1">
      <alignment horizontal="left" indent="1"/>
    </xf>
    <xf numFmtId="174" fontId="9" fillId="2" borderId="0" xfId="1" applyNumberFormat="1" applyFont="1" applyFill="1" applyBorder="1" applyAlignment="1" applyProtection="1">
      <alignment vertical="justify"/>
    </xf>
    <xf numFmtId="174" fontId="22" fillId="2" borderId="0" xfId="1" applyNumberFormat="1" applyFont="1" applyFill="1" applyBorder="1" applyAlignment="1" applyProtection="1">
      <alignment horizontal="center" vertical="justify"/>
    </xf>
    <xf numFmtId="164" fontId="3" fillId="2" borderId="11" xfId="6" applyNumberFormat="1" applyFont="1" applyFill="1" applyBorder="1" applyAlignment="1"/>
    <xf numFmtId="164" fontId="3" fillId="2" borderId="12" xfId="6" applyNumberFormat="1" applyFont="1" applyFill="1" applyBorder="1" applyAlignment="1"/>
    <xf numFmtId="174" fontId="3" fillId="2" borderId="8" xfId="6" applyNumberFormat="1" applyFont="1" applyFill="1" applyBorder="1" applyAlignment="1">
      <alignment vertical="center"/>
    </xf>
    <xf numFmtId="174" fontId="3" fillId="2" borderId="11" xfId="6" applyNumberFormat="1" applyFont="1" applyFill="1" applyBorder="1" applyAlignment="1">
      <alignment horizontal="left" vertical="center"/>
    </xf>
    <xf numFmtId="164" fontId="3" fillId="2" borderId="12" xfId="6" applyNumberFormat="1" applyFont="1" applyFill="1" applyBorder="1" applyAlignment="1">
      <alignment horizontal="right" vertical="center"/>
    </xf>
    <xf numFmtId="174" fontId="22" fillId="2" borderId="8" xfId="1" applyNumberFormat="1" applyFont="1" applyFill="1" applyBorder="1" applyAlignment="1" applyProtection="1">
      <alignment horizontal="center" vertical="justify"/>
    </xf>
    <xf numFmtId="174" fontId="9" fillId="2" borderId="8" xfId="1" applyNumberFormat="1" applyFont="1" applyFill="1" applyBorder="1" applyAlignment="1" applyProtection="1">
      <alignment horizontal="center" vertical="justify"/>
    </xf>
    <xf numFmtId="164" fontId="3" fillId="2" borderId="0" xfId="6" quotePrefix="1" applyNumberFormat="1" applyFont="1" applyFill="1" applyBorder="1" applyAlignment="1">
      <alignment horizontal="right"/>
    </xf>
    <xf numFmtId="174" fontId="3" fillId="2" borderId="10" xfId="6" applyNumberFormat="1" applyFont="1" applyFill="1" applyBorder="1" applyAlignment="1">
      <alignment vertical="top"/>
    </xf>
    <xf numFmtId="0" fontId="3" fillId="2" borderId="11" xfId="2" applyFont="1" applyFill="1" applyBorder="1" applyAlignment="1">
      <alignment horizontal="left" vertical="top" wrapText="1"/>
    </xf>
    <xf numFmtId="0" fontId="12" fillId="2" borderId="0" xfId="3" applyFont="1" applyFill="1" applyBorder="1" applyAlignment="1">
      <alignment horizontal="left" vertical="top" wrapText="1" indent="2"/>
    </xf>
    <xf numFmtId="176" fontId="3" fillId="2" borderId="0" xfId="2" applyNumberFormat="1" applyFont="1" applyFill="1" applyAlignment="1">
      <alignment horizontal="right"/>
    </xf>
    <xf numFmtId="0" fontId="9" fillId="2" borderId="0" xfId="7" applyFont="1" applyFill="1" applyBorder="1" applyAlignment="1">
      <alignment horizontal="left" vertical="top" wrapText="1"/>
    </xf>
    <xf numFmtId="167" fontId="9" fillId="2" borderId="0" xfId="4" applyNumberFormat="1" applyFont="1" applyFill="1" applyBorder="1" applyAlignment="1">
      <alignment vertical="top"/>
    </xf>
    <xf numFmtId="167" fontId="9" fillId="2" borderId="9" xfId="4" applyNumberFormat="1" applyFont="1" applyFill="1" applyBorder="1" applyAlignment="1">
      <alignment vertical="top"/>
    </xf>
    <xf numFmtId="0" fontId="3" fillId="2" borderId="10" xfId="7" applyFont="1" applyFill="1" applyBorder="1" applyAlignment="1">
      <alignment horizontal="center" vertical="top"/>
    </xf>
    <xf numFmtId="0" fontId="9" fillId="2" borderId="11" xfId="7" applyFont="1" applyFill="1" applyBorder="1" applyAlignment="1">
      <alignment horizontal="left" vertical="top" wrapText="1"/>
    </xf>
    <xf numFmtId="0" fontId="3" fillId="2" borderId="11" xfId="7" applyFont="1" applyFill="1" applyBorder="1" applyAlignment="1">
      <alignment vertical="top"/>
    </xf>
    <xf numFmtId="164" fontId="3" fillId="2" borderId="11" xfId="7" applyNumberFormat="1" applyFont="1" applyFill="1" applyBorder="1" applyAlignment="1">
      <alignment vertical="top"/>
    </xf>
    <xf numFmtId="167" fontId="9" fillId="2" borderId="11" xfId="4" applyNumberFormat="1" applyFont="1" applyFill="1" applyBorder="1" applyAlignment="1">
      <alignment vertical="top"/>
    </xf>
    <xf numFmtId="167" fontId="9" fillId="2" borderId="12" xfId="4" applyNumberFormat="1" applyFont="1" applyFill="1" applyBorder="1" applyAlignment="1">
      <alignment vertical="top"/>
    </xf>
    <xf numFmtId="174" fontId="9" fillId="2" borderId="11" xfId="6" applyNumberFormat="1" applyFont="1" applyFill="1" applyBorder="1" applyAlignment="1">
      <alignment horizontal="left" vertical="center"/>
    </xf>
    <xf numFmtId="0" fontId="9" fillId="2" borderId="21" xfId="2" applyFont="1" applyFill="1" applyBorder="1" applyAlignment="1">
      <alignment horizontal="left"/>
    </xf>
  </cellXfs>
  <cellStyles count="9">
    <cellStyle name="Comma 10 2" xfId="6"/>
    <cellStyle name="Hyperlink" xfId="1" builtinId="8"/>
    <cellStyle name="Normal" xfId="0" builtinId="0"/>
    <cellStyle name="Normal 10 4" xfId="3"/>
    <cellStyle name="Normal_Annex A_new format 1,2,4" xfId="5"/>
    <cellStyle name="Normal_Autumn 2011 expenditure tables (linked)" xfId="7"/>
    <cellStyle name="Normal_Autumn 2011 expenditure tables input sheets" xfId="2"/>
    <cellStyle name="Normal_Great Britain benefits and tax credits" xfId="8"/>
    <cellStyle name="Percent 10 2 2 2" xfId="4"/>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1724025</xdr:colOff>
      <xdr:row>3</xdr:row>
      <xdr:rowOff>495389</xdr:rowOff>
    </xdr:to>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528761" y="266699"/>
          <a:ext cx="1462089" cy="120500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department-for-work-pensions/about/media-enquiries" TargetMode="External"/><Relationship Id="rId2" Type="http://schemas.openxmlformats.org/officeDocument/2006/relationships/hyperlink" Target="mailto:expenditure.tables@dwp.gsi.gov.uk" TargetMode="External"/><Relationship Id="rId1" Type="http://schemas.openxmlformats.org/officeDocument/2006/relationships/hyperlink" Target="https://www.gov.uk/government/organisations/department-for-work-pensions/about/media-enquiries" TargetMode="External"/><Relationship Id="rId5" Type="http://schemas.openxmlformats.org/officeDocument/2006/relationships/drawing" Target="../drawings/drawing1.xml"/><Relationship Id="rId4" Type="http://schemas.openxmlformats.org/officeDocument/2006/relationships/hyperlink" Target="http://www.twitter.com/dwppressoffi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B44"/>
  <sheetViews>
    <sheetView tabSelected="1" zoomScale="85" zoomScaleNormal="85" workbookViewId="0"/>
  </sheetViews>
  <sheetFormatPr defaultColWidth="9.140625" defaultRowHeight="12.75" x14ac:dyDescent="0.2"/>
  <cols>
    <col min="1" max="1" width="17.7109375" style="1" customWidth="1"/>
    <col min="2" max="2" width="125.7109375" style="1" customWidth="1"/>
    <col min="3" max="3" width="20.7109375" style="1" customWidth="1"/>
    <col min="4" max="16384" width="9.140625" style="1"/>
  </cols>
  <sheetData>
    <row r="1" spans="2:2" ht="13.5" thickBot="1" x14ac:dyDescent="0.25"/>
    <row r="2" spans="2:2" ht="33" customHeight="1" x14ac:dyDescent="0.2">
      <c r="B2" s="2"/>
    </row>
    <row r="3" spans="2:2" ht="30.75" customHeight="1" x14ac:dyDescent="0.4">
      <c r="B3" s="3" t="s">
        <v>586</v>
      </c>
    </row>
    <row r="4" spans="2:2" ht="48.75" customHeight="1" x14ac:dyDescent="0.2">
      <c r="B4" s="4" t="s">
        <v>0</v>
      </c>
    </row>
    <row r="5" spans="2:2" ht="24.75" customHeight="1" x14ac:dyDescent="0.2">
      <c r="B5" s="5" t="s">
        <v>1</v>
      </c>
    </row>
    <row r="6" spans="2:2" ht="23.25" customHeight="1" x14ac:dyDescent="0.2">
      <c r="B6" s="6" t="s">
        <v>2</v>
      </c>
    </row>
    <row r="7" spans="2:2" ht="30" customHeight="1" x14ac:dyDescent="0.25">
      <c r="B7" s="7" t="s">
        <v>3</v>
      </c>
    </row>
    <row r="8" spans="2:2" ht="15" x14ac:dyDescent="0.2">
      <c r="B8" s="8" t="s">
        <v>4</v>
      </c>
    </row>
    <row r="9" spans="2:2" ht="15" x14ac:dyDescent="0.2">
      <c r="B9" s="8" t="s">
        <v>5</v>
      </c>
    </row>
    <row r="10" spans="2:2" ht="15" x14ac:dyDescent="0.2">
      <c r="B10" s="8" t="s">
        <v>6</v>
      </c>
    </row>
    <row r="11" spans="2:2" ht="15" x14ac:dyDescent="0.2">
      <c r="B11" s="8" t="s">
        <v>7</v>
      </c>
    </row>
    <row r="12" spans="2:2" ht="15" x14ac:dyDescent="0.2">
      <c r="B12" s="8" t="s">
        <v>8</v>
      </c>
    </row>
    <row r="13" spans="2:2" ht="15" x14ac:dyDescent="0.2">
      <c r="B13" s="8" t="s">
        <v>9</v>
      </c>
    </row>
    <row r="14" spans="2:2" ht="15" x14ac:dyDescent="0.2">
      <c r="B14" s="8" t="s">
        <v>10</v>
      </c>
    </row>
    <row r="15" spans="2:2" ht="15" x14ac:dyDescent="0.2">
      <c r="B15" s="8" t="s">
        <v>11</v>
      </c>
    </row>
    <row r="16" spans="2:2" ht="15" x14ac:dyDescent="0.2">
      <c r="B16" s="8" t="s">
        <v>12</v>
      </c>
    </row>
    <row r="17" spans="2:2" ht="15" x14ac:dyDescent="0.2">
      <c r="B17" s="8" t="s">
        <v>13</v>
      </c>
    </row>
    <row r="18" spans="2:2" ht="15" x14ac:dyDescent="0.2">
      <c r="B18" s="8" t="s">
        <v>14</v>
      </c>
    </row>
    <row r="19" spans="2:2" ht="15" x14ac:dyDescent="0.2">
      <c r="B19" s="8" t="s">
        <v>15</v>
      </c>
    </row>
    <row r="20" spans="2:2" ht="15" x14ac:dyDescent="0.2">
      <c r="B20" s="8" t="s">
        <v>16</v>
      </c>
    </row>
    <row r="21" spans="2:2" ht="15" x14ac:dyDescent="0.2">
      <c r="B21" s="8" t="s">
        <v>17</v>
      </c>
    </row>
    <row r="22" spans="2:2" ht="30" customHeight="1" x14ac:dyDescent="0.25">
      <c r="B22" s="9" t="s">
        <v>18</v>
      </c>
    </row>
    <row r="23" spans="2:2" ht="15" x14ac:dyDescent="0.2">
      <c r="B23" s="8" t="s">
        <v>19</v>
      </c>
    </row>
    <row r="24" spans="2:2" ht="15" x14ac:dyDescent="0.2">
      <c r="B24" s="8" t="s">
        <v>20</v>
      </c>
    </row>
    <row r="25" spans="2:2" ht="15" x14ac:dyDescent="0.2">
      <c r="B25" s="8" t="s">
        <v>21</v>
      </c>
    </row>
    <row r="26" spans="2:2" ht="15" x14ac:dyDescent="0.2">
      <c r="B26" s="8" t="s">
        <v>22</v>
      </c>
    </row>
    <row r="27" spans="2:2" ht="15" x14ac:dyDescent="0.2">
      <c r="B27" s="8" t="s">
        <v>23</v>
      </c>
    </row>
    <row r="28" spans="2:2" ht="15" x14ac:dyDescent="0.2">
      <c r="B28" s="8" t="s">
        <v>740</v>
      </c>
    </row>
    <row r="29" spans="2:2" ht="15" x14ac:dyDescent="0.2">
      <c r="B29" s="8" t="s">
        <v>24</v>
      </c>
    </row>
    <row r="30" spans="2:2" ht="15" x14ac:dyDescent="0.2">
      <c r="B30" s="8" t="s">
        <v>25</v>
      </c>
    </row>
    <row r="31" spans="2:2" ht="15" x14ac:dyDescent="0.2">
      <c r="B31" s="8" t="s">
        <v>26</v>
      </c>
    </row>
    <row r="32" spans="2:2" ht="15" x14ac:dyDescent="0.2">
      <c r="B32" s="8" t="s">
        <v>27</v>
      </c>
    </row>
    <row r="33" spans="2:2" ht="15" x14ac:dyDescent="0.2">
      <c r="B33" s="8" t="s">
        <v>28</v>
      </c>
    </row>
    <row r="34" spans="2:2" ht="15" x14ac:dyDescent="0.2">
      <c r="B34" s="8" t="s">
        <v>29</v>
      </c>
    </row>
    <row r="35" spans="2:2" ht="15" x14ac:dyDescent="0.2">
      <c r="B35" s="8" t="s">
        <v>30</v>
      </c>
    </row>
    <row r="36" spans="2:2" ht="15" x14ac:dyDescent="0.2">
      <c r="B36" s="8" t="s">
        <v>31</v>
      </c>
    </row>
    <row r="37" spans="2:2" ht="48.75" customHeight="1" x14ac:dyDescent="0.2">
      <c r="B37" s="6" t="s">
        <v>32</v>
      </c>
    </row>
    <row r="38" spans="2:2" ht="30" x14ac:dyDescent="0.2">
      <c r="B38" s="10" t="s">
        <v>33</v>
      </c>
    </row>
    <row r="39" spans="2:2" ht="26.25" customHeight="1" x14ac:dyDescent="0.2">
      <c r="B39" s="6" t="s">
        <v>34</v>
      </c>
    </row>
    <row r="40" spans="2:2" ht="30" customHeight="1" x14ac:dyDescent="0.2">
      <c r="B40" s="11" t="s">
        <v>35</v>
      </c>
    </row>
    <row r="41" spans="2:2" ht="15" x14ac:dyDescent="0.2">
      <c r="B41" s="6" t="s">
        <v>36</v>
      </c>
    </row>
    <row r="42" spans="2:2" ht="18" customHeight="1" x14ac:dyDescent="0.2">
      <c r="B42" s="8" t="s">
        <v>37</v>
      </c>
    </row>
    <row r="43" spans="2:2" ht="40.5" customHeight="1" x14ac:dyDescent="0.2">
      <c r="B43" s="5" t="s">
        <v>38</v>
      </c>
    </row>
    <row r="44" spans="2:2" ht="42" customHeight="1" thickBot="1" x14ac:dyDescent="0.25">
      <c r="B44" s="12" t="s">
        <v>39</v>
      </c>
    </row>
  </sheetData>
  <hyperlinks>
    <hyperlink ref="B8" location="Notes!A1" display="Notes"/>
    <hyperlink ref="B10" location="'GB welfare'!A1" display="GB welfare"/>
    <hyperlink ref="B11" location="'Benefit summary table'!A1" display="Benefit summary table: Benefit expenditure 1948/49 to 2022/23. "/>
    <hyperlink ref="B12" location="'Table 1a'!A1" display="Table 1a: Benefit expenditure by benefit 1948/49 to 2022/23 nominal terms. "/>
    <hyperlink ref="B13" location="'Table 1b'!A1" display="Table 1b: Benefit expenditure by benefit 1948/49 to 2022/23 real terms prices. "/>
    <hyperlink ref="B14" location="'Table 1c'!A1" display="Table 1c: Caseloads by benefit"/>
    <hyperlink ref="B15" location="'Table 2a'!A1" display="Table 2a: Benefit expenditure by age group, 1978/79 to 2022/23 nominal terms."/>
    <hyperlink ref="B16" location="'Table 2b'!A1" display="Table 2b: Benefit expenditure by age group, 1978/79 to 2022/23 real terms prices."/>
    <hyperlink ref="B17" location="'Table 2c'!A1" display="Table 2c: Caseloads by age group"/>
    <hyperlink ref="B18" location="'Table 3a'!A1" display="Table 3a: Income-related benefit expenditure, by claimant group and selected components, nominal terms."/>
    <hyperlink ref="B19" location="'Table 3b'!A1" display="Table 3b: Income-related benefit expenditure, by claimant group and selected components, real terms prices. "/>
    <hyperlink ref="B20" location="'Table 3c'!A1" display="Table 3c: Caseloads by claimant group and selected components"/>
    <hyperlink ref="B23" location="'Non-DWP welfare'!A1" display="Non-DWP welfare"/>
    <hyperlink ref="B24" location="'Bereavement benefits'!A1" display="Bereavement benefits"/>
    <hyperlink ref="B25" location="'Carers Allowance'!A1" display="Carer’s Allowance"/>
    <hyperlink ref="B26" location="'Council Tax Benefit'!A1" display="Council Tax Benefit"/>
    <hyperlink ref="B27" location="'Disability benefits'!A1" display="Disability benefits"/>
    <hyperlink ref="B28" location="'Housing Benefits'!A1" display="Housing Benefit"/>
    <hyperlink ref="B29" location="'Incapacity benefits'!A1" display="Incapacity benefits"/>
    <hyperlink ref="B30" location="'Income Support'!A1" display="Income Support"/>
    <hyperlink ref="B31" location="'Industrial injuries benefits'!A1" display="Industrial injuries benefits"/>
    <hyperlink ref="B32" location="'New Deal &amp; Emp prog allowances'!A1" display="New Deal and Employment programme allowances"/>
    <hyperlink ref="B33" location="'Pension Credit'!A1" display="Pension Credit"/>
    <hyperlink ref="B34" location="'Social Fund'!A1" display="Social Fund"/>
    <hyperlink ref="B35" location="'State Pension'!A1" display="State Pension"/>
    <hyperlink ref="B36" location="'Unemployment benefits'!A1" display="Unemployment benefits"/>
    <hyperlink ref="B44" r:id="rId1" display="https://www.gov.uk/government/organisations/department-for-work-pensions/about/media-enquiries"/>
    <hyperlink ref="B42" r:id="rId2"/>
    <hyperlink ref="B38" r:id="rId3" display="https://www.gov.uk/government/organisations/department-for-work-pensions/about/media-enquiries"/>
    <hyperlink ref="B40" r:id="rId4"/>
    <hyperlink ref="B9" location="'UK welfare'!A1" display="UK welfare"/>
    <hyperlink ref="B21" location="'Table 4'!A1" display="Table 4: Benefit expenditure to support disabled people and people with health conditions"/>
  </hyperlinks>
  <pageMargins left="0.7" right="0.7" top="0.75" bottom="0.75" header="0.3" footer="0.3"/>
  <pageSetup orientation="portrait"/>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48"/>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187" bestFit="1" customWidth="1"/>
    <col min="2" max="2" width="75.7109375" style="45" customWidth="1"/>
    <col min="3" max="3" width="25.7109375" style="45" customWidth="1"/>
    <col min="4" max="71" width="12.7109375" style="188" customWidth="1"/>
    <col min="72" max="73" width="12.7109375" style="54" customWidth="1"/>
    <col min="74" max="75" width="12.7109375" style="188" customWidth="1"/>
    <col min="76" max="78" width="12.7109375" style="52" customWidth="1"/>
    <col min="79" max="16384" width="9.140625" style="52"/>
  </cols>
  <sheetData>
    <row r="1" spans="1:78" s="15"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8" ht="33" customHeight="1" x14ac:dyDescent="0.25">
      <c r="A2" s="41" t="s">
        <v>587</v>
      </c>
      <c r="B2" s="17" t="s">
        <v>282</v>
      </c>
      <c r="C2" s="11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47" customFormat="1" ht="15.75" x14ac:dyDescent="0.25">
      <c r="A3" s="46">
        <v>2017</v>
      </c>
      <c r="B3" s="20" t="s">
        <v>225</v>
      </c>
      <c r="C3" s="22"/>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2"/>
      <c r="B4" s="93"/>
      <c r="C4" s="113"/>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132"/>
    </row>
    <row r="5" spans="1:78" ht="27" customHeight="1" x14ac:dyDescent="0.25">
      <c r="A5" s="133"/>
      <c r="B5" s="58" t="s">
        <v>240</v>
      </c>
      <c r="C5" s="52"/>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6"/>
    </row>
    <row r="6" spans="1:78" x14ac:dyDescent="0.2">
      <c r="A6" s="133"/>
      <c r="B6" s="52" t="s">
        <v>127</v>
      </c>
      <c r="C6" s="221" t="s">
        <v>126</v>
      </c>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v>134.50109775003241</v>
      </c>
      <c r="AI6" s="135">
        <v>132.61489678681338</v>
      </c>
      <c r="AJ6" s="135">
        <v>133.9212219646584</v>
      </c>
      <c r="AK6" s="135">
        <v>140.3473279044953</v>
      </c>
      <c r="AL6" s="135">
        <v>151.98288017188909</v>
      </c>
      <c r="AM6" s="135">
        <v>159.93065905930897</v>
      </c>
      <c r="AN6" s="135">
        <v>164.45034010919036</v>
      </c>
      <c r="AO6" s="135">
        <v>177.43281073275139</v>
      </c>
      <c r="AP6" s="135">
        <v>184.68318219997454</v>
      </c>
      <c r="AQ6" s="135">
        <v>195.76581756990186</v>
      </c>
      <c r="AR6" s="135">
        <v>198.79637863186031</v>
      </c>
      <c r="AS6" s="135">
        <v>201.3919692770537</v>
      </c>
      <c r="AT6" s="135">
        <v>218.97294286019812</v>
      </c>
      <c r="AU6" s="135">
        <v>252.97935808589656</v>
      </c>
      <c r="AV6" s="135">
        <v>0</v>
      </c>
      <c r="AW6" s="135">
        <v>0</v>
      </c>
      <c r="AX6" s="135">
        <v>0</v>
      </c>
      <c r="AY6" s="135">
        <v>0</v>
      </c>
      <c r="AZ6" s="135">
        <v>0</v>
      </c>
      <c r="BA6" s="135">
        <v>0</v>
      </c>
      <c r="BB6" s="135">
        <v>0</v>
      </c>
      <c r="BC6" s="135">
        <v>0</v>
      </c>
      <c r="BD6" s="135">
        <v>0</v>
      </c>
      <c r="BE6" s="135">
        <v>0</v>
      </c>
      <c r="BF6" s="135">
        <v>0</v>
      </c>
      <c r="BG6" s="135">
        <v>0</v>
      </c>
      <c r="BH6" s="135">
        <v>0</v>
      </c>
      <c r="BI6" s="135">
        <v>0</v>
      </c>
      <c r="BJ6" s="135">
        <v>0</v>
      </c>
      <c r="BK6" s="135">
        <v>0</v>
      </c>
      <c r="BL6" s="135">
        <v>0</v>
      </c>
      <c r="BM6" s="135">
        <v>0</v>
      </c>
      <c r="BN6" s="135">
        <v>0</v>
      </c>
      <c r="BO6" s="135">
        <v>0</v>
      </c>
      <c r="BP6" s="135">
        <v>0</v>
      </c>
      <c r="BQ6" s="135">
        <v>0</v>
      </c>
      <c r="BR6" s="135">
        <v>0</v>
      </c>
      <c r="BS6" s="135">
        <v>0</v>
      </c>
      <c r="BT6" s="135">
        <v>0</v>
      </c>
      <c r="BU6" s="135">
        <v>0</v>
      </c>
      <c r="BV6" s="135">
        <v>0</v>
      </c>
      <c r="BW6" s="135">
        <v>0</v>
      </c>
      <c r="BX6" s="135">
        <v>0</v>
      </c>
      <c r="BY6" s="135">
        <v>0</v>
      </c>
      <c r="BZ6" s="136">
        <v>0</v>
      </c>
    </row>
    <row r="7" spans="1:78" x14ac:dyDescent="0.2">
      <c r="A7" s="133"/>
      <c r="B7" s="52" t="s">
        <v>241</v>
      </c>
      <c r="C7" s="221" t="s">
        <v>126</v>
      </c>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v>8307.4104873093638</v>
      </c>
      <c r="AI7" s="135">
        <v>11186.429566842668</v>
      </c>
      <c r="AJ7" s="135">
        <v>9968.8672422404088</v>
      </c>
      <c r="AK7" s="135">
        <v>10350.685670718341</v>
      </c>
      <c r="AL7" s="135">
        <v>10494.951595013359</v>
      </c>
      <c r="AM7" s="135">
        <v>10938.036506669378</v>
      </c>
      <c r="AN7" s="135">
        <v>11104.478470115653</v>
      </c>
      <c r="AO7" s="135">
        <v>11001.842925718378</v>
      </c>
      <c r="AP7" s="135">
        <v>10699.929322365746</v>
      </c>
      <c r="AQ7" s="135">
        <v>10352.506778951891</v>
      </c>
      <c r="AR7" s="135">
        <v>9585.1309626305447</v>
      </c>
      <c r="AS7" s="135">
        <v>8984.9454712832176</v>
      </c>
      <c r="AT7" s="135">
        <v>8452.0697831386551</v>
      </c>
      <c r="AU7" s="135">
        <v>9019.4189202981488</v>
      </c>
      <c r="AV7" s="135">
        <v>9633.3849956084869</v>
      </c>
      <c r="AW7" s="135">
        <v>10010.792282974904</v>
      </c>
      <c r="AX7" s="135">
        <v>10007.114096230296</v>
      </c>
      <c r="AY7" s="135">
        <v>10073.766147438122</v>
      </c>
      <c r="AZ7" s="135">
        <v>10160.351752314327</v>
      </c>
      <c r="BA7" s="135">
        <v>10299.144169900679</v>
      </c>
      <c r="BB7" s="135">
        <v>10450.098932577088</v>
      </c>
      <c r="BC7" s="135">
        <v>11813.910664053394</v>
      </c>
      <c r="BD7" s="135">
        <v>12099.687401896568</v>
      </c>
      <c r="BE7" s="135">
        <v>12140.131277537224</v>
      </c>
      <c r="BF7" s="135">
        <v>12064.697791767127</v>
      </c>
      <c r="BG7" s="135"/>
      <c r="BH7" s="135"/>
      <c r="BI7" s="135"/>
      <c r="BJ7" s="135"/>
      <c r="BK7" s="135"/>
      <c r="BL7" s="135"/>
      <c r="BM7" s="135"/>
      <c r="BN7" s="135"/>
      <c r="BO7" s="135"/>
      <c r="BP7" s="135"/>
      <c r="BQ7" s="135"/>
      <c r="BR7" s="135"/>
      <c r="BS7" s="135"/>
      <c r="BT7" s="135"/>
      <c r="BU7" s="135"/>
      <c r="BV7" s="135"/>
      <c r="BW7" s="135"/>
      <c r="BX7" s="135"/>
      <c r="BY7" s="135"/>
      <c r="BZ7" s="136"/>
    </row>
    <row r="8" spans="1:78" x14ac:dyDescent="0.2">
      <c r="A8" s="133"/>
      <c r="B8" s="52" t="s">
        <v>138</v>
      </c>
      <c r="C8" s="221" t="s">
        <v>126</v>
      </c>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v>0</v>
      </c>
      <c r="AI8" s="135">
        <v>0</v>
      </c>
      <c r="AJ8" s="135">
        <v>0</v>
      </c>
      <c r="AK8" s="135">
        <v>0</v>
      </c>
      <c r="AL8" s="135">
        <v>0</v>
      </c>
      <c r="AM8" s="135">
        <v>0</v>
      </c>
      <c r="AN8" s="135">
        <v>0</v>
      </c>
      <c r="AO8" s="135">
        <v>0</v>
      </c>
      <c r="AP8" s="135">
        <v>0</v>
      </c>
      <c r="AQ8" s="135">
        <v>0</v>
      </c>
      <c r="AR8" s="135">
        <v>0</v>
      </c>
      <c r="AS8" s="135">
        <v>0</v>
      </c>
      <c r="AT8" s="135">
        <v>0</v>
      </c>
      <c r="AU8" s="135">
        <v>0</v>
      </c>
      <c r="AV8" s="135">
        <v>374.56937431172668</v>
      </c>
      <c r="AW8" s="135">
        <v>514.19915356011154</v>
      </c>
      <c r="AX8" s="135">
        <v>570.60067692823418</v>
      </c>
      <c r="AY8" s="135">
        <v>663.3591522245049</v>
      </c>
      <c r="AZ8" s="135">
        <v>648.81999484089033</v>
      </c>
      <c r="BA8" s="135">
        <v>709.94485553802326</v>
      </c>
      <c r="BB8" s="135">
        <v>757.20117314695824</v>
      </c>
      <c r="BC8" s="135">
        <v>807.77023663930049</v>
      </c>
      <c r="BD8" s="135">
        <v>848.18512604255272</v>
      </c>
      <c r="BE8" s="135">
        <v>929.80965968156806</v>
      </c>
      <c r="BF8" s="135">
        <v>1028.0576315644232</v>
      </c>
      <c r="BG8" s="135">
        <v>1047.3722355385628</v>
      </c>
      <c r="BH8" s="135">
        <v>1081.3963044641214</v>
      </c>
      <c r="BI8" s="135">
        <v>1156.0454404138479</v>
      </c>
      <c r="BJ8" s="135">
        <v>1180.3072080194977</v>
      </c>
      <c r="BK8" s="135">
        <v>1231.203450509294</v>
      </c>
      <c r="BL8" s="135">
        <v>1276.2932678699067</v>
      </c>
      <c r="BM8" s="135">
        <v>1356.0250963448343</v>
      </c>
      <c r="BN8" s="135">
        <v>1363.0875431725724</v>
      </c>
      <c r="BO8" s="135">
        <v>1447.8162685438508</v>
      </c>
      <c r="BP8" s="135">
        <v>1500.2524236873655</v>
      </c>
      <c r="BQ8" s="135">
        <v>1552.2326873068987</v>
      </c>
      <c r="BR8" s="135">
        <v>1795.5326901070468</v>
      </c>
      <c r="BS8" s="135">
        <v>1905.4486564369613</v>
      </c>
      <c r="BT8" s="135">
        <v>1926.6534897212618</v>
      </c>
      <c r="BU8" s="135">
        <v>1976.4138871008565</v>
      </c>
      <c r="BV8" s="135">
        <v>2101.3879576694317</v>
      </c>
      <c r="BW8" s="135">
        <v>2216.7077777670584</v>
      </c>
      <c r="BX8" s="135">
        <v>2313.772297565833</v>
      </c>
      <c r="BY8" s="135">
        <v>2440.5503616884553</v>
      </c>
      <c r="BZ8" s="136">
        <v>2631.1874004495048</v>
      </c>
    </row>
    <row r="9" spans="1:78" x14ac:dyDescent="0.2">
      <c r="A9" s="133"/>
      <c r="B9" s="52" t="s">
        <v>242</v>
      </c>
      <c r="C9" s="221" t="s">
        <v>136</v>
      </c>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v>0</v>
      </c>
      <c r="AI9" s="135">
        <v>0</v>
      </c>
      <c r="AJ9" s="135">
        <v>0</v>
      </c>
      <c r="AK9" s="135">
        <v>0</v>
      </c>
      <c r="AL9" s="135">
        <v>0</v>
      </c>
      <c r="AM9" s="135">
        <v>0</v>
      </c>
      <c r="AN9" s="135">
        <v>0</v>
      </c>
      <c r="AO9" s="135">
        <v>0</v>
      </c>
      <c r="AP9" s="135">
        <v>0</v>
      </c>
      <c r="AQ9" s="135">
        <v>0</v>
      </c>
      <c r="AR9" s="135">
        <v>0</v>
      </c>
      <c r="AS9" s="135">
        <v>0</v>
      </c>
      <c r="AT9" s="135">
        <v>0</v>
      </c>
      <c r="AU9" s="135">
        <v>0</v>
      </c>
      <c r="AV9" s="135">
        <v>1.0575700750053483</v>
      </c>
      <c r="AW9" s="135">
        <v>2.5642431352054311</v>
      </c>
      <c r="AX9" s="135">
        <v>4.0244144460715949</v>
      </c>
      <c r="AY9" s="135">
        <v>6.1719227685791296</v>
      </c>
      <c r="AZ9" s="135">
        <v>10.8101425074424</v>
      </c>
      <c r="BA9" s="135">
        <v>13.507963843658789</v>
      </c>
      <c r="BB9" s="135">
        <v>15.47637487111346</v>
      </c>
      <c r="BC9" s="135">
        <v>13.343647345169101</v>
      </c>
      <c r="BD9" s="135">
        <v>0</v>
      </c>
      <c r="BE9" s="135">
        <v>0</v>
      </c>
      <c r="BF9" s="135">
        <v>0</v>
      </c>
      <c r="BG9" s="135">
        <v>0</v>
      </c>
      <c r="BH9" s="135">
        <v>0</v>
      </c>
      <c r="BI9" s="135">
        <v>0</v>
      </c>
      <c r="BJ9" s="135">
        <v>0</v>
      </c>
      <c r="BK9" s="135">
        <v>0</v>
      </c>
      <c r="BL9" s="135">
        <v>0</v>
      </c>
      <c r="BM9" s="135">
        <v>0</v>
      </c>
      <c r="BN9" s="135">
        <v>0</v>
      </c>
      <c r="BO9" s="135">
        <v>0</v>
      </c>
      <c r="BP9" s="135">
        <v>0</v>
      </c>
      <c r="BQ9" s="135">
        <v>0</v>
      </c>
      <c r="BR9" s="135">
        <v>0</v>
      </c>
      <c r="BS9" s="135">
        <v>0</v>
      </c>
      <c r="BT9" s="135">
        <v>0</v>
      </c>
      <c r="BU9" s="135">
        <v>0</v>
      </c>
      <c r="BV9" s="135">
        <v>0</v>
      </c>
      <c r="BW9" s="135">
        <v>0</v>
      </c>
      <c r="BX9" s="135">
        <v>0</v>
      </c>
      <c r="BY9" s="135">
        <v>0</v>
      </c>
      <c r="BZ9" s="136">
        <v>0</v>
      </c>
    </row>
    <row r="10" spans="1:78" x14ac:dyDescent="0.2">
      <c r="A10" s="133"/>
      <c r="B10" s="140" t="s">
        <v>144</v>
      </c>
      <c r="C10" s="221" t="s">
        <v>136</v>
      </c>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v>67.050537596733207</v>
      </c>
      <c r="AI10" s="135">
        <v>63.771844845783768</v>
      </c>
      <c r="AJ10" s="135">
        <v>81.998257570093642</v>
      </c>
      <c r="AK10" s="135">
        <v>114.84384740150165</v>
      </c>
      <c r="AL10" s="135">
        <v>150.21433052249992</v>
      </c>
      <c r="AM10" s="135">
        <v>185.46262915003251</v>
      </c>
      <c r="AN10" s="135">
        <v>178.82860752001773</v>
      </c>
      <c r="AO10" s="135">
        <v>174.33349502203939</v>
      </c>
      <c r="AP10" s="135">
        <v>207.32116281312187</v>
      </c>
      <c r="AQ10" s="135">
        <v>219.96148228053639</v>
      </c>
      <c r="AR10" s="135">
        <v>438.44446525771053</v>
      </c>
      <c r="AS10" s="135">
        <v>467.0507476811743</v>
      </c>
      <c r="AT10" s="135">
        <v>509.94304983824179</v>
      </c>
      <c r="AU10" s="135">
        <v>621.82454760128644</v>
      </c>
      <c r="AV10" s="135">
        <v>834.84558877946915</v>
      </c>
      <c r="AW10" s="135">
        <v>1011.0859487403345</v>
      </c>
      <c r="AX10" s="135">
        <v>1166.061770525039</v>
      </c>
      <c r="AY10" s="135">
        <v>1316.8375154889341</v>
      </c>
      <c r="AZ10" s="135">
        <v>1484.7587192910119</v>
      </c>
      <c r="BA10" s="135">
        <v>1626.2142248881462</v>
      </c>
      <c r="BB10" s="135">
        <v>1663.6019630269711</v>
      </c>
      <c r="BC10" s="135">
        <v>1359.1810330198894</v>
      </c>
      <c r="BD10" s="135">
        <v>1.2011314682117928</v>
      </c>
      <c r="BE10" s="135">
        <v>-0.56829952888915014</v>
      </c>
      <c r="BF10" s="135">
        <v>-0.5016744399042381</v>
      </c>
      <c r="BG10" s="135">
        <v>5.6536232883171868E-2</v>
      </c>
      <c r="BH10" s="135">
        <v>-1.8720571290139779E-2</v>
      </c>
      <c r="BI10" s="135">
        <v>0</v>
      </c>
      <c r="BJ10" s="135">
        <v>0</v>
      </c>
      <c r="BK10" s="135">
        <v>0</v>
      </c>
      <c r="BL10" s="135">
        <v>0</v>
      </c>
      <c r="BM10" s="135">
        <v>0</v>
      </c>
      <c r="BN10" s="135">
        <v>0</v>
      </c>
      <c r="BO10" s="135">
        <v>0</v>
      </c>
      <c r="BP10" s="135">
        <v>0</v>
      </c>
      <c r="BQ10" s="135">
        <v>0</v>
      </c>
      <c r="BR10" s="135">
        <v>0</v>
      </c>
      <c r="BS10" s="135">
        <v>0</v>
      </c>
      <c r="BT10" s="135">
        <v>0</v>
      </c>
      <c r="BU10" s="135">
        <v>0</v>
      </c>
      <c r="BV10" s="135">
        <v>0</v>
      </c>
      <c r="BW10" s="135">
        <v>0</v>
      </c>
      <c r="BX10" s="135">
        <v>0</v>
      </c>
      <c r="BY10" s="135">
        <v>0</v>
      </c>
      <c r="BZ10" s="136">
        <v>0</v>
      </c>
    </row>
    <row r="11" spans="1:78" ht="24.75" customHeight="1" x14ac:dyDescent="0.2">
      <c r="A11" s="133"/>
      <c r="B11" s="140" t="s">
        <v>147</v>
      </c>
      <c r="C11" s="221" t="s">
        <v>129</v>
      </c>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v>9.2407235676411172</v>
      </c>
      <c r="AI11" s="135">
        <v>7.9056039341644286</v>
      </c>
      <c r="AJ11" s="135">
        <v>6.6348534058172444</v>
      </c>
      <c r="AK11" s="135">
        <v>6.0038779992565789</v>
      </c>
      <c r="AL11" s="135">
        <v>5.5958152999271444</v>
      </c>
      <c r="AM11" s="135">
        <v>5.3421423719996959</v>
      </c>
      <c r="AN11" s="135">
        <v>5.0520830164311432</v>
      </c>
      <c r="AO11" s="135">
        <v>2.3906655640413685</v>
      </c>
      <c r="AP11" s="135">
        <v>4.5912590956300132</v>
      </c>
      <c r="AQ11" s="135">
        <v>3.1186697202527811</v>
      </c>
      <c r="AR11" s="135">
        <v>2.7609737843628297</v>
      </c>
      <c r="AS11" s="135">
        <v>2.5702071905224035</v>
      </c>
      <c r="AT11" s="135">
        <v>2.7199504513307349</v>
      </c>
      <c r="AU11" s="135">
        <v>2.4399942380656037</v>
      </c>
      <c r="AV11" s="135">
        <v>3.236382362843826</v>
      </c>
      <c r="AW11" s="135">
        <v>1.5811343248111362</v>
      </c>
      <c r="AX11" s="135">
        <v>1.5627096010881056</v>
      </c>
      <c r="AY11" s="135">
        <v>2.6101120542801555</v>
      </c>
      <c r="AZ11" s="135">
        <v>2.1897527479027175</v>
      </c>
      <c r="BA11" s="135">
        <v>2.2840901634409212</v>
      </c>
      <c r="BB11" s="135">
        <v>2.5455730812085848</v>
      </c>
      <c r="BC11" s="135">
        <v>1.9382395071904008</v>
      </c>
      <c r="BD11" s="135">
        <v>2.0288301645818363</v>
      </c>
      <c r="BE11" s="135">
        <v>2.2311911338921768</v>
      </c>
      <c r="BF11" s="135">
        <v>2.1590118780781364</v>
      </c>
      <c r="BG11" s="135">
        <v>0</v>
      </c>
      <c r="BH11" s="135">
        <v>0</v>
      </c>
      <c r="BI11" s="135">
        <v>0</v>
      </c>
      <c r="BJ11" s="135">
        <v>0</v>
      </c>
      <c r="BK11" s="135">
        <v>0</v>
      </c>
      <c r="BL11" s="135">
        <v>0</v>
      </c>
      <c r="BM11" s="135">
        <v>0</v>
      </c>
      <c r="BN11" s="135">
        <v>0</v>
      </c>
      <c r="BO11" s="135">
        <v>0</v>
      </c>
      <c r="BP11" s="135">
        <v>0</v>
      </c>
      <c r="BQ11" s="135">
        <v>0</v>
      </c>
      <c r="BR11" s="135">
        <v>0</v>
      </c>
      <c r="BS11" s="135">
        <v>0</v>
      </c>
      <c r="BT11" s="135">
        <v>0</v>
      </c>
      <c r="BU11" s="135">
        <v>0</v>
      </c>
      <c r="BV11" s="135">
        <v>0</v>
      </c>
      <c r="BW11" s="135">
        <v>0</v>
      </c>
      <c r="BX11" s="135">
        <v>0</v>
      </c>
      <c r="BY11" s="135">
        <v>0</v>
      </c>
      <c r="BZ11" s="136">
        <v>0</v>
      </c>
    </row>
    <row r="12" spans="1:78" x14ac:dyDescent="0.2">
      <c r="A12" s="133"/>
      <c r="B12" s="52" t="s">
        <v>243</v>
      </c>
      <c r="C12" s="221" t="s">
        <v>136</v>
      </c>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v>1328.3829538536552</v>
      </c>
      <c r="AI12" s="135">
        <v>1194.0642206938924</v>
      </c>
      <c r="AJ12" s="135">
        <v>1313.3216138490034</v>
      </c>
      <c r="AK12" s="135">
        <v>1694.1878941148593</v>
      </c>
      <c r="AL12" s="135">
        <v>2113.7257955199393</v>
      </c>
      <c r="AM12" s="135">
        <v>2358.4558670235529</v>
      </c>
      <c r="AN12" s="135">
        <v>2578.5089002825202</v>
      </c>
      <c r="AO12" s="135">
        <v>2802.146234120105</v>
      </c>
      <c r="AP12" s="135">
        <v>2859.3800620208958</v>
      </c>
      <c r="AQ12" s="135">
        <v>2808.3047400161413</v>
      </c>
      <c r="AR12" s="135">
        <v>2700.4507748268798</v>
      </c>
      <c r="AS12" s="135">
        <v>2688.2893058358873</v>
      </c>
      <c r="AT12" s="135">
        <v>2808.185967232725</v>
      </c>
      <c r="AU12" s="135">
        <v>3456.8898776377673</v>
      </c>
      <c r="AV12" s="135">
        <v>4189.4354941577476</v>
      </c>
      <c r="AW12" s="135">
        <v>4540.8242848011805</v>
      </c>
      <c r="AX12" s="135">
        <v>4353.5792437345717</v>
      </c>
      <c r="AY12" s="135">
        <v>4162.1505032909618</v>
      </c>
      <c r="AZ12" s="135">
        <v>3568.9493121743976</v>
      </c>
      <c r="BA12" s="135">
        <v>3130.4254830918317</v>
      </c>
      <c r="BB12" s="135">
        <v>3094.9799507171301</v>
      </c>
      <c r="BC12" s="135">
        <v>3400.1284875489027</v>
      </c>
      <c r="BD12" s="135">
        <v>4114.1992987088788</v>
      </c>
      <c r="BE12" s="135">
        <v>4589.6256079541272</v>
      </c>
      <c r="BF12" s="135">
        <v>4929.6903031517886</v>
      </c>
      <c r="BG12" s="135">
        <v>4953.1608379569425</v>
      </c>
      <c r="BH12" s="135">
        <v>4209.3466401070973</v>
      </c>
      <c r="BI12" s="135">
        <v>3161.1626596282126</v>
      </c>
      <c r="BJ12" s="135">
        <v>2487.5629469012806</v>
      </c>
      <c r="BK12" s="135">
        <v>2057.299382310925</v>
      </c>
      <c r="BL12" s="135">
        <v>1679.9180883423837</v>
      </c>
      <c r="BM12" s="135">
        <v>997.56371743589921</v>
      </c>
      <c r="BN12" s="135">
        <v>707.36826910775915</v>
      </c>
      <c r="BO12" s="135">
        <v>496.72203896408985</v>
      </c>
      <c r="BP12" s="135">
        <v>315.31388950825442</v>
      </c>
      <c r="BQ12" s="135">
        <v>182.6272714824357</v>
      </c>
      <c r="BR12" s="135">
        <v>124.9346075785197</v>
      </c>
      <c r="BS12" s="135">
        <v>83.317973511396048</v>
      </c>
      <c r="BT12" s="135">
        <v>60.097017521270629</v>
      </c>
      <c r="BU12" s="135">
        <v>42.607802019297836</v>
      </c>
      <c r="BV12" s="135">
        <v>32.205552370357005</v>
      </c>
      <c r="BW12" s="135">
        <v>24.783343287271574</v>
      </c>
      <c r="BX12" s="135">
        <v>19.02214546459836</v>
      </c>
      <c r="BY12" s="135">
        <v>15.087371772069901</v>
      </c>
      <c r="BZ12" s="136">
        <v>11.810956120887504</v>
      </c>
    </row>
    <row r="13" spans="1:78" x14ac:dyDescent="0.2">
      <c r="A13" s="133"/>
      <c r="B13" s="52" t="s">
        <v>244</v>
      </c>
      <c r="C13" s="221" t="s">
        <v>136</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v>0</v>
      </c>
      <c r="AI13" s="135">
        <v>0</v>
      </c>
      <c r="AJ13" s="135">
        <v>0</v>
      </c>
      <c r="AK13" s="135">
        <v>0</v>
      </c>
      <c r="AL13" s="135">
        <v>0</v>
      </c>
      <c r="AM13" s="135">
        <v>0</v>
      </c>
      <c r="AN13" s="135">
        <v>0</v>
      </c>
      <c r="AO13" s="135">
        <v>0</v>
      </c>
      <c r="AP13" s="135">
        <v>0</v>
      </c>
      <c r="AQ13" s="135">
        <v>0</v>
      </c>
      <c r="AR13" s="135">
        <v>0</v>
      </c>
      <c r="AS13" s="135">
        <v>0</v>
      </c>
      <c r="AT13" s="135">
        <v>0</v>
      </c>
      <c r="AU13" s="135">
        <v>0</v>
      </c>
      <c r="AV13" s="135">
        <v>0</v>
      </c>
      <c r="AW13" s="135">
        <v>0</v>
      </c>
      <c r="AX13" s="135">
        <v>0</v>
      </c>
      <c r="AY13" s="135">
        <v>0</v>
      </c>
      <c r="AZ13" s="135">
        <v>313.65649473479505</v>
      </c>
      <c r="BA13" s="135">
        <v>479.48457629484983</v>
      </c>
      <c r="BB13" s="135">
        <v>436.91603250907059</v>
      </c>
      <c r="BC13" s="135">
        <v>406.47406883683902</v>
      </c>
      <c r="BD13" s="135">
        <v>426.16611583847111</v>
      </c>
      <c r="BE13" s="135">
        <v>392.00824303960553</v>
      </c>
      <c r="BF13" s="135">
        <v>390.88525297689699</v>
      </c>
      <c r="BG13" s="135">
        <v>337.73572279410558</v>
      </c>
      <c r="BH13" s="135">
        <v>183.47640551712698</v>
      </c>
      <c r="BI13" s="135">
        <v>30.189435409214511</v>
      </c>
      <c r="BJ13" s="135">
        <v>14.833897204436619</v>
      </c>
      <c r="BK13" s="135">
        <v>0</v>
      </c>
      <c r="BL13" s="135">
        <v>0</v>
      </c>
      <c r="BM13" s="135">
        <v>0</v>
      </c>
      <c r="BN13" s="135">
        <v>0</v>
      </c>
      <c r="BO13" s="135">
        <v>0</v>
      </c>
      <c r="BP13" s="135">
        <v>0</v>
      </c>
      <c r="BQ13" s="135">
        <v>0</v>
      </c>
      <c r="BR13" s="135">
        <v>0</v>
      </c>
      <c r="BS13" s="135">
        <v>0</v>
      </c>
      <c r="BT13" s="135">
        <v>0</v>
      </c>
      <c r="BU13" s="135">
        <v>0</v>
      </c>
      <c r="BV13" s="135">
        <v>0</v>
      </c>
      <c r="BW13" s="135">
        <v>0</v>
      </c>
      <c r="BX13" s="135">
        <v>0</v>
      </c>
      <c r="BY13" s="135">
        <v>0</v>
      </c>
      <c r="BZ13" s="136">
        <v>0</v>
      </c>
    </row>
    <row r="14" spans="1:78" x14ac:dyDescent="0.2">
      <c r="A14" s="133"/>
      <c r="B14" s="52" t="s">
        <v>245</v>
      </c>
      <c r="C14" s="221" t="s">
        <v>126</v>
      </c>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v>42.052208582932352</v>
      </c>
      <c r="AI14" s="135">
        <v>46.011548720829275</v>
      </c>
      <c r="AJ14" s="135">
        <v>45.217303411133386</v>
      </c>
      <c r="AK14" s="135">
        <v>46.800797631128781</v>
      </c>
      <c r="AL14" s="135">
        <v>49.073480857424258</v>
      </c>
      <c r="AM14" s="135">
        <v>50.141805486142864</v>
      </c>
      <c r="AN14" s="135">
        <v>47.825270641431906</v>
      </c>
      <c r="AO14" s="135">
        <v>46.51502681988979</v>
      </c>
      <c r="AP14" s="135">
        <v>47.161688807391641</v>
      </c>
      <c r="AQ14" s="135">
        <v>46.483238662233916</v>
      </c>
      <c r="AR14" s="135">
        <v>45.731499611276512</v>
      </c>
      <c r="AS14" s="135">
        <v>45.347460301085043</v>
      </c>
      <c r="AT14" s="135">
        <v>46.34835625631095</v>
      </c>
      <c r="AU14" s="135">
        <v>50.741903516487191</v>
      </c>
      <c r="AV14" s="135">
        <v>3.1840454239789584</v>
      </c>
      <c r="AW14" s="135">
        <v>0</v>
      </c>
      <c r="AX14" s="135">
        <v>0</v>
      </c>
      <c r="AY14" s="135">
        <v>0</v>
      </c>
      <c r="AZ14" s="135">
        <v>0</v>
      </c>
      <c r="BA14" s="135">
        <v>0</v>
      </c>
      <c r="BB14" s="135">
        <v>0</v>
      </c>
      <c r="BC14" s="135">
        <v>0</v>
      </c>
      <c r="BD14" s="135">
        <v>0</v>
      </c>
      <c r="BE14" s="135">
        <v>0</v>
      </c>
      <c r="BF14" s="135">
        <v>0</v>
      </c>
      <c r="BG14" s="135">
        <v>0</v>
      </c>
      <c r="BH14" s="135">
        <v>0</v>
      </c>
      <c r="BI14" s="135">
        <v>0</v>
      </c>
      <c r="BJ14" s="135">
        <v>0</v>
      </c>
      <c r="BK14" s="135">
        <v>0</v>
      </c>
      <c r="BL14" s="135">
        <v>0</v>
      </c>
      <c r="BM14" s="135">
        <v>0</v>
      </c>
      <c r="BN14" s="135">
        <v>0</v>
      </c>
      <c r="BO14" s="135">
        <v>0</v>
      </c>
      <c r="BP14" s="135">
        <v>0</v>
      </c>
      <c r="BQ14" s="135">
        <v>0</v>
      </c>
      <c r="BR14" s="135">
        <v>0</v>
      </c>
      <c r="BS14" s="135">
        <v>0</v>
      </c>
      <c r="BT14" s="135">
        <v>0</v>
      </c>
      <c r="BU14" s="135">
        <v>0</v>
      </c>
      <c r="BV14" s="135">
        <v>0</v>
      </c>
      <c r="BW14" s="135">
        <v>0</v>
      </c>
      <c r="BX14" s="135">
        <v>0</v>
      </c>
      <c r="BY14" s="135">
        <v>0</v>
      </c>
      <c r="BZ14" s="136">
        <v>0</v>
      </c>
    </row>
    <row r="15" spans="1:78" x14ac:dyDescent="0.2">
      <c r="A15" s="133"/>
      <c r="B15" s="52" t="s">
        <v>184</v>
      </c>
      <c r="C15" s="221" t="s">
        <v>126</v>
      </c>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v>0</v>
      </c>
      <c r="AI15" s="135">
        <v>0</v>
      </c>
      <c r="AJ15" s="135">
        <v>0</v>
      </c>
      <c r="AK15" s="135">
        <v>0</v>
      </c>
      <c r="AL15" s="135">
        <v>0</v>
      </c>
      <c r="AM15" s="135">
        <v>0</v>
      </c>
      <c r="AN15" s="135">
        <v>0</v>
      </c>
      <c r="AO15" s="135">
        <v>0</v>
      </c>
      <c r="AP15" s="135">
        <v>0</v>
      </c>
      <c r="AQ15" s="135">
        <v>0</v>
      </c>
      <c r="AR15" s="135">
        <v>0</v>
      </c>
      <c r="AS15" s="135">
        <v>0</v>
      </c>
      <c r="AT15" s="135">
        <v>0</v>
      </c>
      <c r="AU15" s="135">
        <v>0</v>
      </c>
      <c r="AV15" s="135">
        <v>0</v>
      </c>
      <c r="AW15" s="135">
        <v>4.1109492445089539E-2</v>
      </c>
      <c r="AX15" s="135">
        <v>2.6566063218497801E-2</v>
      </c>
      <c r="AY15" s="135">
        <v>0</v>
      </c>
      <c r="AZ15" s="135">
        <v>1.317364621064469E-2</v>
      </c>
      <c r="BA15" s="135">
        <v>1.7435802774358179E-2</v>
      </c>
      <c r="BB15" s="135">
        <v>0</v>
      </c>
      <c r="BC15" s="135">
        <v>8.5573488176176632E-2</v>
      </c>
      <c r="BD15" s="135">
        <v>84.861550424044935</v>
      </c>
      <c r="BE15" s="135">
        <v>9.0058372595489651</v>
      </c>
      <c r="BF15" s="135">
        <v>0.76608993968827299</v>
      </c>
      <c r="BG15" s="135">
        <v>0.63089368481505848</v>
      </c>
      <c r="BH15" s="135">
        <v>0.55088764753079467</v>
      </c>
      <c r="BI15" s="135">
        <v>0.62572499200875153</v>
      </c>
      <c r="BJ15" s="135">
        <v>0.47203023724126747</v>
      </c>
      <c r="BK15" s="135">
        <v>0.23680980682947503</v>
      </c>
      <c r="BL15" s="135">
        <v>0</v>
      </c>
      <c r="BM15" s="135">
        <v>0.33158376907795628</v>
      </c>
      <c r="BN15" s="135">
        <v>0.10221443708443072</v>
      </c>
      <c r="BO15" s="135">
        <v>0</v>
      </c>
      <c r="BP15" s="135">
        <v>0</v>
      </c>
      <c r="BQ15" s="135">
        <v>2.2391570029198915E-4</v>
      </c>
      <c r="BR15" s="135">
        <v>0.1045552985666247</v>
      </c>
      <c r="BS15" s="135">
        <v>0.39465138842426684</v>
      </c>
      <c r="BT15" s="135">
        <v>0.73126567600487213</v>
      </c>
      <c r="BU15" s="135">
        <v>0.72</v>
      </c>
      <c r="BV15" s="135">
        <v>0.70951695057470998</v>
      </c>
      <c r="BW15" s="135">
        <v>0.69968524198886772</v>
      </c>
      <c r="BX15" s="135">
        <v>0.68800278699007344</v>
      </c>
      <c r="BY15" s="135">
        <v>0.67567133943764668</v>
      </c>
      <c r="BZ15" s="136">
        <v>0.66392536758851295</v>
      </c>
    </row>
    <row r="16" spans="1:78" ht="24.75" customHeight="1" x14ac:dyDescent="0.25">
      <c r="A16" s="133"/>
      <c r="B16" s="58" t="s">
        <v>246</v>
      </c>
      <c r="C16" s="221"/>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f t="shared" ref="AH16:BU16" si="0">SUM(AH6:AH15)</f>
        <v>9888.6380086603604</v>
      </c>
      <c r="AI16" s="48">
        <f t="shared" si="0"/>
        <v>12630.797681824151</v>
      </c>
      <c r="AJ16" s="48">
        <f t="shared" si="0"/>
        <v>11549.960492441114</v>
      </c>
      <c r="AK16" s="48">
        <f t="shared" si="0"/>
        <v>12352.869415769585</v>
      </c>
      <c r="AL16" s="48">
        <f t="shared" si="0"/>
        <v>12965.543897385036</v>
      </c>
      <c r="AM16" s="48">
        <f t="shared" si="0"/>
        <v>13697.369609760413</v>
      </c>
      <c r="AN16" s="48">
        <f t="shared" si="0"/>
        <v>14079.143671685244</v>
      </c>
      <c r="AO16" s="48">
        <f t="shared" si="0"/>
        <v>14204.661157977205</v>
      </c>
      <c r="AP16" s="48">
        <f t="shared" si="0"/>
        <v>14003.066677302759</v>
      </c>
      <c r="AQ16" s="48">
        <f t="shared" si="0"/>
        <v>13626.140727200956</v>
      </c>
      <c r="AR16" s="48">
        <f t="shared" si="0"/>
        <v>12971.315054742634</v>
      </c>
      <c r="AS16" s="48">
        <f t="shared" si="0"/>
        <v>12389.595161568941</v>
      </c>
      <c r="AT16" s="48">
        <f t="shared" si="0"/>
        <v>12038.240049777462</v>
      </c>
      <c r="AU16" s="48">
        <f t="shared" si="0"/>
        <v>13404.294601377655</v>
      </c>
      <c r="AV16" s="48">
        <f t="shared" si="0"/>
        <v>15039.713450719259</v>
      </c>
      <c r="AW16" s="48">
        <f t="shared" si="0"/>
        <v>16081.088157028993</v>
      </c>
      <c r="AX16" s="48">
        <f t="shared" si="0"/>
        <v>16102.969477528519</v>
      </c>
      <c r="AY16" s="48">
        <f t="shared" si="0"/>
        <v>16224.895353265383</v>
      </c>
      <c r="AZ16" s="48">
        <f t="shared" si="0"/>
        <v>16189.549342256978</v>
      </c>
      <c r="BA16" s="48">
        <f t="shared" si="0"/>
        <v>16261.022799523404</v>
      </c>
      <c r="BB16" s="48">
        <f t="shared" si="0"/>
        <v>16420.819999929539</v>
      </c>
      <c r="BC16" s="48">
        <f t="shared" si="0"/>
        <v>17802.831950438864</v>
      </c>
      <c r="BD16" s="48">
        <f t="shared" si="0"/>
        <v>17576.329454543305</v>
      </c>
      <c r="BE16" s="48">
        <f t="shared" si="0"/>
        <v>18062.24351707708</v>
      </c>
      <c r="BF16" s="48">
        <f t="shared" si="0"/>
        <v>18415.754406838096</v>
      </c>
      <c r="BG16" s="48">
        <f t="shared" si="0"/>
        <v>6338.9562262073096</v>
      </c>
      <c r="BH16" s="48">
        <f t="shared" si="0"/>
        <v>5474.7515171645864</v>
      </c>
      <c r="BI16" s="48">
        <f t="shared" si="0"/>
        <v>4348.023260443284</v>
      </c>
      <c r="BJ16" s="48">
        <f t="shared" si="0"/>
        <v>3683.1760823624559</v>
      </c>
      <c r="BK16" s="48">
        <f t="shared" si="0"/>
        <v>3288.7396426270484</v>
      </c>
      <c r="BL16" s="48">
        <f t="shared" si="0"/>
        <v>2956.2113562122904</v>
      </c>
      <c r="BM16" s="48">
        <f t="shared" si="0"/>
        <v>2353.9203975498112</v>
      </c>
      <c r="BN16" s="48">
        <f t="shared" si="0"/>
        <v>2070.5580267174159</v>
      </c>
      <c r="BO16" s="48">
        <f t="shared" si="0"/>
        <v>1944.5383075079408</v>
      </c>
      <c r="BP16" s="48">
        <f t="shared" si="0"/>
        <v>1815.5663131956198</v>
      </c>
      <c r="BQ16" s="48">
        <f t="shared" si="0"/>
        <v>1734.8601827050345</v>
      </c>
      <c r="BR16" s="48">
        <f t="shared" si="0"/>
        <v>1920.5718529841331</v>
      </c>
      <c r="BS16" s="48">
        <f t="shared" si="0"/>
        <v>1989.1612813367817</v>
      </c>
      <c r="BT16" s="48">
        <f t="shared" si="0"/>
        <v>1987.4817729185372</v>
      </c>
      <c r="BU16" s="48">
        <f t="shared" si="0"/>
        <v>2019.7416891201544</v>
      </c>
      <c r="BV16" s="48">
        <f>SUM(BV6:BV15)</f>
        <v>2134.3030269903634</v>
      </c>
      <c r="BW16" s="48">
        <f>SUM(BW6:BW15)</f>
        <v>2242.1908062963189</v>
      </c>
      <c r="BX16" s="48">
        <f>SUM(BX6:BX15)</f>
        <v>2333.4824458174216</v>
      </c>
      <c r="BY16" s="48">
        <f>SUM(BY6:BY15)</f>
        <v>2456.3134047999624</v>
      </c>
      <c r="BZ16" s="49">
        <f>SUM(BZ6:BZ15)</f>
        <v>2643.6622819379809</v>
      </c>
    </row>
    <row r="17" spans="1:78" ht="15.75" x14ac:dyDescent="0.25">
      <c r="A17" s="133"/>
      <c r="B17" s="222" t="s">
        <v>247</v>
      </c>
      <c r="C17" s="221"/>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f>AH16-SUM(AH9:AH13,AH7)</f>
        <v>176.55330633296762</v>
      </c>
      <c r="AI17" s="48">
        <f t="shared" ref="AI17:BW17" si="1">AI16-SUM(AI9:AI13,AI7)</f>
        <v>178.62644550764344</v>
      </c>
      <c r="AJ17" s="48">
        <f t="shared" si="1"/>
        <v>179.13852537579078</v>
      </c>
      <c r="AK17" s="48">
        <f t="shared" si="1"/>
        <v>187.14812553562479</v>
      </c>
      <c r="AL17" s="48">
        <f t="shared" si="1"/>
        <v>201.05636102931021</v>
      </c>
      <c r="AM17" s="48">
        <f t="shared" si="1"/>
        <v>210.0724645454502</v>
      </c>
      <c r="AN17" s="48">
        <f t="shared" si="1"/>
        <v>212.27561075062113</v>
      </c>
      <c r="AO17" s="48">
        <f t="shared" si="1"/>
        <v>223.94783755264143</v>
      </c>
      <c r="AP17" s="48">
        <f t="shared" si="1"/>
        <v>231.84487100736442</v>
      </c>
      <c r="AQ17" s="48">
        <f t="shared" si="1"/>
        <v>242.24905623213635</v>
      </c>
      <c r="AR17" s="48">
        <f t="shared" si="1"/>
        <v>244.527878243136</v>
      </c>
      <c r="AS17" s="48">
        <f t="shared" si="1"/>
        <v>246.73942957813961</v>
      </c>
      <c r="AT17" s="48">
        <f t="shared" si="1"/>
        <v>265.32129911650918</v>
      </c>
      <c r="AU17" s="48">
        <f t="shared" si="1"/>
        <v>303.72126160238622</v>
      </c>
      <c r="AV17" s="48">
        <f t="shared" si="1"/>
        <v>377.75341973570539</v>
      </c>
      <c r="AW17" s="48">
        <f t="shared" si="1"/>
        <v>514.24026305255757</v>
      </c>
      <c r="AX17" s="48">
        <f t="shared" si="1"/>
        <v>570.62724299145157</v>
      </c>
      <c r="AY17" s="48">
        <f t="shared" si="1"/>
        <v>663.35915222450603</v>
      </c>
      <c r="AZ17" s="48">
        <f t="shared" si="1"/>
        <v>648.83316848710092</v>
      </c>
      <c r="BA17" s="48">
        <f t="shared" si="1"/>
        <v>709.96229134079658</v>
      </c>
      <c r="BB17" s="48">
        <f t="shared" si="1"/>
        <v>757.20117314695744</v>
      </c>
      <c r="BC17" s="48">
        <f t="shared" si="1"/>
        <v>807.85581012747934</v>
      </c>
      <c r="BD17" s="48">
        <f t="shared" si="1"/>
        <v>933.04667646659436</v>
      </c>
      <c r="BE17" s="48">
        <f t="shared" si="1"/>
        <v>938.81549694112255</v>
      </c>
      <c r="BF17" s="48">
        <f t="shared" si="1"/>
        <v>1028.8237215041081</v>
      </c>
      <c r="BG17" s="48">
        <f t="shared" si="1"/>
        <v>1048.003129223378</v>
      </c>
      <c r="BH17" s="48">
        <f t="shared" si="1"/>
        <v>1081.9471921116519</v>
      </c>
      <c r="BI17" s="48">
        <f t="shared" si="1"/>
        <v>1156.6711654058568</v>
      </c>
      <c r="BJ17" s="48">
        <f t="shared" si="1"/>
        <v>1180.7792382567386</v>
      </c>
      <c r="BK17" s="48">
        <f t="shared" si="1"/>
        <v>1231.4402603161234</v>
      </c>
      <c r="BL17" s="48">
        <f t="shared" si="1"/>
        <v>1276.2932678699067</v>
      </c>
      <c r="BM17" s="48">
        <f t="shared" si="1"/>
        <v>1356.356680113912</v>
      </c>
      <c r="BN17" s="48">
        <f t="shared" si="1"/>
        <v>1363.1897576096567</v>
      </c>
      <c r="BO17" s="48">
        <f t="shared" si="1"/>
        <v>1447.816268543851</v>
      </c>
      <c r="BP17" s="48">
        <f t="shared" si="1"/>
        <v>1500.2524236873655</v>
      </c>
      <c r="BQ17" s="48">
        <f t="shared" si="1"/>
        <v>1552.2329112225989</v>
      </c>
      <c r="BR17" s="48">
        <f t="shared" si="1"/>
        <v>1795.6372454056134</v>
      </c>
      <c r="BS17" s="48">
        <f t="shared" si="1"/>
        <v>1905.8433078253856</v>
      </c>
      <c r="BT17" s="48">
        <f t="shared" si="1"/>
        <v>1927.3847553972666</v>
      </c>
      <c r="BU17" s="48">
        <f t="shared" si="1"/>
        <v>1977.1338871008566</v>
      </c>
      <c r="BV17" s="48">
        <f t="shared" si="1"/>
        <v>2102.0974746200063</v>
      </c>
      <c r="BW17" s="48">
        <f t="shared" si="1"/>
        <v>2217.4074630090472</v>
      </c>
      <c r="BX17" s="48">
        <f>BX16-SUM(BX9:BX13,BX7)</f>
        <v>2314.4603003528232</v>
      </c>
      <c r="BY17" s="48">
        <f>BY16-SUM(BY9:BY13,BY7)</f>
        <v>2441.2260330278923</v>
      </c>
      <c r="BZ17" s="49">
        <f>BZ16-SUM(BZ9:BZ13,BZ7)</f>
        <v>2631.8513258170933</v>
      </c>
    </row>
    <row r="18" spans="1:78" ht="12.75" customHeight="1" x14ac:dyDescent="0.25">
      <c r="A18" s="133"/>
      <c r="B18" s="52"/>
      <c r="C18" s="221"/>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9"/>
    </row>
    <row r="19" spans="1:78" ht="27" customHeight="1" x14ac:dyDescent="0.25">
      <c r="A19" s="133"/>
      <c r="B19" s="58" t="s">
        <v>248</v>
      </c>
      <c r="C19" s="221"/>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6"/>
    </row>
    <row r="20" spans="1:78" x14ac:dyDescent="0.2">
      <c r="A20" s="133"/>
      <c r="B20" s="140" t="s">
        <v>125</v>
      </c>
      <c r="C20" s="221" t="s">
        <v>126</v>
      </c>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v>5.0586934772947387</v>
      </c>
      <c r="BR20" s="135">
        <v>6.3152076807023088</v>
      </c>
      <c r="BS20" s="135">
        <v>7.2031514891794615</v>
      </c>
      <c r="BT20" s="135">
        <v>7.463379807476632</v>
      </c>
      <c r="BU20" s="135">
        <v>8.0522370775507959</v>
      </c>
      <c r="BV20" s="135">
        <v>8.7052149377020225</v>
      </c>
      <c r="BW20" s="135">
        <v>9.2557297159307694</v>
      </c>
      <c r="BX20" s="135">
        <v>9.8096093111943592</v>
      </c>
      <c r="BY20" s="135">
        <v>10.351075131893012</v>
      </c>
      <c r="BZ20" s="136">
        <v>10.8966584641261</v>
      </c>
    </row>
    <row r="21" spans="1:78" x14ac:dyDescent="0.2">
      <c r="A21" s="133"/>
      <c r="B21" s="52" t="s">
        <v>127</v>
      </c>
      <c r="C21" s="221" t="s">
        <v>126</v>
      </c>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v>217.59288702671915</v>
      </c>
      <c r="AI21" s="135">
        <v>224.65139943486793</v>
      </c>
      <c r="AJ21" s="135">
        <v>232.66660979318559</v>
      </c>
      <c r="AK21" s="135">
        <v>270.16303982292618</v>
      </c>
      <c r="AL21" s="135">
        <v>300.9621461111322</v>
      </c>
      <c r="AM21" s="135">
        <v>350.23399744131581</v>
      </c>
      <c r="AN21" s="135">
        <v>375.97837583574108</v>
      </c>
      <c r="AO21" s="135">
        <v>410.78304728175306</v>
      </c>
      <c r="AP21" s="135">
        <v>446.16586693155261</v>
      </c>
      <c r="AQ21" s="135">
        <v>475.01379938606192</v>
      </c>
      <c r="AR21" s="135">
        <v>482.56400037442415</v>
      </c>
      <c r="AS21" s="135">
        <v>507.49262586753389</v>
      </c>
      <c r="AT21" s="135">
        <v>545.99105112265545</v>
      </c>
      <c r="AU21" s="135">
        <v>605.70559588751314</v>
      </c>
      <c r="AV21" s="135">
        <v>0</v>
      </c>
      <c r="AW21" s="135">
        <v>0</v>
      </c>
      <c r="AX21" s="135">
        <v>0</v>
      </c>
      <c r="AY21" s="135">
        <v>0</v>
      </c>
      <c r="AZ21" s="135">
        <v>0</v>
      </c>
      <c r="BA21" s="135">
        <v>0</v>
      </c>
      <c r="BB21" s="135">
        <v>0</v>
      </c>
      <c r="BC21" s="135">
        <v>0</v>
      </c>
      <c r="BD21" s="135">
        <v>0</v>
      </c>
      <c r="BE21" s="135">
        <v>0</v>
      </c>
      <c r="BF21" s="135">
        <v>0</v>
      </c>
      <c r="BG21" s="135">
        <v>0</v>
      </c>
      <c r="BH21" s="135">
        <v>0</v>
      </c>
      <c r="BI21" s="135">
        <v>0</v>
      </c>
      <c r="BJ21" s="135">
        <v>0</v>
      </c>
      <c r="BK21" s="135">
        <v>0</v>
      </c>
      <c r="BL21" s="135">
        <v>0</v>
      </c>
      <c r="BM21" s="135">
        <v>0</v>
      </c>
      <c r="BN21" s="135">
        <v>0</v>
      </c>
      <c r="BO21" s="135">
        <v>0</v>
      </c>
      <c r="BP21" s="135">
        <v>0</v>
      </c>
      <c r="BQ21" s="135">
        <v>0</v>
      </c>
      <c r="BR21" s="135">
        <v>0</v>
      </c>
      <c r="BS21" s="135">
        <v>0</v>
      </c>
      <c r="BT21" s="135">
        <v>0</v>
      </c>
      <c r="BU21" s="135">
        <v>0</v>
      </c>
      <c r="BV21" s="135">
        <v>0</v>
      </c>
      <c r="BW21" s="135">
        <v>0</v>
      </c>
      <c r="BX21" s="135">
        <v>0</v>
      </c>
      <c r="BY21" s="135">
        <v>0</v>
      </c>
      <c r="BZ21" s="136">
        <v>0</v>
      </c>
    </row>
    <row r="22" spans="1:78" x14ac:dyDescent="0.2">
      <c r="A22" s="133"/>
      <c r="B22" s="52" t="s">
        <v>128</v>
      </c>
      <c r="C22" s="221"/>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f>SUM(AH23:AH25)</f>
        <v>2001.5239917251286</v>
      </c>
      <c r="AI22" s="135">
        <f t="shared" ref="AI22:BZ22" si="2">SUM(AI23:AI25)</f>
        <v>1943.5536431160017</v>
      </c>
      <c r="AJ22" s="135">
        <f t="shared" si="2"/>
        <v>1847.0953402348503</v>
      </c>
      <c r="AK22" s="135">
        <f t="shared" si="2"/>
        <v>1809.2406178481713</v>
      </c>
      <c r="AL22" s="135">
        <f t="shared" si="2"/>
        <v>1787.6633977144036</v>
      </c>
      <c r="AM22" s="135">
        <f t="shared" si="2"/>
        <v>1806.8905570082707</v>
      </c>
      <c r="AN22" s="135">
        <f t="shared" si="2"/>
        <v>1744.1319334225836</v>
      </c>
      <c r="AO22" s="135">
        <f t="shared" si="2"/>
        <v>1673.6704364157595</v>
      </c>
      <c r="AP22" s="135">
        <f t="shared" si="2"/>
        <v>1663.0905477189121</v>
      </c>
      <c r="AQ22" s="135">
        <f t="shared" si="2"/>
        <v>1598.2806013212223</v>
      </c>
      <c r="AR22" s="135">
        <f t="shared" si="2"/>
        <v>1516.0037408822666</v>
      </c>
      <c r="AS22" s="135">
        <f t="shared" si="2"/>
        <v>1384.9359641657165</v>
      </c>
      <c r="AT22" s="135">
        <f t="shared" si="2"/>
        <v>1359.5576934954313</v>
      </c>
      <c r="AU22" s="135">
        <f t="shared" si="2"/>
        <v>1432.4910476893474</v>
      </c>
      <c r="AV22" s="135">
        <f t="shared" si="2"/>
        <v>1379.1078931227614</v>
      </c>
      <c r="AW22" s="135">
        <f t="shared" si="2"/>
        <v>1380.6521736741358</v>
      </c>
      <c r="AX22" s="135">
        <f t="shared" si="2"/>
        <v>1342.4662827353236</v>
      </c>
      <c r="AY22" s="135">
        <f t="shared" si="2"/>
        <v>1291.7572326616782</v>
      </c>
      <c r="AZ22" s="135">
        <f t="shared" si="2"/>
        <v>1214.729126088077</v>
      </c>
      <c r="BA22" s="135">
        <f t="shared" si="2"/>
        <v>1231.5214008113919</v>
      </c>
      <c r="BB22" s="135">
        <f t="shared" si="2"/>
        <v>1203.161587988835</v>
      </c>
      <c r="BC22" s="135">
        <f t="shared" si="2"/>
        <v>1244.4693296817647</v>
      </c>
      <c r="BD22" s="135">
        <f t="shared" si="2"/>
        <v>1209.8563834380316</v>
      </c>
      <c r="BE22" s="135">
        <f t="shared" si="2"/>
        <v>1345.8818799920875</v>
      </c>
      <c r="BF22" s="135">
        <f t="shared" si="2"/>
        <v>1292.3954021023014</v>
      </c>
      <c r="BG22" s="135">
        <f t="shared" si="2"/>
        <v>1167.486117117606</v>
      </c>
      <c r="BH22" s="135">
        <f t="shared" si="2"/>
        <v>1032.783682598619</v>
      </c>
      <c r="BI22" s="135">
        <f t="shared" si="2"/>
        <v>956.65725374092483</v>
      </c>
      <c r="BJ22" s="135">
        <f t="shared" si="2"/>
        <v>847.1660353724692</v>
      </c>
      <c r="BK22" s="135">
        <f t="shared" si="2"/>
        <v>778.19837378110003</v>
      </c>
      <c r="BL22" s="135">
        <f t="shared" si="2"/>
        <v>703.21591726326267</v>
      </c>
      <c r="BM22" s="135">
        <f t="shared" si="2"/>
        <v>680.40867946535036</v>
      </c>
      <c r="BN22" s="135">
        <f t="shared" si="2"/>
        <v>629.25062739976534</v>
      </c>
      <c r="BO22" s="135">
        <f t="shared" si="2"/>
        <v>612.96278456964774</v>
      </c>
      <c r="BP22" s="135">
        <f t="shared" si="2"/>
        <v>608.7397722236326</v>
      </c>
      <c r="BQ22" s="135">
        <f t="shared" si="2"/>
        <v>597.9455805879868</v>
      </c>
      <c r="BR22" s="135">
        <f t="shared" si="2"/>
        <v>583.81317471694103</v>
      </c>
      <c r="BS22" s="135">
        <f t="shared" si="2"/>
        <v>583.77565388165783</v>
      </c>
      <c r="BT22" s="135">
        <f t="shared" si="2"/>
        <v>561.12322295630929</v>
      </c>
      <c r="BU22" s="135">
        <f t="shared" si="2"/>
        <v>543.84253120982794</v>
      </c>
      <c r="BV22" s="135">
        <f t="shared" si="2"/>
        <v>481.8459789745408</v>
      </c>
      <c r="BW22" s="135">
        <f t="shared" si="2"/>
        <v>448.29070164512245</v>
      </c>
      <c r="BX22" s="135">
        <f t="shared" si="2"/>
        <v>407.99102368071311</v>
      </c>
      <c r="BY22" s="135">
        <f t="shared" si="2"/>
        <v>371.10036987928498</v>
      </c>
      <c r="BZ22" s="136">
        <f t="shared" si="2"/>
        <v>338.77367675366042</v>
      </c>
    </row>
    <row r="23" spans="1:78" x14ac:dyDescent="0.2">
      <c r="A23" s="133"/>
      <c r="B23" s="62" t="s">
        <v>249</v>
      </c>
      <c r="C23" s="221" t="s">
        <v>129</v>
      </c>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v>0</v>
      </c>
      <c r="AI23" s="135">
        <v>0</v>
      </c>
      <c r="AJ23" s="135">
        <v>0</v>
      </c>
      <c r="AK23" s="135">
        <v>0</v>
      </c>
      <c r="AL23" s="135">
        <v>0</v>
      </c>
      <c r="AM23" s="135">
        <v>0</v>
      </c>
      <c r="AN23" s="135">
        <v>0</v>
      </c>
      <c r="AO23" s="135">
        <v>0</v>
      </c>
      <c r="AP23" s="135">
        <v>0</v>
      </c>
      <c r="AQ23" s="135">
        <v>0</v>
      </c>
      <c r="AR23" s="135">
        <v>0</v>
      </c>
      <c r="AS23" s="135">
        <v>0</v>
      </c>
      <c r="AT23" s="135">
        <v>0</v>
      </c>
      <c r="AU23" s="135">
        <v>0</v>
      </c>
      <c r="AV23" s="135">
        <v>0</v>
      </c>
      <c r="AW23" s="135">
        <v>0</v>
      </c>
      <c r="AX23" s="135">
        <v>0</v>
      </c>
      <c r="AY23" s="135">
        <v>0</v>
      </c>
      <c r="AZ23" s="135">
        <v>0</v>
      </c>
      <c r="BA23" s="135">
        <v>0</v>
      </c>
      <c r="BB23" s="135">
        <v>0</v>
      </c>
      <c r="BC23" s="135">
        <v>0</v>
      </c>
      <c r="BD23" s="135">
        <v>0</v>
      </c>
      <c r="BE23" s="135">
        <v>0</v>
      </c>
      <c r="BF23" s="135">
        <v>0</v>
      </c>
      <c r="BG23" s="135">
        <v>0</v>
      </c>
      <c r="BH23" s="135">
        <v>0</v>
      </c>
      <c r="BI23" s="135">
        <v>0</v>
      </c>
      <c r="BJ23" s="135">
        <v>0</v>
      </c>
      <c r="BK23" s="135">
        <v>0</v>
      </c>
      <c r="BL23" s="135">
        <v>0</v>
      </c>
      <c r="BM23" s="135">
        <v>0</v>
      </c>
      <c r="BN23" s="135">
        <v>0</v>
      </c>
      <c r="BO23" s="135">
        <v>0</v>
      </c>
      <c r="BP23" s="135">
        <v>0</v>
      </c>
      <c r="BQ23" s="135">
        <v>0</v>
      </c>
      <c r="BR23" s="135">
        <v>0</v>
      </c>
      <c r="BS23" s="135">
        <v>0</v>
      </c>
      <c r="BT23" s="135">
        <v>0</v>
      </c>
      <c r="BU23" s="135">
        <v>142.68407248360521</v>
      </c>
      <c r="BV23" s="135">
        <v>193.42652627005779</v>
      </c>
      <c r="BW23" s="135">
        <v>199.86109427254078</v>
      </c>
      <c r="BX23" s="135">
        <v>196.48850074040891</v>
      </c>
      <c r="BY23" s="135">
        <v>191.81044121031039</v>
      </c>
      <c r="BZ23" s="136">
        <v>188.93672810622584</v>
      </c>
    </row>
    <row r="24" spans="1:78" x14ac:dyDescent="0.2">
      <c r="A24" s="133"/>
      <c r="B24" s="62" t="s">
        <v>250</v>
      </c>
      <c r="C24" s="221" t="s">
        <v>129</v>
      </c>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v>2001.5239917251286</v>
      </c>
      <c r="AI24" s="135">
        <v>1943.110653582253</v>
      </c>
      <c r="AJ24" s="135">
        <v>1840.6067716144273</v>
      </c>
      <c r="AK24" s="135">
        <v>1794.0551762212169</v>
      </c>
      <c r="AL24" s="135">
        <v>1763.0900902769597</v>
      </c>
      <c r="AM24" s="135">
        <v>1768.0334589395882</v>
      </c>
      <c r="AN24" s="135">
        <v>1680.4733009312245</v>
      </c>
      <c r="AO24" s="135">
        <v>1598.3531299316312</v>
      </c>
      <c r="AP24" s="135">
        <v>1576.0603874106921</v>
      </c>
      <c r="AQ24" s="135">
        <v>1495.9127403154541</v>
      </c>
      <c r="AR24" s="135">
        <v>1395.7292659951909</v>
      </c>
      <c r="AS24" s="135">
        <v>1244.4244952770946</v>
      </c>
      <c r="AT24" s="135">
        <v>1198.9605026603333</v>
      </c>
      <c r="AU24" s="135">
        <v>1237.9311641238835</v>
      </c>
      <c r="AV24" s="135">
        <v>1166.5709724100739</v>
      </c>
      <c r="AW24" s="135">
        <v>1143.1344301548324</v>
      </c>
      <c r="AX24" s="135">
        <v>1096.554204524203</v>
      </c>
      <c r="AY24" s="135">
        <v>1036.7275845009415</v>
      </c>
      <c r="AZ24" s="135">
        <v>949.19162892152633</v>
      </c>
      <c r="BA24" s="135">
        <v>952.39351275914294</v>
      </c>
      <c r="BB24" s="135">
        <v>914.77479424970534</v>
      </c>
      <c r="BC24" s="135">
        <v>927.49659196105983</v>
      </c>
      <c r="BD24" s="135">
        <v>881.82422754508912</v>
      </c>
      <c r="BE24" s="135">
        <v>1016.2704374860273</v>
      </c>
      <c r="BF24" s="135">
        <v>996.0323599060988</v>
      </c>
      <c r="BG24" s="135">
        <v>912.26586410713935</v>
      </c>
      <c r="BH24" s="135">
        <v>816.96927328716095</v>
      </c>
      <c r="BI24" s="135">
        <v>774.1665991913062</v>
      </c>
      <c r="BJ24" s="135">
        <v>695.21977463568749</v>
      </c>
      <c r="BK24" s="135">
        <v>648.03546652622367</v>
      </c>
      <c r="BL24" s="135">
        <v>594.96640791046195</v>
      </c>
      <c r="BM24" s="135">
        <v>583.40553340976555</v>
      </c>
      <c r="BN24" s="135">
        <v>550.42514893644829</v>
      </c>
      <c r="BO24" s="135">
        <v>539.23265310107661</v>
      </c>
      <c r="BP24" s="135">
        <v>542.41151103359334</v>
      </c>
      <c r="BQ24" s="135">
        <v>529.4986790567159</v>
      </c>
      <c r="BR24" s="135">
        <v>530.06076770384732</v>
      </c>
      <c r="BS24" s="135">
        <v>536.44495150574528</v>
      </c>
      <c r="BT24" s="135">
        <v>521.00604984849133</v>
      </c>
      <c r="BU24" s="135">
        <v>366.03763922589314</v>
      </c>
      <c r="BV24" s="135">
        <v>259.21622237473593</v>
      </c>
      <c r="BW24" s="135">
        <v>224.47572850508112</v>
      </c>
      <c r="BX24" s="135">
        <v>192.49245575157352</v>
      </c>
      <c r="BY24" s="135">
        <v>164.8299160092175</v>
      </c>
      <c r="BZ24" s="136">
        <v>139.56526631924339</v>
      </c>
    </row>
    <row r="25" spans="1:78" x14ac:dyDescent="0.2">
      <c r="A25" s="133"/>
      <c r="B25" s="62" t="s">
        <v>251</v>
      </c>
      <c r="C25" s="221" t="s">
        <v>129</v>
      </c>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v>0</v>
      </c>
      <c r="AI25" s="135">
        <v>0.44298953374866384</v>
      </c>
      <c r="AJ25" s="135">
        <v>6.4885686204229271</v>
      </c>
      <c r="AK25" s="135">
        <v>15.185441626954358</v>
      </c>
      <c r="AL25" s="135">
        <v>24.573307437443884</v>
      </c>
      <c r="AM25" s="135">
        <v>38.857098068682603</v>
      </c>
      <c r="AN25" s="135">
        <v>63.65863249135915</v>
      </c>
      <c r="AO25" s="135">
        <v>75.317306484128281</v>
      </c>
      <c r="AP25" s="135">
        <v>87.030160308220061</v>
      </c>
      <c r="AQ25" s="135">
        <v>102.36786100576822</v>
      </c>
      <c r="AR25" s="135">
        <v>120.27447488707564</v>
      </c>
      <c r="AS25" s="135">
        <v>140.51146888862189</v>
      </c>
      <c r="AT25" s="135">
        <v>160.59719083509808</v>
      </c>
      <c r="AU25" s="135">
        <v>194.55988356546399</v>
      </c>
      <c r="AV25" s="135">
        <v>212.53692071268762</v>
      </c>
      <c r="AW25" s="135">
        <v>237.51774351930331</v>
      </c>
      <c r="AX25" s="135">
        <v>245.91207821112062</v>
      </c>
      <c r="AY25" s="135">
        <v>255.02964816073674</v>
      </c>
      <c r="AZ25" s="135">
        <v>265.53749716655074</v>
      </c>
      <c r="BA25" s="135">
        <v>279.12788805224903</v>
      </c>
      <c r="BB25" s="135">
        <v>288.38679373912976</v>
      </c>
      <c r="BC25" s="135">
        <v>316.97273772070491</v>
      </c>
      <c r="BD25" s="135">
        <v>328.03215589294234</v>
      </c>
      <c r="BE25" s="135">
        <v>329.61144250606031</v>
      </c>
      <c r="BF25" s="135">
        <v>296.36304219620263</v>
      </c>
      <c r="BG25" s="135">
        <v>255.22025301046662</v>
      </c>
      <c r="BH25" s="135">
        <v>215.81440931145798</v>
      </c>
      <c r="BI25" s="135">
        <v>182.4906545496186</v>
      </c>
      <c r="BJ25" s="135">
        <v>151.94626073678177</v>
      </c>
      <c r="BK25" s="135">
        <v>130.16290725487633</v>
      </c>
      <c r="BL25" s="135">
        <v>108.24950935280074</v>
      </c>
      <c r="BM25" s="135">
        <v>97.003146055584864</v>
      </c>
      <c r="BN25" s="135">
        <v>78.825478463317012</v>
      </c>
      <c r="BO25" s="135">
        <v>73.730131468571145</v>
      </c>
      <c r="BP25" s="135">
        <v>66.328261190039242</v>
      </c>
      <c r="BQ25" s="135">
        <v>68.446901531270882</v>
      </c>
      <c r="BR25" s="135">
        <v>53.752407013093745</v>
      </c>
      <c r="BS25" s="135">
        <v>47.330702375912558</v>
      </c>
      <c r="BT25" s="135">
        <v>40.117173107817941</v>
      </c>
      <c r="BU25" s="135">
        <v>35.120819500329596</v>
      </c>
      <c r="BV25" s="135">
        <v>29.20323032974704</v>
      </c>
      <c r="BW25" s="135">
        <v>23.953878867500507</v>
      </c>
      <c r="BX25" s="135">
        <v>19.010067188730709</v>
      </c>
      <c r="BY25" s="135">
        <v>14.460012659757066</v>
      </c>
      <c r="BZ25" s="136">
        <v>10.271682328191234</v>
      </c>
    </row>
    <row r="26" spans="1:78" ht="25.5" customHeight="1" x14ac:dyDescent="0.2">
      <c r="A26" s="133"/>
      <c r="B26" s="140" t="s">
        <v>130</v>
      </c>
      <c r="C26" s="221" t="s">
        <v>126</v>
      </c>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v>18.481447135282234</v>
      </c>
      <c r="AI26" s="135">
        <v>15.811207868328857</v>
      </c>
      <c r="AJ26" s="135">
        <v>16.587133514543112</v>
      </c>
      <c r="AK26" s="135">
        <v>18.011633997769739</v>
      </c>
      <c r="AL26" s="135">
        <v>22.383261199708578</v>
      </c>
      <c r="AM26" s="135">
        <v>26.710711859998479</v>
      </c>
      <c r="AN26" s="135">
        <v>27.786456590371291</v>
      </c>
      <c r="AO26" s="135">
        <v>31.078652332537793</v>
      </c>
      <c r="AP26" s="135">
        <v>238.74547297276072</v>
      </c>
      <c r="AQ26" s="135">
        <v>399.56161576987574</v>
      </c>
      <c r="AR26" s="135">
        <v>354.14389921348607</v>
      </c>
      <c r="AS26" s="135">
        <v>348.31903085609594</v>
      </c>
      <c r="AT26" s="135">
        <v>364.7995440914375</v>
      </c>
      <c r="AU26" s="135">
        <v>447.80499532391815</v>
      </c>
      <c r="AV26" s="135">
        <v>530.72362479329797</v>
      </c>
      <c r="AW26" s="135">
        <v>663.65409386079693</v>
      </c>
      <c r="AX26" s="135">
        <v>781.4292051324768</v>
      </c>
      <c r="AY26" s="135">
        <v>889.0314009627723</v>
      </c>
      <c r="AZ26" s="135">
        <v>1024.3896431529324</v>
      </c>
      <c r="BA26" s="135">
        <v>1030.4724122560997</v>
      </c>
      <c r="BB26" s="135">
        <v>1065.7296090276113</v>
      </c>
      <c r="BC26" s="135">
        <v>1135.5036397668882</v>
      </c>
      <c r="BD26" s="135">
        <v>1131.4008647682388</v>
      </c>
      <c r="BE26" s="135">
        <v>1201.6031570708776</v>
      </c>
      <c r="BF26" s="135">
        <v>1277.6680769134186</v>
      </c>
      <c r="BG26" s="135">
        <v>1342.9268920839329</v>
      </c>
      <c r="BH26" s="135">
        <v>1358.1229644996429</v>
      </c>
      <c r="BI26" s="135">
        <v>1393.5089888087264</v>
      </c>
      <c r="BJ26" s="135">
        <v>1385.7978609083516</v>
      </c>
      <c r="BK26" s="135">
        <v>1463.0074735823068</v>
      </c>
      <c r="BL26" s="135">
        <v>1519.0331622160968</v>
      </c>
      <c r="BM26" s="135">
        <v>1645.0532517523891</v>
      </c>
      <c r="BN26" s="135">
        <v>1705.136707152951</v>
      </c>
      <c r="BO26" s="135">
        <v>1862.6560658601409</v>
      </c>
      <c r="BP26" s="135">
        <v>2030.593635845433</v>
      </c>
      <c r="BQ26" s="135">
        <v>2165.7615616427565</v>
      </c>
      <c r="BR26" s="135">
        <v>2378.0677941820113</v>
      </c>
      <c r="BS26" s="135">
        <v>2600.088256820537</v>
      </c>
      <c r="BT26" s="135">
        <v>2667.8178840517985</v>
      </c>
      <c r="BU26" s="135">
        <v>2851.9149968682354</v>
      </c>
      <c r="BV26" s="135">
        <v>3068.0097919488953</v>
      </c>
      <c r="BW26" s="135">
        <v>3230.4459388420469</v>
      </c>
      <c r="BX26" s="135">
        <v>3348.365206495555</v>
      </c>
      <c r="BY26" s="135">
        <v>3454.8835518037413</v>
      </c>
      <c r="BZ26" s="136">
        <v>3574.2072240754701</v>
      </c>
    </row>
    <row r="27" spans="1:78" x14ac:dyDescent="0.2">
      <c r="A27" s="133"/>
      <c r="B27" s="52" t="s">
        <v>252</v>
      </c>
      <c r="C27" s="221" t="s">
        <v>126</v>
      </c>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v>23.10180891910279</v>
      </c>
      <c r="AI27" s="135">
        <v>19.764009835411073</v>
      </c>
      <c r="AJ27" s="135">
        <v>16.587133514543112</v>
      </c>
      <c r="AK27" s="135">
        <v>18.011633997769739</v>
      </c>
      <c r="AL27" s="135">
        <v>16.787445899781432</v>
      </c>
      <c r="AM27" s="135">
        <v>16.026427115999088</v>
      </c>
      <c r="AN27" s="135">
        <v>15.156249049293431</v>
      </c>
      <c r="AO27" s="135">
        <v>16.734658948289582</v>
      </c>
      <c r="AP27" s="135">
        <v>18.365036382520053</v>
      </c>
      <c r="AQ27" s="135">
        <v>19.288341526444853</v>
      </c>
      <c r="AR27" s="135">
        <v>17.578744331209496</v>
      </c>
      <c r="AS27" s="135">
        <v>16.62952504746119</v>
      </c>
      <c r="AT27" s="135">
        <v>16.381081344861634</v>
      </c>
      <c r="AU27" s="135">
        <v>17.705301493618119</v>
      </c>
      <c r="AV27" s="135">
        <v>20.474973018531468</v>
      </c>
      <c r="AW27" s="135">
        <v>22.010970935695827</v>
      </c>
      <c r="AX27" s="135">
        <v>19.691703683311221</v>
      </c>
      <c r="AY27" s="135">
        <v>22.385388681682215</v>
      </c>
      <c r="AZ27" s="135">
        <v>22.598658205127045</v>
      </c>
      <c r="BA27" s="135">
        <v>22.920815730458354</v>
      </c>
      <c r="BB27" s="135">
        <v>23.014731076363041</v>
      </c>
      <c r="BC27" s="135">
        <v>22.995022497741601</v>
      </c>
      <c r="BD27" s="135">
        <v>22.666448298792389</v>
      </c>
      <c r="BE27" s="135">
        <v>22.572221121220668</v>
      </c>
      <c r="BF27" s="135">
        <v>23.182313174933164</v>
      </c>
      <c r="BG27" s="135">
        <v>24.464948413665116</v>
      </c>
      <c r="BH27" s="135">
        <v>24.667952701786866</v>
      </c>
      <c r="BI27" s="135">
        <v>23.922530176980985</v>
      </c>
      <c r="BJ27" s="135">
        <v>23.303790402347094</v>
      </c>
      <c r="BK27" s="135">
        <v>23.718649024318683</v>
      </c>
      <c r="BL27" s="135">
        <v>255.57978022729026</v>
      </c>
      <c r="BM27" s="135">
        <v>36.928338670105163</v>
      </c>
      <c r="BN27" s="135">
        <v>36.050463859657086</v>
      </c>
      <c r="BO27" s="135">
        <v>35.377634320747539</v>
      </c>
      <c r="BP27" s="135">
        <v>34.953180574365334</v>
      </c>
      <c r="BQ27" s="135">
        <v>34.10322658705735</v>
      </c>
      <c r="BR27" s="135">
        <v>34.810348987723316</v>
      </c>
      <c r="BS27" s="135">
        <v>37.027674482095513</v>
      </c>
      <c r="BT27" s="135">
        <v>33.613943857828772</v>
      </c>
      <c r="BU27" s="135">
        <v>32.972734589876339</v>
      </c>
      <c r="BV27" s="135">
        <v>32.476868594637942</v>
      </c>
      <c r="BW27" s="135">
        <v>32.335193951391553</v>
      </c>
      <c r="BX27" s="135">
        <v>32.310374348608079</v>
      </c>
      <c r="BY27" s="135">
        <v>32.294868524140988</v>
      </c>
      <c r="BZ27" s="136">
        <v>32.293734506402259</v>
      </c>
    </row>
    <row r="28" spans="1:78" x14ac:dyDescent="0.2">
      <c r="A28" s="133"/>
      <c r="B28" s="52" t="s">
        <v>135</v>
      </c>
      <c r="C28" s="221" t="s">
        <v>136</v>
      </c>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v>0</v>
      </c>
      <c r="AI28" s="135">
        <v>0</v>
      </c>
      <c r="AJ28" s="135">
        <v>0</v>
      </c>
      <c r="AK28" s="135">
        <v>0</v>
      </c>
      <c r="AL28" s="135">
        <v>0</v>
      </c>
      <c r="AM28" s="135">
        <v>0</v>
      </c>
      <c r="AN28" s="135">
        <v>0</v>
      </c>
      <c r="AO28" s="135">
        <v>0</v>
      </c>
      <c r="AP28" s="135">
        <v>0</v>
      </c>
      <c r="AQ28" s="135">
        <v>0</v>
      </c>
      <c r="AR28" s="135">
        <v>0</v>
      </c>
      <c r="AS28" s="135">
        <v>0</v>
      </c>
      <c r="AT28" s="135">
        <v>0</v>
      </c>
      <c r="AU28" s="135">
        <v>0</v>
      </c>
      <c r="AV28" s="135">
        <v>0</v>
      </c>
      <c r="AW28" s="135">
        <v>0</v>
      </c>
      <c r="AX28" s="135">
        <v>0</v>
      </c>
      <c r="AY28" s="135">
        <v>0</v>
      </c>
      <c r="AZ28" s="135">
        <v>0</v>
      </c>
      <c r="BA28" s="135">
        <v>0</v>
      </c>
      <c r="BB28" s="135">
        <v>0</v>
      </c>
      <c r="BC28" s="135">
        <v>0</v>
      </c>
      <c r="BD28" s="135">
        <v>0</v>
      </c>
      <c r="BE28" s="135">
        <v>0</v>
      </c>
      <c r="BF28" s="135">
        <v>0</v>
      </c>
      <c r="BG28" s="135">
        <v>0</v>
      </c>
      <c r="BH28" s="135">
        <v>0</v>
      </c>
      <c r="BI28" s="135">
        <v>0</v>
      </c>
      <c r="BJ28" s="135">
        <v>1.274753741952088</v>
      </c>
      <c r="BK28" s="135">
        <v>1.4327232108595647</v>
      </c>
      <c r="BL28" s="135">
        <v>75.771087347766823</v>
      </c>
      <c r="BM28" s="135">
        <v>118.68520095539905</v>
      </c>
      <c r="BN28" s="135">
        <v>188.3419524901735</v>
      </c>
      <c r="BO28" s="135">
        <v>55.982812892431411</v>
      </c>
      <c r="BP28" s="135">
        <v>62.545770365298004</v>
      </c>
      <c r="BQ28" s="135">
        <v>3.7679570722529134</v>
      </c>
      <c r="BR28" s="135">
        <v>5.1146529886044947</v>
      </c>
      <c r="BS28" s="135">
        <v>2.0586931974899616</v>
      </c>
      <c r="BT28" s="135">
        <v>1.7058988858153341</v>
      </c>
      <c r="BU28" s="135">
        <v>69.178265519827292</v>
      </c>
      <c r="BV28" s="135">
        <v>68.055225593420289</v>
      </c>
      <c r="BW28" s="135">
        <v>67.101377278503762</v>
      </c>
      <c r="BX28" s="135">
        <v>65.972100690190032</v>
      </c>
      <c r="BY28" s="135">
        <v>64.770204766513572</v>
      </c>
      <c r="BZ28" s="136">
        <v>63.610416011690475</v>
      </c>
    </row>
    <row r="29" spans="1:78" x14ac:dyDescent="0.2">
      <c r="A29" s="133"/>
      <c r="B29" s="52" t="s">
        <v>22</v>
      </c>
      <c r="C29" s="221" t="s">
        <v>136</v>
      </c>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v>909.93215540664335</v>
      </c>
      <c r="AI29" s="135">
        <v>900.28280816113215</v>
      </c>
      <c r="AJ29" s="135">
        <v>1019.6218237403907</v>
      </c>
      <c r="AK29" s="135">
        <v>1365.2984537893396</v>
      </c>
      <c r="AL29" s="135">
        <v>1542.6523803486937</v>
      </c>
      <c r="AM29" s="135">
        <v>1650.9533738869873</v>
      </c>
      <c r="AN29" s="135">
        <v>1733.8805054432075</v>
      </c>
      <c r="AO29" s="135">
        <v>1789.3077140667885</v>
      </c>
      <c r="AP29" s="135">
        <v>1903.9756465762566</v>
      </c>
      <c r="AQ29" s="135">
        <v>1876.4466779590618</v>
      </c>
      <c r="AR29" s="135">
        <v>1235.2192367445439</v>
      </c>
      <c r="AS29" s="135">
        <v>1447.9822495487961</v>
      </c>
      <c r="AT29" s="135">
        <v>1684.7436227854787</v>
      </c>
      <c r="AU29" s="135">
        <v>1217.2436245153383</v>
      </c>
      <c r="AV29" s="135">
        <v>1567.0158853094454</v>
      </c>
      <c r="AW29" s="135">
        <v>1578.6392948465841</v>
      </c>
      <c r="AX29" s="135">
        <v>1725.1722213513847</v>
      </c>
      <c r="AY29" s="135">
        <v>1815.6552575662349</v>
      </c>
      <c r="AZ29" s="135">
        <v>1867.0083252513502</v>
      </c>
      <c r="BA29" s="135">
        <v>1910.868956038569</v>
      </c>
      <c r="BB29" s="135">
        <v>1901.9198049635754</v>
      </c>
      <c r="BC29" s="135">
        <v>1921.3413316519914</v>
      </c>
      <c r="BD29" s="135">
        <v>1879.5413167947443</v>
      </c>
      <c r="BE29" s="135">
        <v>1844.6156722901919</v>
      </c>
      <c r="BF29" s="135">
        <v>1892.4222989843427</v>
      </c>
      <c r="BG29" s="135">
        <v>2129.7464715705014</v>
      </c>
      <c r="BH29" s="135">
        <v>2219.5476668857618</v>
      </c>
      <c r="BI29" s="135">
        <v>2416.2916710254481</v>
      </c>
      <c r="BJ29" s="135">
        <v>2350.4833213070674</v>
      </c>
      <c r="BK29" s="135">
        <v>2344.504663316598</v>
      </c>
      <c r="BL29" s="135">
        <v>2390.7213193443504</v>
      </c>
      <c r="BM29" s="135">
        <v>2795.9191634835342</v>
      </c>
      <c r="BN29" s="135">
        <v>2962.2735485597468</v>
      </c>
      <c r="BO29" s="135">
        <v>2963.7069555865123</v>
      </c>
      <c r="BP29" s="135">
        <v>2994.1309377433886</v>
      </c>
      <c r="BQ29" s="135"/>
      <c r="BR29" s="135"/>
      <c r="BS29" s="135"/>
      <c r="BT29" s="135"/>
      <c r="BU29" s="135"/>
      <c r="BV29" s="135"/>
      <c r="BW29" s="135"/>
      <c r="BX29" s="135"/>
      <c r="BY29" s="135"/>
      <c r="BZ29" s="136"/>
    </row>
    <row r="30" spans="1:78" x14ac:dyDescent="0.2">
      <c r="A30" s="133"/>
      <c r="B30" s="140" t="s">
        <v>138</v>
      </c>
      <c r="C30" s="221" t="s">
        <v>126</v>
      </c>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v>0</v>
      </c>
      <c r="AI30" s="135">
        <v>0</v>
      </c>
      <c r="AJ30" s="135">
        <v>0</v>
      </c>
      <c r="AK30" s="135">
        <v>0</v>
      </c>
      <c r="AL30" s="135">
        <v>0</v>
      </c>
      <c r="AM30" s="135">
        <v>0</v>
      </c>
      <c r="AN30" s="135">
        <v>0</v>
      </c>
      <c r="AO30" s="135">
        <v>0</v>
      </c>
      <c r="AP30" s="135">
        <v>0</v>
      </c>
      <c r="AQ30" s="135">
        <v>0</v>
      </c>
      <c r="AR30" s="135">
        <v>0</v>
      </c>
      <c r="AS30" s="135">
        <v>0</v>
      </c>
      <c r="AT30" s="135">
        <v>0</v>
      </c>
      <c r="AU30" s="135">
        <v>0</v>
      </c>
      <c r="AV30" s="135">
        <v>2000.4410451581846</v>
      </c>
      <c r="AW30" s="135">
        <v>2746.1537507099924</v>
      </c>
      <c r="AX30" s="135">
        <v>3029.5575032484844</v>
      </c>
      <c r="AY30" s="135">
        <v>3573.7985130661764</v>
      </c>
      <c r="AZ30" s="135">
        <v>4159.9827764203083</v>
      </c>
      <c r="BA30" s="135">
        <v>4491.8286503345798</v>
      </c>
      <c r="BB30" s="135">
        <v>4667.5688688129394</v>
      </c>
      <c r="BC30" s="135">
        <v>4861.4188203748363</v>
      </c>
      <c r="BD30" s="135">
        <v>5015.6786841429548</v>
      </c>
      <c r="BE30" s="135">
        <v>5330.4019578014786</v>
      </c>
      <c r="BF30" s="135">
        <v>5536.9472588761355</v>
      </c>
      <c r="BG30" s="135">
        <v>5792.3791383039079</v>
      </c>
      <c r="BH30" s="135">
        <v>5943.2327656403158</v>
      </c>
      <c r="BI30" s="135">
        <v>6094.1814846017633</v>
      </c>
      <c r="BJ30" s="135">
        <v>6216.4761593769508</v>
      </c>
      <c r="BK30" s="135">
        <v>6474.4701297106067</v>
      </c>
      <c r="BL30" s="135">
        <v>6693.0259866816568</v>
      </c>
      <c r="BM30" s="135">
        <v>7140.4744307230694</v>
      </c>
      <c r="BN30" s="135">
        <v>7212.1155115434867</v>
      </c>
      <c r="BO30" s="135">
        <v>7598.2969567274295</v>
      </c>
      <c r="BP30" s="135">
        <v>8004.2654784398192</v>
      </c>
      <c r="BQ30" s="135">
        <v>7985.366132434785</v>
      </c>
      <c r="BR30" s="135">
        <v>7393.0699624102699</v>
      </c>
      <c r="BS30" s="135">
        <v>6887.7966786404631</v>
      </c>
      <c r="BT30" s="135">
        <v>5218.6983630497652</v>
      </c>
      <c r="BU30" s="135">
        <v>3461.7013582053441</v>
      </c>
      <c r="BV30" s="135">
        <v>1985.1350948935144</v>
      </c>
      <c r="BW30" s="135">
        <v>367.96979086306209</v>
      </c>
      <c r="BX30" s="135">
        <v>54.866535942896405</v>
      </c>
      <c r="BY30" s="135">
        <v>55.247297303665277</v>
      </c>
      <c r="BZ30" s="136">
        <v>55.550646385894638</v>
      </c>
    </row>
    <row r="31" spans="1:78" ht="25.5" customHeight="1" x14ac:dyDescent="0.2">
      <c r="A31" s="133"/>
      <c r="B31" s="140" t="s">
        <v>139</v>
      </c>
      <c r="C31" s="221" t="s">
        <v>136</v>
      </c>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v>0</v>
      </c>
      <c r="AI31" s="135">
        <v>0</v>
      </c>
      <c r="AJ31" s="135">
        <v>0</v>
      </c>
      <c r="AK31" s="135">
        <v>0</v>
      </c>
      <c r="AL31" s="135">
        <v>0</v>
      </c>
      <c r="AM31" s="135">
        <v>0</v>
      </c>
      <c r="AN31" s="135">
        <v>0</v>
      </c>
      <c r="AO31" s="135">
        <v>0</v>
      </c>
      <c r="AP31" s="135">
        <v>0</v>
      </c>
      <c r="AQ31" s="135">
        <v>0</v>
      </c>
      <c r="AR31" s="135">
        <v>0</v>
      </c>
      <c r="AS31" s="135">
        <v>0</v>
      </c>
      <c r="AT31" s="135">
        <v>0</v>
      </c>
      <c r="AU31" s="135">
        <v>0</v>
      </c>
      <c r="AV31" s="135">
        <v>3.5979659539454953</v>
      </c>
      <c r="AW31" s="135">
        <v>8.8262485407339941</v>
      </c>
      <c r="AX31" s="135">
        <v>13.74203100869908</v>
      </c>
      <c r="AY31" s="135">
        <v>22.891166886371842</v>
      </c>
      <c r="AZ31" s="135">
        <v>38.996486338069488</v>
      </c>
      <c r="BA31" s="135">
        <v>47.555123439272613</v>
      </c>
      <c r="BB31" s="135">
        <v>54.476030700961743</v>
      </c>
      <c r="BC31" s="135">
        <v>42.68987271259136</v>
      </c>
      <c r="BD31" s="135">
        <v>-8.5233223167694216E-2</v>
      </c>
      <c r="BE31" s="135">
        <v>-0.11930931295948362</v>
      </c>
      <c r="BF31" s="135">
        <v>-0.19876985760150659</v>
      </c>
      <c r="BG31" s="135">
        <v>0.11246347781628664</v>
      </c>
      <c r="BH31" s="135">
        <v>-3.7239491324925517E-2</v>
      </c>
      <c r="BI31" s="135">
        <v>0</v>
      </c>
      <c r="BJ31" s="135">
        <v>0</v>
      </c>
      <c r="BK31" s="135">
        <v>0</v>
      </c>
      <c r="BL31" s="135">
        <v>0</v>
      </c>
      <c r="BM31" s="135">
        <v>0</v>
      </c>
      <c r="BN31" s="135">
        <v>0</v>
      </c>
      <c r="BO31" s="135">
        <v>0</v>
      </c>
      <c r="BP31" s="135">
        <v>0</v>
      </c>
      <c r="BQ31" s="135">
        <v>0</v>
      </c>
      <c r="BR31" s="135">
        <v>0</v>
      </c>
      <c r="BS31" s="135">
        <v>0</v>
      </c>
      <c r="BT31" s="135">
        <v>0</v>
      </c>
      <c r="BU31" s="135">
        <v>0</v>
      </c>
      <c r="BV31" s="135">
        <v>0</v>
      </c>
      <c r="BW31" s="135">
        <v>0</v>
      </c>
      <c r="BX31" s="135">
        <v>0</v>
      </c>
      <c r="BY31" s="135">
        <v>0</v>
      </c>
      <c r="BZ31" s="136">
        <v>0</v>
      </c>
    </row>
    <row r="32" spans="1:78" x14ac:dyDescent="0.2">
      <c r="A32" s="133"/>
      <c r="B32" s="52" t="s">
        <v>140</v>
      </c>
      <c r="C32" s="221" t="s">
        <v>136</v>
      </c>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v>0</v>
      </c>
      <c r="AI32" s="135">
        <v>0</v>
      </c>
      <c r="AJ32" s="135">
        <v>0</v>
      </c>
      <c r="AK32" s="135">
        <v>0</v>
      </c>
      <c r="AL32" s="135">
        <v>0</v>
      </c>
      <c r="AM32" s="135">
        <v>0</v>
      </c>
      <c r="AN32" s="135">
        <v>0</v>
      </c>
      <c r="AO32" s="135">
        <v>0</v>
      </c>
      <c r="AP32" s="135">
        <v>0</v>
      </c>
      <c r="AQ32" s="135">
        <v>0</v>
      </c>
      <c r="AR32" s="135">
        <v>0</v>
      </c>
      <c r="AS32" s="135">
        <v>0</v>
      </c>
      <c r="AT32" s="135">
        <v>0</v>
      </c>
      <c r="AU32" s="135">
        <v>0</v>
      </c>
      <c r="AV32" s="135">
        <v>0</v>
      </c>
      <c r="AW32" s="135">
        <v>0</v>
      </c>
      <c r="AX32" s="135">
        <v>0</v>
      </c>
      <c r="AY32" s="135">
        <v>0</v>
      </c>
      <c r="AZ32" s="135">
        <v>0</v>
      </c>
      <c r="BA32" s="135">
        <v>0</v>
      </c>
      <c r="BB32" s="135">
        <v>0</v>
      </c>
      <c r="BC32" s="135">
        <v>0</v>
      </c>
      <c r="BD32" s="135">
        <v>0</v>
      </c>
      <c r="BE32" s="135">
        <v>9.4606496401178042</v>
      </c>
      <c r="BF32" s="135">
        <v>17.678765668709257</v>
      </c>
      <c r="BG32" s="135">
        <v>19.780048348389311</v>
      </c>
      <c r="BH32" s="135">
        <v>21.344680106778672</v>
      </c>
      <c r="BI32" s="135">
        <v>22.14261076044766</v>
      </c>
      <c r="BJ32" s="135">
        <v>23.659794661035342</v>
      </c>
      <c r="BK32" s="135">
        <v>24.281652310117568</v>
      </c>
      <c r="BL32" s="135">
        <v>24.443026607629093</v>
      </c>
      <c r="BM32" s="135">
        <v>24.796189097470378</v>
      </c>
      <c r="BN32" s="135">
        <v>23.864182378683775</v>
      </c>
      <c r="BO32" s="135">
        <v>24.601390102558653</v>
      </c>
      <c r="BP32" s="135">
        <v>61.031916500578063</v>
      </c>
      <c r="BQ32" s="135">
        <v>187.10261100264677</v>
      </c>
      <c r="BR32" s="135">
        <v>208.88435201378709</v>
      </c>
      <c r="BS32" s="135">
        <v>169.66699200228368</v>
      </c>
      <c r="BT32" s="135">
        <v>186.6072190138855</v>
      </c>
      <c r="BU32" s="135">
        <v>166.5</v>
      </c>
      <c r="BV32" s="135">
        <v>150.77235199712587</v>
      </c>
      <c r="BW32" s="135">
        <v>135.56401563534311</v>
      </c>
      <c r="BX32" s="135">
        <v>120.40048772326286</v>
      </c>
      <c r="BY32" s="135">
        <v>118.24248440158817</v>
      </c>
      <c r="BZ32" s="136">
        <v>116.18693932798978</v>
      </c>
    </row>
    <row r="33" spans="1:78" x14ac:dyDescent="0.2">
      <c r="A33" s="133"/>
      <c r="B33" s="52" t="s">
        <v>253</v>
      </c>
      <c r="C33" s="221" t="s">
        <v>136</v>
      </c>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v>0</v>
      </c>
      <c r="AI33" s="135">
        <v>0</v>
      </c>
      <c r="AJ33" s="135">
        <v>0</v>
      </c>
      <c r="AK33" s="135">
        <v>0</v>
      </c>
      <c r="AL33" s="135">
        <v>0</v>
      </c>
      <c r="AM33" s="135">
        <v>0</v>
      </c>
      <c r="AN33" s="135">
        <v>0</v>
      </c>
      <c r="AO33" s="135">
        <v>0</v>
      </c>
      <c r="AP33" s="135">
        <v>0</v>
      </c>
      <c r="AQ33" s="135">
        <v>0</v>
      </c>
      <c r="AR33" s="135">
        <v>0</v>
      </c>
      <c r="AS33" s="135">
        <v>0</v>
      </c>
      <c r="AT33" s="135">
        <v>0</v>
      </c>
      <c r="AU33" s="135">
        <v>0</v>
      </c>
      <c r="AV33" s="135">
        <v>0</v>
      </c>
      <c r="AW33" s="135">
        <v>0</v>
      </c>
      <c r="AX33" s="135">
        <v>0</v>
      </c>
      <c r="AY33" s="135">
        <v>0</v>
      </c>
      <c r="AZ33" s="135">
        <v>4.6737169278431665</v>
      </c>
      <c r="BA33" s="135">
        <v>34.265711402307403</v>
      </c>
      <c r="BB33" s="135">
        <v>46.401915164045299</v>
      </c>
      <c r="BC33" s="135">
        <v>39.149870840600812</v>
      </c>
      <c r="BD33" s="135">
        <v>5.8252017604281505</v>
      </c>
      <c r="BE33" s="135">
        <v>8.2818642895691307E-3</v>
      </c>
      <c r="BF33" s="135">
        <v>5.7996245434147428E-2</v>
      </c>
      <c r="BG33" s="135">
        <v>0</v>
      </c>
      <c r="BH33" s="135">
        <v>0</v>
      </c>
      <c r="BI33" s="135">
        <v>0</v>
      </c>
      <c r="BJ33" s="135">
        <v>0</v>
      </c>
      <c r="BK33" s="135">
        <v>0</v>
      </c>
      <c r="BL33" s="135">
        <v>0</v>
      </c>
      <c r="BM33" s="135">
        <v>0</v>
      </c>
      <c r="BN33" s="135">
        <v>0</v>
      </c>
      <c r="BO33" s="135">
        <v>0</v>
      </c>
      <c r="BP33" s="135">
        <v>0</v>
      </c>
      <c r="BQ33" s="135">
        <v>0</v>
      </c>
      <c r="BR33" s="135">
        <v>0</v>
      </c>
      <c r="BS33" s="135">
        <v>0</v>
      </c>
      <c r="BT33" s="135">
        <v>0</v>
      </c>
      <c r="BU33" s="135">
        <v>0</v>
      </c>
      <c r="BV33" s="135">
        <v>0</v>
      </c>
      <c r="BW33" s="135">
        <v>0</v>
      </c>
      <c r="BX33" s="135">
        <v>0</v>
      </c>
      <c r="BY33" s="135">
        <v>0</v>
      </c>
      <c r="BZ33" s="136">
        <v>0</v>
      </c>
    </row>
    <row r="34" spans="1:78" x14ac:dyDescent="0.2">
      <c r="A34" s="133"/>
      <c r="B34" s="52" t="s">
        <v>142</v>
      </c>
      <c r="C34" s="221"/>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v>0</v>
      </c>
      <c r="AI34" s="135">
        <v>0</v>
      </c>
      <c r="AJ34" s="135">
        <v>0</v>
      </c>
      <c r="AK34" s="135">
        <v>0</v>
      </c>
      <c r="AL34" s="135">
        <v>0</v>
      </c>
      <c r="AM34" s="135">
        <v>0</v>
      </c>
      <c r="AN34" s="135">
        <v>0</v>
      </c>
      <c r="AO34" s="135">
        <v>0</v>
      </c>
      <c r="AP34" s="135">
        <v>0</v>
      </c>
      <c r="AQ34" s="135">
        <v>0</v>
      </c>
      <c r="AR34" s="135">
        <v>0</v>
      </c>
      <c r="AS34" s="135">
        <v>0</v>
      </c>
      <c r="AT34" s="135">
        <v>0</v>
      </c>
      <c r="AU34" s="135">
        <v>0</v>
      </c>
      <c r="AV34" s="135">
        <v>0</v>
      </c>
      <c r="AW34" s="135">
        <v>0</v>
      </c>
      <c r="AX34" s="135">
        <v>0</v>
      </c>
      <c r="AY34" s="135">
        <v>0</v>
      </c>
      <c r="AZ34" s="135">
        <v>0</v>
      </c>
      <c r="BA34" s="135">
        <v>0</v>
      </c>
      <c r="BB34" s="135">
        <v>0</v>
      </c>
      <c r="BC34" s="135">
        <v>0</v>
      </c>
      <c r="BD34" s="135">
        <v>0</v>
      </c>
      <c r="BE34" s="135">
        <v>0</v>
      </c>
      <c r="BF34" s="135">
        <v>0</v>
      </c>
      <c r="BG34" s="135">
        <v>0</v>
      </c>
      <c r="BH34" s="135">
        <v>0</v>
      </c>
      <c r="BI34" s="135">
        <v>0</v>
      </c>
      <c r="BJ34" s="135">
        <v>0</v>
      </c>
      <c r="BK34" s="135">
        <v>0</v>
      </c>
      <c r="BL34" s="135">
        <v>146.77939035227936</v>
      </c>
      <c r="BM34" s="135">
        <v>1441.6776565935772</v>
      </c>
      <c r="BN34" s="135">
        <v>2493.0809019203152</v>
      </c>
      <c r="BO34" s="135">
        <v>3913.913545991275</v>
      </c>
      <c r="BP34" s="135">
        <v>7314.0621328680345</v>
      </c>
      <c r="BQ34" s="135">
        <v>11070.311438805293</v>
      </c>
      <c r="BR34" s="135">
        <v>13411.707706437723</v>
      </c>
      <c r="BS34" s="135">
        <v>14821.806467871702</v>
      </c>
      <c r="BT34" s="135">
        <v>15062.493408750719</v>
      </c>
      <c r="BU34" s="135">
        <v>14934.012272558612</v>
      </c>
      <c r="BV34" s="135">
        <v>15790.577385459086</v>
      </c>
      <c r="BW34" s="135">
        <v>15335.993700702338</v>
      </c>
      <c r="BX34" s="135">
        <v>15365.614665167464</v>
      </c>
      <c r="BY34" s="135">
        <v>15365.539433630945</v>
      </c>
      <c r="BZ34" s="136">
        <v>15427.505202244387</v>
      </c>
    </row>
    <row r="35" spans="1:78" x14ac:dyDescent="0.2">
      <c r="A35" s="133"/>
      <c r="B35" s="62" t="s">
        <v>133</v>
      </c>
      <c r="C35" s="221" t="s">
        <v>129</v>
      </c>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v>0</v>
      </c>
      <c r="AI35" s="135">
        <v>0</v>
      </c>
      <c r="AJ35" s="135">
        <v>0</v>
      </c>
      <c r="AK35" s="135">
        <v>0</v>
      </c>
      <c r="AL35" s="135">
        <v>0</v>
      </c>
      <c r="AM35" s="135">
        <v>0</v>
      </c>
      <c r="AN35" s="135">
        <v>0</v>
      </c>
      <c r="AO35" s="135">
        <v>0</v>
      </c>
      <c r="AP35" s="135">
        <v>0</v>
      </c>
      <c r="AQ35" s="135">
        <v>0</v>
      </c>
      <c r="AR35" s="135">
        <v>0</v>
      </c>
      <c r="AS35" s="135">
        <v>0</v>
      </c>
      <c r="AT35" s="135">
        <v>0</v>
      </c>
      <c r="AU35" s="135">
        <v>0</v>
      </c>
      <c r="AV35" s="135">
        <v>0</v>
      </c>
      <c r="AW35" s="135">
        <v>0</v>
      </c>
      <c r="AX35" s="135">
        <v>0</v>
      </c>
      <c r="AY35" s="135">
        <v>0</v>
      </c>
      <c r="AZ35" s="135">
        <v>0</v>
      </c>
      <c r="BA35" s="135">
        <v>0</v>
      </c>
      <c r="BB35" s="135">
        <v>0</v>
      </c>
      <c r="BC35" s="135">
        <v>0</v>
      </c>
      <c r="BD35" s="135">
        <v>0</v>
      </c>
      <c r="BE35" s="135">
        <v>0</v>
      </c>
      <c r="BF35" s="135">
        <v>0</v>
      </c>
      <c r="BG35" s="135">
        <v>0</v>
      </c>
      <c r="BH35" s="135">
        <v>0</v>
      </c>
      <c r="BI35" s="135">
        <v>0</v>
      </c>
      <c r="BJ35" s="135">
        <v>0</v>
      </c>
      <c r="BK35" s="135">
        <v>0</v>
      </c>
      <c r="BL35" s="135">
        <v>74.296535848152715</v>
      </c>
      <c r="BM35" s="135">
        <v>660.84923168423609</v>
      </c>
      <c r="BN35" s="135">
        <v>1066.6527070105337</v>
      </c>
      <c r="BO35" s="135">
        <v>1540.1004153960359</v>
      </c>
      <c r="BP35" s="135">
        <v>2486.431639195509</v>
      </c>
      <c r="BQ35" s="135">
        <v>3753.7222613528443</v>
      </c>
      <c r="BR35" s="135">
        <v>4287.7283081409842</v>
      </c>
      <c r="BS35" s="135">
        <v>4628.4972758916801</v>
      </c>
      <c r="BT35" s="135">
        <v>4760.3455437328239</v>
      </c>
      <c r="BU35" s="135">
        <v>4727.9203991670402</v>
      </c>
      <c r="BV35" s="135">
        <v>4540.9114608609989</v>
      </c>
      <c r="BW35" s="135">
        <v>4431.0731686335157</v>
      </c>
      <c r="BX35" s="135">
        <v>4357.1977046830953</v>
      </c>
      <c r="BY35" s="135">
        <v>4268.8745734800814</v>
      </c>
      <c r="BZ35" s="136">
        <v>4190.939527112334</v>
      </c>
    </row>
    <row r="36" spans="1:78" x14ac:dyDescent="0.2">
      <c r="A36" s="133"/>
      <c r="B36" s="62" t="s">
        <v>254</v>
      </c>
      <c r="C36" s="221" t="s">
        <v>136</v>
      </c>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v>0</v>
      </c>
      <c r="AI36" s="135">
        <v>0</v>
      </c>
      <c r="AJ36" s="135">
        <v>0</v>
      </c>
      <c r="AK36" s="135">
        <v>0</v>
      </c>
      <c r="AL36" s="135">
        <v>0</v>
      </c>
      <c r="AM36" s="135">
        <v>0</v>
      </c>
      <c r="AN36" s="135">
        <v>0</v>
      </c>
      <c r="AO36" s="135">
        <v>0</v>
      </c>
      <c r="AP36" s="135">
        <v>0</v>
      </c>
      <c r="AQ36" s="135">
        <v>0</v>
      </c>
      <c r="AR36" s="135">
        <v>0</v>
      </c>
      <c r="AS36" s="135">
        <v>0</v>
      </c>
      <c r="AT36" s="135">
        <v>0</v>
      </c>
      <c r="AU36" s="135">
        <v>0</v>
      </c>
      <c r="AV36" s="135">
        <v>0</v>
      </c>
      <c r="AW36" s="135">
        <v>0</v>
      </c>
      <c r="AX36" s="135">
        <v>0</v>
      </c>
      <c r="AY36" s="135">
        <v>0</v>
      </c>
      <c r="AZ36" s="135">
        <v>0</v>
      </c>
      <c r="BA36" s="135">
        <v>0</v>
      </c>
      <c r="BB36" s="135">
        <v>0</v>
      </c>
      <c r="BC36" s="135">
        <v>0</v>
      </c>
      <c r="BD36" s="135">
        <v>0</v>
      </c>
      <c r="BE36" s="135">
        <v>0</v>
      </c>
      <c r="BF36" s="135">
        <v>0</v>
      </c>
      <c r="BG36" s="135">
        <v>0</v>
      </c>
      <c r="BH36" s="135">
        <v>0</v>
      </c>
      <c r="BI36" s="135">
        <v>0</v>
      </c>
      <c r="BJ36" s="135">
        <v>0</v>
      </c>
      <c r="BK36" s="135">
        <v>0</v>
      </c>
      <c r="BL36" s="135">
        <v>72.482854504126664</v>
      </c>
      <c r="BM36" s="135">
        <v>780.82842490934115</v>
      </c>
      <c r="BN36" s="135">
        <v>1426.4281949097815</v>
      </c>
      <c r="BO36" s="135">
        <v>2373.8131305952393</v>
      </c>
      <c r="BP36" s="135">
        <v>4827.6304936725255</v>
      </c>
      <c r="BQ36" s="135">
        <v>7316.5891774524507</v>
      </c>
      <c r="BR36" s="135">
        <v>9123.9793982967385</v>
      </c>
      <c r="BS36" s="135">
        <v>10193.309191980021</v>
      </c>
      <c r="BT36" s="135">
        <v>10302.147865017894</v>
      </c>
      <c r="BU36" s="135">
        <v>10206.091873391571</v>
      </c>
      <c r="BV36" s="135">
        <v>11249.665924598086</v>
      </c>
      <c r="BW36" s="135">
        <v>10904.920532068822</v>
      </c>
      <c r="BX36" s="135">
        <v>11008.41696048437</v>
      </c>
      <c r="BY36" s="135">
        <v>11096.664860150862</v>
      </c>
      <c r="BZ36" s="136">
        <v>11236.565675132053</v>
      </c>
    </row>
    <row r="37" spans="1:78" ht="25.5" customHeight="1" x14ac:dyDescent="0.2">
      <c r="A37" s="133"/>
      <c r="B37" s="52" t="s">
        <v>144</v>
      </c>
      <c r="C37" s="221" t="s">
        <v>136</v>
      </c>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v>43.838145214960193</v>
      </c>
      <c r="AI37" s="135">
        <v>42.953808265436017</v>
      </c>
      <c r="AJ37" s="135">
        <v>57.333663952068484</v>
      </c>
      <c r="AK37" s="135">
        <v>83.284126573965452</v>
      </c>
      <c r="AL37" s="135">
        <v>112.78898857407584</v>
      </c>
      <c r="AM37" s="135">
        <v>143.07912672794879</v>
      </c>
      <c r="AN37" s="135">
        <v>139.45262251514433</v>
      </c>
      <c r="AO37" s="135">
        <v>136.45302830333856</v>
      </c>
      <c r="AP37" s="135">
        <v>162.27519438509421</v>
      </c>
      <c r="AQ37" s="135">
        <v>170.8682932335409</v>
      </c>
      <c r="AR37" s="135">
        <v>366.65916611516195</v>
      </c>
      <c r="AS37" s="135">
        <v>339.41577642100862</v>
      </c>
      <c r="AT37" s="135">
        <v>356.99161519509346</v>
      </c>
      <c r="AU37" s="135">
        <v>416.94784642821315</v>
      </c>
      <c r="AV37" s="135">
        <v>667.93457939225141</v>
      </c>
      <c r="AW37" s="135">
        <v>898.56856040843547</v>
      </c>
      <c r="AX37" s="135">
        <v>1085.4855345939004</v>
      </c>
      <c r="AY37" s="135">
        <v>1321.4276532965107</v>
      </c>
      <c r="AZ37" s="135">
        <v>1565.2038513974469</v>
      </c>
      <c r="BA37" s="135">
        <v>1753.907936751704</v>
      </c>
      <c r="BB37" s="135">
        <v>1815.9385869004052</v>
      </c>
      <c r="BC37" s="135">
        <v>1344.5404241776678</v>
      </c>
      <c r="BD37" s="135">
        <v>1.1881933123907829</v>
      </c>
      <c r="BE37" s="135">
        <v>-0.5621780109268234</v>
      </c>
      <c r="BF37" s="135">
        <v>-0.49627058341835134</v>
      </c>
      <c r="BG37" s="135">
        <v>5.5927244933114767E-2</v>
      </c>
      <c r="BH37" s="135">
        <v>-1.8518920034785738E-2</v>
      </c>
      <c r="BI37" s="135">
        <v>0</v>
      </c>
      <c r="BJ37" s="135">
        <v>0</v>
      </c>
      <c r="BK37" s="135">
        <v>0</v>
      </c>
      <c r="BL37" s="135">
        <v>0</v>
      </c>
      <c r="BM37" s="135">
        <v>0</v>
      </c>
      <c r="BN37" s="135">
        <v>0</v>
      </c>
      <c r="BO37" s="135">
        <v>0</v>
      </c>
      <c r="BP37" s="135">
        <v>0</v>
      </c>
      <c r="BQ37" s="135">
        <v>0</v>
      </c>
      <c r="BR37" s="135">
        <v>0</v>
      </c>
      <c r="BS37" s="135">
        <v>0</v>
      </c>
      <c r="BT37" s="135">
        <v>0</v>
      </c>
      <c r="BU37" s="135">
        <v>0</v>
      </c>
      <c r="BV37" s="135">
        <v>0</v>
      </c>
      <c r="BW37" s="135">
        <v>0</v>
      </c>
      <c r="BX37" s="135">
        <v>0</v>
      </c>
      <c r="BY37" s="135">
        <v>0</v>
      </c>
      <c r="BZ37" s="136">
        <v>0</v>
      </c>
    </row>
    <row r="38" spans="1:78" x14ac:dyDescent="0.2">
      <c r="A38" s="133"/>
      <c r="B38" s="52" t="s">
        <v>146</v>
      </c>
      <c r="C38" s="221" t="s">
        <v>136</v>
      </c>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v>0</v>
      </c>
      <c r="AI38" s="135">
        <v>0</v>
      </c>
      <c r="AJ38" s="135">
        <v>0</v>
      </c>
      <c r="AK38" s="135">
        <v>0</v>
      </c>
      <c r="AL38" s="135">
        <v>0</v>
      </c>
      <c r="AM38" s="135">
        <v>0</v>
      </c>
      <c r="AN38" s="135">
        <v>0</v>
      </c>
      <c r="AO38" s="135">
        <v>0</v>
      </c>
      <c r="AP38" s="135">
        <v>0</v>
      </c>
      <c r="AQ38" s="135">
        <v>0</v>
      </c>
      <c r="AR38" s="135">
        <v>0</v>
      </c>
      <c r="AS38" s="135">
        <v>0</v>
      </c>
      <c r="AT38" s="135">
        <v>0</v>
      </c>
      <c r="AU38" s="135">
        <v>0</v>
      </c>
      <c r="AV38" s="135">
        <v>0</v>
      </c>
      <c r="AW38" s="135">
        <v>0</v>
      </c>
      <c r="AX38" s="135">
        <v>0</v>
      </c>
      <c r="AY38" s="135">
        <v>0</v>
      </c>
      <c r="AZ38" s="135">
        <v>0</v>
      </c>
      <c r="BA38" s="135">
        <v>0</v>
      </c>
      <c r="BB38" s="135">
        <v>0</v>
      </c>
      <c r="BC38" s="135">
        <v>0</v>
      </c>
      <c r="BD38" s="135">
        <v>0</v>
      </c>
      <c r="BE38" s="135">
        <v>0</v>
      </c>
      <c r="BF38" s="135">
        <v>0</v>
      </c>
      <c r="BG38" s="135">
        <v>0</v>
      </c>
      <c r="BH38" s="135">
        <v>0</v>
      </c>
      <c r="BI38" s="135">
        <v>0</v>
      </c>
      <c r="BJ38" s="135">
        <v>28.692480528689774</v>
      </c>
      <c r="BK38" s="135">
        <v>28.728202819826834</v>
      </c>
      <c r="BL38" s="135">
        <v>30.490302173493408</v>
      </c>
      <c r="BM38" s="135">
        <v>28.944060953678985</v>
      </c>
      <c r="BN38" s="135">
        <v>27.104685984970924</v>
      </c>
      <c r="BO38" s="135">
        <v>27.789400859622987</v>
      </c>
      <c r="BP38" s="135">
        <v>27.403010283232042</v>
      </c>
      <c r="BQ38" s="135">
        <v>27.785070248707974</v>
      </c>
      <c r="BR38" s="135">
        <v>28.675822367020832</v>
      </c>
      <c r="BS38" s="135">
        <v>26.528920251674844</v>
      </c>
      <c r="BT38" s="135">
        <v>25.711029189355727</v>
      </c>
      <c r="BU38" s="135">
        <v>24.402535941759734</v>
      </c>
      <c r="BV38" s="135">
        <v>25.495044077941703</v>
      </c>
      <c r="BW38" s="135">
        <v>27.633554365441746</v>
      </c>
      <c r="BX38" s="135">
        <v>29.880449496946248</v>
      </c>
      <c r="BY38" s="135">
        <v>31.709042504792908</v>
      </c>
      <c r="BZ38" s="136">
        <v>32.060953164879663</v>
      </c>
    </row>
    <row r="39" spans="1:78" x14ac:dyDescent="0.2">
      <c r="A39" s="133"/>
      <c r="B39" s="52" t="s">
        <v>741</v>
      </c>
      <c r="C39" s="221" t="s">
        <v>136</v>
      </c>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v>1848.42382953423</v>
      </c>
      <c r="AI39" s="135">
        <v>1740.1889058497873</v>
      </c>
      <c r="AJ39" s="135">
        <v>1886.4439680075627</v>
      </c>
      <c r="AK39" s="135">
        <v>2759.3657316999302</v>
      </c>
      <c r="AL39" s="135">
        <v>3306.1215770381768</v>
      </c>
      <c r="AM39" s="135">
        <v>3731.2550659027061</v>
      </c>
      <c r="AN39" s="135">
        <v>3972.4472616157686</v>
      </c>
      <c r="AO39" s="135">
        <v>4216.0441828051289</v>
      </c>
      <c r="AP39" s="135">
        <v>4353.9105007674525</v>
      </c>
      <c r="AQ39" s="135">
        <v>4269.5509715767548</v>
      </c>
      <c r="AR39" s="135">
        <v>3887.3510235045837</v>
      </c>
      <c r="AS39" s="135">
        <v>4149.4221553181151</v>
      </c>
      <c r="AT39" s="135">
        <v>4860.8741327904636</v>
      </c>
      <c r="AU39" s="135">
        <v>6279.168421522133</v>
      </c>
      <c r="AV39" s="135">
        <v>8097.8672016454175</v>
      </c>
      <c r="AW39" s="135">
        <v>9530.8247284695608</v>
      </c>
      <c r="AX39" s="135">
        <v>10471.749890677393</v>
      </c>
      <c r="AY39" s="135">
        <v>11010.425325146049</v>
      </c>
      <c r="AZ39" s="135">
        <v>11165.164726148332</v>
      </c>
      <c r="BA39" s="135">
        <v>10735.196901379053</v>
      </c>
      <c r="BB39" s="135">
        <v>10332.795468413035</v>
      </c>
      <c r="BC39" s="135">
        <v>10078.889547365057</v>
      </c>
      <c r="BD39" s="135">
        <v>9718.0227729023482</v>
      </c>
      <c r="BE39" s="135">
        <v>9841.7300892087205</v>
      </c>
      <c r="BF39" s="135">
        <v>10592.291478314211</v>
      </c>
      <c r="BG39" s="135">
        <v>10436.711125098804</v>
      </c>
      <c r="BH39" s="135">
        <v>11055.133623680664</v>
      </c>
      <c r="BI39" s="135">
        <v>11718.911339790118</v>
      </c>
      <c r="BJ39" s="135">
        <v>12109.054382007156</v>
      </c>
      <c r="BK39" s="135">
        <v>12797.436268400741</v>
      </c>
      <c r="BL39" s="135">
        <v>13386.231723525181</v>
      </c>
      <c r="BM39" s="135">
        <v>16183.098208201067</v>
      </c>
      <c r="BN39" s="135">
        <v>17290.449556442461</v>
      </c>
      <c r="BO39" s="135">
        <v>18257.0635562315</v>
      </c>
      <c r="BP39" s="135">
        <v>18849.764359193279</v>
      </c>
      <c r="BQ39" s="135">
        <v>18695.793697998932</v>
      </c>
      <c r="BR39" s="135">
        <v>18546.552733815428</v>
      </c>
      <c r="BS39" s="135">
        <v>18399.297485845989</v>
      </c>
      <c r="BT39" s="135">
        <v>17379.047789818993</v>
      </c>
      <c r="BU39" s="135">
        <v>16359.144902174701</v>
      </c>
      <c r="BV39" s="135">
        <v>17911.715559840981</v>
      </c>
      <c r="BW39" s="135">
        <v>18003.456733077106</v>
      </c>
      <c r="BX39" s="135">
        <v>17330.838984390146</v>
      </c>
      <c r="BY39" s="135">
        <v>17379.191811318167</v>
      </c>
      <c r="BZ39" s="136">
        <v>17383.850771895242</v>
      </c>
    </row>
    <row r="40" spans="1:78" x14ac:dyDescent="0.2">
      <c r="A40" s="133"/>
      <c r="B40" s="52" t="s">
        <v>255</v>
      </c>
      <c r="C40" s="221"/>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v>6768.2751089112753</v>
      </c>
      <c r="AI40" s="135">
        <v>6192.6752785877179</v>
      </c>
      <c r="AJ40" s="135">
        <v>5671.5718649321307</v>
      </c>
      <c r="AK40" s="135">
        <v>5821.7717045064574</v>
      </c>
      <c r="AL40" s="135">
        <v>5647.2572211849365</v>
      </c>
      <c r="AM40" s="135">
        <v>5298.1047422820384</v>
      </c>
      <c r="AN40" s="135">
        <v>5632.2968362970123</v>
      </c>
      <c r="AO40" s="135">
        <v>5702.5943110711705</v>
      </c>
      <c r="AP40" s="135">
        <v>5832.9310149188514</v>
      </c>
      <c r="AQ40" s="135">
        <v>6025.956703180248</v>
      </c>
      <c r="AR40" s="135">
        <v>6271.427324788383</v>
      </c>
      <c r="AS40" s="135">
        <v>6535.9812338403044</v>
      </c>
      <c r="AT40" s="135">
        <v>6855.659018445238</v>
      </c>
      <c r="AU40" s="135">
        <v>7999.3303805613568</v>
      </c>
      <c r="AV40" s="135">
        <v>8928.1258458890934</v>
      </c>
      <c r="AW40" s="135">
        <v>9897.2306511487623</v>
      </c>
      <c r="AX40" s="135">
        <v>10624.5836674652</v>
      </c>
      <c r="AY40" s="135">
        <v>10364.386142078138</v>
      </c>
      <c r="AZ40" s="135">
        <v>9942.7789315507998</v>
      </c>
      <c r="BA40" s="135">
        <v>9799.4211554553967</v>
      </c>
      <c r="BB40" s="135">
        <v>9769.5022843627212</v>
      </c>
      <c r="BC40" s="135">
        <v>9454.8827387789188</v>
      </c>
      <c r="BD40" s="135">
        <v>9449.8479733149125</v>
      </c>
      <c r="BE40" s="135">
        <v>9315.7768554635004</v>
      </c>
      <c r="BF40" s="135">
        <v>9114.7904263717173</v>
      </c>
      <c r="BG40" s="135">
        <v>8874.9102233623307</v>
      </c>
      <c r="BH40" s="135">
        <v>8554.8447128592943</v>
      </c>
      <c r="BI40" s="135">
        <v>8322.0555524984084</v>
      </c>
      <c r="BJ40" s="135">
        <v>7967.6875638172733</v>
      </c>
      <c r="BK40" s="135">
        <v>7882.2146355073974</v>
      </c>
      <c r="BL40" s="135">
        <v>7519.5150944434226</v>
      </c>
      <c r="BM40" s="135">
        <v>6948.2922175527874</v>
      </c>
      <c r="BN40" s="135">
        <v>6206.636019780055</v>
      </c>
      <c r="BO40" s="135">
        <v>5434.9191448063284</v>
      </c>
      <c r="BP40" s="135">
        <v>3534.0646300434132</v>
      </c>
      <c r="BQ40" s="135">
        <v>1258.8477231309839</v>
      </c>
      <c r="BR40" s="135">
        <v>255.66710387515971</v>
      </c>
      <c r="BS40" s="135">
        <v>64.314905381302523</v>
      </c>
      <c r="BT40" s="135">
        <v>15.128432755369941</v>
      </c>
      <c r="BU40" s="135">
        <v>4.3003814339414239</v>
      </c>
      <c r="BV40" s="135">
        <v>0.31941843693867189</v>
      </c>
      <c r="BW40" s="135">
        <v>0.86952143956283456</v>
      </c>
      <c r="BX40" s="135">
        <v>0.89562371455153378</v>
      </c>
      <c r="BY40" s="135">
        <v>0.66870597166575185</v>
      </c>
      <c r="BZ40" s="136">
        <v>0.44047097004430874</v>
      </c>
    </row>
    <row r="41" spans="1:78" x14ac:dyDescent="0.2">
      <c r="A41" s="133"/>
      <c r="B41" s="62" t="s">
        <v>250</v>
      </c>
      <c r="C41" s="221" t="s">
        <v>129</v>
      </c>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v>6768.2751089112753</v>
      </c>
      <c r="AI41" s="135">
        <v>6181.2222844577409</v>
      </c>
      <c r="AJ41" s="135">
        <v>5639.522240339089</v>
      </c>
      <c r="AK41" s="135">
        <v>5746.3699349671924</v>
      </c>
      <c r="AL41" s="135">
        <v>5504.1091317454002</v>
      </c>
      <c r="AM41" s="135">
        <v>5125.4880746922854</v>
      </c>
      <c r="AN41" s="135">
        <v>5389.4809083566288</v>
      </c>
      <c r="AO41" s="135">
        <v>5412.5743299350434</v>
      </c>
      <c r="AP41" s="135">
        <v>5411.7079881221644</v>
      </c>
      <c r="AQ41" s="135">
        <v>5490.9868593353222</v>
      </c>
      <c r="AR41" s="135">
        <v>5634.9942264178189</v>
      </c>
      <c r="AS41" s="135">
        <v>5768.6040402608232</v>
      </c>
      <c r="AT41" s="135">
        <v>5931.9229950709878</v>
      </c>
      <c r="AU41" s="135">
        <v>6792.9694250665507</v>
      </c>
      <c r="AV41" s="135">
        <v>7453.4663157702644</v>
      </c>
      <c r="AW41" s="135">
        <v>8099.3329079717496</v>
      </c>
      <c r="AX41" s="135">
        <v>8551.2891614163782</v>
      </c>
      <c r="AY41" s="135">
        <v>8369.8788438118081</v>
      </c>
      <c r="AZ41" s="135">
        <v>8246.8050814130838</v>
      </c>
      <c r="BA41" s="135">
        <v>8371.0983308892792</v>
      </c>
      <c r="BB41" s="135">
        <v>8529.5116001116112</v>
      </c>
      <c r="BC41" s="135">
        <v>8410.451592209778</v>
      </c>
      <c r="BD41" s="135">
        <v>8478.330353064508</v>
      </c>
      <c r="BE41" s="135">
        <v>8602.9990986400335</v>
      </c>
      <c r="BF41" s="135">
        <v>8477.2692955230104</v>
      </c>
      <c r="BG41" s="135">
        <v>8283.9672311607592</v>
      </c>
      <c r="BH41" s="135">
        <v>8064.8949984603732</v>
      </c>
      <c r="BI41" s="135">
        <v>7930.727787152061</v>
      </c>
      <c r="BJ41" s="135">
        <v>7623.6923965733304</v>
      </c>
      <c r="BK41" s="135">
        <v>7588.8636154930173</v>
      </c>
      <c r="BL41" s="135">
        <v>7271.4657650872359</v>
      </c>
      <c r="BM41" s="135">
        <v>6745.2731962354519</v>
      </c>
      <c r="BN41" s="135">
        <v>6030.8075704403482</v>
      </c>
      <c r="BO41" s="135">
        <v>5295.9340282455742</v>
      </c>
      <c r="BP41" s="135">
        <v>3443.8214402487674</v>
      </c>
      <c r="BQ41" s="135">
        <v>1228.9913686896364</v>
      </c>
      <c r="BR41" s="135">
        <v>250.27276413222333</v>
      </c>
      <c r="BS41" s="135">
        <v>63.214779459967538</v>
      </c>
      <c r="BT41" s="135">
        <v>14.951793298760757</v>
      </c>
      <c r="BU41" s="135">
        <v>4.2469852475625913</v>
      </c>
      <c r="BV41" s="135">
        <v>0.31435250806697462</v>
      </c>
      <c r="BW41" s="135">
        <v>0.85573095893980511</v>
      </c>
      <c r="BX41" s="135">
        <v>0.88141925573191182</v>
      </c>
      <c r="BY41" s="135">
        <v>0.65810039447676738</v>
      </c>
      <c r="BZ41" s="136">
        <v>0.4334851660134651</v>
      </c>
    </row>
    <row r="42" spans="1:78" x14ac:dyDescent="0.2">
      <c r="A42" s="133"/>
      <c r="B42" s="62" t="s">
        <v>251</v>
      </c>
      <c r="C42" s="221" t="s">
        <v>129</v>
      </c>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v>0</v>
      </c>
      <c r="AI42" s="135">
        <v>11.45299412997694</v>
      </c>
      <c r="AJ42" s="135">
        <v>32.049624593041266</v>
      </c>
      <c r="AK42" s="135">
        <v>75.401769539264691</v>
      </c>
      <c r="AL42" s="135">
        <v>143.14808943953645</v>
      </c>
      <c r="AM42" s="135">
        <v>172.61666758975244</v>
      </c>
      <c r="AN42" s="135">
        <v>242.81592794038332</v>
      </c>
      <c r="AO42" s="135">
        <v>290.01998113612689</v>
      </c>
      <c r="AP42" s="135">
        <v>421.22302679668701</v>
      </c>
      <c r="AQ42" s="135">
        <v>534.96984384492532</v>
      </c>
      <c r="AR42" s="135">
        <v>636.43309837056336</v>
      </c>
      <c r="AS42" s="135">
        <v>767.37719357948095</v>
      </c>
      <c r="AT42" s="135">
        <v>923.73602337425064</v>
      </c>
      <c r="AU42" s="135">
        <v>1206.3609554948066</v>
      </c>
      <c r="AV42" s="135">
        <v>1474.6595301188295</v>
      </c>
      <c r="AW42" s="135">
        <v>1797.8977431770124</v>
      </c>
      <c r="AX42" s="135">
        <v>2073.2945060488223</v>
      </c>
      <c r="AY42" s="135">
        <v>1994.5072982663285</v>
      </c>
      <c r="AZ42" s="135">
        <v>1695.9738501377167</v>
      </c>
      <c r="BA42" s="135">
        <v>1428.3228245661167</v>
      </c>
      <c r="BB42" s="135">
        <v>1239.9906842511116</v>
      </c>
      <c r="BC42" s="135">
        <v>1044.4311465691394</v>
      </c>
      <c r="BD42" s="135">
        <v>971.51762025040364</v>
      </c>
      <c r="BE42" s="135">
        <v>712.77775682346726</v>
      </c>
      <c r="BF42" s="135">
        <v>637.52113084870791</v>
      </c>
      <c r="BG42" s="135">
        <v>590.94299220157177</v>
      </c>
      <c r="BH42" s="135">
        <v>489.94971439892089</v>
      </c>
      <c r="BI42" s="135">
        <v>391.32776534634706</v>
      </c>
      <c r="BJ42" s="135">
        <v>343.99516724394368</v>
      </c>
      <c r="BK42" s="135">
        <v>293.35102001438003</v>
      </c>
      <c r="BL42" s="135">
        <v>248.04932935618675</v>
      </c>
      <c r="BM42" s="135">
        <v>203.01902131733507</v>
      </c>
      <c r="BN42" s="135">
        <v>175.82844933970642</v>
      </c>
      <c r="BO42" s="135">
        <v>138.98511656075388</v>
      </c>
      <c r="BP42" s="135">
        <v>90.243189794646042</v>
      </c>
      <c r="BQ42" s="135">
        <v>29.856354441347602</v>
      </c>
      <c r="BR42" s="135">
        <v>5.3943397429364106</v>
      </c>
      <c r="BS42" s="135">
        <v>1.1001259213349937</v>
      </c>
      <c r="BT42" s="135">
        <v>0.17663945660918362</v>
      </c>
      <c r="BU42" s="135">
        <v>5.3396186378832346E-2</v>
      </c>
      <c r="BV42" s="135">
        <v>5.0659288716972369E-3</v>
      </c>
      <c r="BW42" s="135">
        <v>1.3790480623029443E-2</v>
      </c>
      <c r="BX42" s="135">
        <v>1.4204458819621837E-2</v>
      </c>
      <c r="BY42" s="135">
        <v>1.0605577188984576E-2</v>
      </c>
      <c r="BZ42" s="136">
        <v>6.9858040308436497E-3</v>
      </c>
    </row>
    <row r="43" spans="1:78" ht="25.5" customHeight="1" x14ac:dyDescent="0.2">
      <c r="A43" s="133"/>
      <c r="B43" s="52" t="s">
        <v>243</v>
      </c>
      <c r="C43" s="221"/>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v>3304.9296193032974</v>
      </c>
      <c r="AI43" s="135">
        <v>2972.6545148063956</v>
      </c>
      <c r="AJ43" s="135">
        <v>3465.156993801334</v>
      </c>
      <c r="AK43" s="135">
        <v>5282.2358777569661</v>
      </c>
      <c r="AL43" s="135">
        <v>8171.8247755694929</v>
      </c>
      <c r="AM43" s="135">
        <v>9960.0457327620225</v>
      </c>
      <c r="AN43" s="135">
        <v>10776.615007901608</v>
      </c>
      <c r="AO43" s="135">
        <v>11735.515901196763</v>
      </c>
      <c r="AP43" s="135">
        <v>12092.555897963113</v>
      </c>
      <c r="AQ43" s="135">
        <v>11095.62259521604</v>
      </c>
      <c r="AR43" s="135">
        <v>9038.5387504808077</v>
      </c>
      <c r="AS43" s="135">
        <v>8025.4412148779484</v>
      </c>
      <c r="AT43" s="135">
        <v>8796.6274320043958</v>
      </c>
      <c r="AU43" s="135">
        <v>11340.980722539394</v>
      </c>
      <c r="AV43" s="135">
        <v>13773.752191845362</v>
      </c>
      <c r="AW43" s="135">
        <v>14771.099851214209</v>
      </c>
      <c r="AX43" s="135">
        <v>15120.14520274007</v>
      </c>
      <c r="AY43" s="135">
        <v>15328.598127565323</v>
      </c>
      <c r="AZ43" s="135">
        <v>12064.361556105974</v>
      </c>
      <c r="BA43" s="135">
        <v>8847.8969207304453</v>
      </c>
      <c r="BB43" s="135">
        <v>8687.1756891693749</v>
      </c>
      <c r="BC43" s="135">
        <v>8517.916554266083</v>
      </c>
      <c r="BD43" s="135">
        <v>8586.0665444144252</v>
      </c>
      <c r="BE43" s="135">
        <v>8778.4671221690351</v>
      </c>
      <c r="BF43" s="135">
        <v>8331.5122904849159</v>
      </c>
      <c r="BG43" s="135">
        <v>8757.8170119827882</v>
      </c>
      <c r="BH43" s="135">
        <v>8668.985037890583</v>
      </c>
      <c r="BI43" s="135">
        <v>8289.5996940949317</v>
      </c>
      <c r="BJ43" s="135">
        <v>8237.8023506107656</v>
      </c>
      <c r="BK43" s="135">
        <v>8632.278566481069</v>
      </c>
      <c r="BL43" s="135">
        <v>8342.5729273220149</v>
      </c>
      <c r="BM43" s="135">
        <v>8527.6606214996045</v>
      </c>
      <c r="BN43" s="135">
        <v>8068.9934278050368</v>
      </c>
      <c r="BO43" s="135">
        <v>7208.8797257836759</v>
      </c>
      <c r="BP43" s="135">
        <v>5412.0816009835771</v>
      </c>
      <c r="BQ43" s="135">
        <v>3617.7090485258941</v>
      </c>
      <c r="BR43" s="135">
        <v>2900.3483564879207</v>
      </c>
      <c r="BS43" s="135">
        <v>2553.6925957927269</v>
      </c>
      <c r="BT43" s="135">
        <v>2206.7013271018213</v>
      </c>
      <c r="BU43" s="135">
        <v>2101.0181123873485</v>
      </c>
      <c r="BV43" s="135">
        <v>1957.2212160377878</v>
      </c>
      <c r="BW43" s="135">
        <v>2000.9218106470396</v>
      </c>
      <c r="BX43" s="135">
        <v>2043.5530641253001</v>
      </c>
      <c r="BY43" s="135">
        <v>2093.6651486258584</v>
      </c>
      <c r="BZ43" s="136">
        <v>2166.6616664343264</v>
      </c>
    </row>
    <row r="44" spans="1:78" x14ac:dyDescent="0.2">
      <c r="A44" s="133"/>
      <c r="B44" s="62" t="s">
        <v>256</v>
      </c>
      <c r="C44" s="221" t="s">
        <v>136</v>
      </c>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v>0</v>
      </c>
      <c r="AI44" s="135">
        <v>8.2184516272958046</v>
      </c>
      <c r="AJ44" s="135">
        <v>12.415344862101039</v>
      </c>
      <c r="AK44" s="135">
        <v>14.355378418292725</v>
      </c>
      <c r="AL44" s="135">
        <v>22.687306015933817</v>
      </c>
      <c r="AM44" s="135">
        <v>57.75688308884277</v>
      </c>
      <c r="AN44" s="135">
        <v>105.04017209410191</v>
      </c>
      <c r="AO44" s="135">
        <v>172.97487128471928</v>
      </c>
      <c r="AP44" s="135">
        <v>238.64742719245086</v>
      </c>
      <c r="AQ44" s="135">
        <v>303.40846882982481</v>
      </c>
      <c r="AR44" s="135">
        <v>372.79068636320096</v>
      </c>
      <c r="AS44" s="135">
        <v>435.78879889743394</v>
      </c>
      <c r="AT44" s="135">
        <v>441.77516353731994</v>
      </c>
      <c r="AU44" s="135">
        <v>534.89039583777719</v>
      </c>
      <c r="AV44" s="135">
        <v>630.66393034244425</v>
      </c>
      <c r="AW44" s="135">
        <v>731.63294142495374</v>
      </c>
      <c r="AX44" s="135">
        <v>748.22612574348489</v>
      </c>
      <c r="AY44" s="135">
        <v>729.13912551528767</v>
      </c>
      <c r="AZ44" s="135">
        <v>713.10555184173586</v>
      </c>
      <c r="BA44" s="135">
        <v>717.67689422282194</v>
      </c>
      <c r="BB44" s="135">
        <v>710.89331561221718</v>
      </c>
      <c r="BC44" s="135">
        <v>708.1388367822326</v>
      </c>
      <c r="BD44" s="135">
        <v>678.02989318467075</v>
      </c>
      <c r="BE44" s="135">
        <v>675.03887141038547</v>
      </c>
      <c r="BF44" s="135">
        <v>198.43385955510698</v>
      </c>
      <c r="BG44" s="135">
        <v>85.75897238752286</v>
      </c>
      <c r="BH44" s="135">
        <v>0</v>
      </c>
      <c r="BI44" s="135">
        <v>0</v>
      </c>
      <c r="BJ44" s="135">
        <v>0</v>
      </c>
      <c r="BK44" s="135">
        <v>0</v>
      </c>
      <c r="BL44" s="135">
        <v>0</v>
      </c>
      <c r="BM44" s="135">
        <v>0</v>
      </c>
      <c r="BN44" s="135">
        <v>0</v>
      </c>
      <c r="BO44" s="135">
        <v>0</v>
      </c>
      <c r="BP44" s="135">
        <v>0</v>
      </c>
      <c r="BQ44" s="135">
        <v>0</v>
      </c>
      <c r="BR44" s="135">
        <v>0</v>
      </c>
      <c r="BS44" s="135">
        <v>0</v>
      </c>
      <c r="BT44" s="135">
        <v>0</v>
      </c>
      <c r="BU44" s="135">
        <v>0</v>
      </c>
      <c r="BV44" s="135">
        <v>0</v>
      </c>
      <c r="BW44" s="135">
        <v>0</v>
      </c>
      <c r="BX44" s="135">
        <v>0</v>
      </c>
      <c r="BY44" s="135">
        <v>0</v>
      </c>
      <c r="BZ44" s="136">
        <v>0</v>
      </c>
    </row>
    <row r="45" spans="1:78" x14ac:dyDescent="0.2">
      <c r="A45" s="133"/>
      <c r="B45" s="62" t="s">
        <v>257</v>
      </c>
      <c r="C45" s="221" t="s">
        <v>136</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v>3304.9296193032974</v>
      </c>
      <c r="AI45" s="135">
        <v>2964.4360631791001</v>
      </c>
      <c r="AJ45" s="135">
        <v>3452.7416489392326</v>
      </c>
      <c r="AK45" s="135">
        <v>5267.8804993386739</v>
      </c>
      <c r="AL45" s="135">
        <v>8149.1374695535587</v>
      </c>
      <c r="AM45" s="135">
        <v>9902.2888496731794</v>
      </c>
      <c r="AN45" s="135">
        <v>10671.574835807507</v>
      </c>
      <c r="AO45" s="135">
        <v>11562.541029912045</v>
      </c>
      <c r="AP45" s="135">
        <v>11853.908470770662</v>
      </c>
      <c r="AQ45" s="135">
        <v>10792.214126386216</v>
      </c>
      <c r="AR45" s="135">
        <v>8665.7480641176062</v>
      </c>
      <c r="AS45" s="135">
        <v>7589.6524159805149</v>
      </c>
      <c r="AT45" s="135">
        <v>8354.8522684670752</v>
      </c>
      <c r="AU45" s="135">
        <v>10806.090326701618</v>
      </c>
      <c r="AV45" s="135">
        <v>13143.088261502919</v>
      </c>
      <c r="AW45" s="135">
        <v>14039.466909789255</v>
      </c>
      <c r="AX45" s="135">
        <v>14371.919076996584</v>
      </c>
      <c r="AY45" s="135">
        <v>14599.459002050033</v>
      </c>
      <c r="AZ45" s="135">
        <v>11351.256004264238</v>
      </c>
      <c r="BA45" s="135">
        <v>8130.2200265076235</v>
      </c>
      <c r="BB45" s="135">
        <v>7976.2823735571574</v>
      </c>
      <c r="BC45" s="135">
        <v>7809.7777174838502</v>
      </c>
      <c r="BD45" s="135">
        <v>7908.0366512297551</v>
      </c>
      <c r="BE45" s="135">
        <v>8103.4282507586495</v>
      </c>
      <c r="BF45" s="135">
        <v>8133.0784309298097</v>
      </c>
      <c r="BG45" s="135">
        <v>8672.0580395952657</v>
      </c>
      <c r="BH45" s="135">
        <v>8668.985037890583</v>
      </c>
      <c r="BI45" s="135">
        <v>8289.5996940949317</v>
      </c>
      <c r="BJ45" s="135">
        <v>8237.8023506107656</v>
      </c>
      <c r="BK45" s="135">
        <v>8632.278566481069</v>
      </c>
      <c r="BL45" s="135">
        <v>8342.5729273220149</v>
      </c>
      <c r="BM45" s="135">
        <v>8527.6606214996045</v>
      </c>
      <c r="BN45" s="135">
        <v>8068.9934278050368</v>
      </c>
      <c r="BO45" s="135">
        <v>7208.8797257836759</v>
      </c>
      <c r="BP45" s="135">
        <v>5412.0816009835771</v>
      </c>
      <c r="BQ45" s="135">
        <v>3617.7090485258941</v>
      </c>
      <c r="BR45" s="135">
        <v>2900.3483564879207</v>
      </c>
      <c r="BS45" s="135">
        <v>2553.6925957927269</v>
      </c>
      <c r="BT45" s="135">
        <v>2206.7013271018213</v>
      </c>
      <c r="BU45" s="135">
        <v>2101.0181123873485</v>
      </c>
      <c r="BV45" s="135">
        <v>1957.2212160377878</v>
      </c>
      <c r="BW45" s="135">
        <v>2000.9218106470396</v>
      </c>
      <c r="BX45" s="135">
        <v>2043.5530641253001</v>
      </c>
      <c r="BY45" s="135">
        <v>2093.6651486258584</v>
      </c>
      <c r="BZ45" s="136">
        <v>2166.6616664343264</v>
      </c>
    </row>
    <row r="46" spans="1:78" x14ac:dyDescent="0.2">
      <c r="A46" s="133"/>
      <c r="B46" s="52" t="s">
        <v>152</v>
      </c>
      <c r="C46" s="221" t="s">
        <v>136</v>
      </c>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v>0</v>
      </c>
      <c r="AI46" s="135">
        <v>0</v>
      </c>
      <c r="AJ46" s="135">
        <v>0</v>
      </c>
      <c r="AK46" s="135">
        <v>0</v>
      </c>
      <c r="AL46" s="135">
        <v>0</v>
      </c>
      <c r="AM46" s="135">
        <v>0</v>
      </c>
      <c r="AN46" s="135">
        <v>0</v>
      </c>
      <c r="AO46" s="135">
        <v>0</v>
      </c>
      <c r="AP46" s="135">
        <v>0</v>
      </c>
      <c r="AQ46" s="135">
        <v>0</v>
      </c>
      <c r="AR46" s="135">
        <v>2.6037289756380231</v>
      </c>
      <c r="AS46" s="135">
        <v>20.354902849812483</v>
      </c>
      <c r="AT46" s="135">
        <v>42.819490760891405</v>
      </c>
      <c r="AU46" s="135">
        <v>76.135782139504556</v>
      </c>
      <c r="AV46" s="135">
        <v>139.91042773692001</v>
      </c>
      <c r="AW46" s="135">
        <v>178.42152174898783</v>
      </c>
      <c r="AX46" s="135">
        <v>158.32279781503925</v>
      </c>
      <c r="AY46" s="135">
        <v>158.52222094684757</v>
      </c>
      <c r="AZ46" s="135">
        <v>160.1578719366789</v>
      </c>
      <c r="BA46" s="135">
        <v>156.18265633487789</v>
      </c>
      <c r="BB46" s="135">
        <v>160.51865280908655</v>
      </c>
      <c r="BC46" s="135">
        <v>178.6845744358715</v>
      </c>
      <c r="BD46" s="135">
        <v>184.9365325505465</v>
      </c>
      <c r="BE46" s="135">
        <v>205.30327480627398</v>
      </c>
      <c r="BF46" s="135">
        <v>227.04990587511196</v>
      </c>
      <c r="BG46" s="135">
        <v>249.56068790484534</v>
      </c>
      <c r="BH46" s="135">
        <v>268.91407157963022</v>
      </c>
      <c r="BI46" s="135">
        <v>289.22689059207994</v>
      </c>
      <c r="BJ46" s="135">
        <v>314.66556515853472</v>
      </c>
      <c r="BK46" s="135">
        <v>350.76031777775006</v>
      </c>
      <c r="BL46" s="135">
        <v>375.01654333107263</v>
      </c>
      <c r="BM46" s="135">
        <v>388.00419771008887</v>
      </c>
      <c r="BN46" s="135">
        <v>390.80098155047983</v>
      </c>
      <c r="BO46" s="135">
        <v>358.9794644316853</v>
      </c>
      <c r="BP46" s="135">
        <v>327.98012306811404</v>
      </c>
      <c r="BQ46" s="135">
        <v>302.91731733481913</v>
      </c>
      <c r="BR46" s="135">
        <v>283.99205641368042</v>
      </c>
      <c r="BS46" s="135">
        <v>0</v>
      </c>
      <c r="BT46" s="135">
        <v>0</v>
      </c>
      <c r="BU46" s="135">
        <v>0</v>
      </c>
      <c r="BV46" s="135">
        <v>0</v>
      </c>
      <c r="BW46" s="135">
        <v>0</v>
      </c>
      <c r="BX46" s="135">
        <v>0</v>
      </c>
      <c r="BY46" s="135">
        <v>0</v>
      </c>
      <c r="BZ46" s="136">
        <v>0</v>
      </c>
    </row>
    <row r="47" spans="1:78" x14ac:dyDescent="0.2">
      <c r="A47" s="133"/>
      <c r="B47" s="52" t="s">
        <v>26</v>
      </c>
      <c r="C47" s="221" t="s">
        <v>126</v>
      </c>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v>747.28576604118155</v>
      </c>
      <c r="AI47" s="135">
        <v>716.24496150525431</v>
      </c>
      <c r="AJ47" s="135">
        <v>687.49929421030413</v>
      </c>
      <c r="AK47" s="135">
        <v>688.11347957680869</v>
      </c>
      <c r="AL47" s="135">
        <v>665.41245440413866</v>
      </c>
      <c r="AM47" s="135">
        <v>703.28633246183756</v>
      </c>
      <c r="AN47" s="135">
        <v>707.38405371550948</v>
      </c>
      <c r="AO47" s="135">
        <v>724.83895596562786</v>
      </c>
      <c r="AP47" s="135">
        <v>685.96831302037185</v>
      </c>
      <c r="AQ47" s="135">
        <v>667.31595319344308</v>
      </c>
      <c r="AR47" s="135">
        <v>617.12651162151269</v>
      </c>
      <c r="AS47" s="135">
        <v>602.92360805509679</v>
      </c>
      <c r="AT47" s="135">
        <v>611.45370615908485</v>
      </c>
      <c r="AU47" s="135">
        <v>657.95602898448772</v>
      </c>
      <c r="AV47" s="135">
        <v>646.49219313668789</v>
      </c>
      <c r="AW47" s="135">
        <v>636.01320459123849</v>
      </c>
      <c r="AX47" s="135">
        <v>658.21570100690542</v>
      </c>
      <c r="AY47" s="135">
        <v>661.80559390186011</v>
      </c>
      <c r="AZ47" s="135">
        <v>671.8462754850168</v>
      </c>
      <c r="BA47" s="135">
        <v>670.23837494428676</v>
      </c>
      <c r="BB47" s="135">
        <v>676.88636874679264</v>
      </c>
      <c r="BC47" s="135">
        <v>663.83069610094401</v>
      </c>
      <c r="BD47" s="135">
        <v>637.82815428292724</v>
      </c>
      <c r="BE47" s="135">
        <v>642.96967303421116</v>
      </c>
      <c r="BF47" s="135">
        <v>620.23745330850568</v>
      </c>
      <c r="BG47" s="135">
        <v>625.73208283929955</v>
      </c>
      <c r="BH47" s="135">
        <v>596.30441750251759</v>
      </c>
      <c r="BI47" s="135">
        <v>571.97657567031786</v>
      </c>
      <c r="BJ47" s="135">
        <v>545.83765618827783</v>
      </c>
      <c r="BK47" s="135">
        <v>500.94222502041765</v>
      </c>
      <c r="BL47" s="135">
        <v>406.01700336918907</v>
      </c>
      <c r="BM47" s="135">
        <v>405.79795252652104</v>
      </c>
      <c r="BN47" s="135">
        <v>450.84396411420266</v>
      </c>
      <c r="BO47" s="135">
        <v>432.6397456849113</v>
      </c>
      <c r="BP47" s="135">
        <v>419.87381443559622</v>
      </c>
      <c r="BQ47" s="135">
        <v>397.46696294879166</v>
      </c>
      <c r="BR47" s="135">
        <v>384.72705925260971</v>
      </c>
      <c r="BS47" s="135">
        <v>360.45441914973929</v>
      </c>
      <c r="BT47" s="135">
        <v>340.44086908816479</v>
      </c>
      <c r="BU47" s="135">
        <v>329.94227142639835</v>
      </c>
      <c r="BV47" s="135">
        <v>329.65735901673565</v>
      </c>
      <c r="BW47" s="135">
        <v>327.12131074480817</v>
      </c>
      <c r="BX47" s="135">
        <v>320.68479730956244</v>
      </c>
      <c r="BY47" s="135">
        <v>315.44902831499638</v>
      </c>
      <c r="BZ47" s="136">
        <v>310.50328543084106</v>
      </c>
    </row>
    <row r="48" spans="1:78" ht="25.5" customHeight="1" x14ac:dyDescent="0.2">
      <c r="A48" s="133"/>
      <c r="B48" s="140" t="s">
        <v>258</v>
      </c>
      <c r="C48" s="221" t="s">
        <v>136</v>
      </c>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v>0</v>
      </c>
      <c r="AI48" s="135">
        <v>0</v>
      </c>
      <c r="AJ48" s="135">
        <v>0</v>
      </c>
      <c r="AK48" s="135">
        <v>0</v>
      </c>
      <c r="AL48" s="135">
        <v>0</v>
      </c>
      <c r="AM48" s="135">
        <v>0</v>
      </c>
      <c r="AN48" s="135">
        <v>0</v>
      </c>
      <c r="AO48" s="135">
        <v>0</v>
      </c>
      <c r="AP48" s="135">
        <v>0</v>
      </c>
      <c r="AQ48" s="135">
        <v>0</v>
      </c>
      <c r="AR48" s="135">
        <v>0</v>
      </c>
      <c r="AS48" s="135">
        <v>0</v>
      </c>
      <c r="AT48" s="135">
        <v>0</v>
      </c>
      <c r="AU48" s="135">
        <v>0</v>
      </c>
      <c r="AV48" s="135">
        <v>0</v>
      </c>
      <c r="AW48" s="135">
        <v>0</v>
      </c>
      <c r="AX48" s="135">
        <v>0</v>
      </c>
      <c r="AY48" s="135">
        <v>0</v>
      </c>
      <c r="AZ48" s="135">
        <v>0</v>
      </c>
      <c r="BA48" s="135">
        <v>0</v>
      </c>
      <c r="BB48" s="135">
        <v>0</v>
      </c>
      <c r="BC48" s="135">
        <v>0</v>
      </c>
      <c r="BD48" s="135">
        <v>0</v>
      </c>
      <c r="BE48" s="135">
        <v>0</v>
      </c>
      <c r="BF48" s="135">
        <v>0</v>
      </c>
      <c r="BG48" s="135">
        <v>0</v>
      </c>
      <c r="BH48" s="135">
        <v>0</v>
      </c>
      <c r="BI48" s="135">
        <v>0</v>
      </c>
      <c r="BJ48" s="135">
        <v>0</v>
      </c>
      <c r="BK48" s="135">
        <v>0</v>
      </c>
      <c r="BL48" s="135">
        <v>104.84380648987592</v>
      </c>
      <c r="BM48" s="135">
        <v>121.67793442325134</v>
      </c>
      <c r="BN48" s="135">
        <v>122.79172365063064</v>
      </c>
      <c r="BO48" s="135">
        <v>127.69983696934372</v>
      </c>
      <c r="BP48" s="135">
        <v>118.70046859175692</v>
      </c>
      <c r="BQ48" s="135">
        <v>107.53797820156356</v>
      </c>
      <c r="BR48" s="135">
        <v>16.414097950179841</v>
      </c>
      <c r="BS48" s="135">
        <v>0</v>
      </c>
      <c r="BT48" s="135">
        <v>0</v>
      </c>
      <c r="BU48" s="135">
        <v>0</v>
      </c>
      <c r="BV48" s="135">
        <v>0</v>
      </c>
      <c r="BW48" s="135">
        <v>0</v>
      </c>
      <c r="BX48" s="135">
        <v>0</v>
      </c>
      <c r="BY48" s="135">
        <v>0</v>
      </c>
      <c r="BZ48" s="136">
        <v>0</v>
      </c>
    </row>
    <row r="49" spans="1:78" x14ac:dyDescent="0.2">
      <c r="A49" s="133"/>
      <c r="B49" s="140" t="s">
        <v>156</v>
      </c>
      <c r="C49" s="221" t="s">
        <v>126</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v>0</v>
      </c>
      <c r="AI49" s="135">
        <v>0</v>
      </c>
      <c r="AJ49" s="135">
        <v>0</v>
      </c>
      <c r="AK49" s="135">
        <v>0</v>
      </c>
      <c r="AL49" s="135">
        <v>0</v>
      </c>
      <c r="AM49" s="135">
        <v>0</v>
      </c>
      <c r="AN49" s="135">
        <v>0</v>
      </c>
      <c r="AO49" s="135">
        <v>0</v>
      </c>
      <c r="AP49" s="135">
        <v>0</v>
      </c>
      <c r="AQ49" s="135">
        <v>0</v>
      </c>
      <c r="AR49" s="135">
        <v>0</v>
      </c>
      <c r="AS49" s="135">
        <v>0</v>
      </c>
      <c r="AT49" s="135">
        <v>0</v>
      </c>
      <c r="AU49" s="135">
        <v>0</v>
      </c>
      <c r="AV49" s="135">
        <v>0</v>
      </c>
      <c r="AW49" s="135">
        <v>0</v>
      </c>
      <c r="AX49" s="135">
        <v>0</v>
      </c>
      <c r="AY49" s="135">
        <v>0</v>
      </c>
      <c r="AZ49" s="135">
        <v>0</v>
      </c>
      <c r="BA49" s="135">
        <v>0</v>
      </c>
      <c r="BB49" s="135">
        <v>0</v>
      </c>
      <c r="BC49" s="135">
        <v>0</v>
      </c>
      <c r="BD49" s="135">
        <v>0</v>
      </c>
      <c r="BE49" s="135">
        <v>7.2562934283774867</v>
      </c>
      <c r="BF49" s="135">
        <v>7.637970648687836</v>
      </c>
      <c r="BG49" s="135">
        <v>6.5907836391633543</v>
      </c>
      <c r="BH49" s="135">
        <v>23.480141340560795</v>
      </c>
      <c r="BI49" s="135">
        <v>47.722977828874114</v>
      </c>
      <c r="BJ49" s="135">
        <v>48.874434147174391</v>
      </c>
      <c r="BK49" s="135">
        <v>55.568700892732423</v>
      </c>
      <c r="BL49" s="135">
        <v>44.580468709985766</v>
      </c>
      <c r="BM49" s="135">
        <v>55.128723709659759</v>
      </c>
      <c r="BN49" s="135">
        <v>67.831368504641006</v>
      </c>
      <c r="BO49" s="135">
        <v>57.662466567468293</v>
      </c>
      <c r="BP49" s="135">
        <v>61.30961509457363</v>
      </c>
      <c r="BQ49" s="135">
        <v>0.66075758136144302</v>
      </c>
      <c r="BR49" s="135">
        <v>0.21927250434494724</v>
      </c>
      <c r="BS49" s="135">
        <v>0.1576124858153935</v>
      </c>
      <c r="BT49" s="135">
        <v>0</v>
      </c>
      <c r="BU49" s="135">
        <v>0</v>
      </c>
      <c r="BV49" s="135">
        <v>0</v>
      </c>
      <c r="BW49" s="135">
        <v>0</v>
      </c>
      <c r="BX49" s="135">
        <v>0</v>
      </c>
      <c r="BY49" s="135">
        <v>0</v>
      </c>
      <c r="BZ49" s="136">
        <v>0</v>
      </c>
    </row>
    <row r="50" spans="1:78" x14ac:dyDescent="0.2">
      <c r="A50" s="133"/>
      <c r="B50" s="140" t="s">
        <v>157</v>
      </c>
      <c r="C50" s="221"/>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v>0</v>
      </c>
      <c r="AI50" s="135">
        <v>0</v>
      </c>
      <c r="AJ50" s="135">
        <v>0</v>
      </c>
      <c r="AK50" s="135">
        <v>0</v>
      </c>
      <c r="AL50" s="135">
        <v>0</v>
      </c>
      <c r="AM50" s="135">
        <v>0</v>
      </c>
      <c r="AN50" s="135">
        <v>0</v>
      </c>
      <c r="AO50" s="135">
        <v>0</v>
      </c>
      <c r="AP50" s="135">
        <v>0</v>
      </c>
      <c r="AQ50" s="135">
        <v>0</v>
      </c>
      <c r="AR50" s="135">
        <v>0</v>
      </c>
      <c r="AS50" s="135">
        <v>0</v>
      </c>
      <c r="AT50" s="135">
        <v>0</v>
      </c>
      <c r="AU50" s="135">
        <v>0</v>
      </c>
      <c r="AV50" s="135">
        <v>0</v>
      </c>
      <c r="AW50" s="135">
        <v>0</v>
      </c>
      <c r="AX50" s="135">
        <v>0</v>
      </c>
      <c r="AY50" s="135">
        <v>0</v>
      </c>
      <c r="AZ50" s="135">
        <v>2856.6883187650028</v>
      </c>
      <c r="BA50" s="135">
        <v>5177.6575307609201</v>
      </c>
      <c r="BB50" s="135">
        <v>4659.5203951804142</v>
      </c>
      <c r="BC50" s="135">
        <v>4236.0103200537969</v>
      </c>
      <c r="BD50" s="135">
        <v>3601.0617608564744</v>
      </c>
      <c r="BE50" s="135">
        <v>3204.4891906780131</v>
      </c>
      <c r="BF50" s="135">
        <v>3148.3907462832485</v>
      </c>
      <c r="BG50" s="135">
        <v>3040.0379187796989</v>
      </c>
      <c r="BH50" s="135">
        <v>2647.3451653258303</v>
      </c>
      <c r="BI50" s="135">
        <v>2862.167163691623</v>
      </c>
      <c r="BJ50" s="135">
        <v>2945.7280618843874</v>
      </c>
      <c r="BK50" s="135">
        <v>2654.0318664444972</v>
      </c>
      <c r="BL50" s="135">
        <v>3296.8807178414431</v>
      </c>
      <c r="BM50" s="135">
        <v>5328.1104637797971</v>
      </c>
      <c r="BN50" s="135">
        <v>4997.3199362085234</v>
      </c>
      <c r="BO50" s="135">
        <v>5433.4933363383843</v>
      </c>
      <c r="BP50" s="135">
        <v>5577.318099687508</v>
      </c>
      <c r="BQ50" s="135">
        <v>4601.3876090378244</v>
      </c>
      <c r="BR50" s="135">
        <v>3204.6628604135449</v>
      </c>
      <c r="BS50" s="135">
        <v>2402.7165994034249</v>
      </c>
      <c r="BT50" s="135">
        <v>1904.8236061566151</v>
      </c>
      <c r="BU50" s="135">
        <v>1602.0913346625384</v>
      </c>
      <c r="BV50" s="135">
        <v>2452.7192337383954</v>
      </c>
      <c r="BW50" s="135">
        <v>2527.7673161598559</v>
      </c>
      <c r="BX50" s="135">
        <v>2553.2112910309183</v>
      </c>
      <c r="BY50" s="135">
        <v>2569.1466734791061</v>
      </c>
      <c r="BZ50" s="136">
        <v>2566.1168844403437</v>
      </c>
    </row>
    <row r="51" spans="1:78" x14ac:dyDescent="0.2">
      <c r="A51" s="133"/>
      <c r="B51" s="62" t="s">
        <v>133</v>
      </c>
      <c r="C51" s="221" t="s">
        <v>129</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v>0</v>
      </c>
      <c r="AI51" s="135">
        <v>0</v>
      </c>
      <c r="AJ51" s="135">
        <v>0</v>
      </c>
      <c r="AK51" s="135">
        <v>0</v>
      </c>
      <c r="AL51" s="135">
        <v>0</v>
      </c>
      <c r="AM51" s="135">
        <v>0</v>
      </c>
      <c r="AN51" s="135">
        <v>0</v>
      </c>
      <c r="AO51" s="135">
        <v>0</v>
      </c>
      <c r="AP51" s="135">
        <v>0</v>
      </c>
      <c r="AQ51" s="135">
        <v>0</v>
      </c>
      <c r="AR51" s="135">
        <v>0</v>
      </c>
      <c r="AS51" s="135">
        <v>0</v>
      </c>
      <c r="AT51" s="135">
        <v>0</v>
      </c>
      <c r="AU51" s="135">
        <v>0</v>
      </c>
      <c r="AV51" s="135">
        <v>0</v>
      </c>
      <c r="AW51" s="135">
        <v>0</v>
      </c>
      <c r="AX51" s="135">
        <v>0</v>
      </c>
      <c r="AY51" s="135">
        <v>0</v>
      </c>
      <c r="AZ51" s="135">
        <v>486.99749816124165</v>
      </c>
      <c r="BA51" s="135">
        <v>690.17881702019406</v>
      </c>
      <c r="BB51" s="135">
        <v>679.36002269256289</v>
      </c>
      <c r="BC51" s="135">
        <v>654.6642828190071</v>
      </c>
      <c r="BD51" s="135">
        <v>624.5136070113706</v>
      </c>
      <c r="BE51" s="135">
        <v>648.41738597755898</v>
      </c>
      <c r="BF51" s="135">
        <v>699.52607177768868</v>
      </c>
      <c r="BG51" s="135">
        <v>669.44539897277014</v>
      </c>
      <c r="BH51" s="135">
        <v>571.73662619119091</v>
      </c>
      <c r="BI51" s="135">
        <v>608.509676287709</v>
      </c>
      <c r="BJ51" s="135">
        <v>579.93644403841654</v>
      </c>
      <c r="BK51" s="135">
        <v>502.0727793350091</v>
      </c>
      <c r="BL51" s="135">
        <v>839.79188966605727</v>
      </c>
      <c r="BM51" s="135">
        <v>1238.396690753096</v>
      </c>
      <c r="BN51" s="135">
        <v>894.97438394186304</v>
      </c>
      <c r="BO51" s="135">
        <v>825.79312432022277</v>
      </c>
      <c r="BP51" s="135">
        <v>714.54415817468396</v>
      </c>
      <c r="BQ51" s="135">
        <v>558.68536638549142</v>
      </c>
      <c r="BR51" s="135">
        <v>386.02939019828113</v>
      </c>
      <c r="BS51" s="135">
        <v>321.84713419131134</v>
      </c>
      <c r="BT51" s="135">
        <v>268.40354526948471</v>
      </c>
      <c r="BU51" s="135">
        <v>238.05027558822925</v>
      </c>
      <c r="BV51" s="135">
        <v>296.23651232564055</v>
      </c>
      <c r="BW51" s="135">
        <v>304.45502817483538</v>
      </c>
      <c r="BX51" s="135">
        <v>309.94592226541721</v>
      </c>
      <c r="BY51" s="135">
        <v>304.16825111881781</v>
      </c>
      <c r="BZ51" s="136">
        <v>301.78422023625825</v>
      </c>
    </row>
    <row r="52" spans="1:78" x14ac:dyDescent="0.2">
      <c r="A52" s="133"/>
      <c r="B52" s="62" t="s">
        <v>254</v>
      </c>
      <c r="C52" s="221" t="s">
        <v>136</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v>0</v>
      </c>
      <c r="AI52" s="135">
        <v>0</v>
      </c>
      <c r="AJ52" s="135">
        <v>0</v>
      </c>
      <c r="AK52" s="135">
        <v>0</v>
      </c>
      <c r="AL52" s="135">
        <v>0</v>
      </c>
      <c r="AM52" s="135">
        <v>0</v>
      </c>
      <c r="AN52" s="135">
        <v>0</v>
      </c>
      <c r="AO52" s="135">
        <v>0</v>
      </c>
      <c r="AP52" s="135">
        <v>0</v>
      </c>
      <c r="AQ52" s="135">
        <v>0</v>
      </c>
      <c r="AR52" s="135">
        <v>0</v>
      </c>
      <c r="AS52" s="135">
        <v>0</v>
      </c>
      <c r="AT52" s="135">
        <v>0</v>
      </c>
      <c r="AU52" s="135">
        <v>0</v>
      </c>
      <c r="AV52" s="135">
        <v>0</v>
      </c>
      <c r="AW52" s="135">
        <v>0</v>
      </c>
      <c r="AX52" s="135">
        <v>0</v>
      </c>
      <c r="AY52" s="135">
        <v>0</v>
      </c>
      <c r="AZ52" s="135">
        <v>2369.690820603761</v>
      </c>
      <c r="BA52" s="135">
        <v>4487.4787137407257</v>
      </c>
      <c r="BB52" s="135">
        <v>3980.1603724878514</v>
      </c>
      <c r="BC52" s="135">
        <v>3581.346037234789</v>
      </c>
      <c r="BD52" s="135">
        <v>2976.5481538451036</v>
      </c>
      <c r="BE52" s="135">
        <v>2556.0718047004539</v>
      </c>
      <c r="BF52" s="135">
        <v>2448.8646745055598</v>
      </c>
      <c r="BG52" s="135">
        <v>2370.5925198069285</v>
      </c>
      <c r="BH52" s="135">
        <v>2075.6085391346396</v>
      </c>
      <c r="BI52" s="135">
        <v>2253.6574874039143</v>
      </c>
      <c r="BJ52" s="135">
        <v>2365.7916178459709</v>
      </c>
      <c r="BK52" s="135">
        <v>2151.9590871094879</v>
      </c>
      <c r="BL52" s="135">
        <v>2457.088828175386</v>
      </c>
      <c r="BM52" s="135">
        <v>4089.7137730267009</v>
      </c>
      <c r="BN52" s="135">
        <v>4102.3455522666609</v>
      </c>
      <c r="BO52" s="135">
        <v>4607.7002120181614</v>
      </c>
      <c r="BP52" s="135">
        <v>4862.7739415128244</v>
      </c>
      <c r="BQ52" s="135">
        <v>4042.7022426523331</v>
      </c>
      <c r="BR52" s="135">
        <v>2818.6334702152635</v>
      </c>
      <c r="BS52" s="135">
        <v>2080.8694652121139</v>
      </c>
      <c r="BT52" s="135">
        <v>1636.4200608871304</v>
      </c>
      <c r="BU52" s="135">
        <v>1364.0410590743093</v>
      </c>
      <c r="BV52" s="135">
        <v>2156.4827214127549</v>
      </c>
      <c r="BW52" s="135">
        <v>2223.3122879850207</v>
      </c>
      <c r="BX52" s="135">
        <v>2243.2653687655011</v>
      </c>
      <c r="BY52" s="135">
        <v>2264.9784223602883</v>
      </c>
      <c r="BZ52" s="136">
        <v>2264.3326642040856</v>
      </c>
    </row>
    <row r="53" spans="1:78" ht="26.25" customHeight="1" x14ac:dyDescent="0.2">
      <c r="A53" s="133"/>
      <c r="B53" s="52" t="s">
        <v>158</v>
      </c>
      <c r="C53" s="221" t="s">
        <v>129</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v>485.1379873011586</v>
      </c>
      <c r="AI53" s="135">
        <v>494.10024588527682</v>
      </c>
      <c r="AJ53" s="135">
        <v>494.29657873338471</v>
      </c>
      <c r="AK53" s="135">
        <v>474.30636194126976</v>
      </c>
      <c r="AL53" s="135">
        <v>425.28196279446297</v>
      </c>
      <c r="AM53" s="135">
        <v>376.62103722597857</v>
      </c>
      <c r="AN53" s="135">
        <v>406.69268282270707</v>
      </c>
      <c r="AO53" s="135">
        <v>392.06915250278445</v>
      </c>
      <c r="AP53" s="135">
        <v>386.37052230410035</v>
      </c>
      <c r="AQ53" s="135">
        <v>110.36263153692305</v>
      </c>
      <c r="AR53" s="135">
        <v>54.872311823838189</v>
      </c>
      <c r="AS53" s="135">
        <v>57.491077297080096</v>
      </c>
      <c r="AT53" s="135">
        <v>59.037480299193554</v>
      </c>
      <c r="AU53" s="135">
        <v>51.33940289759925</v>
      </c>
      <c r="AV53" s="135">
        <v>50.973022214790262</v>
      </c>
      <c r="AW53" s="135">
        <v>52.177432718767491</v>
      </c>
      <c r="AX53" s="135">
        <v>42.193159229378857</v>
      </c>
      <c r="AY53" s="135">
        <v>43.310267248157118</v>
      </c>
      <c r="AZ53" s="135">
        <v>47.900841360371949</v>
      </c>
      <c r="BA53" s="135">
        <v>51.963051218280953</v>
      </c>
      <c r="BB53" s="135">
        <v>54.813623173531404</v>
      </c>
      <c r="BC53" s="135">
        <v>54.578770758765465</v>
      </c>
      <c r="BD53" s="135">
        <v>62.47595258191987</v>
      </c>
      <c r="BE53" s="135">
        <v>77.014031218223451</v>
      </c>
      <c r="BF53" s="135">
        <v>92.707532606780092</v>
      </c>
      <c r="BG53" s="135">
        <v>168.44048002529561</v>
      </c>
      <c r="BH53" s="135">
        <v>192.31629028542997</v>
      </c>
      <c r="BI53" s="135">
        <v>204.76898306535281</v>
      </c>
      <c r="BJ53" s="135">
        <v>212.82587669365924</v>
      </c>
      <c r="BK53" s="135">
        <v>292.08904501440401</v>
      </c>
      <c r="BL53" s="135">
        <v>370.32599013385385</v>
      </c>
      <c r="BM53" s="135">
        <v>391.89167616131039</v>
      </c>
      <c r="BN53" s="135">
        <v>383.44923411056834</v>
      </c>
      <c r="BO53" s="135">
        <v>402.54293142739704</v>
      </c>
      <c r="BP53" s="135">
        <v>426.96943922981541</v>
      </c>
      <c r="BQ53" s="135">
        <v>424.27521327171092</v>
      </c>
      <c r="BR53" s="135">
        <v>435.53141311765984</v>
      </c>
      <c r="BS53" s="135">
        <v>457.94201670330807</v>
      </c>
      <c r="BT53" s="135">
        <v>443.28692921484611</v>
      </c>
      <c r="BU53" s="135">
        <v>434.15832976398337</v>
      </c>
      <c r="BV53" s="135">
        <v>447.40423418746565</v>
      </c>
      <c r="BW53" s="135">
        <v>454.86640773772382</v>
      </c>
      <c r="BX53" s="135">
        <v>461.86621847518376</v>
      </c>
      <c r="BY53" s="135">
        <v>461.18482243380288</v>
      </c>
      <c r="BZ53" s="136">
        <v>466.49620220010917</v>
      </c>
    </row>
    <row r="54" spans="1:78" x14ac:dyDescent="0.2">
      <c r="A54" s="133"/>
      <c r="B54" s="52" t="s">
        <v>159</v>
      </c>
      <c r="C54" s="221" t="s">
        <v>129</v>
      </c>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v>73.925788541128938</v>
      </c>
      <c r="AI54" s="135">
        <v>63.244831473315429</v>
      </c>
      <c r="AJ54" s="135">
        <v>53.078827246537955</v>
      </c>
      <c r="AK54" s="135">
        <v>48.031023994052632</v>
      </c>
      <c r="AL54" s="135">
        <v>44.766522399417155</v>
      </c>
      <c r="AM54" s="135">
        <v>45.408210161997417</v>
      </c>
      <c r="AN54" s="135">
        <v>45.468747147880293</v>
      </c>
      <c r="AO54" s="135">
        <v>40.641314588703267</v>
      </c>
      <c r="AP54" s="135">
        <v>32.138813669410098</v>
      </c>
      <c r="AQ54" s="135">
        <v>0.94386517335404962</v>
      </c>
      <c r="AR54" s="135">
        <v>0</v>
      </c>
      <c r="AS54" s="135">
        <v>0</v>
      </c>
      <c r="AT54" s="135">
        <v>0</v>
      </c>
      <c r="AU54" s="135">
        <v>0</v>
      </c>
      <c r="AV54" s="135">
        <v>0</v>
      </c>
      <c r="AW54" s="135">
        <v>0</v>
      </c>
      <c r="AX54" s="135">
        <v>0</v>
      </c>
      <c r="AY54" s="135">
        <v>0</v>
      </c>
      <c r="AZ54" s="135">
        <v>0</v>
      </c>
      <c r="BA54" s="135">
        <v>0</v>
      </c>
      <c r="BB54" s="135">
        <v>0</v>
      </c>
      <c r="BC54" s="135">
        <v>0</v>
      </c>
      <c r="BD54" s="135">
        <v>0</v>
      </c>
      <c r="BE54" s="135">
        <v>0</v>
      </c>
      <c r="BF54" s="135">
        <v>0</v>
      </c>
      <c r="BG54" s="135">
        <v>0</v>
      </c>
      <c r="BH54" s="135">
        <v>0</v>
      </c>
      <c r="BI54" s="135">
        <v>0</v>
      </c>
      <c r="BJ54" s="135">
        <v>0</v>
      </c>
      <c r="BK54" s="135">
        <v>0</v>
      </c>
      <c r="BL54" s="135">
        <v>0</v>
      </c>
      <c r="BM54" s="135">
        <v>0</v>
      </c>
      <c r="BN54" s="135">
        <v>0</v>
      </c>
      <c r="BO54" s="135">
        <v>0</v>
      </c>
      <c r="BP54" s="135">
        <v>0</v>
      </c>
      <c r="BQ54" s="135">
        <v>0</v>
      </c>
      <c r="BR54" s="135">
        <v>0</v>
      </c>
      <c r="BS54" s="135">
        <v>0</v>
      </c>
      <c r="BT54" s="135">
        <v>0</v>
      </c>
      <c r="BU54" s="135">
        <v>0</v>
      </c>
      <c r="BV54" s="135">
        <v>0</v>
      </c>
      <c r="BW54" s="135">
        <v>0</v>
      </c>
      <c r="BX54" s="135">
        <v>0</v>
      </c>
      <c r="BY54" s="135">
        <v>0</v>
      </c>
      <c r="BZ54" s="136">
        <v>0</v>
      </c>
    </row>
    <row r="55" spans="1:78" x14ac:dyDescent="0.2">
      <c r="A55" s="133"/>
      <c r="B55" s="52" t="s">
        <v>245</v>
      </c>
      <c r="C55" s="221" t="s">
        <v>126</v>
      </c>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v>175.10479525663388</v>
      </c>
      <c r="AI55" s="135">
        <v>256.3617528387357</v>
      </c>
      <c r="AJ55" s="135">
        <v>320.36127349551521</v>
      </c>
      <c r="AK55" s="135">
        <v>383.78531310540791</v>
      </c>
      <c r="AL55" s="135">
        <v>474.7655487109613</v>
      </c>
      <c r="AM55" s="135">
        <v>572.77907730235222</v>
      </c>
      <c r="AN55" s="135">
        <v>619.60945967268674</v>
      </c>
      <c r="AO55" s="135">
        <v>675.3473212422083</v>
      </c>
      <c r="AP55" s="135">
        <v>769.65395927391125</v>
      </c>
      <c r="AQ55" s="135">
        <v>827.64196085712376</v>
      </c>
      <c r="AR55" s="135">
        <v>860.69914972385652</v>
      </c>
      <c r="AS55" s="135">
        <v>891.74916022363561</v>
      </c>
      <c r="AT55" s="135">
        <v>927.73884333158446</v>
      </c>
      <c r="AU55" s="135">
        <v>1042.8995643566625</v>
      </c>
      <c r="AV55" s="135">
        <v>65.441762240561772</v>
      </c>
      <c r="AW55" s="135">
        <v>0</v>
      </c>
      <c r="AX55" s="135">
        <v>0</v>
      </c>
      <c r="AY55" s="135">
        <v>0</v>
      </c>
      <c r="AZ55" s="135">
        <v>0</v>
      </c>
      <c r="BA55" s="135">
        <v>0</v>
      </c>
      <c r="BB55" s="135">
        <v>0</v>
      </c>
      <c r="BC55" s="135">
        <v>0</v>
      </c>
      <c r="BD55" s="135">
        <v>0</v>
      </c>
      <c r="BE55" s="135">
        <v>0</v>
      </c>
      <c r="BF55" s="135">
        <v>0</v>
      </c>
      <c r="BG55" s="135">
        <v>0</v>
      </c>
      <c r="BH55" s="135">
        <v>0</v>
      </c>
      <c r="BI55" s="135">
        <v>0</v>
      </c>
      <c r="BJ55" s="135">
        <v>0</v>
      </c>
      <c r="BK55" s="135">
        <v>0</v>
      </c>
      <c r="BL55" s="135">
        <v>0</v>
      </c>
      <c r="BM55" s="135">
        <v>0</v>
      </c>
      <c r="BN55" s="135">
        <v>0</v>
      </c>
      <c r="BO55" s="135">
        <v>0</v>
      </c>
      <c r="BP55" s="135">
        <v>0</v>
      </c>
      <c r="BQ55" s="135">
        <v>0</v>
      </c>
      <c r="BR55" s="135">
        <v>0</v>
      </c>
      <c r="BS55" s="135">
        <v>0</v>
      </c>
      <c r="BT55" s="135">
        <v>0</v>
      </c>
      <c r="BU55" s="135">
        <v>0</v>
      </c>
      <c r="BV55" s="135">
        <v>0</v>
      </c>
      <c r="BW55" s="135">
        <v>0</v>
      </c>
      <c r="BX55" s="135">
        <v>0</v>
      </c>
      <c r="BY55" s="135">
        <v>0</v>
      </c>
      <c r="BZ55" s="136">
        <v>0</v>
      </c>
    </row>
    <row r="56" spans="1:78" x14ac:dyDescent="0.2">
      <c r="A56" s="133"/>
      <c r="B56" s="52" t="s">
        <v>259</v>
      </c>
      <c r="C56" s="221" t="s">
        <v>126</v>
      </c>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v>0</v>
      </c>
      <c r="AI56" s="135">
        <v>0</v>
      </c>
      <c r="AJ56" s="135">
        <v>0</v>
      </c>
      <c r="AK56" s="135">
        <v>0</v>
      </c>
      <c r="AL56" s="135">
        <v>0</v>
      </c>
      <c r="AM56" s="135">
        <v>0</v>
      </c>
      <c r="AN56" s="135">
        <v>0</v>
      </c>
      <c r="AO56" s="135">
        <v>0</v>
      </c>
      <c r="AP56" s="135">
        <v>0</v>
      </c>
      <c r="AQ56" s="135">
        <v>0</v>
      </c>
      <c r="AR56" s="135">
        <v>0</v>
      </c>
      <c r="AS56" s="135">
        <v>0</v>
      </c>
      <c r="AT56" s="135">
        <v>0</v>
      </c>
      <c r="AU56" s="135">
        <v>0</v>
      </c>
      <c r="AV56" s="135">
        <v>0</v>
      </c>
      <c r="AW56" s="135">
        <v>0</v>
      </c>
      <c r="AX56" s="135">
        <v>0</v>
      </c>
      <c r="AY56" s="135">
        <v>0</v>
      </c>
      <c r="AZ56" s="135">
        <v>0</v>
      </c>
      <c r="BA56" s="135">
        <v>0</v>
      </c>
      <c r="BB56" s="135">
        <v>0</v>
      </c>
      <c r="BC56" s="135">
        <v>0.80866946326486921</v>
      </c>
      <c r="BD56" s="135">
        <v>59.734516781017959</v>
      </c>
      <c r="BE56" s="135">
        <v>113.18547862411145</v>
      </c>
      <c r="BF56" s="135">
        <v>242.95057884390457</v>
      </c>
      <c r="BG56" s="135">
        <v>183.91921113132915</v>
      </c>
      <c r="BH56" s="135">
        <v>112.09600536958784</v>
      </c>
      <c r="BI56" s="135">
        <v>89.789727482419934</v>
      </c>
      <c r="BJ56" s="135">
        <v>104.86088982763792</v>
      </c>
      <c r="BK56" s="135">
        <v>130.2138969744183</v>
      </c>
      <c r="BL56" s="135">
        <v>129.52214027490666</v>
      </c>
      <c r="BM56" s="135">
        <v>130.93174821310615</v>
      </c>
      <c r="BN56" s="135">
        <v>154.31564913612942</v>
      </c>
      <c r="BO56" s="135">
        <v>51.779891674704722</v>
      </c>
      <c r="BP56" s="135">
        <v>1.5034169824314032</v>
      </c>
      <c r="BQ56" s="135">
        <v>0.92207445885271488</v>
      </c>
      <c r="BR56" s="135">
        <v>0.43118324920675871</v>
      </c>
      <c r="BS56" s="135">
        <v>9.7182686302655794E-2</v>
      </c>
      <c r="BT56" s="135">
        <v>0.16273245096496949</v>
      </c>
      <c r="BU56" s="135">
        <v>0.16022543999999994</v>
      </c>
      <c r="BV56" s="135">
        <v>0.15789259110179321</v>
      </c>
      <c r="BW56" s="135">
        <v>0.15570468855440661</v>
      </c>
      <c r="BX56" s="135">
        <v>0.15310492953709828</v>
      </c>
      <c r="BY56" s="135">
        <v>0.15036074674553648</v>
      </c>
      <c r="BZ56" s="136">
        <v>0.14774685298476556</v>
      </c>
    </row>
    <row r="57" spans="1:78" x14ac:dyDescent="0.2">
      <c r="A57" s="133"/>
      <c r="B57" s="52" t="s">
        <v>162</v>
      </c>
      <c r="C57" s="221" t="s">
        <v>126</v>
      </c>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v>0</v>
      </c>
      <c r="AI57" s="135">
        <v>0</v>
      </c>
      <c r="AJ57" s="135">
        <v>0</v>
      </c>
      <c r="AK57" s="135">
        <v>0</v>
      </c>
      <c r="AL57" s="135">
        <v>0</v>
      </c>
      <c r="AM57" s="135">
        <v>0</v>
      </c>
      <c r="AN57" s="135">
        <v>0</v>
      </c>
      <c r="AO57" s="135">
        <v>0</v>
      </c>
      <c r="AP57" s="135">
        <v>0</v>
      </c>
      <c r="AQ57" s="135">
        <v>0</v>
      </c>
      <c r="AR57" s="135">
        <v>0</v>
      </c>
      <c r="AS57" s="135">
        <v>0</v>
      </c>
      <c r="AT57" s="135">
        <v>0</v>
      </c>
      <c r="AU57" s="135">
        <v>0</v>
      </c>
      <c r="AV57" s="135">
        <v>0</v>
      </c>
      <c r="AW57" s="135">
        <v>0</v>
      </c>
      <c r="AX57" s="135">
        <v>0</v>
      </c>
      <c r="AY57" s="135">
        <v>0</v>
      </c>
      <c r="AZ57" s="135">
        <v>0</v>
      </c>
      <c r="BA57" s="135">
        <v>0</v>
      </c>
      <c r="BB57" s="135">
        <v>0</v>
      </c>
      <c r="BC57" s="135">
        <v>0</v>
      </c>
      <c r="BD57" s="135">
        <v>0</v>
      </c>
      <c r="BE57" s="135">
        <v>0</v>
      </c>
      <c r="BF57" s="135">
        <v>0</v>
      </c>
      <c r="BG57" s="135">
        <v>0</v>
      </c>
      <c r="BH57" s="135">
        <v>0</v>
      </c>
      <c r="BI57" s="135">
        <v>0</v>
      </c>
      <c r="BJ57" s="135">
        <v>0</v>
      </c>
      <c r="BK57" s="135">
        <v>0</v>
      </c>
      <c r="BL57" s="135">
        <v>0</v>
      </c>
      <c r="BM57" s="135">
        <v>0</v>
      </c>
      <c r="BN57" s="135">
        <v>0</v>
      </c>
      <c r="BO57" s="135">
        <v>5.6229169822124181</v>
      </c>
      <c r="BP57" s="135">
        <v>19.722467763720157</v>
      </c>
      <c r="BQ57" s="135">
        <v>34.78409314540562</v>
      </c>
      <c r="BR57" s="135">
        <v>32.544654320449865</v>
      </c>
      <c r="BS57" s="135">
        <v>23.010416547235842</v>
      </c>
      <c r="BT57" s="135">
        <v>11.824278312928245</v>
      </c>
      <c r="BU57" s="135">
        <v>14.911087</v>
      </c>
      <c r="BV57" s="135">
        <v>19.304283933102962</v>
      </c>
      <c r="BW57" s="135">
        <v>10.116235811406247</v>
      </c>
      <c r="BX57" s="135">
        <v>0</v>
      </c>
      <c r="BY57" s="135">
        <v>0</v>
      </c>
      <c r="BZ57" s="136">
        <v>0</v>
      </c>
    </row>
    <row r="58" spans="1:78" ht="25.5" customHeight="1" x14ac:dyDescent="0.2">
      <c r="A58" s="133"/>
      <c r="B58" s="143" t="s">
        <v>167</v>
      </c>
      <c r="C58" s="221" t="s">
        <v>126</v>
      </c>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v>0</v>
      </c>
      <c r="AI58" s="135">
        <v>0</v>
      </c>
      <c r="AJ58" s="135">
        <v>0</v>
      </c>
      <c r="AK58" s="135">
        <v>0</v>
      </c>
      <c r="AL58" s="135">
        <v>0</v>
      </c>
      <c r="AM58" s="135">
        <v>0</v>
      </c>
      <c r="AN58" s="135">
        <v>0</v>
      </c>
      <c r="AO58" s="135">
        <v>0</v>
      </c>
      <c r="AP58" s="135">
        <v>0</v>
      </c>
      <c r="AQ58" s="135">
        <v>0</v>
      </c>
      <c r="AR58" s="135">
        <v>0</v>
      </c>
      <c r="AS58" s="135">
        <v>0</v>
      </c>
      <c r="AT58" s="135">
        <v>0</v>
      </c>
      <c r="AU58" s="135">
        <v>0</v>
      </c>
      <c r="AV58" s="135">
        <v>0</v>
      </c>
      <c r="AW58" s="135">
        <v>0</v>
      </c>
      <c r="AX58" s="135">
        <v>0</v>
      </c>
      <c r="AY58" s="135">
        <v>0</v>
      </c>
      <c r="AZ58" s="135">
        <v>0</v>
      </c>
      <c r="BA58" s="135">
        <v>0</v>
      </c>
      <c r="BB58" s="135">
        <v>0</v>
      </c>
      <c r="BC58" s="135">
        <v>0</v>
      </c>
      <c r="BD58" s="135">
        <v>0</v>
      </c>
      <c r="BE58" s="135">
        <v>0</v>
      </c>
      <c r="BF58" s="135">
        <v>0</v>
      </c>
      <c r="BG58" s="135">
        <v>0</v>
      </c>
      <c r="BH58" s="135">
        <v>0</v>
      </c>
      <c r="BI58" s="135">
        <v>0</v>
      </c>
      <c r="BJ58" s="135">
        <v>0</v>
      </c>
      <c r="BK58" s="135">
        <v>0</v>
      </c>
      <c r="BL58" s="135">
        <v>0</v>
      </c>
      <c r="BM58" s="135">
        <v>0</v>
      </c>
      <c r="BN58" s="135">
        <v>0</v>
      </c>
      <c r="BO58" s="135">
        <v>0</v>
      </c>
      <c r="BP58" s="135">
        <v>0</v>
      </c>
      <c r="BQ58" s="135">
        <v>154.51163289635301</v>
      </c>
      <c r="BR58" s="135">
        <v>1501.6317609303062</v>
      </c>
      <c r="BS58" s="135">
        <v>2828.0057849154714</v>
      </c>
      <c r="BT58" s="135">
        <v>4550.9989986985829</v>
      </c>
      <c r="BU58" s="135">
        <v>6937.7415200599007</v>
      </c>
      <c r="BV58" s="135">
        <v>9382.2253864534068</v>
      </c>
      <c r="BW58" s="135">
        <v>11882.578071956083</v>
      </c>
      <c r="BX58" s="135">
        <v>12656.65974687963</v>
      </c>
      <c r="BY58" s="135">
        <v>12937.694138292936</v>
      </c>
      <c r="BZ58" s="136">
        <v>13224.737295930108</v>
      </c>
    </row>
    <row r="59" spans="1:78" x14ac:dyDescent="0.2">
      <c r="A59" s="133"/>
      <c r="B59" s="52" t="s">
        <v>169</v>
      </c>
      <c r="C59" s="221" t="s">
        <v>126</v>
      </c>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v>0</v>
      </c>
      <c r="AI59" s="135">
        <v>0</v>
      </c>
      <c r="AJ59" s="135">
        <v>0</v>
      </c>
      <c r="AK59" s="135">
        <v>0</v>
      </c>
      <c r="AL59" s="135">
        <v>0</v>
      </c>
      <c r="AM59" s="135">
        <v>0</v>
      </c>
      <c r="AN59" s="135">
        <v>0</v>
      </c>
      <c r="AO59" s="135">
        <v>0</v>
      </c>
      <c r="AP59" s="135">
        <v>0</v>
      </c>
      <c r="AQ59" s="135">
        <v>0</v>
      </c>
      <c r="AR59" s="135">
        <v>0</v>
      </c>
      <c r="AS59" s="135">
        <v>0</v>
      </c>
      <c r="AT59" s="135">
        <v>0</v>
      </c>
      <c r="AU59" s="135">
        <v>0</v>
      </c>
      <c r="AV59" s="135">
        <v>0</v>
      </c>
      <c r="AW59" s="135">
        <v>0</v>
      </c>
      <c r="AX59" s="135">
        <v>0</v>
      </c>
      <c r="AY59" s="135">
        <v>0</v>
      </c>
      <c r="AZ59" s="135">
        <v>0</v>
      </c>
      <c r="BA59" s="135">
        <v>0</v>
      </c>
      <c r="BB59" s="135">
        <v>0</v>
      </c>
      <c r="BC59" s="135">
        <v>0</v>
      </c>
      <c r="BD59" s="135">
        <v>0</v>
      </c>
      <c r="BE59" s="135">
        <v>0</v>
      </c>
      <c r="BF59" s="135">
        <v>0</v>
      </c>
      <c r="BG59" s="135">
        <v>0</v>
      </c>
      <c r="BH59" s="135">
        <v>0</v>
      </c>
      <c r="BI59" s="135">
        <v>0</v>
      </c>
      <c r="BJ59" s="135">
        <v>0</v>
      </c>
      <c r="BK59" s="135">
        <v>0</v>
      </c>
      <c r="BL59" s="135">
        <v>63.569142486067207</v>
      </c>
      <c r="BM59" s="135">
        <v>71.749377515824364</v>
      </c>
      <c r="BN59" s="135">
        <v>69.144847614278802</v>
      </c>
      <c r="BO59" s="135">
        <v>42.987405101911506</v>
      </c>
      <c r="BP59" s="135">
        <v>30.07667732763683</v>
      </c>
      <c r="BQ59" s="135">
        <v>26.745875998660154</v>
      </c>
      <c r="BR59" s="135">
        <v>4.2860248986117906</v>
      </c>
      <c r="BS59" s="135">
        <v>0</v>
      </c>
      <c r="BT59" s="135">
        <v>0</v>
      </c>
      <c r="BU59" s="135">
        <v>0</v>
      </c>
      <c r="BV59" s="135">
        <v>0</v>
      </c>
      <c r="BW59" s="135">
        <v>0</v>
      </c>
      <c r="BX59" s="135">
        <v>0</v>
      </c>
      <c r="BY59" s="135">
        <v>0</v>
      </c>
      <c r="BZ59" s="136">
        <v>0</v>
      </c>
    </row>
    <row r="60" spans="1:78" x14ac:dyDescent="0.2">
      <c r="A60" s="133"/>
      <c r="B60" s="52" t="s">
        <v>171</v>
      </c>
      <c r="C60" s="221" t="s">
        <v>126</v>
      </c>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v>300.61744062108829</v>
      </c>
      <c r="AI60" s="135">
        <v>314.16767142951034</v>
      </c>
      <c r="AJ60" s="135">
        <v>330.35212059698307</v>
      </c>
      <c r="AK60" s="135">
        <v>356.00333771017824</v>
      </c>
      <c r="AL60" s="135">
        <v>390.97737905018397</v>
      </c>
      <c r="AM60" s="135">
        <v>439.39958695223919</v>
      </c>
      <c r="AN60" s="135">
        <v>537.32146619479283</v>
      </c>
      <c r="AO60" s="135">
        <v>571.17342170840459</v>
      </c>
      <c r="AP60" s="135">
        <v>583.66561745933689</v>
      </c>
      <c r="AQ60" s="135">
        <v>568.12145900270673</v>
      </c>
      <c r="AR60" s="135">
        <v>566.50707395860354</v>
      </c>
      <c r="AS60" s="135">
        <v>571.80943317805713</v>
      </c>
      <c r="AT60" s="135">
        <v>651.82556105568619</v>
      </c>
      <c r="AU60" s="135">
        <v>859.84521555867093</v>
      </c>
      <c r="AV60" s="135">
        <v>886.20281502240005</v>
      </c>
      <c r="AW60" s="135">
        <v>947.71535004964142</v>
      </c>
      <c r="AX60" s="135">
        <v>1044.2021418379977</v>
      </c>
      <c r="AY60" s="135">
        <v>1075.8476650064567</v>
      </c>
      <c r="AZ60" s="135">
        <v>1172.554627229827</v>
      </c>
      <c r="BA60" s="135">
        <v>1253.1155542608044</v>
      </c>
      <c r="BB60" s="135">
        <v>1203.3675045936805</v>
      </c>
      <c r="BC60" s="135">
        <v>1229.3970695430583</v>
      </c>
      <c r="BD60" s="135">
        <v>1189.2912999757696</v>
      </c>
      <c r="BE60" s="135">
        <v>1206.6317196357634</v>
      </c>
      <c r="BF60" s="135">
        <v>1072.2469819714302</v>
      </c>
      <c r="BG60" s="135">
        <v>1011.2026401255439</v>
      </c>
      <c r="BH60" s="135">
        <v>1019.7469686359025</v>
      </c>
      <c r="BI60" s="135">
        <v>966.05821599936587</v>
      </c>
      <c r="BJ60" s="135">
        <v>932.33281557991245</v>
      </c>
      <c r="BK60" s="135">
        <v>825.96589736238752</v>
      </c>
      <c r="BL60" s="135">
        <v>821.55282899837903</v>
      </c>
      <c r="BM60" s="135">
        <v>822.77233072614865</v>
      </c>
      <c r="BN60" s="135">
        <v>802.38823596254167</v>
      </c>
      <c r="BO60" s="135">
        <v>783.38122218588649</v>
      </c>
      <c r="BP60" s="135">
        <v>784.73550005548873</v>
      </c>
      <c r="BQ60" s="135">
        <v>758.46348151458164</v>
      </c>
      <c r="BR60" s="135">
        <v>624.04669131315654</v>
      </c>
      <c r="BS60" s="135">
        <v>354.55802393952024</v>
      </c>
      <c r="BT60" s="135">
        <v>118.98245914780654</v>
      </c>
      <c r="BU60" s="135">
        <v>17.967437793910136</v>
      </c>
      <c r="BV60" s="135">
        <v>2.5771007863862655E-18</v>
      </c>
      <c r="BW60" s="135">
        <v>-6.2887514040172443E-18</v>
      </c>
      <c r="BX60" s="135">
        <v>2.1080999457231064E-18</v>
      </c>
      <c r="BY60" s="135">
        <v>0</v>
      </c>
      <c r="BZ60" s="136">
        <v>0</v>
      </c>
    </row>
    <row r="61" spans="1:78" x14ac:dyDescent="0.2">
      <c r="A61" s="133"/>
      <c r="B61" s="52" t="s">
        <v>283</v>
      </c>
      <c r="C61" s="221" t="s">
        <v>136</v>
      </c>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v>0</v>
      </c>
      <c r="AI61" s="135">
        <v>0</v>
      </c>
      <c r="AJ61" s="135">
        <v>0</v>
      </c>
      <c r="AK61" s="135">
        <v>0</v>
      </c>
      <c r="AL61" s="135">
        <v>0</v>
      </c>
      <c r="AM61" s="135">
        <v>0</v>
      </c>
      <c r="AN61" s="135">
        <v>0</v>
      </c>
      <c r="AO61" s="135">
        <v>0</v>
      </c>
      <c r="AP61" s="135">
        <v>0</v>
      </c>
      <c r="AQ61" s="135">
        <v>51.634491000198658</v>
      </c>
      <c r="AR61" s="135">
        <v>254.35764427632745</v>
      </c>
      <c r="AS61" s="135">
        <v>204.34655071611297</v>
      </c>
      <c r="AT61" s="135">
        <v>222.67538342858353</v>
      </c>
      <c r="AU61" s="135">
        <v>285.60041326317855</v>
      </c>
      <c r="AV61" s="135">
        <v>278.94055947114651</v>
      </c>
      <c r="AW61" s="135">
        <v>307.14482940051209</v>
      </c>
      <c r="AX61" s="135">
        <v>292.67831847819019</v>
      </c>
      <c r="AY61" s="135">
        <v>325.14625397618477</v>
      </c>
      <c r="AZ61" s="135">
        <v>289.69726260288388</v>
      </c>
      <c r="BA61" s="135">
        <v>238.59007218075274</v>
      </c>
      <c r="BB61" s="135">
        <v>253.15774430524746</v>
      </c>
      <c r="BC61" s="135">
        <v>232.51940201340537</v>
      </c>
      <c r="BD61" s="135">
        <v>278.49280628322026</v>
      </c>
      <c r="BE61" s="135">
        <v>307.8230414394979</v>
      </c>
      <c r="BF61" s="135">
        <v>366.27682370737375</v>
      </c>
      <c r="BG61" s="135">
        <v>392.91171046323882</v>
      </c>
      <c r="BH61" s="135">
        <v>380.14591174200649</v>
      </c>
      <c r="BI61" s="135">
        <v>404.9508183579955</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6">
        <v>0</v>
      </c>
    </row>
    <row r="62" spans="1:78" x14ac:dyDescent="0.2">
      <c r="A62" s="133"/>
      <c r="B62" s="140" t="s">
        <v>173</v>
      </c>
      <c r="C62" s="221" t="s">
        <v>136</v>
      </c>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v>0</v>
      </c>
      <c r="AI62" s="135">
        <v>0</v>
      </c>
      <c r="AJ62" s="135">
        <v>0</v>
      </c>
      <c r="AK62" s="135">
        <v>0</v>
      </c>
      <c r="AL62" s="135">
        <v>0</v>
      </c>
      <c r="AM62" s="135">
        <v>0</v>
      </c>
      <c r="AN62" s="135">
        <v>0</v>
      </c>
      <c r="AO62" s="135">
        <v>0</v>
      </c>
      <c r="AP62" s="135">
        <v>0</v>
      </c>
      <c r="AQ62" s="135">
        <v>0</v>
      </c>
      <c r="AR62" s="135">
        <v>0</v>
      </c>
      <c r="AS62" s="135">
        <v>0</v>
      </c>
      <c r="AT62" s="135">
        <v>0</v>
      </c>
      <c r="AU62" s="135">
        <v>0</v>
      </c>
      <c r="AV62" s="135">
        <v>0</v>
      </c>
      <c r="AW62" s="135">
        <v>0</v>
      </c>
      <c r="AX62" s="135">
        <v>0</v>
      </c>
      <c r="AY62" s="135">
        <v>0</v>
      </c>
      <c r="AZ62" s="135">
        <v>0</v>
      </c>
      <c r="BA62" s="135">
        <v>0</v>
      </c>
      <c r="BB62" s="135">
        <v>0</v>
      </c>
      <c r="BC62" s="135">
        <v>0</v>
      </c>
      <c r="BD62" s="135">
        <v>0</v>
      </c>
      <c r="BE62" s="135">
        <v>0</v>
      </c>
      <c r="BF62" s="135">
        <v>0</v>
      </c>
      <c r="BG62" s="135">
        <v>0</v>
      </c>
      <c r="BH62" s="135">
        <v>0</v>
      </c>
      <c r="BI62" s="135">
        <v>0</v>
      </c>
      <c r="BJ62" s="135">
        <v>306.42482700244631</v>
      </c>
      <c r="BK62" s="135">
        <v>256.97691716310726</v>
      </c>
      <c r="BL62" s="135">
        <v>233.93703370350809</v>
      </c>
      <c r="BM62" s="135">
        <v>289.67475090308727</v>
      </c>
      <c r="BN62" s="135">
        <v>288.02341502638001</v>
      </c>
      <c r="BO62" s="135">
        <v>128.63903397290341</v>
      </c>
      <c r="BP62" s="135">
        <v>95.837522180364303</v>
      </c>
      <c r="BQ62" s="135">
        <v>8.7199710731494022</v>
      </c>
      <c r="BR62" s="135">
        <v>0</v>
      </c>
      <c r="BS62" s="135">
        <v>0</v>
      </c>
      <c r="BT62" s="135">
        <v>0</v>
      </c>
      <c r="BU62" s="135">
        <v>0</v>
      </c>
      <c r="BV62" s="135">
        <v>0</v>
      </c>
      <c r="BW62" s="135">
        <v>0</v>
      </c>
      <c r="BX62" s="135">
        <v>0</v>
      </c>
      <c r="BY62" s="135">
        <v>0</v>
      </c>
      <c r="BZ62" s="136">
        <v>0</v>
      </c>
    </row>
    <row r="63" spans="1:78" ht="25.5" customHeight="1" x14ac:dyDescent="0.2">
      <c r="A63" s="133"/>
      <c r="B63" s="52" t="s">
        <v>174</v>
      </c>
      <c r="C63" s="221" t="s">
        <v>126</v>
      </c>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v>0</v>
      </c>
      <c r="AI63" s="135">
        <v>0</v>
      </c>
      <c r="AJ63" s="135">
        <v>0</v>
      </c>
      <c r="AK63" s="135">
        <v>0</v>
      </c>
      <c r="AL63" s="135">
        <v>0</v>
      </c>
      <c r="AM63" s="135">
        <v>0</v>
      </c>
      <c r="AN63" s="135">
        <v>0</v>
      </c>
      <c r="AO63" s="135">
        <v>0</v>
      </c>
      <c r="AP63" s="135">
        <v>2.2956295478150066</v>
      </c>
      <c r="AQ63" s="135">
        <v>1.4832167009849353</v>
      </c>
      <c r="AR63" s="135">
        <v>1.4519618052381447</v>
      </c>
      <c r="AS63" s="135">
        <v>9.4841593746214162E-2</v>
      </c>
      <c r="AT63" s="135">
        <v>7.7161714931368364E-2</v>
      </c>
      <c r="AU63" s="135">
        <v>1.7466444137886339</v>
      </c>
      <c r="AV63" s="135">
        <v>1.7282281817586032</v>
      </c>
      <c r="AW63" s="135">
        <v>3.1970536047681168</v>
      </c>
      <c r="AX63" s="135">
        <v>2.9707109516684889</v>
      </c>
      <c r="AY63" s="135">
        <v>4.5149933675723544</v>
      </c>
      <c r="AZ63" s="135">
        <v>3.7969375856013698</v>
      </c>
      <c r="BA63" s="135">
        <v>4.6030519324305592</v>
      </c>
      <c r="BB63" s="135">
        <v>6.2658056596546707</v>
      </c>
      <c r="BC63" s="135">
        <v>9.5200505595996514</v>
      </c>
      <c r="BD63" s="135">
        <v>2.7470248647161779</v>
      </c>
      <c r="BE63" s="135">
        <v>12.003181977015526</v>
      </c>
      <c r="BF63" s="135">
        <v>9.6624442393077263</v>
      </c>
      <c r="BG63" s="135">
        <v>7.7964204941475952</v>
      </c>
      <c r="BH63" s="135">
        <v>9.9095570536017306</v>
      </c>
      <c r="BI63" s="135">
        <v>10.174288370062301</v>
      </c>
      <c r="BJ63" s="135">
        <v>11.653929044897513</v>
      </c>
      <c r="BK63" s="135">
        <v>14.210364483319722</v>
      </c>
      <c r="BL63" s="135">
        <v>18.578841249927851</v>
      </c>
      <c r="BM63" s="135">
        <v>18.312774374138595</v>
      </c>
      <c r="BN63" s="135">
        <v>17.984177780447997</v>
      </c>
      <c r="BO63" s="135">
        <v>17.728764101321293</v>
      </c>
      <c r="BP63" s="135">
        <v>17.368006951191933</v>
      </c>
      <c r="BQ63" s="135">
        <v>17.076377722948386</v>
      </c>
      <c r="BR63" s="135">
        <v>16.832378427300672</v>
      </c>
      <c r="BS63" s="135">
        <v>13.678269206429547</v>
      </c>
      <c r="BT63" s="135">
        <v>0</v>
      </c>
      <c r="BU63" s="135">
        <v>0</v>
      </c>
      <c r="BV63" s="135">
        <v>1.9708804182630832</v>
      </c>
      <c r="BW63" s="135">
        <v>5.862779256831721</v>
      </c>
      <c r="BX63" s="135">
        <v>0</v>
      </c>
      <c r="BY63" s="135">
        <v>0</v>
      </c>
      <c r="BZ63" s="136">
        <v>0</v>
      </c>
    </row>
    <row r="64" spans="1:78" x14ac:dyDescent="0.2">
      <c r="A64" s="133"/>
      <c r="B64" s="52" t="s">
        <v>176</v>
      </c>
      <c r="C64" s="221" t="s">
        <v>129</v>
      </c>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v>0</v>
      </c>
      <c r="AI64" s="135">
        <v>0</v>
      </c>
      <c r="AJ64" s="135">
        <v>0</v>
      </c>
      <c r="AK64" s="135">
        <v>0</v>
      </c>
      <c r="AL64" s="135">
        <v>0</v>
      </c>
      <c r="AM64" s="135">
        <v>0</v>
      </c>
      <c r="AN64" s="135">
        <v>0</v>
      </c>
      <c r="AO64" s="135">
        <v>0</v>
      </c>
      <c r="AP64" s="135">
        <v>0</v>
      </c>
      <c r="AQ64" s="135">
        <v>419.73727755145524</v>
      </c>
      <c r="AR64" s="135">
        <v>510.53509326235752</v>
      </c>
      <c r="AS64" s="135">
        <v>542.49391622834491</v>
      </c>
      <c r="AT64" s="135">
        <v>550.65405655567429</v>
      </c>
      <c r="AU64" s="135">
        <v>676.76250790670724</v>
      </c>
      <c r="AV64" s="135">
        <v>702.29497273711024</v>
      </c>
      <c r="AW64" s="135">
        <v>657.75187912143269</v>
      </c>
      <c r="AX64" s="135">
        <v>750.10060852229071</v>
      </c>
      <c r="AY64" s="135">
        <v>795.16661827953828</v>
      </c>
      <c r="AZ64" s="135">
        <v>498.842069843079</v>
      </c>
      <c r="BA64" s="135">
        <v>729.39774939398376</v>
      </c>
      <c r="BB64" s="135">
        <v>792.17890484431484</v>
      </c>
      <c r="BC64" s="135">
        <v>905.65274986453608</v>
      </c>
      <c r="BD64" s="135">
        <v>905.42833791255498</v>
      </c>
      <c r="BE64" s="135">
        <v>877.79628469786928</v>
      </c>
      <c r="BF64" s="135">
        <v>976.16612431416388</v>
      </c>
      <c r="BG64" s="135">
        <v>1366.0564095890911</v>
      </c>
      <c r="BH64" s="135">
        <v>1658.0177246208302</v>
      </c>
      <c r="BI64" s="135">
        <v>1481.2849611298184</v>
      </c>
      <c r="BJ64" s="135">
        <v>1593.1981701156162</v>
      </c>
      <c r="BK64" s="135">
        <v>1921.9345140855032</v>
      </c>
      <c r="BL64" s="135">
        <v>2249.7021751109423</v>
      </c>
      <c r="BM64" s="135">
        <v>2304.822704415189</v>
      </c>
      <c r="BN64" s="135">
        <v>2384.4167034011898</v>
      </c>
      <c r="BO64" s="135">
        <v>2417.0722044826412</v>
      </c>
      <c r="BP64" s="135">
        <v>2421.4661887350558</v>
      </c>
      <c r="BQ64" s="135">
        <v>2371.7456459158752</v>
      </c>
      <c r="BR64" s="135">
        <v>2362.9497476057186</v>
      </c>
      <c r="BS64" s="135">
        <v>2442.6843830891462</v>
      </c>
      <c r="BT64" s="135">
        <v>2422.3175517661389</v>
      </c>
      <c r="BU64" s="135">
        <v>2460</v>
      </c>
      <c r="BV64" s="135">
        <v>2529.2158635861711</v>
      </c>
      <c r="BW64" s="135">
        <v>2555.6994840049147</v>
      </c>
      <c r="BX64" s="135">
        <v>2565.7935415672196</v>
      </c>
      <c r="BY64" s="135">
        <v>2585.9416586206353</v>
      </c>
      <c r="BZ64" s="136">
        <v>2614.2399004239082</v>
      </c>
    </row>
    <row r="65" spans="1:78" x14ac:dyDescent="0.2">
      <c r="A65" s="133"/>
      <c r="B65" s="52" t="s">
        <v>177</v>
      </c>
      <c r="C65" s="221" t="s">
        <v>129</v>
      </c>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v>0</v>
      </c>
      <c r="AI65" s="135">
        <v>0</v>
      </c>
      <c r="AJ65" s="135">
        <v>0</v>
      </c>
      <c r="AK65" s="135">
        <v>0</v>
      </c>
      <c r="AL65" s="135">
        <v>0</v>
      </c>
      <c r="AM65" s="135">
        <v>1335.5355929999239</v>
      </c>
      <c r="AN65" s="135">
        <v>1283.2290861735105</v>
      </c>
      <c r="AO65" s="135">
        <v>1302.912732402546</v>
      </c>
      <c r="AP65" s="135">
        <v>1737.7915676959601</v>
      </c>
      <c r="AQ65" s="135">
        <v>1826.8358193949348</v>
      </c>
      <c r="AR65" s="135">
        <v>1833.8420549983882</v>
      </c>
      <c r="AS65" s="135">
        <v>1800.0934493031446</v>
      </c>
      <c r="AT65" s="135">
        <v>1650.2084943276736</v>
      </c>
      <c r="AU65" s="135">
        <v>1295.4694085174958</v>
      </c>
      <c r="AV65" s="135">
        <v>1113.3155328182761</v>
      </c>
      <c r="AW65" s="135">
        <v>1041.9675200505387</v>
      </c>
      <c r="AX65" s="135">
        <v>125.01676808704846</v>
      </c>
      <c r="AY65" s="135">
        <v>55.053496554543656</v>
      </c>
      <c r="AZ65" s="135">
        <v>142.86087446210243</v>
      </c>
      <c r="BA65" s="135">
        <v>37.77757267777605</v>
      </c>
      <c r="BB65" s="135">
        <v>38.677812713917724</v>
      </c>
      <c r="BC65" s="135">
        <v>94.130836993794304</v>
      </c>
      <c r="BD65" s="135">
        <v>93.616818889106767</v>
      </c>
      <c r="BE65" s="135">
        <v>95.241439330045012</v>
      </c>
      <c r="BF65" s="135">
        <v>94.412492567216759</v>
      </c>
      <c r="BG65" s="135">
        <v>105.23069893661913</v>
      </c>
      <c r="BH65" s="135">
        <v>55.217176792130935</v>
      </c>
      <c r="BI65" s="135">
        <v>51.309449344717628</v>
      </c>
      <c r="BJ65" s="135">
        <v>54.605040297832993</v>
      </c>
      <c r="BK65" s="135">
        <v>51.475626826821461</v>
      </c>
      <c r="BL65" s="135">
        <v>53.320322384372176</v>
      </c>
      <c r="BM65" s="135">
        <v>53.257491515332084</v>
      </c>
      <c r="BN65" s="135">
        <v>49.616230660656385</v>
      </c>
      <c r="BO65" s="135">
        <v>52.176064139010883</v>
      </c>
      <c r="BP65" s="135">
        <v>60.414211396158045</v>
      </c>
      <c r="BQ65" s="135">
        <v>53.035457198476635</v>
      </c>
      <c r="BR65" s="135">
        <v>5.2277649283312355</v>
      </c>
      <c r="BS65" s="135">
        <v>0</v>
      </c>
      <c r="BT65" s="135">
        <v>0</v>
      </c>
      <c r="BU65" s="135">
        <v>0</v>
      </c>
      <c r="BV65" s="135">
        <v>0</v>
      </c>
      <c r="BW65" s="135">
        <v>0</v>
      </c>
      <c r="BX65" s="135">
        <v>0</v>
      </c>
      <c r="BY65" s="135">
        <v>0</v>
      </c>
      <c r="BZ65" s="136">
        <v>0</v>
      </c>
    </row>
    <row r="66" spans="1:78" x14ac:dyDescent="0.2">
      <c r="A66" s="133"/>
      <c r="B66" s="52" t="s">
        <v>178</v>
      </c>
      <c r="C66" s="221" t="s">
        <v>136</v>
      </c>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v>0</v>
      </c>
      <c r="AI66" s="135">
        <v>0</v>
      </c>
      <c r="AJ66" s="135">
        <v>0</v>
      </c>
      <c r="AK66" s="135">
        <v>0</v>
      </c>
      <c r="AL66" s="135">
        <v>0</v>
      </c>
      <c r="AM66" s="135">
        <v>0</v>
      </c>
      <c r="AN66" s="135">
        <v>0</v>
      </c>
      <c r="AO66" s="135">
        <v>0</v>
      </c>
      <c r="AP66" s="135">
        <v>0</v>
      </c>
      <c r="AQ66" s="135">
        <v>0</v>
      </c>
      <c r="AR66" s="135">
        <v>0</v>
      </c>
      <c r="AS66" s="135">
        <v>0</v>
      </c>
      <c r="AT66" s="135">
        <v>0</v>
      </c>
      <c r="AU66" s="135">
        <v>0</v>
      </c>
      <c r="AV66" s="135">
        <v>0</v>
      </c>
      <c r="AW66" s="135">
        <v>0</v>
      </c>
      <c r="AX66" s="135">
        <v>0</v>
      </c>
      <c r="AY66" s="135">
        <v>0</v>
      </c>
      <c r="AZ66" s="135">
        <v>0</v>
      </c>
      <c r="BA66" s="135">
        <v>0</v>
      </c>
      <c r="BB66" s="135">
        <v>0</v>
      </c>
      <c r="BC66" s="135">
        <v>0</v>
      </c>
      <c r="BD66" s="135">
        <v>0</v>
      </c>
      <c r="BE66" s="135">
        <v>0</v>
      </c>
      <c r="BF66" s="135">
        <v>0</v>
      </c>
      <c r="BG66" s="135">
        <v>0</v>
      </c>
      <c r="BH66" s="135">
        <v>0</v>
      </c>
      <c r="BI66" s="135">
        <v>0</v>
      </c>
      <c r="BJ66" s="135">
        <v>145.45663696050207</v>
      </c>
      <c r="BK66" s="135">
        <v>145.72209868155159</v>
      </c>
      <c r="BL66" s="135">
        <v>153.82255125120244</v>
      </c>
      <c r="BM66" s="135">
        <v>157.90212459961381</v>
      </c>
      <c r="BN66" s="135">
        <v>146.22662937764684</v>
      </c>
      <c r="BO66" s="135">
        <v>50.701012161663641</v>
      </c>
      <c r="BP66" s="135">
        <v>42.115178294343174</v>
      </c>
      <c r="BQ66" s="135">
        <v>39.370341296717143</v>
      </c>
      <c r="BR66" s="135">
        <v>35.394059670773792</v>
      </c>
      <c r="BS66" s="135">
        <v>31.269891194911185</v>
      </c>
      <c r="BT66" s="135">
        <v>28.316739833130331</v>
      </c>
      <c r="BU66" s="135">
        <v>25.502062713100361</v>
      </c>
      <c r="BV66" s="135">
        <v>26.155078732642608</v>
      </c>
      <c r="BW66" s="135">
        <v>27.765085990067757</v>
      </c>
      <c r="BX66" s="135">
        <v>29.344267506465165</v>
      </c>
      <c r="BY66" s="135">
        <v>30.390940835830289</v>
      </c>
      <c r="BZ66" s="136">
        <v>29.912691347001072</v>
      </c>
    </row>
    <row r="67" spans="1:78" s="228" customFormat="1" x14ac:dyDescent="0.2">
      <c r="A67" s="223"/>
      <c r="B67" s="52" t="s">
        <v>179</v>
      </c>
      <c r="C67" s="221" t="s">
        <v>129</v>
      </c>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v>2920.0686473745927</v>
      </c>
      <c r="AI67" s="135">
        <v>2581.1796845046861</v>
      </c>
      <c r="AJ67" s="135">
        <v>4246.3061797230366</v>
      </c>
      <c r="AK67" s="135">
        <v>5109.3001773673486</v>
      </c>
      <c r="AL67" s="135">
        <v>4196.8614749453582</v>
      </c>
      <c r="AM67" s="135">
        <v>3998.5935654417722</v>
      </c>
      <c r="AN67" s="135">
        <v>3986.0934999641722</v>
      </c>
      <c r="AO67" s="135">
        <v>3798.7675812617349</v>
      </c>
      <c r="AP67" s="135">
        <v>3980.6216359112218</v>
      </c>
      <c r="AQ67" s="135">
        <v>3192.4564889199619</v>
      </c>
      <c r="AR67" s="135">
        <v>2260.1286471705912</v>
      </c>
      <c r="AS67" s="135">
        <v>1391.1554653882183</v>
      </c>
      <c r="AT67" s="135">
        <v>1525.4169571795787</v>
      </c>
      <c r="AU67" s="135">
        <v>2660.298680437244</v>
      </c>
      <c r="AV67" s="135">
        <v>2848.2721535092314</v>
      </c>
      <c r="AW67" s="135">
        <v>2611.6607568873414</v>
      </c>
      <c r="AX67" s="135">
        <v>2030.7145605507749</v>
      </c>
      <c r="AY67" s="135">
        <v>1671.0586487108314</v>
      </c>
      <c r="AZ67" s="135">
        <v>859.65067469102291</v>
      </c>
      <c r="BA67" s="135">
        <v>0</v>
      </c>
      <c r="BB67" s="135">
        <v>0</v>
      </c>
      <c r="BC67" s="135">
        <v>0</v>
      </c>
      <c r="BD67" s="135">
        <v>0</v>
      </c>
      <c r="BE67" s="135">
        <v>0</v>
      </c>
      <c r="BF67" s="135">
        <v>0</v>
      </c>
      <c r="BG67" s="135">
        <v>0</v>
      </c>
      <c r="BH67" s="135">
        <v>0</v>
      </c>
      <c r="BI67" s="135">
        <v>0</v>
      </c>
      <c r="BJ67" s="135">
        <v>0</v>
      </c>
      <c r="BK67" s="135">
        <v>0</v>
      </c>
      <c r="BL67" s="135">
        <v>0</v>
      </c>
      <c r="BM67" s="135">
        <v>0</v>
      </c>
      <c r="BN67" s="135">
        <v>0</v>
      </c>
      <c r="BO67" s="135">
        <v>0</v>
      </c>
      <c r="BP67" s="135">
        <v>0</v>
      </c>
      <c r="BQ67" s="135">
        <v>0</v>
      </c>
      <c r="BR67" s="135">
        <v>0</v>
      </c>
      <c r="BS67" s="135">
        <v>0</v>
      </c>
      <c r="BT67" s="135">
        <v>0</v>
      </c>
      <c r="BU67" s="135">
        <v>0</v>
      </c>
      <c r="BV67" s="135">
        <v>0</v>
      </c>
      <c r="BW67" s="135">
        <v>0</v>
      </c>
      <c r="BX67" s="135">
        <v>0</v>
      </c>
      <c r="BY67" s="135">
        <v>0</v>
      </c>
      <c r="BZ67" s="136">
        <v>0</v>
      </c>
    </row>
    <row r="68" spans="1:78" s="228" customFormat="1" ht="25.5" customHeight="1" x14ac:dyDescent="0.2">
      <c r="A68" s="223"/>
      <c r="B68" s="143" t="s">
        <v>180</v>
      </c>
      <c r="C68" s="221"/>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v>6.2130716288861132</v>
      </c>
      <c r="BR68" s="135">
        <v>58.708144790790456</v>
      </c>
      <c r="BS68" s="135">
        <v>509.71972199069188</v>
      </c>
      <c r="BT68" s="135">
        <v>1610.0937033917644</v>
      </c>
      <c r="BU68" s="135">
        <v>3383.5773367196034</v>
      </c>
      <c r="BV68" s="135"/>
      <c r="BW68" s="135"/>
      <c r="BX68" s="135"/>
      <c r="BY68" s="135"/>
      <c r="BZ68" s="136"/>
    </row>
    <row r="69" spans="1:78" s="228" customFormat="1" x14ac:dyDescent="0.2">
      <c r="A69" s="223"/>
      <c r="B69" s="146" t="s">
        <v>181</v>
      </c>
      <c r="C69" s="221" t="s">
        <v>136</v>
      </c>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v>0.831302243230441</v>
      </c>
      <c r="BR69" s="135">
        <v>5.7603247059270881</v>
      </c>
      <c r="BS69" s="135">
        <v>35.069468903830199</v>
      </c>
      <c r="BT69" s="135">
        <v>516.17277660659374</v>
      </c>
      <c r="BU69" s="135">
        <v>1956.2797315376265</v>
      </c>
      <c r="BV69" s="135"/>
      <c r="BW69" s="135"/>
      <c r="BX69" s="135"/>
      <c r="BY69" s="135"/>
      <c r="BZ69" s="136"/>
    </row>
    <row r="70" spans="1:78" s="228" customFormat="1" x14ac:dyDescent="0.2">
      <c r="A70" s="223"/>
      <c r="B70" s="146" t="s">
        <v>182</v>
      </c>
      <c r="C70" s="221" t="s">
        <v>136</v>
      </c>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v>5.3817693856556721</v>
      </c>
      <c r="BR70" s="135">
        <v>52.947820084863359</v>
      </c>
      <c r="BS70" s="135">
        <v>474.65025308686165</v>
      </c>
      <c r="BT70" s="135">
        <v>1093.9209267851706</v>
      </c>
      <c r="BU70" s="135">
        <v>1427.2976051819771</v>
      </c>
      <c r="BV70" s="135"/>
      <c r="BW70" s="135"/>
      <c r="BX70" s="135"/>
      <c r="BY70" s="135"/>
      <c r="BZ70" s="136"/>
    </row>
    <row r="71" spans="1:78" s="228" customFormat="1" x14ac:dyDescent="0.2">
      <c r="A71" s="223"/>
      <c r="B71" s="143" t="s">
        <v>183</v>
      </c>
      <c r="C71" s="221"/>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v>-194.42925141388514</v>
      </c>
      <c r="BW71" s="135">
        <v>-468.04198997237768</v>
      </c>
      <c r="BX71" s="135">
        <v>-688.30095812641662</v>
      </c>
      <c r="BY71" s="135">
        <v>-597.17157576789509</v>
      </c>
      <c r="BZ71" s="136">
        <v>-764.51459744209831</v>
      </c>
    </row>
    <row r="72" spans="1:78" s="228" customFormat="1" x14ac:dyDescent="0.2">
      <c r="A72" s="223"/>
      <c r="B72" s="146" t="s">
        <v>181</v>
      </c>
      <c r="C72" s="221" t="s">
        <v>136</v>
      </c>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v>-194.42925141388514</v>
      </c>
      <c r="BW72" s="135">
        <v>-468.04198997237768</v>
      </c>
      <c r="BX72" s="135">
        <v>-688.30095812641662</v>
      </c>
      <c r="BY72" s="135">
        <v>-597.17157576789509</v>
      </c>
      <c r="BZ72" s="136">
        <v>-764.51459744209831</v>
      </c>
    </row>
    <row r="73" spans="1:78" s="228" customFormat="1" x14ac:dyDescent="0.2">
      <c r="A73" s="223"/>
      <c r="B73" s="146" t="s">
        <v>182</v>
      </c>
      <c r="C73" s="221" t="s">
        <v>136</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v>0</v>
      </c>
      <c r="BW73" s="135">
        <v>0</v>
      </c>
      <c r="BX73" s="135">
        <v>0</v>
      </c>
      <c r="BY73" s="135">
        <v>0</v>
      </c>
      <c r="BZ73" s="136">
        <v>0</v>
      </c>
    </row>
    <row r="74" spans="1:78" ht="25.5" customHeight="1" x14ac:dyDescent="0.2">
      <c r="A74" s="133"/>
      <c r="B74" s="52" t="s">
        <v>261</v>
      </c>
      <c r="C74" s="221" t="s">
        <v>126</v>
      </c>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v>445.90187503295448</v>
      </c>
      <c r="AI74" s="135">
        <v>546.17445899961797</v>
      </c>
      <c r="AJ74" s="135">
        <v>495.9287526712157</v>
      </c>
      <c r="AK74" s="135">
        <v>482.6037213362423</v>
      </c>
      <c r="AL74" s="135">
        <v>452.36570884611035</v>
      </c>
      <c r="AM74" s="135">
        <v>456.9481610025519</v>
      </c>
      <c r="AN74" s="135">
        <v>396.7527094878788</v>
      </c>
      <c r="AO74" s="135">
        <v>353.64398489194758</v>
      </c>
      <c r="AP74" s="135">
        <v>317.03562307144369</v>
      </c>
      <c r="AQ74" s="135">
        <v>280.78684024554838</v>
      </c>
      <c r="AR74" s="135">
        <v>245.76546747537978</v>
      </c>
      <c r="AS74" s="135">
        <v>221.52340734490733</v>
      </c>
      <c r="AT74" s="135">
        <v>247.78029604733865</v>
      </c>
      <c r="AU74" s="135">
        <v>265.84491946619602</v>
      </c>
      <c r="AV74" s="135">
        <v>324.42869815845899</v>
      </c>
      <c r="AW74" s="135">
        <v>378.38618252635587</v>
      </c>
      <c r="AX74" s="135">
        <v>344.35068989816591</v>
      </c>
      <c r="AY74" s="135">
        <v>370.96068015355723</v>
      </c>
      <c r="AZ74" s="135">
        <v>343.07404139271273</v>
      </c>
      <c r="BA74" s="135">
        <v>311.95072802600993</v>
      </c>
      <c r="BB74" s="135">
        <v>307.63841894693633</v>
      </c>
      <c r="BC74" s="135">
        <v>306.76611896434036</v>
      </c>
      <c r="BD74" s="135">
        <v>293.6101090629291</v>
      </c>
      <c r="BE74" s="135">
        <v>257.24242270038025</v>
      </c>
      <c r="BF74" s="135">
        <v>0</v>
      </c>
      <c r="BG74" s="135">
        <v>0</v>
      </c>
      <c r="BH74" s="135">
        <v>0</v>
      </c>
      <c r="BI74" s="135">
        <v>0</v>
      </c>
      <c r="BJ74" s="135">
        <v>0</v>
      </c>
      <c r="BK74" s="135">
        <v>0</v>
      </c>
      <c r="BL74" s="135">
        <v>0</v>
      </c>
      <c r="BM74" s="135">
        <v>0</v>
      </c>
      <c r="BN74" s="135">
        <v>0</v>
      </c>
      <c r="BO74" s="135">
        <v>0</v>
      </c>
      <c r="BP74" s="135">
        <v>0</v>
      </c>
      <c r="BQ74" s="135">
        <v>0</v>
      </c>
      <c r="BR74" s="135">
        <v>0</v>
      </c>
      <c r="BS74" s="135">
        <v>0</v>
      </c>
      <c r="BT74" s="135">
        <v>0</v>
      </c>
      <c r="BU74" s="135">
        <v>0</v>
      </c>
      <c r="BV74" s="135">
        <v>0</v>
      </c>
      <c r="BW74" s="135">
        <v>0</v>
      </c>
      <c r="BX74" s="135">
        <v>0</v>
      </c>
      <c r="BY74" s="135">
        <v>0</v>
      </c>
      <c r="BZ74" s="136">
        <v>0</v>
      </c>
    </row>
    <row r="75" spans="1:78" x14ac:dyDescent="0.2">
      <c r="A75" s="133"/>
      <c r="B75" s="52" t="s">
        <v>262</v>
      </c>
      <c r="C75" s="221" t="s">
        <v>136</v>
      </c>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v>0</v>
      </c>
      <c r="AI75" s="135">
        <v>0</v>
      </c>
      <c r="AJ75" s="135">
        <v>0</v>
      </c>
      <c r="AK75" s="135">
        <v>0</v>
      </c>
      <c r="AL75" s="135">
        <v>0</v>
      </c>
      <c r="AM75" s="135">
        <v>0</v>
      </c>
      <c r="AN75" s="135">
        <v>0</v>
      </c>
      <c r="AO75" s="135">
        <v>0</v>
      </c>
      <c r="AP75" s="135">
        <v>0</v>
      </c>
      <c r="AQ75" s="135">
        <v>0</v>
      </c>
      <c r="AR75" s="135">
        <v>69.167294435184189</v>
      </c>
      <c r="AS75" s="135">
        <v>48.583554812435658</v>
      </c>
      <c r="AT75" s="135">
        <v>18.818690066557135</v>
      </c>
      <c r="AU75" s="135">
        <v>7.0678555053688221</v>
      </c>
      <c r="AV75" s="135">
        <v>3.594002613938069</v>
      </c>
      <c r="AW75" s="135">
        <v>2.0570557565792882</v>
      </c>
      <c r="AX75" s="135">
        <v>1.3158014841161849</v>
      </c>
      <c r="AY75" s="135">
        <v>2.405367645606233</v>
      </c>
      <c r="AZ75" s="135">
        <v>0</v>
      </c>
      <c r="BA75" s="135">
        <v>0.32692130201921582</v>
      </c>
      <c r="BB75" s="135">
        <v>0.76782620795036671</v>
      </c>
      <c r="BC75" s="135">
        <v>0.30949078223717225</v>
      </c>
      <c r="BD75" s="135">
        <v>6.1479701957025339E-2</v>
      </c>
      <c r="BE75" s="135">
        <v>0.47206626450544042</v>
      </c>
      <c r="BF75" s="135">
        <v>0.4612724636855447</v>
      </c>
      <c r="BG75" s="135">
        <v>0.16762238069354066</v>
      </c>
      <c r="BH75" s="135">
        <v>0.11171847397477654</v>
      </c>
      <c r="BI75" s="135">
        <v>0</v>
      </c>
      <c r="BJ75" s="135">
        <v>0</v>
      </c>
      <c r="BK75" s="135">
        <v>0</v>
      </c>
      <c r="BL75" s="135">
        <v>0</v>
      </c>
      <c r="BM75" s="135">
        <v>0</v>
      </c>
      <c r="BN75" s="135">
        <v>0</v>
      </c>
      <c r="BO75" s="135">
        <v>0</v>
      </c>
      <c r="BP75" s="135">
        <v>0</v>
      </c>
      <c r="BQ75" s="135">
        <v>0</v>
      </c>
      <c r="BR75" s="135">
        <v>0</v>
      </c>
      <c r="BS75" s="135">
        <v>0</v>
      </c>
      <c r="BT75" s="135">
        <v>0</v>
      </c>
      <c r="BU75" s="135">
        <v>0</v>
      </c>
      <c r="BV75" s="135">
        <v>0</v>
      </c>
      <c r="BW75" s="135">
        <v>0</v>
      </c>
      <c r="BX75" s="135">
        <v>0</v>
      </c>
      <c r="BY75" s="135">
        <v>0</v>
      </c>
      <c r="BZ75" s="136">
        <v>0</v>
      </c>
    </row>
    <row r="76" spans="1:78" x14ac:dyDescent="0.2">
      <c r="A76" s="133"/>
      <c r="B76" s="52" t="s">
        <v>263</v>
      </c>
      <c r="C76" s="221" t="s">
        <v>126</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v>0</v>
      </c>
      <c r="AI76" s="135">
        <v>0.23716811802493287</v>
      </c>
      <c r="AJ76" s="135">
        <v>0.19904560217451733</v>
      </c>
      <c r="AK76" s="135">
        <v>0.18011633997769735</v>
      </c>
      <c r="AL76" s="135">
        <v>0.16787445899781431</v>
      </c>
      <c r="AM76" s="135">
        <v>0.16026427115999087</v>
      </c>
      <c r="AN76" s="135">
        <v>0.1515624904929343</v>
      </c>
      <c r="AO76" s="135">
        <v>0.1434399338424821</v>
      </c>
      <c r="AP76" s="135">
        <v>0.1377377728689004</v>
      </c>
      <c r="AQ76" s="135">
        <v>0.13048827281392392</v>
      </c>
      <c r="AR76" s="135">
        <v>0.1225284223829658</v>
      </c>
      <c r="AS76" s="135">
        <v>0.11380991249545698</v>
      </c>
      <c r="AT76" s="135">
        <v>1.7536753393492813E-2</v>
      </c>
      <c r="AU76" s="135">
        <v>0</v>
      </c>
      <c r="AV76" s="135">
        <v>4.0438597623767514</v>
      </c>
      <c r="AW76" s="135">
        <v>0</v>
      </c>
      <c r="AX76" s="135">
        <v>0</v>
      </c>
      <c r="AY76" s="135">
        <v>-1.0313052962869941E-4</v>
      </c>
      <c r="AZ76" s="135">
        <v>0</v>
      </c>
      <c r="BA76" s="135">
        <v>0.93718747598375696</v>
      </c>
      <c r="BB76" s="135">
        <v>0.12319599609543071</v>
      </c>
      <c r="BC76" s="135">
        <v>1.3350890380520268</v>
      </c>
      <c r="BD76" s="135">
        <v>0.33346859613015634</v>
      </c>
      <c r="BE76" s="135">
        <v>0.24435640586373755</v>
      </c>
      <c r="BF76" s="135">
        <v>0.26705247897584178</v>
      </c>
      <c r="BG76" s="135">
        <v>0.20027838811967916</v>
      </c>
      <c r="BH76" s="135">
        <v>0</v>
      </c>
      <c r="BI76" s="135">
        <v>0</v>
      </c>
      <c r="BJ76" s="135">
        <v>-0.18035304608716871</v>
      </c>
      <c r="BK76" s="135">
        <v>0</v>
      </c>
      <c r="BL76" s="135">
        <v>0</v>
      </c>
      <c r="BM76" s="135">
        <v>0</v>
      </c>
      <c r="BN76" s="135">
        <v>0</v>
      </c>
      <c r="BO76" s="135">
        <v>0</v>
      </c>
      <c r="BP76" s="135">
        <v>0</v>
      </c>
      <c r="BQ76" s="135">
        <v>0</v>
      </c>
      <c r="BR76" s="135">
        <v>0</v>
      </c>
      <c r="BS76" s="135">
        <v>0</v>
      </c>
      <c r="BT76" s="135">
        <v>0</v>
      </c>
      <c r="BU76" s="135">
        <v>0</v>
      </c>
      <c r="BV76" s="135">
        <v>0</v>
      </c>
      <c r="BW76" s="135">
        <v>0</v>
      </c>
      <c r="BX76" s="135">
        <v>0</v>
      </c>
      <c r="BY76" s="135">
        <v>0</v>
      </c>
      <c r="BZ76" s="136">
        <v>0</v>
      </c>
    </row>
    <row r="77" spans="1:78" ht="24.75" customHeight="1" x14ac:dyDescent="0.25">
      <c r="A77" s="133"/>
      <c r="B77" s="224" t="s">
        <v>264</v>
      </c>
      <c r="C77" s="221"/>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f>SUM(AH20:AH76)-AH22-AH34-AH40-AH43-AH50</f>
        <v>20284.141293345379</v>
      </c>
      <c r="AI77" s="48">
        <f t="shared" ref="AI77:BO77" si="3">SUM(AI20:AI76)-AI22-AI34-AI40-AI43-AI50</f>
        <v>19024.246350679503</v>
      </c>
      <c r="AJ77" s="48">
        <f t="shared" si="3"/>
        <v>20841.086603769763</v>
      </c>
      <c r="AK77" s="48">
        <f t="shared" si="3"/>
        <v>24969.706351364584</v>
      </c>
      <c r="AL77" s="48">
        <f t="shared" si="3"/>
        <v>27559.040119250025</v>
      </c>
      <c r="AM77" s="48">
        <f t="shared" si="3"/>
        <v>30912.031562807089</v>
      </c>
      <c r="AN77" s="48">
        <f t="shared" si="3"/>
        <v>32400.448516340373</v>
      </c>
      <c r="AO77" s="48">
        <f t="shared" si="3"/>
        <v>33571.719836919336</v>
      </c>
      <c r="AP77" s="48">
        <f t="shared" si="3"/>
        <v>35207.694598342961</v>
      </c>
      <c r="AQ77" s="48">
        <f t="shared" si="3"/>
        <v>33878.040091018695</v>
      </c>
      <c r="AR77" s="48">
        <f t="shared" si="3"/>
        <v>30446.665354384153</v>
      </c>
      <c r="AS77" s="48">
        <f t="shared" si="3"/>
        <v>29108.352952846082</v>
      </c>
      <c r="AT77" s="48">
        <f t="shared" si="3"/>
        <v>31350.148848955236</v>
      </c>
      <c r="AU77" s="48">
        <f t="shared" si="3"/>
        <v>37638.344359407733</v>
      </c>
      <c r="AV77" s="48">
        <f t="shared" si="3"/>
        <v>44034.679433731937</v>
      </c>
      <c r="AW77" s="48">
        <f t="shared" si="3"/>
        <v>48314.153110265084</v>
      </c>
      <c r="AX77" s="48">
        <f t="shared" si="3"/>
        <v>49664.104500497851</v>
      </c>
      <c r="AY77" s="48">
        <f t="shared" si="3"/>
        <v>50804.147910571577</v>
      </c>
      <c r="AZ77" s="48">
        <f t="shared" si="3"/>
        <v>50116.957592940591</v>
      </c>
      <c r="BA77" s="48">
        <f t="shared" si="3"/>
        <v>48538.596434837396</v>
      </c>
      <c r="BB77" s="48">
        <f t="shared" si="3"/>
        <v>47721.600829757481</v>
      </c>
      <c r="BC77" s="48">
        <f t="shared" si="3"/>
        <v>46577.340990685792</v>
      </c>
      <c r="BD77" s="48">
        <f t="shared" si="3"/>
        <v>44329.627412263355</v>
      </c>
      <c r="BE77" s="48">
        <f t="shared" si="3"/>
        <v>44697.508853537787</v>
      </c>
      <c r="BF77" s="48">
        <f t="shared" si="3"/>
        <v>44936.718646003494</v>
      </c>
      <c r="BG77" s="48">
        <f t="shared" si="3"/>
        <v>45704.237311701792</v>
      </c>
      <c r="BH77" s="48">
        <f t="shared" si="3"/>
        <v>45842.212477174086</v>
      </c>
      <c r="BI77" s="48">
        <f t="shared" si="3"/>
        <v>46216.70117703038</v>
      </c>
      <c r="BJ77" s="48">
        <f t="shared" si="3"/>
        <v>46407.682042588822</v>
      </c>
      <c r="BK77" s="48">
        <f t="shared" si="3"/>
        <v>47650.162808871835</v>
      </c>
      <c r="BL77" s="48">
        <f t="shared" si="3"/>
        <v>49409.049282839158</v>
      </c>
      <c r="BM77" s="48">
        <f t="shared" si="3"/>
        <v>56111.972269521073</v>
      </c>
      <c r="BN77" s="48">
        <f t="shared" si="3"/>
        <v>57168.450682415634</v>
      </c>
      <c r="BO77" s="48">
        <f t="shared" si="3"/>
        <v>58359.256269953301</v>
      </c>
      <c r="BP77" s="48">
        <f>SUM(BP20:BP76)-BP22-BP34-BP40-BP43-BP50</f>
        <v>59339.027154857817</v>
      </c>
      <c r="BQ77" s="48">
        <f>SUM(BQ20:BQ76)-BQ22-BQ34-BQ40-BQ43-BQ50-BQ68-BQ71</f>
        <v>54955.38660274056</v>
      </c>
      <c r="BR77" s="48">
        <f t="shared" ref="BR77:BW77" si="4">SUM(BR20:BR76)-BR22-BR34-BR40-BR43-BR50-BR68-BR71</f>
        <v>54720.626385749936</v>
      </c>
      <c r="BS77" s="48">
        <f t="shared" si="4"/>
        <v>55577.551796969128</v>
      </c>
      <c r="BT77" s="48">
        <f t="shared" si="4"/>
        <v>54797.359767300077</v>
      </c>
      <c r="BU77" s="48">
        <f t="shared" si="4"/>
        <v>55763.09193354645</v>
      </c>
      <c r="BV77" s="48">
        <f t="shared" si="4"/>
        <v>56474.71011203598</v>
      </c>
      <c r="BW77" s="48">
        <f t="shared" si="4"/>
        <v>56983.728474540767</v>
      </c>
      <c r="BX77" s="48">
        <f>SUM(BX20:BX76)-BX22-BX34-BX40-BX43-BX50-BX68-BX71</f>
        <v>56709.910134658916</v>
      </c>
      <c r="BY77" s="48">
        <f>SUM(BY20:BY76)-BY22-BY34-BY40-BY43-BY50-BY68-BY71</f>
        <v>57280.450040818418</v>
      </c>
      <c r="BZ77" s="49">
        <f>SUM(BZ20:BZ76)-BZ22-BZ34-BZ40-BZ43-BZ50-BZ68-BZ71</f>
        <v>57649.677769417307</v>
      </c>
    </row>
    <row r="78" spans="1:78" ht="15.75" x14ac:dyDescent="0.25">
      <c r="A78" s="133"/>
      <c r="B78" s="222" t="s">
        <v>247</v>
      </c>
      <c r="C78" s="221"/>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f t="shared" ref="AH78:BW78" si="5">AH77-AH74-AH37-AH31-AH44-AH33-AH29</f>
        <v>18884.46911769082</v>
      </c>
      <c r="AI78" s="48">
        <f t="shared" si="5"/>
        <v>17526.616823626016</v>
      </c>
      <c r="AJ78" s="48">
        <f t="shared" si="5"/>
        <v>19255.78701854399</v>
      </c>
      <c r="AK78" s="48">
        <f t="shared" si="5"/>
        <v>23024.164671246745</v>
      </c>
      <c r="AL78" s="48">
        <f t="shared" si="5"/>
        <v>25428.54573546521</v>
      </c>
      <c r="AM78" s="48">
        <f t="shared" si="5"/>
        <v>28603.294018100762</v>
      </c>
      <c r="AN78" s="48">
        <f t="shared" si="5"/>
        <v>30025.322506800039</v>
      </c>
      <c r="AO78" s="48">
        <f t="shared" si="5"/>
        <v>31119.340238372541</v>
      </c>
      <c r="AP78" s="48">
        <f t="shared" si="5"/>
        <v>32585.760707117712</v>
      </c>
      <c r="AQ78" s="48">
        <f t="shared" si="5"/>
        <v>31246.529810750715</v>
      </c>
      <c r="AR78" s="48">
        <f t="shared" si="5"/>
        <v>28226.230797685868</v>
      </c>
      <c r="AS78" s="48">
        <f t="shared" si="5"/>
        <v>26663.642720633936</v>
      </c>
      <c r="AT78" s="48">
        <f t="shared" si="5"/>
        <v>28618.858151390006</v>
      </c>
      <c r="AU78" s="48">
        <f t="shared" si="5"/>
        <v>35203.417573160208</v>
      </c>
      <c r="AV78" s="48">
        <f t="shared" si="5"/>
        <v>40841.038374575386</v>
      </c>
      <c r="AW78" s="48">
        <f t="shared" si="5"/>
        <v>44718.099882518014</v>
      </c>
      <c r="AX78" s="48">
        <f t="shared" si="5"/>
        <v>45747.127897902217</v>
      </c>
      <c r="AY78" s="48">
        <f t="shared" si="5"/>
        <v>46544.07402715362</v>
      </c>
      <c r="AZ78" s="48">
        <f t="shared" si="5"/>
        <v>45584.895619791438</v>
      </c>
      <c r="BA78" s="48">
        <f t="shared" si="5"/>
        <v>43762.371084956714</v>
      </c>
      <c r="BB78" s="48">
        <f t="shared" si="5"/>
        <v>42884.332757469339</v>
      </c>
      <c r="BC78" s="48">
        <f t="shared" si="5"/>
        <v>42214.71453555637</v>
      </c>
      <c r="BD78" s="48">
        <f t="shared" si="5"/>
        <v>41471.517931371367</v>
      </c>
      <c r="BE78" s="48">
        <f t="shared" si="5"/>
        <v>41921.28509259643</v>
      </c>
      <c r="BF78" s="48">
        <f t="shared" si="5"/>
        <v>42846.499531659632</v>
      </c>
      <c r="BG78" s="48">
        <f t="shared" si="5"/>
        <v>43488.563477021024</v>
      </c>
      <c r="BH78" s="48">
        <f t="shared" si="5"/>
        <v>43622.720568699689</v>
      </c>
      <c r="BI78" s="48">
        <f t="shared" si="5"/>
        <v>43800.409506004929</v>
      </c>
      <c r="BJ78" s="48">
        <f t="shared" si="5"/>
        <v>44057.198721281755</v>
      </c>
      <c r="BK78" s="48">
        <f t="shared" si="5"/>
        <v>45305.658145555237</v>
      </c>
      <c r="BL78" s="48">
        <f t="shared" si="5"/>
        <v>47018.327963494805</v>
      </c>
      <c r="BM78" s="48">
        <f t="shared" si="5"/>
        <v>53316.053106037536</v>
      </c>
      <c r="BN78" s="48">
        <f t="shared" si="5"/>
        <v>54206.17713385589</v>
      </c>
      <c r="BO78" s="48">
        <f>BO77-BO74-BO37-BO31-BO44-BO33-BO29</f>
        <v>55395.549314366792</v>
      </c>
      <c r="BP78" s="48">
        <f t="shared" si="5"/>
        <v>56344.89621711443</v>
      </c>
      <c r="BQ78" s="48">
        <f t="shared" si="5"/>
        <v>54955.38660274056</v>
      </c>
      <c r="BR78" s="48">
        <f t="shared" si="5"/>
        <v>54720.626385749936</v>
      </c>
      <c r="BS78" s="48">
        <f t="shared" si="5"/>
        <v>55577.551796969128</v>
      </c>
      <c r="BT78" s="48">
        <f t="shared" si="5"/>
        <v>54797.359767300077</v>
      </c>
      <c r="BU78" s="48">
        <f t="shared" si="5"/>
        <v>55763.09193354645</v>
      </c>
      <c r="BV78" s="48">
        <f t="shared" si="5"/>
        <v>56474.71011203598</v>
      </c>
      <c r="BW78" s="48">
        <f t="shared" si="5"/>
        <v>56983.728474540767</v>
      </c>
      <c r="BX78" s="48">
        <f>BX77-BX74-BX37-BX31-BX44-BX33-BX29</f>
        <v>56709.910134658916</v>
      </c>
      <c r="BY78" s="48">
        <f>BY77-BY74-BY37-BY31-BY44-BY33-BY29</f>
        <v>57280.450040818418</v>
      </c>
      <c r="BZ78" s="49">
        <f>BZ77-BZ74-BZ37-BZ31-BZ44-BZ33-BZ29</f>
        <v>57649.677769417307</v>
      </c>
    </row>
    <row r="79" spans="1:78" ht="15.75" x14ac:dyDescent="0.25">
      <c r="A79" s="133"/>
      <c r="B79" s="52"/>
      <c r="C79" s="221"/>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9"/>
    </row>
    <row r="80" spans="1:78" ht="26.25" customHeight="1" x14ac:dyDescent="0.25">
      <c r="A80" s="133"/>
      <c r="B80" s="58" t="s">
        <v>265</v>
      </c>
      <c r="C80" s="221"/>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6"/>
    </row>
    <row r="81" spans="1:78" x14ac:dyDescent="0.2">
      <c r="A81" s="133"/>
      <c r="B81" s="52" t="s">
        <v>127</v>
      </c>
      <c r="C81" s="221" t="s">
        <v>126</v>
      </c>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v>424.1267949051022</v>
      </c>
      <c r="AI81" s="135">
        <v>437.24689916184377</v>
      </c>
      <c r="AJ81" s="135">
        <v>495.94311099839769</v>
      </c>
      <c r="AK81" s="135">
        <v>580.12950214991406</v>
      </c>
      <c r="AL81" s="135">
        <v>674.61175665229825</v>
      </c>
      <c r="AM81" s="135">
        <v>812.01558056930003</v>
      </c>
      <c r="AN81" s="135">
        <v>914.57119278723792</v>
      </c>
      <c r="AO81" s="135">
        <v>1051.7807189178743</v>
      </c>
      <c r="AP81" s="135">
        <v>1157.4463686163631</v>
      </c>
      <c r="AQ81" s="135">
        <v>1280.8573613627545</v>
      </c>
      <c r="AR81" s="135">
        <v>1367.8600947165082</v>
      </c>
      <c r="AS81" s="135">
        <v>1488.6463464158176</v>
      </c>
      <c r="AT81" s="135">
        <v>1658.6311080759072</v>
      </c>
      <c r="AU81" s="135">
        <v>1971.4777984851437</v>
      </c>
      <c r="AV81" s="135">
        <v>2513.8179273682249</v>
      </c>
      <c r="AW81" s="135">
        <v>2838.8650159597273</v>
      </c>
      <c r="AX81" s="135">
        <v>3067.1020052828057</v>
      </c>
      <c r="AY81" s="135">
        <v>3327.7214905540118</v>
      </c>
      <c r="AZ81" s="135">
        <v>3502.5695335475789</v>
      </c>
      <c r="BA81" s="135">
        <v>3663.3348120708793</v>
      </c>
      <c r="BB81" s="135">
        <v>3839.095226962283</v>
      </c>
      <c r="BC81" s="135">
        <v>4025.9530786277355</v>
      </c>
      <c r="BD81" s="135">
        <v>4129.0899619760612</v>
      </c>
      <c r="BE81" s="135">
        <v>4312.7252847376158</v>
      </c>
      <c r="BF81" s="135">
        <v>4384.3526709299667</v>
      </c>
      <c r="BG81" s="135">
        <v>4562.8191932086838</v>
      </c>
      <c r="BH81" s="135">
        <v>4717.3266889092347</v>
      </c>
      <c r="BI81" s="135">
        <v>4910.8654134932267</v>
      </c>
      <c r="BJ81" s="135">
        <v>5035.0771108656427</v>
      </c>
      <c r="BK81" s="135">
        <v>5262.4290842109667</v>
      </c>
      <c r="BL81" s="135">
        <v>5464.132004036931</v>
      </c>
      <c r="BM81" s="135">
        <v>5808.4077824043879</v>
      </c>
      <c r="BN81" s="135">
        <v>5839.9042748313841</v>
      </c>
      <c r="BO81" s="135">
        <v>5879.9801705330665</v>
      </c>
      <c r="BP81" s="135">
        <v>5907.2421640606954</v>
      </c>
      <c r="BQ81" s="135">
        <v>5685.4807520034929</v>
      </c>
      <c r="BR81" s="135">
        <v>5668.7516553849064</v>
      </c>
      <c r="BS81" s="135">
        <v>5701.1997930773541</v>
      </c>
      <c r="BT81" s="135">
        <v>5568.5552157607426</v>
      </c>
      <c r="BU81" s="135">
        <v>5550.3681084442733</v>
      </c>
      <c r="BV81" s="135">
        <v>5689.605677111258</v>
      </c>
      <c r="BW81" s="135">
        <v>5844.1168969646642</v>
      </c>
      <c r="BX81" s="135">
        <v>6021.8935284848885</v>
      </c>
      <c r="BY81" s="135">
        <v>6132.0782099737535</v>
      </c>
      <c r="BZ81" s="136">
        <v>6255.2598107484191</v>
      </c>
    </row>
    <row r="82" spans="1:78" x14ac:dyDescent="0.2">
      <c r="A82" s="133"/>
      <c r="B82" s="52" t="s">
        <v>128</v>
      </c>
      <c r="C82" s="221"/>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v>331.75870910425334</v>
      </c>
      <c r="AI82" s="135">
        <v>281.87386435128502</v>
      </c>
      <c r="AJ82" s="135">
        <v>269.42289622085036</v>
      </c>
      <c r="AK82" s="135">
        <v>265.09923089497681</v>
      </c>
      <c r="AL82" s="135">
        <v>240.81964850918624</v>
      </c>
      <c r="AM82" s="135">
        <v>252.50532739761195</v>
      </c>
      <c r="AN82" s="135">
        <v>238.81065052664033</v>
      </c>
      <c r="AO82" s="135">
        <v>238.86201481733545</v>
      </c>
      <c r="AP82" s="135">
        <v>230.80382922846837</v>
      </c>
      <c r="AQ82" s="135">
        <v>226.92411466353846</v>
      </c>
      <c r="AR82" s="135">
        <v>220.15048723092897</v>
      </c>
      <c r="AS82" s="135">
        <v>231.73953332787471</v>
      </c>
      <c r="AT82" s="135">
        <v>200.13660186706838</v>
      </c>
      <c r="AU82" s="135">
        <v>243.82148595773674</v>
      </c>
      <c r="AV82" s="135">
        <v>255.26520011337075</v>
      </c>
      <c r="AW82" s="135">
        <v>263.72752412944584</v>
      </c>
      <c r="AX82" s="135">
        <v>254.62292957672048</v>
      </c>
      <c r="AY82" s="135">
        <v>249.7179214868026</v>
      </c>
      <c r="AZ82" s="135">
        <v>221.55107184294599</v>
      </c>
      <c r="BA82" s="135">
        <v>202.67944517977887</v>
      </c>
      <c r="BB82" s="135">
        <v>192.6862925784875</v>
      </c>
      <c r="BC82" s="135">
        <v>184.16579317147503</v>
      </c>
      <c r="BD82" s="135">
        <v>167.63825688772837</v>
      </c>
      <c r="BE82" s="135">
        <v>171.4877048122153</v>
      </c>
      <c r="BF82" s="135">
        <v>174.25496746455372</v>
      </c>
      <c r="BG82" s="135">
        <v>161.18927166051213</v>
      </c>
      <c r="BH82" s="135">
        <v>152.21288673144531</v>
      </c>
      <c r="BI82" s="135">
        <v>137.78570141230836</v>
      </c>
      <c r="BJ82" s="135">
        <v>119.40110262256137</v>
      </c>
      <c r="BK82" s="135">
        <v>93.465582165775018</v>
      </c>
      <c r="BL82" s="135">
        <v>75.469782434625316</v>
      </c>
      <c r="BM82" s="135">
        <v>58.563014355351939</v>
      </c>
      <c r="BN82" s="135">
        <v>56.115867355865483</v>
      </c>
      <c r="BO82" s="135">
        <v>41.126539654407345</v>
      </c>
      <c r="BP82" s="135">
        <v>30.507255085532432</v>
      </c>
      <c r="BQ82" s="135">
        <v>19.632167051099717</v>
      </c>
      <c r="BR82" s="135">
        <v>12.848010216469019</v>
      </c>
      <c r="BS82" s="135">
        <v>7.0802712587574126</v>
      </c>
      <c r="BT82" s="135">
        <v>4.9348033591608962</v>
      </c>
      <c r="BU82" s="135">
        <v>3.3683413445607608</v>
      </c>
      <c r="BV82" s="135">
        <v>1.6579654113392102</v>
      </c>
      <c r="BW82" s="135">
        <v>0.91925966744515231</v>
      </c>
      <c r="BX82" s="135">
        <v>0.4892357051288963</v>
      </c>
      <c r="BY82" s="135">
        <v>0.25082814040264484</v>
      </c>
      <c r="BZ82" s="136">
        <v>0.12140779174755745</v>
      </c>
    </row>
    <row r="83" spans="1:78" x14ac:dyDescent="0.2">
      <c r="A83" s="133"/>
      <c r="B83" s="62" t="s">
        <v>250</v>
      </c>
      <c r="C83" s="221" t="s">
        <v>129</v>
      </c>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v>331.75870910425334</v>
      </c>
      <c r="AI83" s="135">
        <v>281.87117473070219</v>
      </c>
      <c r="AJ83" s="135">
        <v>269.34362394668972</v>
      </c>
      <c r="AK83" s="135">
        <v>264.81923467195588</v>
      </c>
      <c r="AL83" s="135">
        <v>240.21178709695795</v>
      </c>
      <c r="AM83" s="135">
        <v>251.29635767629682</v>
      </c>
      <c r="AN83" s="135">
        <v>236.7922038043946</v>
      </c>
      <c r="AO83" s="135">
        <v>235.28735768809855</v>
      </c>
      <c r="AP83" s="135">
        <v>226.00880762408815</v>
      </c>
      <c r="AQ83" s="135">
        <v>220.5517483243701</v>
      </c>
      <c r="AR83" s="135">
        <v>211.77011861589051</v>
      </c>
      <c r="AS83" s="135">
        <v>218.60762034762968</v>
      </c>
      <c r="AT83" s="135">
        <v>184.49994314959977</v>
      </c>
      <c r="AU83" s="135">
        <v>219.73234132531246</v>
      </c>
      <c r="AV83" s="135">
        <v>225.31293590762186</v>
      </c>
      <c r="AW83" s="135">
        <v>229.29016378123373</v>
      </c>
      <c r="AX83" s="135">
        <v>218.96755457338728</v>
      </c>
      <c r="AY83" s="135">
        <v>208.8934157389705</v>
      </c>
      <c r="AZ83" s="135">
        <v>180.25971137890332</v>
      </c>
      <c r="BA83" s="135">
        <v>163.42666860511855</v>
      </c>
      <c r="BB83" s="135">
        <v>152.13977685947697</v>
      </c>
      <c r="BC83" s="135">
        <v>142.75248373594343</v>
      </c>
      <c r="BD83" s="135">
        <v>127.80382158890242</v>
      </c>
      <c r="BE83" s="135">
        <v>130.12908766107927</v>
      </c>
      <c r="BF83" s="135">
        <v>132.3681124815019</v>
      </c>
      <c r="BG83" s="135">
        <v>116.70166435352104</v>
      </c>
      <c r="BH83" s="135">
        <v>108.7158767435418</v>
      </c>
      <c r="BI83" s="135">
        <v>98.158815583566692</v>
      </c>
      <c r="BJ83" s="135">
        <v>83.951234929891612</v>
      </c>
      <c r="BK83" s="135">
        <v>62.768839183027183</v>
      </c>
      <c r="BL83" s="135">
        <v>51.206274323180615</v>
      </c>
      <c r="BM83" s="135">
        <v>39.990843307415268</v>
      </c>
      <c r="BN83" s="135">
        <v>41.365614383212261</v>
      </c>
      <c r="BO83" s="135">
        <v>31.796440109229117</v>
      </c>
      <c r="BP83" s="135">
        <v>22.76836887719243</v>
      </c>
      <c r="BQ83" s="135">
        <v>15.127479370218426</v>
      </c>
      <c r="BR83" s="135">
        <v>9.5288634081884354</v>
      </c>
      <c r="BS83" s="135">
        <v>5.7172875002046748</v>
      </c>
      <c r="BT83" s="135">
        <v>3.3771218204959235</v>
      </c>
      <c r="BU83" s="135">
        <v>2.8750560185985994</v>
      </c>
      <c r="BV83" s="135">
        <v>1.6579654113392102</v>
      </c>
      <c r="BW83" s="135">
        <v>0.91925966744515231</v>
      </c>
      <c r="BX83" s="135">
        <v>0.4892357051288963</v>
      </c>
      <c r="BY83" s="135">
        <v>0.25082814040264484</v>
      </c>
      <c r="BZ83" s="136">
        <v>0.12140779174755745</v>
      </c>
    </row>
    <row r="84" spans="1:78" x14ac:dyDescent="0.2">
      <c r="A84" s="133"/>
      <c r="B84" s="62" t="s">
        <v>251</v>
      </c>
      <c r="C84" s="221" t="s">
        <v>129</v>
      </c>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v>0</v>
      </c>
      <c r="AI84" s="135">
        <v>2.6896205828445667E-3</v>
      </c>
      <c r="AJ84" s="135">
        <v>7.9272274160619438E-2</v>
      </c>
      <c r="AK84" s="135">
        <v>0.27999622302094457</v>
      </c>
      <c r="AL84" s="135">
        <v>0.60786141222826739</v>
      </c>
      <c r="AM84" s="135">
        <v>1.2089697213151105</v>
      </c>
      <c r="AN84" s="135">
        <v>2.0184467222457103</v>
      </c>
      <c r="AO84" s="135">
        <v>3.5746571292368938</v>
      </c>
      <c r="AP84" s="135">
        <v>4.7950216043802145</v>
      </c>
      <c r="AQ84" s="135">
        <v>6.3723663391683862</v>
      </c>
      <c r="AR84" s="135">
        <v>8.3803686150384618</v>
      </c>
      <c r="AS84" s="135">
        <v>13.131912980245037</v>
      </c>
      <c r="AT84" s="135">
        <v>15.636658717468594</v>
      </c>
      <c r="AU84" s="135">
        <v>24.089144632424308</v>
      </c>
      <c r="AV84" s="135">
        <v>29.952264205748914</v>
      </c>
      <c r="AW84" s="135">
        <v>34.437360348212103</v>
      </c>
      <c r="AX84" s="135">
        <v>35.655375003333177</v>
      </c>
      <c r="AY84" s="135">
        <v>40.824505747832134</v>
      </c>
      <c r="AZ84" s="135">
        <v>41.291360464042647</v>
      </c>
      <c r="BA84" s="135">
        <v>39.252776574660352</v>
      </c>
      <c r="BB84" s="135">
        <v>40.546515719010515</v>
      </c>
      <c r="BC84" s="135">
        <v>41.413309435531623</v>
      </c>
      <c r="BD84" s="135">
        <v>39.834435298825952</v>
      </c>
      <c r="BE84" s="135">
        <v>41.358617151136045</v>
      </c>
      <c r="BF84" s="135">
        <v>41.886854983051812</v>
      </c>
      <c r="BG84" s="135">
        <v>44.487607306991094</v>
      </c>
      <c r="BH84" s="135">
        <v>43.49700998790351</v>
      </c>
      <c r="BI84" s="135">
        <v>39.626885828741649</v>
      </c>
      <c r="BJ84" s="135">
        <v>35.449867692669741</v>
      </c>
      <c r="BK84" s="135">
        <v>30.696742982747828</v>
      </c>
      <c r="BL84" s="135">
        <v>24.263508111444708</v>
      </c>
      <c r="BM84" s="135">
        <v>18.572171047936674</v>
      </c>
      <c r="BN84" s="135">
        <v>14.750252972653218</v>
      </c>
      <c r="BO84" s="135">
        <v>9.3300995451782285</v>
      </c>
      <c r="BP84" s="135">
        <v>7.7388862083400012</v>
      </c>
      <c r="BQ84" s="135">
        <v>4.5046876808812923</v>
      </c>
      <c r="BR84" s="135">
        <v>3.3191468082805828</v>
      </c>
      <c r="BS84" s="135">
        <v>1.3629837585527382</v>
      </c>
      <c r="BT84" s="135">
        <v>1.5576815386649729</v>
      </c>
      <c r="BU84" s="135">
        <v>0.49328532596216146</v>
      </c>
      <c r="BV84" s="135">
        <v>0</v>
      </c>
      <c r="BW84" s="135">
        <v>0</v>
      </c>
      <c r="BX84" s="135">
        <v>0</v>
      </c>
      <c r="BY84" s="135">
        <v>0</v>
      </c>
      <c r="BZ84" s="136">
        <v>0</v>
      </c>
    </row>
    <row r="85" spans="1:78" x14ac:dyDescent="0.2">
      <c r="A85" s="133"/>
      <c r="B85" s="52" t="s">
        <v>130</v>
      </c>
      <c r="C85" s="221" t="s">
        <v>126</v>
      </c>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v>0</v>
      </c>
      <c r="AI85" s="135">
        <v>0</v>
      </c>
      <c r="AJ85" s="135">
        <v>0</v>
      </c>
      <c r="AK85" s="135">
        <v>0</v>
      </c>
      <c r="AL85" s="135">
        <v>0</v>
      </c>
      <c r="AM85" s="135">
        <v>0</v>
      </c>
      <c r="AN85" s="135">
        <v>0</v>
      </c>
      <c r="AO85" s="135">
        <v>0</v>
      </c>
      <c r="AP85" s="135">
        <v>0</v>
      </c>
      <c r="AQ85" s="135">
        <v>0</v>
      </c>
      <c r="AR85" s="135">
        <v>0</v>
      </c>
      <c r="AS85" s="135">
        <v>0</v>
      </c>
      <c r="AT85" s="135">
        <v>0</v>
      </c>
      <c r="AU85" s="135">
        <v>24.347988960690898</v>
      </c>
      <c r="AV85" s="135">
        <v>28.032935578144507</v>
      </c>
      <c r="AW85" s="135">
        <v>34.811994124522428</v>
      </c>
      <c r="AX85" s="135">
        <v>41.05923753141726</v>
      </c>
      <c r="AY85" s="135">
        <v>47.257196776829211</v>
      </c>
      <c r="AZ85" s="135">
        <v>53.508828309841043</v>
      </c>
      <c r="BA85" s="135">
        <v>53.318199411665745</v>
      </c>
      <c r="BB85" s="135">
        <v>55.027342402508395</v>
      </c>
      <c r="BC85" s="135">
        <v>54.720892577917397</v>
      </c>
      <c r="BD85" s="135">
        <v>80.044086901363457</v>
      </c>
      <c r="BE85" s="135">
        <v>84.54416699363216</v>
      </c>
      <c r="BF85" s="135">
        <v>61.786232635774283</v>
      </c>
      <c r="BG85" s="135">
        <v>47.7701596865288</v>
      </c>
      <c r="BH85" s="135">
        <v>49.32563244044961</v>
      </c>
      <c r="BI85" s="135">
        <v>44.580459130005501</v>
      </c>
      <c r="BJ85" s="135">
        <v>47.600896508272456</v>
      </c>
      <c r="BK85" s="135">
        <v>52.439584860720757</v>
      </c>
      <c r="BL85" s="135">
        <v>53.913214335932572</v>
      </c>
      <c r="BM85" s="135">
        <v>55.406183569131336</v>
      </c>
      <c r="BN85" s="135">
        <v>51.033141495137137</v>
      </c>
      <c r="BO85" s="135">
        <v>45.764827478728705</v>
      </c>
      <c r="BP85" s="135">
        <v>48.543323148041694</v>
      </c>
      <c r="BQ85" s="135">
        <v>49.282145539337627</v>
      </c>
      <c r="BR85" s="135">
        <v>46.790795064839308</v>
      </c>
      <c r="BS85" s="135">
        <v>43.49857490666691</v>
      </c>
      <c r="BT85" s="135">
        <v>40.885217593999556</v>
      </c>
      <c r="BU85" s="135">
        <v>40.246643970453583</v>
      </c>
      <c r="BV85" s="135">
        <v>50.33007632233253</v>
      </c>
      <c r="BW85" s="135">
        <v>39.843654288977632</v>
      </c>
      <c r="BX85" s="135">
        <v>29.429115542991827</v>
      </c>
      <c r="BY85" s="135">
        <v>28.949617630339493</v>
      </c>
      <c r="BZ85" s="136">
        <v>30.728870014588669</v>
      </c>
    </row>
    <row r="86" spans="1:78" ht="26.25" customHeight="1" x14ac:dyDescent="0.2">
      <c r="A86" s="133"/>
      <c r="B86" s="52" t="s">
        <v>266</v>
      </c>
      <c r="C86" s="221" t="s">
        <v>129</v>
      </c>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v>443.5547312467736</v>
      </c>
      <c r="AI86" s="135">
        <v>379.46898883989257</v>
      </c>
      <c r="AJ86" s="135">
        <v>325.107816885045</v>
      </c>
      <c r="AK86" s="135">
        <v>303.19583896245723</v>
      </c>
      <c r="AL86" s="135">
        <v>285.38658029628436</v>
      </c>
      <c r="AM86" s="135">
        <v>275.12033215798431</v>
      </c>
      <c r="AN86" s="135">
        <v>265.23435836263502</v>
      </c>
      <c r="AO86" s="135">
        <v>251.01988422434371</v>
      </c>
      <c r="AP86" s="135">
        <v>245.63236161620574</v>
      </c>
      <c r="AQ86" s="135">
        <v>232.7040865181643</v>
      </c>
      <c r="AR86" s="135">
        <v>222.59330066238789</v>
      </c>
      <c r="AS86" s="135">
        <v>212.44516999151969</v>
      </c>
      <c r="AT86" s="135">
        <v>197.04120745394587</v>
      </c>
      <c r="AU86" s="135">
        <v>189.63283567138822</v>
      </c>
      <c r="AV86" s="135">
        <v>186.26998689347641</v>
      </c>
      <c r="AW86" s="135">
        <v>193.0391085818668</v>
      </c>
      <c r="AX86" s="135">
        <v>192.6899073621689</v>
      </c>
      <c r="AY86" s="135">
        <v>188.33300684977073</v>
      </c>
      <c r="AZ86" s="135">
        <v>188.25725930398406</v>
      </c>
      <c r="BA86" s="135">
        <v>179.09911311464268</v>
      </c>
      <c r="BB86" s="135">
        <v>178.22879349731485</v>
      </c>
      <c r="BC86" s="135">
        <v>168.55267343581218</v>
      </c>
      <c r="BD86" s="135">
        <v>166.22155236844657</v>
      </c>
      <c r="BE86" s="135">
        <v>165.83190960218749</v>
      </c>
      <c r="BF86" s="135">
        <v>161.87426475617457</v>
      </c>
      <c r="BG86" s="135">
        <v>161.45070941698162</v>
      </c>
      <c r="BH86" s="135">
        <v>157.96606983916249</v>
      </c>
      <c r="BI86" s="135">
        <v>155.02113530970166</v>
      </c>
      <c r="BJ86" s="135">
        <v>152.72665737701902</v>
      </c>
      <c r="BK86" s="135">
        <v>150.70379382801008</v>
      </c>
      <c r="BL86" s="135">
        <v>949.55670173659007</v>
      </c>
      <c r="BM86" s="135">
        <v>137.90270653410968</v>
      </c>
      <c r="BN86" s="135">
        <v>136.72007396860457</v>
      </c>
      <c r="BO86" s="135">
        <v>135.84066011809571</v>
      </c>
      <c r="BP86" s="135">
        <v>133.19265237389084</v>
      </c>
      <c r="BQ86" s="135">
        <v>129.96368701666685</v>
      </c>
      <c r="BR86" s="135">
        <v>130.26957033333275</v>
      </c>
      <c r="BS86" s="135">
        <v>132.48821422743364</v>
      </c>
      <c r="BT86" s="135">
        <v>128.39833146105826</v>
      </c>
      <c r="BU86" s="135">
        <v>124.45965684614835</v>
      </c>
      <c r="BV86" s="135">
        <v>121.75385579773227</v>
      </c>
      <c r="BW86" s="135">
        <v>119.85571440332414</v>
      </c>
      <c r="BX86" s="135">
        <v>117.07544764436744</v>
      </c>
      <c r="BY86" s="135">
        <v>114.79768947860677</v>
      </c>
      <c r="BZ86" s="136">
        <v>112.63278862270346</v>
      </c>
    </row>
    <row r="87" spans="1:78" x14ac:dyDescent="0.2">
      <c r="A87" s="133"/>
      <c r="B87" s="52" t="s">
        <v>135</v>
      </c>
      <c r="C87" s="221" t="s">
        <v>136</v>
      </c>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v>0</v>
      </c>
      <c r="AI87" s="135">
        <v>0</v>
      </c>
      <c r="AJ87" s="135">
        <v>0</v>
      </c>
      <c r="AK87" s="135">
        <v>0</v>
      </c>
      <c r="AL87" s="135">
        <v>0</v>
      </c>
      <c r="AM87" s="135">
        <v>0</v>
      </c>
      <c r="AN87" s="135">
        <v>0</v>
      </c>
      <c r="AO87" s="135">
        <v>0</v>
      </c>
      <c r="AP87" s="135">
        <v>0</v>
      </c>
      <c r="AQ87" s="135">
        <v>0</v>
      </c>
      <c r="AR87" s="135">
        <v>0</v>
      </c>
      <c r="AS87" s="135">
        <v>0</v>
      </c>
      <c r="AT87" s="135">
        <v>0</v>
      </c>
      <c r="AU87" s="135">
        <v>0</v>
      </c>
      <c r="AV87" s="135">
        <v>0</v>
      </c>
      <c r="AW87" s="135">
        <v>0</v>
      </c>
      <c r="AX87" s="135">
        <v>0</v>
      </c>
      <c r="AY87" s="135">
        <v>0</v>
      </c>
      <c r="AZ87" s="135">
        <v>0</v>
      </c>
      <c r="BA87" s="135">
        <v>0</v>
      </c>
      <c r="BB87" s="135">
        <v>0</v>
      </c>
      <c r="BC87" s="135">
        <v>0</v>
      </c>
      <c r="BD87" s="135">
        <v>0</v>
      </c>
      <c r="BE87" s="135">
        <v>0</v>
      </c>
      <c r="BF87" s="135">
        <v>0</v>
      </c>
      <c r="BG87" s="135">
        <v>0</v>
      </c>
      <c r="BH87" s="135">
        <v>0</v>
      </c>
      <c r="BI87" s="135">
        <v>0</v>
      </c>
      <c r="BJ87" s="135">
        <v>2.8946444461224492</v>
      </c>
      <c r="BK87" s="135">
        <v>3.2916324353884621</v>
      </c>
      <c r="BL87" s="135">
        <v>167.83889107404207</v>
      </c>
      <c r="BM87" s="135">
        <v>220.58926404961068</v>
      </c>
      <c r="BN87" s="135">
        <v>298.05357933867288</v>
      </c>
      <c r="BO87" s="135">
        <v>85.779595786347045</v>
      </c>
      <c r="BP87" s="135">
        <v>90.363677503581499</v>
      </c>
      <c r="BQ87" s="135">
        <v>5.149424701098944</v>
      </c>
      <c r="BR87" s="135">
        <v>6.4240697612082105</v>
      </c>
      <c r="BS87" s="135">
        <v>2.0186787787039129</v>
      </c>
      <c r="BT87" s="135">
        <v>1.6422765962057595</v>
      </c>
      <c r="BU87" s="135">
        <v>67.463581167414333</v>
      </c>
      <c r="BV87" s="135">
        <v>66.282790248745911</v>
      </c>
      <c r="BW87" s="135">
        <v>65.24605919506908</v>
      </c>
      <c r="BX87" s="135">
        <v>64.036939405248617</v>
      </c>
      <c r="BY87" s="135">
        <v>62.782959721806115</v>
      </c>
      <c r="BZ87" s="136">
        <v>61.590999930649033</v>
      </c>
    </row>
    <row r="88" spans="1:78" x14ac:dyDescent="0.2">
      <c r="A88" s="133"/>
      <c r="B88" s="52" t="s">
        <v>22</v>
      </c>
      <c r="C88" s="221" t="s">
        <v>136</v>
      </c>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v>873.52749314809239</v>
      </c>
      <c r="AI88" s="135">
        <v>858.71406719045365</v>
      </c>
      <c r="AJ88" s="135">
        <v>967.51677130187397</v>
      </c>
      <c r="AK88" s="135">
        <v>1308.2284192796149</v>
      </c>
      <c r="AL88" s="135">
        <v>1487.4816045618547</v>
      </c>
      <c r="AM88" s="135">
        <v>1602.4113306608276</v>
      </c>
      <c r="AN88" s="135">
        <v>1686.3796966806763</v>
      </c>
      <c r="AO88" s="135">
        <v>1746.486655150396</v>
      </c>
      <c r="AP88" s="135">
        <v>1849.3786641012791</v>
      </c>
      <c r="AQ88" s="135">
        <v>1822.8958563156809</v>
      </c>
      <c r="AR88" s="135">
        <v>1552.5760192779171</v>
      </c>
      <c r="AS88" s="135">
        <v>1775.9908086487605</v>
      </c>
      <c r="AT88" s="135">
        <v>2037.9759243385686</v>
      </c>
      <c r="AU88" s="135">
        <v>1111.8926020528904</v>
      </c>
      <c r="AV88" s="135">
        <v>1171.8956717769308</v>
      </c>
      <c r="AW88" s="135">
        <v>1488.6031818545389</v>
      </c>
      <c r="AX88" s="135">
        <v>1520.9058112710625</v>
      </c>
      <c r="AY88" s="135">
        <v>1503.7383406126044</v>
      </c>
      <c r="AZ88" s="135">
        <v>1515.1230389655102</v>
      </c>
      <c r="BA88" s="135">
        <v>1568.5597284173664</v>
      </c>
      <c r="BB88" s="135">
        <v>1611.1782097666999</v>
      </c>
      <c r="BC88" s="135">
        <v>1659.7484497724568</v>
      </c>
      <c r="BD88" s="135">
        <v>1717.7457007709602</v>
      </c>
      <c r="BE88" s="135">
        <v>1862.6543917336473</v>
      </c>
      <c r="BF88" s="135">
        <v>1929.8530287838175</v>
      </c>
      <c r="BG88" s="135">
        <v>2128.2988658681038</v>
      </c>
      <c r="BH88" s="135">
        <v>2348.0492527517654</v>
      </c>
      <c r="BI88" s="135">
        <v>2306.7926672889271</v>
      </c>
      <c r="BJ88" s="135">
        <v>2431.7371685009543</v>
      </c>
      <c r="BK88" s="135">
        <v>2423.2908754115851</v>
      </c>
      <c r="BL88" s="135">
        <v>2495.9771615607706</v>
      </c>
      <c r="BM88" s="135">
        <v>2547.7304137409724</v>
      </c>
      <c r="BN88" s="135">
        <v>2539.1792731156102</v>
      </c>
      <c r="BO88" s="135">
        <v>2452.600346130796</v>
      </c>
      <c r="BP88" s="135">
        <v>2305.0024600461593</v>
      </c>
      <c r="BQ88" s="135">
        <v>0</v>
      </c>
      <c r="BR88" s="135">
        <v>0</v>
      </c>
      <c r="BS88" s="135">
        <v>0</v>
      </c>
      <c r="BT88" s="135">
        <v>0</v>
      </c>
      <c r="BU88" s="135">
        <v>0</v>
      </c>
      <c r="BV88" s="135">
        <v>0</v>
      </c>
      <c r="BW88" s="135">
        <v>0</v>
      </c>
      <c r="BX88" s="135">
        <v>0</v>
      </c>
      <c r="BY88" s="135">
        <v>0</v>
      </c>
      <c r="BZ88" s="136">
        <v>0</v>
      </c>
    </row>
    <row r="89" spans="1:78" x14ac:dyDescent="0.2">
      <c r="A89" s="133"/>
      <c r="B89" s="52" t="s">
        <v>137</v>
      </c>
      <c r="C89" s="221" t="s">
        <v>129</v>
      </c>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v>73.925788541128938</v>
      </c>
      <c r="AI89" s="135">
        <v>63.244831473315429</v>
      </c>
      <c r="AJ89" s="135">
        <v>53.078827246537955</v>
      </c>
      <c r="AK89" s="135">
        <v>51.032962993680918</v>
      </c>
      <c r="AL89" s="135">
        <v>47.564430049380725</v>
      </c>
      <c r="AM89" s="135">
        <v>45.408210161997417</v>
      </c>
      <c r="AN89" s="135">
        <v>42.942705639664723</v>
      </c>
      <c r="AO89" s="135">
        <v>43.031980152744637</v>
      </c>
      <c r="AP89" s="135">
        <v>41.321331860670121</v>
      </c>
      <c r="AQ89" s="135">
        <v>5.6718902583118931</v>
      </c>
      <c r="AR89" s="135">
        <v>0</v>
      </c>
      <c r="AS89" s="135">
        <v>0</v>
      </c>
      <c r="AT89" s="135">
        <v>0</v>
      </c>
      <c r="AU89" s="135">
        <v>0</v>
      </c>
      <c r="AV89" s="135">
        <v>0</v>
      </c>
      <c r="AW89" s="135">
        <v>0</v>
      </c>
      <c r="AX89" s="135">
        <v>0</v>
      </c>
      <c r="AY89" s="135">
        <v>0</v>
      </c>
      <c r="AZ89" s="135">
        <v>0</v>
      </c>
      <c r="BA89" s="135">
        <v>0</v>
      </c>
      <c r="BB89" s="135">
        <v>0</v>
      </c>
      <c r="BC89" s="135">
        <v>0</v>
      </c>
      <c r="BD89" s="135">
        <v>0</v>
      </c>
      <c r="BE89" s="135">
        <v>0</v>
      </c>
      <c r="BF89" s="135">
        <v>0</v>
      </c>
      <c r="BG89" s="135">
        <v>0</v>
      </c>
      <c r="BH89" s="135">
        <v>0</v>
      </c>
      <c r="BI89" s="135">
        <v>0</v>
      </c>
      <c r="BJ89" s="135">
        <v>0</v>
      </c>
      <c r="BK89" s="135">
        <v>0</v>
      </c>
      <c r="BL89" s="135">
        <v>0</v>
      </c>
      <c r="BM89" s="135">
        <v>0</v>
      </c>
      <c r="BN89" s="135">
        <v>0</v>
      </c>
      <c r="BO89" s="135">
        <v>0</v>
      </c>
      <c r="BP89" s="135">
        <v>0</v>
      </c>
      <c r="BQ89" s="135">
        <v>0</v>
      </c>
      <c r="BR89" s="135">
        <v>0</v>
      </c>
      <c r="BS89" s="135">
        <v>0</v>
      </c>
      <c r="BT89" s="135">
        <v>0</v>
      </c>
      <c r="BU89" s="135">
        <v>0</v>
      </c>
      <c r="BV89" s="135">
        <v>0</v>
      </c>
      <c r="BW89" s="135">
        <v>0</v>
      </c>
      <c r="BX89" s="135">
        <v>0</v>
      </c>
      <c r="BY89" s="135">
        <v>0</v>
      </c>
      <c r="BZ89" s="136">
        <v>0</v>
      </c>
    </row>
    <row r="90" spans="1:78" x14ac:dyDescent="0.2">
      <c r="A90" s="133"/>
      <c r="B90" s="52" t="s">
        <v>138</v>
      </c>
      <c r="C90" s="221" t="s">
        <v>126</v>
      </c>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v>0</v>
      </c>
      <c r="AI90" s="135">
        <v>0</v>
      </c>
      <c r="AJ90" s="135">
        <v>0</v>
      </c>
      <c r="AK90" s="135">
        <v>0</v>
      </c>
      <c r="AL90" s="135">
        <v>0</v>
      </c>
      <c r="AM90" s="135">
        <v>0</v>
      </c>
      <c r="AN90" s="135">
        <v>0</v>
      </c>
      <c r="AO90" s="135">
        <v>0</v>
      </c>
      <c r="AP90" s="135">
        <v>0</v>
      </c>
      <c r="AQ90" s="135">
        <v>0</v>
      </c>
      <c r="AR90" s="135">
        <v>0</v>
      </c>
      <c r="AS90" s="135">
        <v>0</v>
      </c>
      <c r="AT90" s="135">
        <v>0</v>
      </c>
      <c r="AU90" s="135">
        <v>0</v>
      </c>
      <c r="AV90" s="135">
        <v>818.00927428535181</v>
      </c>
      <c r="AW90" s="135">
        <v>1122.9419842845937</v>
      </c>
      <c r="AX90" s="135">
        <v>1282.618605579931</v>
      </c>
      <c r="AY90" s="135">
        <v>1528.7300085138763</v>
      </c>
      <c r="AZ90" s="135">
        <v>1774.8279204627679</v>
      </c>
      <c r="BA90" s="135">
        <v>1995.445453554498</v>
      </c>
      <c r="BB90" s="135">
        <v>2190.6520519763071</v>
      </c>
      <c r="BC90" s="135">
        <v>2403.2333440315724</v>
      </c>
      <c r="BD90" s="135">
        <v>2580.7072001748265</v>
      </c>
      <c r="BE90" s="135">
        <v>2822.3139998011825</v>
      </c>
      <c r="BF90" s="135">
        <v>2946.3373992946022</v>
      </c>
      <c r="BG90" s="135">
        <v>3167.5515118412745</v>
      </c>
      <c r="BH90" s="135">
        <v>3349.9888764872589</v>
      </c>
      <c r="BI90" s="135">
        <v>3535.1473448207294</v>
      </c>
      <c r="BJ90" s="135">
        <v>3712.850479353061</v>
      </c>
      <c r="BK90" s="135">
        <v>3977.3735596551151</v>
      </c>
      <c r="BL90" s="135">
        <v>4177.1395037845377</v>
      </c>
      <c r="BM90" s="135">
        <v>4537.7484679899526</v>
      </c>
      <c r="BN90" s="135">
        <v>4692.1360576711531</v>
      </c>
      <c r="BO90" s="135">
        <v>4791.7561329861883</v>
      </c>
      <c r="BP90" s="135">
        <v>4984.2659518162091</v>
      </c>
      <c r="BQ90" s="135">
        <v>5060.4262484861338</v>
      </c>
      <c r="BR90" s="135">
        <v>5238.2105870205505</v>
      </c>
      <c r="BS90" s="135">
        <v>4950.0997756734732</v>
      </c>
      <c r="BT90" s="135">
        <v>4548.4114118208772</v>
      </c>
      <c r="BU90" s="135">
        <v>3953.1132841717131</v>
      </c>
      <c r="BV90" s="135">
        <v>3528.40311591206</v>
      </c>
      <c r="BW90" s="135">
        <v>2969.1111497106008</v>
      </c>
      <c r="BX90" s="135">
        <v>2650.3758470844882</v>
      </c>
      <c r="BY90" s="135">
        <v>2446.8832912889575</v>
      </c>
      <c r="BZ90" s="136">
        <v>2256.6842054150652</v>
      </c>
    </row>
    <row r="91" spans="1:78" ht="25.5" customHeight="1" x14ac:dyDescent="0.2">
      <c r="A91" s="133"/>
      <c r="B91" s="52" t="s">
        <v>145</v>
      </c>
      <c r="C91" s="221" t="s">
        <v>126</v>
      </c>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v>0</v>
      </c>
      <c r="BA91" s="135">
        <v>0</v>
      </c>
      <c r="BB91" s="135">
        <v>0</v>
      </c>
      <c r="BC91" s="135">
        <v>0</v>
      </c>
      <c r="BD91" s="135">
        <v>0</v>
      </c>
      <c r="BE91" s="135">
        <v>0</v>
      </c>
      <c r="BF91" s="135">
        <v>0</v>
      </c>
      <c r="BG91" s="135">
        <v>0</v>
      </c>
      <c r="BH91" s="135">
        <v>0</v>
      </c>
      <c r="BI91" s="135">
        <v>3.7543499520525092</v>
      </c>
      <c r="BJ91" s="135">
        <v>8.4941173796629101</v>
      </c>
      <c r="BK91" s="135">
        <v>15.981139592720329</v>
      </c>
      <c r="BL91" s="135">
        <v>44.47023208462376</v>
      </c>
      <c r="BM91" s="135">
        <v>38.851020364177089</v>
      </c>
      <c r="BN91" s="135">
        <v>51.12796998318052</v>
      </c>
      <c r="BO91" s="135">
        <v>81.642420431784544</v>
      </c>
      <c r="BP91" s="135">
        <v>119.65562102824185</v>
      </c>
      <c r="BQ91" s="135">
        <v>169.45080180425782</v>
      </c>
      <c r="BR91" s="135">
        <v>196.45375553514293</v>
      </c>
      <c r="BS91" s="135">
        <v>216.86962028006553</v>
      </c>
      <c r="BT91" s="135">
        <v>197.78158641607459</v>
      </c>
      <c r="BU91" s="135">
        <v>206.61368414188314</v>
      </c>
      <c r="BV91" s="135">
        <v>209.23922315341238</v>
      </c>
      <c r="BW91" s="135">
        <v>214.7467063282601</v>
      </c>
      <c r="BX91" s="135">
        <v>218.55711351146985</v>
      </c>
      <c r="BY91" s="135">
        <v>224.02651827134204</v>
      </c>
      <c r="BZ91" s="136">
        <v>226.91076532629256</v>
      </c>
    </row>
    <row r="92" spans="1:78" x14ac:dyDescent="0.2">
      <c r="A92" s="133"/>
      <c r="B92" s="52" t="s">
        <v>146</v>
      </c>
      <c r="C92" s="221" t="s">
        <v>136</v>
      </c>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v>0</v>
      </c>
      <c r="BA92" s="135">
        <v>0</v>
      </c>
      <c r="BB92" s="135">
        <v>0</v>
      </c>
      <c r="BC92" s="135">
        <v>0</v>
      </c>
      <c r="BD92" s="135">
        <v>0</v>
      </c>
      <c r="BE92" s="135">
        <v>0</v>
      </c>
      <c r="BF92" s="135">
        <v>0</v>
      </c>
      <c r="BG92" s="135">
        <v>0</v>
      </c>
      <c r="BH92" s="135">
        <v>0</v>
      </c>
      <c r="BI92" s="135">
        <v>0</v>
      </c>
      <c r="BJ92" s="135">
        <v>27.900183235984336</v>
      </c>
      <c r="BK92" s="135">
        <v>26.518341064455537</v>
      </c>
      <c r="BL92" s="135">
        <v>27.256482246001678</v>
      </c>
      <c r="BM92" s="135">
        <v>25.156987557870519</v>
      </c>
      <c r="BN92" s="135">
        <v>22.720104428578569</v>
      </c>
      <c r="BO92" s="135">
        <v>23.482556445954483</v>
      </c>
      <c r="BP92" s="135">
        <v>20.007042109902979</v>
      </c>
      <c r="BQ92" s="135">
        <v>18.991142291204444</v>
      </c>
      <c r="BR92" s="135">
        <v>17.501025244928975</v>
      </c>
      <c r="BS92" s="135">
        <v>14.849239268324203</v>
      </c>
      <c r="BT92" s="135">
        <v>13.230420189613969</v>
      </c>
      <c r="BU92" s="135">
        <v>12.563111909805084</v>
      </c>
      <c r="BV92" s="135">
        <v>13.125565828938086</v>
      </c>
      <c r="BW92" s="135">
        <v>14.226531078052069</v>
      </c>
      <c r="BX92" s="135">
        <v>15.383295893563767</v>
      </c>
      <c r="BY92" s="135">
        <v>16.324707009600754</v>
      </c>
      <c r="BZ92" s="136">
        <v>16.505880516136095</v>
      </c>
    </row>
    <row r="93" spans="1:78" x14ac:dyDescent="0.2">
      <c r="A93" s="133"/>
      <c r="B93" s="52" t="s">
        <v>740</v>
      </c>
      <c r="C93" s="221" t="s">
        <v>136</v>
      </c>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v>1482.8570166003924</v>
      </c>
      <c r="AI93" s="135">
        <v>1394.3830540464087</v>
      </c>
      <c r="AJ93" s="135">
        <v>1510.6009757708669</v>
      </c>
      <c r="AK93" s="135">
        <v>2210.6444760846662</v>
      </c>
      <c r="AL93" s="135">
        <v>2647.8259020843047</v>
      </c>
      <c r="AM93" s="135">
        <v>2989.160038072911</v>
      </c>
      <c r="AN93" s="135">
        <v>3183.8283311589462</v>
      </c>
      <c r="AO93" s="135">
        <v>3379.1003141542983</v>
      </c>
      <c r="AP93" s="135">
        <v>3485.6644050207969</v>
      </c>
      <c r="AQ93" s="135">
        <v>3420.5579062571614</v>
      </c>
      <c r="AR93" s="135">
        <v>3716.4545063859432</v>
      </c>
      <c r="AS93" s="135">
        <v>3878.9889380782852</v>
      </c>
      <c r="AT93" s="135">
        <v>4074.6997244848417</v>
      </c>
      <c r="AU93" s="135">
        <v>4268.1288197180629</v>
      </c>
      <c r="AV93" s="135">
        <v>4543.5976539759831</v>
      </c>
      <c r="AW93" s="135">
        <v>5042.2452674943379</v>
      </c>
      <c r="AX93" s="135">
        <v>5316.6738835648284</v>
      </c>
      <c r="AY93" s="135">
        <v>5482.3687621801137</v>
      </c>
      <c r="AZ93" s="135">
        <v>5491.830616991756</v>
      </c>
      <c r="BA93" s="135">
        <v>5503.9229760150629</v>
      </c>
      <c r="BB93" s="135">
        <v>5517.6647292657235</v>
      </c>
      <c r="BC93" s="135">
        <v>5701.0097382381846</v>
      </c>
      <c r="BD93" s="135">
        <v>5878.7753567578902</v>
      </c>
      <c r="BE93" s="135">
        <v>6154.2699721467043</v>
      </c>
      <c r="BF93" s="135">
        <v>6450.8094660188272</v>
      </c>
      <c r="BG93" s="135">
        <v>5860.1083851755493</v>
      </c>
      <c r="BH93" s="135">
        <v>5840.770381839835</v>
      </c>
      <c r="BI93" s="135">
        <v>5711.5407537981364</v>
      </c>
      <c r="BJ93" s="135">
        <v>5899.1389285581399</v>
      </c>
      <c r="BK93" s="135">
        <v>5829.7870315081072</v>
      </c>
      <c r="BL93" s="135">
        <v>6351.7472451499052</v>
      </c>
      <c r="BM93" s="135">
        <v>6554.8249992494821</v>
      </c>
      <c r="BN93" s="135">
        <v>6645.5914493528498</v>
      </c>
      <c r="BO93" s="135">
        <v>6873.5143555607683</v>
      </c>
      <c r="BP93" s="135">
        <v>6933.7605782651071</v>
      </c>
      <c r="BQ93" s="135">
        <v>6941.3423087371402</v>
      </c>
      <c r="BR93" s="135">
        <v>6877.7049833638448</v>
      </c>
      <c r="BS93" s="135">
        <v>6779.1637019142654</v>
      </c>
      <c r="BT93" s="135">
        <v>6428.3218570244708</v>
      </c>
      <c r="BU93" s="135">
        <v>6021.2409491495519</v>
      </c>
      <c r="BV93" s="135">
        <v>5581.3552377625374</v>
      </c>
      <c r="BW93" s="135">
        <v>5263.1215717147252</v>
      </c>
      <c r="BX93" s="135">
        <v>5140.7142551301058</v>
      </c>
      <c r="BY93" s="135">
        <v>5213.1352403827541</v>
      </c>
      <c r="BZ93" s="136">
        <v>5342.2748056454993</v>
      </c>
    </row>
    <row r="94" spans="1:78" x14ac:dyDescent="0.2">
      <c r="A94" s="133"/>
      <c r="B94" s="52" t="s">
        <v>255</v>
      </c>
      <c r="C94" s="221"/>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v>328.60059103710228</v>
      </c>
      <c r="AI94" s="135">
        <v>329.44796709793587</v>
      </c>
      <c r="AJ94" s="135">
        <v>313.06590711502417</v>
      </c>
      <c r="AK94" s="135">
        <v>332.20324473153585</v>
      </c>
      <c r="AL94" s="135">
        <v>359.85050328685355</v>
      </c>
      <c r="AM94" s="135">
        <v>409.97438219963755</v>
      </c>
      <c r="AN94" s="135">
        <v>483.24965509288728</v>
      </c>
      <c r="AO94" s="135">
        <v>572.90279453742266</v>
      </c>
      <c r="AP94" s="135">
        <v>716.12819301061643</v>
      </c>
      <c r="AQ94" s="135">
        <v>849.48344021268531</v>
      </c>
      <c r="AR94" s="135">
        <v>980.86254054877224</v>
      </c>
      <c r="AS94" s="135">
        <v>1127.8417017087759</v>
      </c>
      <c r="AT94" s="135">
        <v>1294.2156765414099</v>
      </c>
      <c r="AU94" s="135">
        <v>1553.1890058581839</v>
      </c>
      <c r="AV94" s="135">
        <v>1709.2189406883565</v>
      </c>
      <c r="AW94" s="135">
        <v>1855.0688300685449</v>
      </c>
      <c r="AX94" s="135">
        <v>1950.4998620411577</v>
      </c>
      <c r="AY94" s="135">
        <v>1625.9620824515857</v>
      </c>
      <c r="AZ94" s="135">
        <v>1271.8348434474688</v>
      </c>
      <c r="BA94" s="135">
        <v>970.48823636939153</v>
      </c>
      <c r="BB94" s="135">
        <v>617.05186694856241</v>
      </c>
      <c r="BC94" s="135">
        <v>229.24072215052371</v>
      </c>
      <c r="BD94" s="135">
        <v>4.3091682008060488</v>
      </c>
      <c r="BE94" s="135">
        <v>0</v>
      </c>
      <c r="BF94" s="135">
        <v>0</v>
      </c>
      <c r="BG94" s="135">
        <v>0</v>
      </c>
      <c r="BH94" s="135">
        <v>0</v>
      </c>
      <c r="BI94" s="135">
        <v>0</v>
      </c>
      <c r="BJ94" s="135">
        <v>0</v>
      </c>
      <c r="BK94" s="135">
        <v>0</v>
      </c>
      <c r="BL94" s="135">
        <v>0</v>
      </c>
      <c r="BM94" s="135">
        <v>0</v>
      </c>
      <c r="BN94" s="135">
        <v>0</v>
      </c>
      <c r="BO94" s="135">
        <v>0</v>
      </c>
      <c r="BP94" s="135">
        <v>0</v>
      </c>
      <c r="BQ94" s="135">
        <v>0</v>
      </c>
      <c r="BR94" s="135">
        <v>0</v>
      </c>
      <c r="BS94" s="135">
        <v>0</v>
      </c>
      <c r="BT94" s="135">
        <v>0</v>
      </c>
      <c r="BU94" s="135">
        <v>0</v>
      </c>
      <c r="BV94" s="135">
        <v>0</v>
      </c>
      <c r="BW94" s="135">
        <v>0</v>
      </c>
      <c r="BX94" s="135">
        <v>0</v>
      </c>
      <c r="BY94" s="135">
        <v>0</v>
      </c>
      <c r="BZ94" s="136">
        <v>0</v>
      </c>
    </row>
    <row r="95" spans="1:78" x14ac:dyDescent="0.2">
      <c r="A95" s="133"/>
      <c r="B95" s="62" t="s">
        <v>250</v>
      </c>
      <c r="C95" s="221" t="s">
        <v>136</v>
      </c>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v>328.60059103710228</v>
      </c>
      <c r="AI95" s="135">
        <v>329.04255532666616</v>
      </c>
      <c r="AJ95" s="135">
        <v>311.94126467897928</v>
      </c>
      <c r="AK95" s="135">
        <v>329.55460028046502</v>
      </c>
      <c r="AL95" s="135">
        <v>354.70948727832069</v>
      </c>
      <c r="AM95" s="135">
        <v>403.62928032740012</v>
      </c>
      <c r="AN95" s="135">
        <v>473.46143221171349</v>
      </c>
      <c r="AO95" s="135">
        <v>559.30824904029578</v>
      </c>
      <c r="AP95" s="135">
        <v>693.27086630068175</v>
      </c>
      <c r="AQ95" s="135">
        <v>816.37258836219303</v>
      </c>
      <c r="AR95" s="135">
        <v>936.83608735590826</v>
      </c>
      <c r="AS95" s="135">
        <v>1068.8033903574953</v>
      </c>
      <c r="AT95" s="135">
        <v>1216.4855848994846</v>
      </c>
      <c r="AU95" s="135">
        <v>1447.5612444623505</v>
      </c>
      <c r="AV95" s="135">
        <v>1582.2300578329491</v>
      </c>
      <c r="AW95" s="135">
        <v>1700.4301200735845</v>
      </c>
      <c r="AX95" s="135">
        <v>1769.1388335744759</v>
      </c>
      <c r="AY95" s="135">
        <v>1450.5699380886883</v>
      </c>
      <c r="AZ95" s="135">
        <v>1123.5977583107424</v>
      </c>
      <c r="BA95" s="135">
        <v>856.18712837555586</v>
      </c>
      <c r="BB95" s="135">
        <v>539.76076834697403</v>
      </c>
      <c r="BC95" s="135">
        <v>200.35355724674119</v>
      </c>
      <c r="BD95" s="135">
        <v>4.3091682008060488</v>
      </c>
      <c r="BE95" s="135">
        <v>0</v>
      </c>
      <c r="BF95" s="135">
        <v>0</v>
      </c>
      <c r="BG95" s="135">
        <v>0</v>
      </c>
      <c r="BH95" s="135">
        <v>0</v>
      </c>
      <c r="BI95" s="135">
        <v>0</v>
      </c>
      <c r="BJ95" s="135">
        <v>0</v>
      </c>
      <c r="BK95" s="135">
        <v>0</v>
      </c>
      <c r="BL95" s="135">
        <v>0</v>
      </c>
      <c r="BM95" s="135">
        <v>0</v>
      </c>
      <c r="BN95" s="135">
        <v>0</v>
      </c>
      <c r="BO95" s="135">
        <v>0</v>
      </c>
      <c r="BP95" s="135">
        <v>0</v>
      </c>
      <c r="BQ95" s="135">
        <v>0</v>
      </c>
      <c r="BR95" s="135">
        <v>0</v>
      </c>
      <c r="BS95" s="135">
        <v>0</v>
      </c>
      <c r="BT95" s="135">
        <v>0</v>
      </c>
      <c r="BU95" s="135">
        <v>0</v>
      </c>
      <c r="BV95" s="135">
        <v>0</v>
      </c>
      <c r="BW95" s="135">
        <v>0</v>
      </c>
      <c r="BX95" s="135">
        <v>0</v>
      </c>
      <c r="BY95" s="135">
        <v>0</v>
      </c>
      <c r="BZ95" s="136">
        <v>0</v>
      </c>
    </row>
    <row r="96" spans="1:78" s="58" customFormat="1" ht="15.75" x14ac:dyDescent="0.25">
      <c r="A96" s="147"/>
      <c r="B96" s="62" t="s">
        <v>251</v>
      </c>
      <c r="C96" s="221" t="s">
        <v>136</v>
      </c>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135">
        <v>0</v>
      </c>
      <c r="AI96" s="135">
        <v>0.40541177126970318</v>
      </c>
      <c r="AJ96" s="135">
        <v>1.1246424360449572</v>
      </c>
      <c r="AK96" s="135">
        <v>2.6486444510708247</v>
      </c>
      <c r="AL96" s="135">
        <v>5.1410160085328718</v>
      </c>
      <c r="AM96" s="135">
        <v>6.3451018722373984</v>
      </c>
      <c r="AN96" s="135">
        <v>9.7882228811738532</v>
      </c>
      <c r="AO96" s="135">
        <v>13.594545497126909</v>
      </c>
      <c r="AP96" s="135">
        <v>22.857326709934792</v>
      </c>
      <c r="AQ96" s="135">
        <v>33.110851850492331</v>
      </c>
      <c r="AR96" s="135">
        <v>44.026453192864103</v>
      </c>
      <c r="AS96" s="135">
        <v>59.038311351280576</v>
      </c>
      <c r="AT96" s="135">
        <v>77.730091641925412</v>
      </c>
      <c r="AU96" s="135">
        <v>105.62776139583352</v>
      </c>
      <c r="AV96" s="135">
        <v>126.98888285540748</v>
      </c>
      <c r="AW96" s="135">
        <v>154.63870999496032</v>
      </c>
      <c r="AX96" s="135">
        <v>181.36102846668172</v>
      </c>
      <c r="AY96" s="135">
        <v>175.3921443628974</v>
      </c>
      <c r="AZ96" s="135">
        <v>148.23708513672648</v>
      </c>
      <c r="BA96" s="135">
        <v>114.30110799383577</v>
      </c>
      <c r="BB96" s="135">
        <v>77.291098601588345</v>
      </c>
      <c r="BC96" s="135">
        <v>28.887164903782498</v>
      </c>
      <c r="BD96" s="135">
        <v>0</v>
      </c>
      <c r="BE96" s="135">
        <v>0</v>
      </c>
      <c r="BF96" s="135">
        <v>0</v>
      </c>
      <c r="BG96" s="135">
        <v>0</v>
      </c>
      <c r="BH96" s="135">
        <v>0</v>
      </c>
      <c r="BI96" s="135">
        <v>0</v>
      </c>
      <c r="BJ96" s="135">
        <v>0</v>
      </c>
      <c r="BK96" s="135">
        <v>0</v>
      </c>
      <c r="BL96" s="135">
        <v>0</v>
      </c>
      <c r="BM96" s="135">
        <v>0</v>
      </c>
      <c r="BN96" s="135">
        <v>0</v>
      </c>
      <c r="BO96" s="135">
        <v>0</v>
      </c>
      <c r="BP96" s="135">
        <v>0</v>
      </c>
      <c r="BQ96" s="135">
        <v>0</v>
      </c>
      <c r="BR96" s="135">
        <v>0</v>
      </c>
      <c r="BS96" s="135">
        <v>0</v>
      </c>
      <c r="BT96" s="135">
        <v>0</v>
      </c>
      <c r="BU96" s="135">
        <v>0</v>
      </c>
      <c r="BV96" s="135">
        <v>0</v>
      </c>
      <c r="BW96" s="135">
        <v>0</v>
      </c>
      <c r="BX96" s="135">
        <v>0</v>
      </c>
      <c r="BY96" s="135">
        <v>0</v>
      </c>
      <c r="BZ96" s="136">
        <v>0</v>
      </c>
    </row>
    <row r="97" spans="1:78" ht="25.5" customHeight="1" x14ac:dyDescent="0.2">
      <c r="A97" s="133"/>
      <c r="B97" s="52" t="s">
        <v>243</v>
      </c>
      <c r="C97" s="221"/>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v>2579.0721713869393</v>
      </c>
      <c r="AI97" s="135">
        <v>2454.2245593624216</v>
      </c>
      <c r="AJ97" s="135">
        <v>2403.7502041468297</v>
      </c>
      <c r="AK97" s="135">
        <v>2765.0183788719555</v>
      </c>
      <c r="AL97" s="135">
        <v>2618.3995105425624</v>
      </c>
      <c r="AM97" s="135">
        <v>2618.1284723255735</v>
      </c>
      <c r="AN97" s="135">
        <v>2988.3646499706197</v>
      </c>
      <c r="AO97" s="135">
        <v>3263.2336545351632</v>
      </c>
      <c r="AP97" s="135">
        <v>3332.7533883625188</v>
      </c>
      <c r="AQ97" s="135">
        <v>3398.8176398941282</v>
      </c>
      <c r="AR97" s="135">
        <v>3744.471813924511</v>
      </c>
      <c r="AS97" s="135">
        <v>3844.5641355787807</v>
      </c>
      <c r="AT97" s="135">
        <v>3994.4531742125182</v>
      </c>
      <c r="AU97" s="135">
        <v>4519.7560287750448</v>
      </c>
      <c r="AV97" s="135">
        <v>5969.8404689328099</v>
      </c>
      <c r="AW97" s="135">
        <v>6159.553749051559</v>
      </c>
      <c r="AX97" s="135">
        <v>6134.4727966169985</v>
      </c>
      <c r="AY97" s="135">
        <v>5825.5683939951323</v>
      </c>
      <c r="AZ97" s="135">
        <v>5509.9448595716631</v>
      </c>
      <c r="BA97" s="135">
        <v>5407.0865415673115</v>
      </c>
      <c r="BB97" s="135">
        <v>5108.1443448491455</v>
      </c>
      <c r="BC97" s="135">
        <v>5314.0622716476637</v>
      </c>
      <c r="BD97" s="135">
        <v>5633.5779130238252</v>
      </c>
      <c r="BE97" s="135">
        <v>6095.5404570086366</v>
      </c>
      <c r="BF97" s="135">
        <v>5941.3741110052688</v>
      </c>
      <c r="BG97" s="135">
        <v>3261.1422512596491</v>
      </c>
      <c r="BH97" s="135">
        <v>0</v>
      </c>
      <c r="BI97" s="135">
        <v>0</v>
      </c>
      <c r="BJ97" s="135">
        <v>0</v>
      </c>
      <c r="BK97" s="135">
        <v>0</v>
      </c>
      <c r="BL97" s="135">
        <v>0</v>
      </c>
      <c r="BM97" s="135">
        <v>0</v>
      </c>
      <c r="BN97" s="135">
        <v>0</v>
      </c>
      <c r="BO97" s="135">
        <v>0</v>
      </c>
      <c r="BP97" s="135">
        <v>0</v>
      </c>
      <c r="BQ97" s="135">
        <v>0</v>
      </c>
      <c r="BR97" s="135">
        <v>0</v>
      </c>
      <c r="BS97" s="135">
        <v>0</v>
      </c>
      <c r="BT97" s="135">
        <v>0</v>
      </c>
      <c r="BU97" s="135">
        <v>0</v>
      </c>
      <c r="BV97" s="135">
        <v>0</v>
      </c>
      <c r="BW97" s="135">
        <v>0</v>
      </c>
      <c r="BX97" s="135">
        <v>0</v>
      </c>
      <c r="BY97" s="135">
        <v>0</v>
      </c>
      <c r="BZ97" s="136">
        <v>0</v>
      </c>
    </row>
    <row r="98" spans="1:78" x14ac:dyDescent="0.2">
      <c r="A98" s="133"/>
      <c r="B98" s="62" t="s">
        <v>256</v>
      </c>
      <c r="C98" s="221" t="s">
        <v>136</v>
      </c>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v>0</v>
      </c>
      <c r="AI98" s="135">
        <v>31.30956804352634</v>
      </c>
      <c r="AJ98" s="135">
        <v>47.298335790254157</v>
      </c>
      <c r="AK98" s="135">
        <v>54.68921857315793</v>
      </c>
      <c r="AL98" s="135">
        <v>86.431092332645491</v>
      </c>
      <c r="AM98" s="135">
        <v>220.03452025514142</v>
      </c>
      <c r="AN98" s="135">
        <v>400.16812954901246</v>
      </c>
      <c r="AO98" s="135">
        <v>658.97674500167705</v>
      </c>
      <c r="AP98" s="135">
        <v>909.16734671505253</v>
      </c>
      <c r="AQ98" s="135">
        <v>1155.8853821392242</v>
      </c>
      <c r="AR98" s="135">
        <v>1420.2085611741986</v>
      </c>
      <c r="AS98" s="135">
        <v>1660.2104228938988</v>
      </c>
      <c r="AT98" s="135">
        <v>1776.0664144237026</v>
      </c>
      <c r="AU98" s="135">
        <v>2131.3583477720194</v>
      </c>
      <c r="AV98" s="135">
        <v>2507.2119959808988</v>
      </c>
      <c r="AW98" s="135">
        <v>2679.1772439121096</v>
      </c>
      <c r="AX98" s="135">
        <v>2661.9511895192177</v>
      </c>
      <c r="AY98" s="135">
        <v>2275.1372710377386</v>
      </c>
      <c r="AZ98" s="135">
        <v>2080.7332595896296</v>
      </c>
      <c r="BA98" s="135">
        <v>1888.7996578341936</v>
      </c>
      <c r="BB98" s="135">
        <v>1692.9621658117451</v>
      </c>
      <c r="BC98" s="135">
        <v>1586.978086269097</v>
      </c>
      <c r="BD98" s="135">
        <v>1505.9969315367373</v>
      </c>
      <c r="BE98" s="135">
        <v>1458.979975068449</v>
      </c>
      <c r="BF98" s="135">
        <v>819.93308088173092</v>
      </c>
      <c r="BG98" s="135">
        <v>315.79439885502853</v>
      </c>
      <c r="BH98" s="135">
        <v>0</v>
      </c>
      <c r="BI98" s="135">
        <v>0</v>
      </c>
      <c r="BJ98" s="135">
        <v>0</v>
      </c>
      <c r="BK98" s="135">
        <v>0</v>
      </c>
      <c r="BL98" s="135">
        <v>0</v>
      </c>
      <c r="BM98" s="135">
        <v>0</v>
      </c>
      <c r="BN98" s="135">
        <v>0</v>
      </c>
      <c r="BO98" s="135">
        <v>0</v>
      </c>
      <c r="BP98" s="135">
        <v>0</v>
      </c>
      <c r="BQ98" s="135">
        <v>0</v>
      </c>
      <c r="BR98" s="135">
        <v>0</v>
      </c>
      <c r="BS98" s="135">
        <v>0</v>
      </c>
      <c r="BT98" s="135">
        <v>0</v>
      </c>
      <c r="BU98" s="135">
        <v>0</v>
      </c>
      <c r="BV98" s="135">
        <v>0</v>
      </c>
      <c r="BW98" s="135">
        <v>0</v>
      </c>
      <c r="BX98" s="135">
        <v>0</v>
      </c>
      <c r="BY98" s="135">
        <v>0</v>
      </c>
      <c r="BZ98" s="136">
        <v>0</v>
      </c>
    </row>
    <row r="99" spans="1:78" x14ac:dyDescent="0.2">
      <c r="A99" s="133"/>
      <c r="B99" s="62" t="s">
        <v>257</v>
      </c>
      <c r="C99" s="221" t="s">
        <v>136</v>
      </c>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v>2579.0721713869393</v>
      </c>
      <c r="AI99" s="135">
        <v>2422.9149913188953</v>
      </c>
      <c r="AJ99" s="135">
        <v>2356.4518683565757</v>
      </c>
      <c r="AK99" s="135">
        <v>2710.3291602987974</v>
      </c>
      <c r="AL99" s="135">
        <v>2531.9684182099172</v>
      </c>
      <c r="AM99" s="135">
        <v>2398.0939520704319</v>
      </c>
      <c r="AN99" s="135">
        <v>2588.1965204216076</v>
      </c>
      <c r="AO99" s="135">
        <v>2604.2569095334861</v>
      </c>
      <c r="AP99" s="135">
        <v>2423.5860416474661</v>
      </c>
      <c r="AQ99" s="135">
        <v>2242.9322577549046</v>
      </c>
      <c r="AR99" s="135">
        <v>2324.2632527503129</v>
      </c>
      <c r="AS99" s="135">
        <v>2184.3537126848823</v>
      </c>
      <c r="AT99" s="135">
        <v>2218.3867597888157</v>
      </c>
      <c r="AU99" s="135">
        <v>2388.3976810030254</v>
      </c>
      <c r="AV99" s="135">
        <v>3462.6284729519107</v>
      </c>
      <c r="AW99" s="135">
        <v>3480.3765051394498</v>
      </c>
      <c r="AX99" s="135">
        <v>3472.5216070977808</v>
      </c>
      <c r="AY99" s="135">
        <v>3550.4311229573932</v>
      </c>
      <c r="AZ99" s="135">
        <v>3429.2115999820335</v>
      </c>
      <c r="BA99" s="135">
        <v>3518.286883733118</v>
      </c>
      <c r="BB99" s="135">
        <v>3415.1821790374006</v>
      </c>
      <c r="BC99" s="135">
        <v>3727.0841853785669</v>
      </c>
      <c r="BD99" s="135">
        <v>4127.5809814870872</v>
      </c>
      <c r="BE99" s="135">
        <v>4636.5604819401869</v>
      </c>
      <c r="BF99" s="135">
        <v>5121.4410301235375</v>
      </c>
      <c r="BG99" s="135">
        <v>2945.3478524046209</v>
      </c>
      <c r="BH99" s="135">
        <v>0</v>
      </c>
      <c r="BI99" s="135">
        <v>0</v>
      </c>
      <c r="BJ99" s="135">
        <v>0</v>
      </c>
      <c r="BK99" s="135">
        <v>0</v>
      </c>
      <c r="BL99" s="135">
        <v>0</v>
      </c>
      <c r="BM99" s="135">
        <v>0</v>
      </c>
      <c r="BN99" s="135">
        <v>0</v>
      </c>
      <c r="BO99" s="135">
        <v>0</v>
      </c>
      <c r="BP99" s="135">
        <v>0</v>
      </c>
      <c r="BQ99" s="135">
        <v>0</v>
      </c>
      <c r="BR99" s="135">
        <v>0</v>
      </c>
      <c r="BS99" s="135">
        <v>0</v>
      </c>
      <c r="BT99" s="135">
        <v>0</v>
      </c>
      <c r="BU99" s="135">
        <v>0</v>
      </c>
      <c r="BV99" s="135">
        <v>0</v>
      </c>
      <c r="BW99" s="135">
        <v>0</v>
      </c>
      <c r="BX99" s="135">
        <v>0</v>
      </c>
      <c r="BY99" s="135">
        <v>0</v>
      </c>
      <c r="BZ99" s="136">
        <v>0</v>
      </c>
    </row>
    <row r="100" spans="1:78" x14ac:dyDescent="0.2">
      <c r="A100" s="133"/>
      <c r="B100" s="52" t="s">
        <v>26</v>
      </c>
      <c r="C100" s="221" t="s">
        <v>126</v>
      </c>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v>421.66576526541962</v>
      </c>
      <c r="AI100" s="135">
        <v>410.30359911317669</v>
      </c>
      <c r="AJ100" s="135">
        <v>403.93409104663249</v>
      </c>
      <c r="AK100" s="135">
        <v>413.59813328677347</v>
      </c>
      <c r="AL100" s="135">
        <v>450.95269793132661</v>
      </c>
      <c r="AM100" s="135">
        <v>439.93213514609732</v>
      </c>
      <c r="AN100" s="135">
        <v>406.60025140755772</v>
      </c>
      <c r="AO100" s="135">
        <v>398.77385913381539</v>
      </c>
      <c r="AP100" s="135">
        <v>473.3246086262065</v>
      </c>
      <c r="AQ100" s="135">
        <v>450.75541397628876</v>
      </c>
      <c r="AR100" s="135">
        <v>431.68206759033279</v>
      </c>
      <c r="AS100" s="135">
        <v>408.3495440782857</v>
      </c>
      <c r="AT100" s="135">
        <v>413.34330557179396</v>
      </c>
      <c r="AU100" s="135">
        <v>427.94092112362029</v>
      </c>
      <c r="AV100" s="135">
        <v>433.65689322716469</v>
      </c>
      <c r="AW100" s="135">
        <v>449.09398437744721</v>
      </c>
      <c r="AX100" s="135">
        <v>445.94020828591187</v>
      </c>
      <c r="AY100" s="135">
        <v>446.6154197730317</v>
      </c>
      <c r="AZ100" s="135">
        <v>415.62211808055622</v>
      </c>
      <c r="BA100" s="135">
        <v>415.10983510465468</v>
      </c>
      <c r="BB100" s="135">
        <v>413.1303166452546</v>
      </c>
      <c r="BC100" s="135">
        <v>410.36616985058663</v>
      </c>
      <c r="BD100" s="135">
        <v>422.69670447575987</v>
      </c>
      <c r="BE100" s="135">
        <v>431.5442454873567</v>
      </c>
      <c r="BF100" s="135">
        <v>435.16956565151833</v>
      </c>
      <c r="BG100" s="135">
        <v>408.36200438107102</v>
      </c>
      <c r="BH100" s="135">
        <v>423.9960070216967</v>
      </c>
      <c r="BI100" s="135">
        <v>413.65209351136747</v>
      </c>
      <c r="BJ100" s="135">
        <v>413.34283083656265</v>
      </c>
      <c r="BK100" s="135">
        <v>440.14637787103891</v>
      </c>
      <c r="BL100" s="135">
        <v>535.93379877332575</v>
      </c>
      <c r="BM100" s="135">
        <v>554.06253393798784</v>
      </c>
      <c r="BN100" s="135">
        <v>541.63743282104201</v>
      </c>
      <c r="BO100" s="135">
        <v>544.86139394276518</v>
      </c>
      <c r="BP100" s="135">
        <v>556.73048190267843</v>
      </c>
      <c r="BQ100" s="135">
        <v>557.9078526683594</v>
      </c>
      <c r="BR100" s="135">
        <v>564.58364437527712</v>
      </c>
      <c r="BS100" s="135">
        <v>565.94825302865979</v>
      </c>
      <c r="BT100" s="135">
        <v>534.14597570707474</v>
      </c>
      <c r="BU100" s="135">
        <v>516.64290711692615</v>
      </c>
      <c r="BV100" s="135">
        <v>514.44980356646204</v>
      </c>
      <c r="BW100" s="135">
        <v>508.71745109804658</v>
      </c>
      <c r="BX100" s="135">
        <v>497.06755933097918</v>
      </c>
      <c r="BY100" s="135">
        <v>487.57556672688776</v>
      </c>
      <c r="BZ100" s="136">
        <v>478.79710696414116</v>
      </c>
    </row>
    <row r="101" spans="1:78" x14ac:dyDescent="0.2">
      <c r="A101" s="133"/>
      <c r="B101" s="52" t="s">
        <v>160</v>
      </c>
      <c r="C101" s="221" t="s">
        <v>126</v>
      </c>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v>6.3598125442411177</v>
      </c>
      <c r="BM101" s="135">
        <v>8.0089765325657645</v>
      </c>
      <c r="BN101" s="135">
        <v>10.331158339304388</v>
      </c>
      <c r="BO101" s="135">
        <v>10.476433616829064</v>
      </c>
      <c r="BP101" s="135">
        <v>10.149085157905962</v>
      </c>
      <c r="BQ101" s="135">
        <v>9.776353248936978</v>
      </c>
      <c r="BR101" s="135">
        <v>39.241891044242891</v>
      </c>
      <c r="BS101" s="135">
        <v>45.483070332390547</v>
      </c>
      <c r="BT101" s="135">
        <v>41.926424659511326</v>
      </c>
      <c r="BU101" s="135">
        <v>42.533446246431318</v>
      </c>
      <c r="BV101" s="135">
        <v>43.658676535162904</v>
      </c>
      <c r="BW101" s="135">
        <v>43.053702426243326</v>
      </c>
      <c r="BX101" s="135">
        <v>42.334846416509066</v>
      </c>
      <c r="BY101" s="135">
        <v>41.576055975398894</v>
      </c>
      <c r="BZ101" s="136">
        <v>40.853291585996956</v>
      </c>
    </row>
    <row r="102" spans="1:78" ht="25.5" customHeight="1" x14ac:dyDescent="0.2">
      <c r="A102" s="133"/>
      <c r="B102" s="52" t="s">
        <v>161</v>
      </c>
      <c r="C102" s="221" t="s">
        <v>126</v>
      </c>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v>0</v>
      </c>
      <c r="AI102" s="135">
        <v>9.8980538399299363</v>
      </c>
      <c r="AJ102" s="135">
        <v>49.099760956929181</v>
      </c>
      <c r="AK102" s="135">
        <v>88.749336199157398</v>
      </c>
      <c r="AL102" s="135">
        <v>136.46717582301741</v>
      </c>
      <c r="AM102" s="135">
        <v>189.08475775545867</v>
      </c>
      <c r="AN102" s="135">
        <v>231.83604661062492</v>
      </c>
      <c r="AO102" s="135">
        <v>286.99851996335951</v>
      </c>
      <c r="AP102" s="135">
        <v>363.13793949561062</v>
      </c>
      <c r="AQ102" s="135">
        <v>422.54111704169804</v>
      </c>
      <c r="AR102" s="135">
        <v>472.70843020006924</v>
      </c>
      <c r="AS102" s="135">
        <v>522.51361039764026</v>
      </c>
      <c r="AT102" s="135">
        <v>574.8605732950723</v>
      </c>
      <c r="AU102" s="135">
        <v>667.72916538900324</v>
      </c>
      <c r="AV102" s="135">
        <v>41.899886408938784</v>
      </c>
      <c r="AW102" s="135">
        <v>0</v>
      </c>
      <c r="AX102" s="135">
        <v>0</v>
      </c>
      <c r="AY102" s="135">
        <v>0</v>
      </c>
      <c r="AZ102" s="135">
        <v>0</v>
      </c>
      <c r="BA102" s="135">
        <v>0</v>
      </c>
      <c r="BB102" s="135">
        <v>0</v>
      </c>
      <c r="BC102" s="135">
        <v>0</v>
      </c>
      <c r="BD102" s="135">
        <v>0</v>
      </c>
      <c r="BE102" s="135">
        <v>0</v>
      </c>
      <c r="BF102" s="135">
        <v>0</v>
      </c>
      <c r="BG102" s="135">
        <v>0</v>
      </c>
      <c r="BH102" s="135">
        <v>0</v>
      </c>
      <c r="BI102" s="135">
        <v>0</v>
      </c>
      <c r="BJ102" s="135">
        <v>0</v>
      </c>
      <c r="BK102" s="135">
        <v>0</v>
      </c>
      <c r="BL102" s="135">
        <v>0</v>
      </c>
      <c r="BM102" s="135">
        <v>0</v>
      </c>
      <c r="BN102" s="135">
        <v>0</v>
      </c>
      <c r="BO102" s="135">
        <v>0</v>
      </c>
      <c r="BP102" s="135">
        <v>0</v>
      </c>
      <c r="BQ102" s="135">
        <v>0</v>
      </c>
      <c r="BR102" s="135">
        <v>0</v>
      </c>
      <c r="BS102" s="135">
        <v>0</v>
      </c>
      <c r="BT102" s="135">
        <v>0</v>
      </c>
      <c r="BU102" s="135">
        <v>0</v>
      </c>
      <c r="BV102" s="135">
        <v>0</v>
      </c>
      <c r="BW102" s="135">
        <v>0</v>
      </c>
      <c r="BX102" s="135">
        <v>0</v>
      </c>
      <c r="BY102" s="135">
        <v>0</v>
      </c>
      <c r="BZ102" s="136">
        <v>0</v>
      </c>
    </row>
    <row r="103" spans="1:78" x14ac:dyDescent="0.2">
      <c r="A103" s="133"/>
      <c r="B103" s="52" t="s">
        <v>267</v>
      </c>
      <c r="C103" s="134" t="s">
        <v>126</v>
      </c>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v>0</v>
      </c>
      <c r="AI103" s="135">
        <v>0</v>
      </c>
      <c r="AJ103" s="135">
        <v>0</v>
      </c>
      <c r="AK103" s="135">
        <v>0</v>
      </c>
      <c r="AL103" s="135">
        <v>0</v>
      </c>
      <c r="AM103" s="135">
        <v>0</v>
      </c>
      <c r="AN103" s="135">
        <v>0</v>
      </c>
      <c r="AO103" s="135">
        <v>0</v>
      </c>
      <c r="AP103" s="135">
        <v>0</v>
      </c>
      <c r="AQ103" s="135">
        <v>0</v>
      </c>
      <c r="AR103" s="135">
        <v>0</v>
      </c>
      <c r="AS103" s="135">
        <v>0</v>
      </c>
      <c r="AT103" s="135">
        <v>0</v>
      </c>
      <c r="AU103" s="135">
        <v>0</v>
      </c>
      <c r="AV103" s="135">
        <v>0</v>
      </c>
      <c r="AW103" s="135">
        <v>0</v>
      </c>
      <c r="AX103" s="135">
        <v>0</v>
      </c>
      <c r="AY103" s="135">
        <v>0</v>
      </c>
      <c r="AZ103" s="135">
        <v>0</v>
      </c>
      <c r="BA103" s="135">
        <v>0</v>
      </c>
      <c r="BB103" s="135">
        <v>0</v>
      </c>
      <c r="BC103" s="135">
        <v>0</v>
      </c>
      <c r="BD103" s="135">
        <v>0</v>
      </c>
      <c r="BE103" s="135">
        <v>0</v>
      </c>
      <c r="BF103" s="135">
        <v>0</v>
      </c>
      <c r="BG103" s="135">
        <v>0</v>
      </c>
      <c r="BH103" s="135">
        <v>0</v>
      </c>
      <c r="BI103" s="135">
        <v>1098.8462381246175</v>
      </c>
      <c r="BJ103" s="135">
        <v>0</v>
      </c>
      <c r="BK103" s="135">
        <v>0</v>
      </c>
      <c r="BL103" s="135">
        <v>0</v>
      </c>
      <c r="BM103" s="135">
        <v>0</v>
      </c>
      <c r="BN103" s="135">
        <v>0</v>
      </c>
      <c r="BO103" s="135">
        <v>0</v>
      </c>
      <c r="BP103" s="135">
        <v>0</v>
      </c>
      <c r="BQ103" s="135">
        <v>0</v>
      </c>
      <c r="BR103" s="135">
        <v>0</v>
      </c>
      <c r="BS103" s="135">
        <v>0</v>
      </c>
      <c r="BT103" s="135">
        <v>0</v>
      </c>
      <c r="BU103" s="135">
        <v>0</v>
      </c>
      <c r="BV103" s="135">
        <v>0</v>
      </c>
      <c r="BW103" s="135">
        <v>0</v>
      </c>
      <c r="BX103" s="135">
        <v>0</v>
      </c>
      <c r="BY103" s="135">
        <v>0</v>
      </c>
      <c r="BZ103" s="136">
        <v>0</v>
      </c>
    </row>
    <row r="104" spans="1:78" x14ac:dyDescent="0.2">
      <c r="A104" s="133"/>
      <c r="B104" s="140" t="s">
        <v>268</v>
      </c>
      <c r="C104" s="134" t="s">
        <v>126</v>
      </c>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v>0</v>
      </c>
      <c r="AI104" s="135">
        <v>0</v>
      </c>
      <c r="AJ104" s="135">
        <v>0</v>
      </c>
      <c r="AK104" s="135">
        <v>0</v>
      </c>
      <c r="AL104" s="135">
        <v>0</v>
      </c>
      <c r="AM104" s="135">
        <v>0</v>
      </c>
      <c r="AN104" s="135">
        <v>0</v>
      </c>
      <c r="AO104" s="135">
        <v>0</v>
      </c>
      <c r="AP104" s="135">
        <v>0</v>
      </c>
      <c r="AQ104" s="135">
        <v>0</v>
      </c>
      <c r="AR104" s="135">
        <v>0</v>
      </c>
      <c r="AS104" s="135">
        <v>0</v>
      </c>
      <c r="AT104" s="135">
        <v>0</v>
      </c>
      <c r="AU104" s="135">
        <v>0</v>
      </c>
      <c r="AV104" s="135">
        <v>0</v>
      </c>
      <c r="AW104" s="135">
        <v>0</v>
      </c>
      <c r="AX104" s="135">
        <v>0</v>
      </c>
      <c r="AY104" s="135">
        <v>0</v>
      </c>
      <c r="AZ104" s="135">
        <v>0</v>
      </c>
      <c r="BA104" s="135">
        <v>0</v>
      </c>
      <c r="BB104" s="135">
        <v>0</v>
      </c>
      <c r="BC104" s="135">
        <v>0</v>
      </c>
      <c r="BD104" s="135">
        <v>0</v>
      </c>
      <c r="BE104" s="135">
        <v>0</v>
      </c>
      <c r="BF104" s="135">
        <v>0</v>
      </c>
      <c r="BG104" s="135">
        <v>0</v>
      </c>
      <c r="BH104" s="135">
        <v>658.17205379712402</v>
      </c>
      <c r="BI104" s="135">
        <v>317.81860934641134</v>
      </c>
      <c r="BJ104" s="135">
        <v>0</v>
      </c>
      <c r="BK104" s="135">
        <v>0</v>
      </c>
      <c r="BL104" s="135">
        <v>0</v>
      </c>
      <c r="BM104" s="135">
        <v>0</v>
      </c>
      <c r="BN104" s="135">
        <v>0</v>
      </c>
      <c r="BO104" s="135">
        <v>0</v>
      </c>
      <c r="BP104" s="135">
        <v>0</v>
      </c>
      <c r="BQ104" s="135">
        <v>0</v>
      </c>
      <c r="BR104" s="135">
        <v>0</v>
      </c>
      <c r="BS104" s="135">
        <v>0</v>
      </c>
      <c r="BT104" s="135">
        <v>0</v>
      </c>
      <c r="BU104" s="135">
        <v>0</v>
      </c>
      <c r="BV104" s="135">
        <v>0</v>
      </c>
      <c r="BW104" s="135">
        <v>0</v>
      </c>
      <c r="BX104" s="135">
        <v>0</v>
      </c>
      <c r="BY104" s="135">
        <v>0</v>
      </c>
      <c r="BZ104" s="136">
        <v>0</v>
      </c>
    </row>
    <row r="105" spans="1:78" x14ac:dyDescent="0.2">
      <c r="A105" s="133"/>
      <c r="B105" s="52" t="s">
        <v>269</v>
      </c>
      <c r="C105" s="134" t="s">
        <v>126</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v>0</v>
      </c>
      <c r="AI105" s="135">
        <v>0</v>
      </c>
      <c r="AJ105" s="135">
        <v>0</v>
      </c>
      <c r="AK105" s="135">
        <v>0</v>
      </c>
      <c r="AL105" s="135">
        <v>0</v>
      </c>
      <c r="AM105" s="135">
        <v>0</v>
      </c>
      <c r="AN105" s="135">
        <v>0</v>
      </c>
      <c r="AO105" s="135">
        <v>0</v>
      </c>
      <c r="AP105" s="135">
        <v>0</v>
      </c>
      <c r="AQ105" s="135">
        <v>0</v>
      </c>
      <c r="AR105" s="135">
        <v>0</v>
      </c>
      <c r="AS105" s="135">
        <v>0</v>
      </c>
      <c r="AT105" s="135">
        <v>0</v>
      </c>
      <c r="AU105" s="135">
        <v>0</v>
      </c>
      <c r="AV105" s="135">
        <v>0</v>
      </c>
      <c r="AW105" s="135">
        <v>0</v>
      </c>
      <c r="AX105" s="135">
        <v>0</v>
      </c>
      <c r="AY105" s="135">
        <v>0</v>
      </c>
      <c r="AZ105" s="135">
        <v>0</v>
      </c>
      <c r="BA105" s="135">
        <v>0</v>
      </c>
      <c r="BB105" s="135">
        <v>0</v>
      </c>
      <c r="BC105" s="135">
        <v>0</v>
      </c>
      <c r="BD105" s="135">
        <v>426.86894061311619</v>
      </c>
      <c r="BE105" s="135">
        <v>503.76303788955818</v>
      </c>
      <c r="BF105" s="135">
        <v>505.10413773482202</v>
      </c>
      <c r="BG105" s="135">
        <v>543.59146142156055</v>
      </c>
      <c r="BH105" s="135">
        <v>559.22544122640647</v>
      </c>
      <c r="BI105" s="135">
        <v>576.38407348889336</v>
      </c>
      <c r="BJ105" s="135">
        <v>591.96960153278758</v>
      </c>
      <c r="BK105" s="135">
        <v>603.55314429220437</v>
      </c>
      <c r="BL105" s="135">
        <v>608.93668066662644</v>
      </c>
      <c r="BM105" s="135">
        <v>624.32078165163205</v>
      </c>
      <c r="BN105" s="135">
        <v>645.83095527480464</v>
      </c>
      <c r="BO105" s="135">
        <v>646.6310496309751</v>
      </c>
      <c r="BP105" s="135">
        <v>642.97766363727499</v>
      </c>
      <c r="BQ105" s="135">
        <v>643.20906801836713</v>
      </c>
      <c r="BR105" s="135">
        <v>639.81495902485437</v>
      </c>
      <c r="BS105" s="135">
        <v>645.72214306210208</v>
      </c>
      <c r="BT105" s="135">
        <v>637.37014755907433</v>
      </c>
      <c r="BU105" s="135">
        <v>641</v>
      </c>
      <c r="BV105" s="135">
        <v>461.18601787356152</v>
      </c>
      <c r="BW105" s="135">
        <v>240.03090940451435</v>
      </c>
      <c r="BX105" s="135">
        <v>0</v>
      </c>
      <c r="BY105" s="135">
        <v>0</v>
      </c>
      <c r="BZ105" s="136">
        <v>0</v>
      </c>
    </row>
    <row r="106" spans="1:78" x14ac:dyDescent="0.2">
      <c r="A106" s="133"/>
      <c r="B106" s="140" t="s">
        <v>28</v>
      </c>
      <c r="C106" s="221" t="s">
        <v>136</v>
      </c>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v>0</v>
      </c>
      <c r="AI106" s="135">
        <v>0</v>
      </c>
      <c r="AJ106" s="135">
        <v>0</v>
      </c>
      <c r="AK106" s="135">
        <v>0</v>
      </c>
      <c r="AL106" s="135">
        <v>0</v>
      </c>
      <c r="AM106" s="135">
        <v>0</v>
      </c>
      <c r="AN106" s="135">
        <v>0</v>
      </c>
      <c r="AO106" s="135">
        <v>0</v>
      </c>
      <c r="AP106" s="135">
        <v>0</v>
      </c>
      <c r="AQ106" s="135">
        <v>0</v>
      </c>
      <c r="AR106" s="135">
        <v>0</v>
      </c>
      <c r="AS106" s="135">
        <v>0</v>
      </c>
      <c r="AT106" s="135">
        <v>0</v>
      </c>
      <c r="AU106" s="135">
        <v>0</v>
      </c>
      <c r="AV106" s="135">
        <v>0</v>
      </c>
      <c r="AW106" s="135">
        <v>0</v>
      </c>
      <c r="AX106" s="135">
        <v>0</v>
      </c>
      <c r="AY106" s="135">
        <v>0</v>
      </c>
      <c r="AZ106" s="135">
        <v>0</v>
      </c>
      <c r="BA106" s="135">
        <v>0</v>
      </c>
      <c r="BB106" s="135">
        <v>0</v>
      </c>
      <c r="BC106" s="135">
        <v>0</v>
      </c>
      <c r="BD106" s="135">
        <v>0</v>
      </c>
      <c r="BE106" s="135">
        <v>0</v>
      </c>
      <c r="BF106" s="135">
        <v>0</v>
      </c>
      <c r="BG106" s="135">
        <v>3083.3320243763874</v>
      </c>
      <c r="BH106" s="135">
        <v>7666.9897495331543</v>
      </c>
      <c r="BI106" s="135">
        <v>8042.1620208604954</v>
      </c>
      <c r="BJ106" s="135">
        <v>8334.6022959974052</v>
      </c>
      <c r="BK106" s="135">
        <v>8723.0370284096043</v>
      </c>
      <c r="BL106" s="135">
        <v>8889.903309660267</v>
      </c>
      <c r="BM106" s="135">
        <v>9246.6771042711171</v>
      </c>
      <c r="BN106" s="135">
        <v>9207.2942304392127</v>
      </c>
      <c r="BO106" s="135">
        <v>8867.3395465400536</v>
      </c>
      <c r="BP106" s="135">
        <v>8102.9213758482074</v>
      </c>
      <c r="BQ106" s="135">
        <v>7469.0083386814404</v>
      </c>
      <c r="BR106" s="135">
        <v>6875.6400128839678</v>
      </c>
      <c r="BS106" s="135">
        <v>6313.078375786411</v>
      </c>
      <c r="BT106" s="135">
        <v>5754.2336818346585</v>
      </c>
      <c r="BU106" s="135">
        <v>5380.4560999671439</v>
      </c>
      <c r="BV106" s="135">
        <v>4974.0396014900252</v>
      </c>
      <c r="BW106" s="135">
        <v>4695.1035232718104</v>
      </c>
      <c r="BX106" s="135">
        <v>4424.5176840638032</v>
      </c>
      <c r="BY106" s="135">
        <v>4313.6960878741938</v>
      </c>
      <c r="BZ106" s="136">
        <v>4319.7192436493497</v>
      </c>
    </row>
    <row r="107" spans="1:78" ht="25.5" customHeight="1" x14ac:dyDescent="0.2">
      <c r="A107" s="133"/>
      <c r="B107" s="143" t="s">
        <v>167</v>
      </c>
      <c r="C107" s="221" t="s">
        <v>126</v>
      </c>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v>0</v>
      </c>
      <c r="AI107" s="135">
        <v>0</v>
      </c>
      <c r="AJ107" s="135">
        <v>0</v>
      </c>
      <c r="AK107" s="135">
        <v>0</v>
      </c>
      <c r="AL107" s="135">
        <v>0</v>
      </c>
      <c r="AM107" s="135">
        <v>0</v>
      </c>
      <c r="AN107" s="135">
        <v>0</v>
      </c>
      <c r="AO107" s="135">
        <v>0</v>
      </c>
      <c r="AP107" s="135">
        <v>0</v>
      </c>
      <c r="AQ107" s="135">
        <v>0</v>
      </c>
      <c r="AR107" s="135">
        <v>0</v>
      </c>
      <c r="AS107" s="135">
        <v>0</v>
      </c>
      <c r="AT107" s="135">
        <v>0</v>
      </c>
      <c r="AU107" s="135">
        <v>0</v>
      </c>
      <c r="AV107" s="135">
        <v>0</v>
      </c>
      <c r="AW107" s="135">
        <v>0</v>
      </c>
      <c r="AX107" s="135">
        <v>0</v>
      </c>
      <c r="AY107" s="135">
        <v>0</v>
      </c>
      <c r="AZ107" s="135">
        <v>0</v>
      </c>
      <c r="BA107" s="135">
        <v>0</v>
      </c>
      <c r="BB107" s="135">
        <v>0</v>
      </c>
      <c r="BC107" s="135">
        <v>0</v>
      </c>
      <c r="BD107" s="135">
        <v>0</v>
      </c>
      <c r="BE107" s="135">
        <v>0</v>
      </c>
      <c r="BF107" s="135">
        <v>0</v>
      </c>
      <c r="BG107" s="135">
        <v>0</v>
      </c>
      <c r="BH107" s="135">
        <v>0</v>
      </c>
      <c r="BI107" s="135">
        <v>0</v>
      </c>
      <c r="BJ107" s="135">
        <v>0</v>
      </c>
      <c r="BK107" s="135">
        <v>0</v>
      </c>
      <c r="BL107" s="135">
        <v>0</v>
      </c>
      <c r="BM107" s="135">
        <v>0</v>
      </c>
      <c r="BN107" s="135">
        <v>0</v>
      </c>
      <c r="BO107" s="135">
        <v>0</v>
      </c>
      <c r="BP107" s="135">
        <v>0</v>
      </c>
      <c r="BQ107" s="135">
        <v>15.769381065020657</v>
      </c>
      <c r="BR107" s="135">
        <v>134.23048832609933</v>
      </c>
      <c r="BS107" s="135">
        <v>292.42410553496978</v>
      </c>
      <c r="BT107" s="135">
        <v>690.12314755642763</v>
      </c>
      <c r="BU107" s="135">
        <v>1342.8836244689794</v>
      </c>
      <c r="BV107" s="135">
        <v>1733.2691495795018</v>
      </c>
      <c r="BW107" s="135">
        <v>2217.1126702559018</v>
      </c>
      <c r="BX107" s="135">
        <v>2545.0977361308305</v>
      </c>
      <c r="BY107" s="135">
        <v>2810.7698133615745</v>
      </c>
      <c r="BZ107" s="136">
        <v>3086.8484429846653</v>
      </c>
    </row>
    <row r="108" spans="1:78" x14ac:dyDescent="0.2">
      <c r="A108" s="133"/>
      <c r="B108" s="52" t="s">
        <v>168</v>
      </c>
      <c r="C108" s="221" t="s">
        <v>126</v>
      </c>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v>5.4022870909615817</v>
      </c>
      <c r="AY108" s="135">
        <v>6.2615314843676053</v>
      </c>
      <c r="AZ108" s="135">
        <v>7.989084557522081</v>
      </c>
      <c r="BA108" s="135">
        <v>7.2169693650197546</v>
      </c>
      <c r="BB108" s="135">
        <v>11.885154710155634</v>
      </c>
      <c r="BC108" s="135">
        <v>15.065212593415898</v>
      </c>
      <c r="BD108" s="135">
        <v>16.589282277201406</v>
      </c>
      <c r="BE108" s="135">
        <v>19.875227874390333</v>
      </c>
      <c r="BF108" s="135">
        <v>26.583449038422991</v>
      </c>
      <c r="BG108" s="135">
        <v>25.52677786032347</v>
      </c>
      <c r="BH108" s="135">
        <v>26.508211508109149</v>
      </c>
      <c r="BI108" s="135">
        <v>58.239979356206547</v>
      </c>
      <c r="BJ108" s="135">
        <v>39.643259256226756</v>
      </c>
      <c r="BK108" s="135">
        <v>32.490305497003973</v>
      </c>
      <c r="BL108" s="135">
        <v>36.413361889119862</v>
      </c>
      <c r="BM108" s="135">
        <v>40.04891399345528</v>
      </c>
      <c r="BN108" s="135">
        <v>42.694256544753628</v>
      </c>
      <c r="BO108" s="135">
        <v>41.508865797314762</v>
      </c>
      <c r="BP108" s="135">
        <v>45.332137322360573</v>
      </c>
      <c r="BQ108" s="135">
        <v>48.218449891596137</v>
      </c>
      <c r="BR108" s="135">
        <v>46.830032792026131</v>
      </c>
      <c r="BS108" s="135">
        <v>47.829339864995468</v>
      </c>
      <c r="BT108" s="135">
        <v>42.811992674516446</v>
      </c>
      <c r="BU108" s="135">
        <v>39.834198325350357</v>
      </c>
      <c r="BV108" s="135">
        <v>38.879023210302101</v>
      </c>
      <c r="BW108" s="135">
        <v>38.061781264171891</v>
      </c>
      <c r="BX108" s="135">
        <v>37.022021060113261</v>
      </c>
      <c r="BY108" s="135">
        <v>35.848875976950659</v>
      </c>
      <c r="BZ108" s="136">
        <v>34.634689898182899</v>
      </c>
    </row>
    <row r="109" spans="1:78" x14ac:dyDescent="0.2">
      <c r="A109" s="133"/>
      <c r="B109" s="140" t="s">
        <v>170</v>
      </c>
      <c r="C109" s="221" t="s">
        <v>129</v>
      </c>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v>0</v>
      </c>
      <c r="AI109" s="135">
        <v>0</v>
      </c>
      <c r="AJ109" s="135">
        <v>0</v>
      </c>
      <c r="AK109" s="135">
        <v>0</v>
      </c>
      <c r="AL109" s="135">
        <v>0</v>
      </c>
      <c r="AM109" s="135">
        <v>0</v>
      </c>
      <c r="AN109" s="135">
        <v>0</v>
      </c>
      <c r="AO109" s="135">
        <v>0</v>
      </c>
      <c r="AP109" s="135">
        <v>0</v>
      </c>
      <c r="AQ109" s="135">
        <v>205.06014592253453</v>
      </c>
      <c r="AR109" s="135">
        <v>6.4613321403283974</v>
      </c>
      <c r="AS109" s="135">
        <v>0</v>
      </c>
      <c r="AT109" s="135">
        <v>0</v>
      </c>
      <c r="AU109" s="135">
        <v>0</v>
      </c>
      <c r="AV109" s="135">
        <v>0</v>
      </c>
      <c r="AW109" s="135">
        <v>0</v>
      </c>
      <c r="AX109" s="135">
        <v>0</v>
      </c>
      <c r="AY109" s="135">
        <v>0</v>
      </c>
      <c r="AZ109" s="135">
        <v>0</v>
      </c>
      <c r="BA109" s="135">
        <v>0</v>
      </c>
      <c r="BB109" s="135">
        <v>0</v>
      </c>
      <c r="BC109" s="135">
        <v>0</v>
      </c>
      <c r="BD109" s="135">
        <v>0</v>
      </c>
      <c r="BE109" s="135">
        <v>0</v>
      </c>
      <c r="BF109" s="135">
        <v>0</v>
      </c>
      <c r="BG109" s="135">
        <v>0</v>
      </c>
      <c r="BH109" s="135">
        <v>0</v>
      </c>
      <c r="BI109" s="135">
        <v>0</v>
      </c>
      <c r="BJ109" s="135">
        <v>0</v>
      </c>
      <c r="BK109" s="135">
        <v>0</v>
      </c>
      <c r="BL109" s="135">
        <v>0</v>
      </c>
      <c r="BM109" s="135">
        <v>0</v>
      </c>
      <c r="BN109" s="135">
        <v>0</v>
      </c>
      <c r="BO109" s="135">
        <v>0</v>
      </c>
      <c r="BP109" s="135">
        <v>0</v>
      </c>
      <c r="BQ109" s="135">
        <v>0</v>
      </c>
      <c r="BR109" s="135">
        <v>0</v>
      </c>
      <c r="BS109" s="135">
        <v>0</v>
      </c>
      <c r="BT109" s="135">
        <v>0</v>
      </c>
      <c r="BU109" s="135">
        <v>0</v>
      </c>
      <c r="BV109" s="135">
        <v>0</v>
      </c>
      <c r="BW109" s="135">
        <v>0</v>
      </c>
      <c r="BX109" s="135">
        <v>0</v>
      </c>
      <c r="BY109" s="135">
        <v>0</v>
      </c>
      <c r="BZ109" s="136">
        <v>0</v>
      </c>
    </row>
    <row r="110" spans="1:78" s="58" customFormat="1" ht="15.75" x14ac:dyDescent="0.25">
      <c r="A110" s="147"/>
      <c r="B110" s="140" t="s">
        <v>171</v>
      </c>
      <c r="C110" s="221" t="s">
        <v>126</v>
      </c>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v>18.187522462530218</v>
      </c>
      <c r="AI110" s="135">
        <v>21.82049577247794</v>
      </c>
      <c r="AJ110" s="135">
        <v>27.92996331714814</v>
      </c>
      <c r="AK110" s="135">
        <v>34.248732241499425</v>
      </c>
      <c r="AL110" s="135">
        <v>39.900399044206132</v>
      </c>
      <c r="AM110" s="135">
        <v>46.735368899733096</v>
      </c>
      <c r="AN110" s="135">
        <v>58.824329744082156</v>
      </c>
      <c r="AO110" s="135">
        <v>64.743618326599488</v>
      </c>
      <c r="AP110" s="135">
        <v>70.58880366794007</v>
      </c>
      <c r="AQ110" s="135">
        <v>73.815599105392039</v>
      </c>
      <c r="AR110" s="135">
        <v>79.266723368579392</v>
      </c>
      <c r="AS110" s="135">
        <v>84.483014554495369</v>
      </c>
      <c r="AT110" s="135">
        <v>100.04169658624592</v>
      </c>
      <c r="AU110" s="135">
        <v>129.10551502110826</v>
      </c>
      <c r="AV110" s="135">
        <v>149.62563307348779</v>
      </c>
      <c r="AW110" s="135">
        <v>164.19997139621717</v>
      </c>
      <c r="AX110" s="135">
        <v>167.75728928588276</v>
      </c>
      <c r="AY110" s="135">
        <v>168.40988913421208</v>
      </c>
      <c r="AZ110" s="135">
        <v>153.27186591727963</v>
      </c>
      <c r="BA110" s="135">
        <v>198.16220756428578</v>
      </c>
      <c r="BB110" s="135">
        <v>206.54190966252426</v>
      </c>
      <c r="BC110" s="135">
        <v>205.72594993873867</v>
      </c>
      <c r="BD110" s="135">
        <v>227.82700826129309</v>
      </c>
      <c r="BE110" s="135">
        <v>228.42347928132114</v>
      </c>
      <c r="BF110" s="135">
        <v>219.37585471226524</v>
      </c>
      <c r="BG110" s="135">
        <v>224.24837364624926</v>
      </c>
      <c r="BH110" s="135">
        <v>159.5943344943351</v>
      </c>
      <c r="BI110" s="135">
        <v>160.51167155571815</v>
      </c>
      <c r="BJ110" s="135">
        <v>164.01664263580625</v>
      </c>
      <c r="BK110" s="135">
        <v>237.70307729893167</v>
      </c>
      <c r="BL110" s="135">
        <v>202.57370138323412</v>
      </c>
      <c r="BM110" s="135">
        <v>208.435281874487</v>
      </c>
      <c r="BN110" s="135">
        <v>189.88977398763083</v>
      </c>
      <c r="BO110" s="135">
        <v>186.46426512986423</v>
      </c>
      <c r="BP110" s="135">
        <v>172.03671904769419</v>
      </c>
      <c r="BQ110" s="135">
        <v>153.4575872422102</v>
      </c>
      <c r="BR110" s="135">
        <v>144.60942337969794</v>
      </c>
      <c r="BS110" s="135">
        <v>133.14043206739299</v>
      </c>
      <c r="BT110" s="135">
        <v>118.97279147683912</v>
      </c>
      <c r="BU110" s="135">
        <v>99.816788179257287</v>
      </c>
      <c r="BV110" s="135">
        <v>97.222425262739236</v>
      </c>
      <c r="BW110" s="135">
        <v>92.938993333200472</v>
      </c>
      <c r="BX110" s="135">
        <v>87.358215072533994</v>
      </c>
      <c r="BY110" s="135">
        <v>82.047862473010497</v>
      </c>
      <c r="BZ110" s="136">
        <v>76.779139586445481</v>
      </c>
    </row>
    <row r="111" spans="1:78" s="58" customFormat="1" ht="15.75" x14ac:dyDescent="0.25">
      <c r="A111" s="147"/>
      <c r="B111" s="52" t="s">
        <v>283</v>
      </c>
      <c r="C111" s="221" t="s">
        <v>136</v>
      </c>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v>0</v>
      </c>
      <c r="AI111" s="135">
        <v>0</v>
      </c>
      <c r="AJ111" s="135">
        <v>0</v>
      </c>
      <c r="AK111" s="135">
        <v>0</v>
      </c>
      <c r="AL111" s="135">
        <v>0</v>
      </c>
      <c r="AM111" s="135">
        <v>0</v>
      </c>
      <c r="AN111" s="135">
        <v>0</v>
      </c>
      <c r="AO111" s="135">
        <v>0</v>
      </c>
      <c r="AP111" s="135">
        <v>0</v>
      </c>
      <c r="AQ111" s="135">
        <v>11.395694378020384</v>
      </c>
      <c r="AR111" s="135">
        <v>56.136545954817301</v>
      </c>
      <c r="AS111" s="135">
        <v>45.099134203811658</v>
      </c>
      <c r="AT111" s="135">
        <v>49.144294170555071</v>
      </c>
      <c r="AU111" s="135">
        <v>63.031802206997241</v>
      </c>
      <c r="AV111" s="135">
        <v>63.433094311738998</v>
      </c>
      <c r="AW111" s="135">
        <v>63.561599857407678</v>
      </c>
      <c r="AX111" s="135">
        <v>47.037558992751983</v>
      </c>
      <c r="AY111" s="135">
        <v>78.257862870921571</v>
      </c>
      <c r="AZ111" s="135">
        <v>59.866903335040874</v>
      </c>
      <c r="BA111" s="135">
        <v>31.5297433502977</v>
      </c>
      <c r="BB111" s="135">
        <v>31.658505962132658</v>
      </c>
      <c r="BC111" s="135">
        <v>31.681611606525347</v>
      </c>
      <c r="BD111" s="135">
        <v>49.826966624691458</v>
      </c>
      <c r="BE111" s="135">
        <v>38.634948007477426</v>
      </c>
      <c r="BF111" s="135">
        <v>39.325988110859093</v>
      </c>
      <c r="BG111" s="135">
        <v>40.107053596258211</v>
      </c>
      <c r="BH111" s="135">
        <v>41.812196219943424</v>
      </c>
      <c r="BI111" s="135">
        <v>51.137625417215432</v>
      </c>
      <c r="BJ111" s="135">
        <v>0</v>
      </c>
      <c r="BK111" s="135">
        <v>0</v>
      </c>
      <c r="BL111" s="135">
        <v>0</v>
      </c>
      <c r="BM111" s="135">
        <v>0</v>
      </c>
      <c r="BN111" s="135">
        <v>0</v>
      </c>
      <c r="BO111" s="135">
        <v>0</v>
      </c>
      <c r="BP111" s="135">
        <v>0</v>
      </c>
      <c r="BQ111" s="135">
        <v>0</v>
      </c>
      <c r="BR111" s="135">
        <v>0</v>
      </c>
      <c r="BS111" s="135">
        <v>0</v>
      </c>
      <c r="BT111" s="135">
        <v>0</v>
      </c>
      <c r="BU111" s="135">
        <v>0</v>
      </c>
      <c r="BV111" s="135">
        <v>0</v>
      </c>
      <c r="BW111" s="135">
        <v>0</v>
      </c>
      <c r="BX111" s="135">
        <v>0</v>
      </c>
      <c r="BY111" s="135">
        <v>0</v>
      </c>
      <c r="BZ111" s="136">
        <v>0</v>
      </c>
    </row>
    <row r="112" spans="1:78" x14ac:dyDescent="0.2">
      <c r="A112" s="133"/>
      <c r="B112" s="140" t="s">
        <v>173</v>
      </c>
      <c r="C112" s="221" t="s">
        <v>136</v>
      </c>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v>0</v>
      </c>
      <c r="AI112" s="135">
        <v>0</v>
      </c>
      <c r="AJ112" s="135">
        <v>0</v>
      </c>
      <c r="AK112" s="135">
        <v>0</v>
      </c>
      <c r="AL112" s="135">
        <v>0</v>
      </c>
      <c r="AM112" s="135">
        <v>0</v>
      </c>
      <c r="AN112" s="135">
        <v>0</v>
      </c>
      <c r="AO112" s="135">
        <v>0</v>
      </c>
      <c r="AP112" s="135">
        <v>0</v>
      </c>
      <c r="AQ112" s="135">
        <v>0</v>
      </c>
      <c r="AR112" s="135">
        <v>0</v>
      </c>
      <c r="AS112" s="135">
        <v>0</v>
      </c>
      <c r="AT112" s="135">
        <v>0</v>
      </c>
      <c r="AU112" s="135">
        <v>0</v>
      </c>
      <c r="AV112" s="135">
        <v>0</v>
      </c>
      <c r="AW112" s="135">
        <v>0</v>
      </c>
      <c r="AX112" s="135">
        <v>0</v>
      </c>
      <c r="AY112" s="135">
        <v>0</v>
      </c>
      <c r="AZ112" s="135">
        <v>0</v>
      </c>
      <c r="BA112" s="135">
        <v>0</v>
      </c>
      <c r="BB112" s="135">
        <v>0</v>
      </c>
      <c r="BC112" s="135">
        <v>0</v>
      </c>
      <c r="BD112" s="135">
        <v>0</v>
      </c>
      <c r="BE112" s="135">
        <v>0</v>
      </c>
      <c r="BF112" s="135">
        <v>0</v>
      </c>
      <c r="BG112" s="135">
        <v>0</v>
      </c>
      <c r="BH112" s="135">
        <v>0</v>
      </c>
      <c r="BI112" s="135">
        <v>0</v>
      </c>
      <c r="BJ112" s="135">
        <v>24.209905446272405</v>
      </c>
      <c r="BK112" s="135">
        <v>20.753624286501026</v>
      </c>
      <c r="BL112" s="135">
        <v>17.129168346557918</v>
      </c>
      <c r="BM112" s="135">
        <v>17.454857393949986</v>
      </c>
      <c r="BN112" s="135">
        <v>17.264281243118724</v>
      </c>
      <c r="BO112" s="135">
        <v>10.868038630569055</v>
      </c>
      <c r="BP112" s="135">
        <v>8.6779847097856244</v>
      </c>
      <c r="BQ112" s="135">
        <v>0.59623733833500192</v>
      </c>
      <c r="BR112" s="135">
        <v>0</v>
      </c>
      <c r="BS112" s="135">
        <v>0</v>
      </c>
      <c r="BT112" s="135">
        <v>0</v>
      </c>
      <c r="BU112" s="135">
        <v>0</v>
      </c>
      <c r="BV112" s="135">
        <v>0</v>
      </c>
      <c r="BW112" s="135">
        <v>0</v>
      </c>
      <c r="BX112" s="135">
        <v>0</v>
      </c>
      <c r="BY112" s="135">
        <v>0</v>
      </c>
      <c r="BZ112" s="136">
        <v>0</v>
      </c>
    </row>
    <row r="113" spans="1:78" ht="25.5" customHeight="1" x14ac:dyDescent="0.2">
      <c r="A113" s="133"/>
      <c r="B113" s="140" t="s">
        <v>30</v>
      </c>
      <c r="C113" s="221"/>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v>35063.925577414215</v>
      </c>
      <c r="AI113" s="135">
        <v>34990.203012611761</v>
      </c>
      <c r="AJ113" s="135">
        <v>35045.295689526683</v>
      </c>
      <c r="AK113" s="135">
        <v>36518.587930478141</v>
      </c>
      <c r="AL113" s="135">
        <v>38020.767055354983</v>
      </c>
      <c r="AM113" s="135">
        <v>39141.877159641772</v>
      </c>
      <c r="AN113" s="135">
        <v>38666.117366255756</v>
      </c>
      <c r="AO113" s="135">
        <v>39744.815002187752</v>
      </c>
      <c r="AP113" s="135">
        <v>40899.975944057325</v>
      </c>
      <c r="AQ113" s="135">
        <v>40637.408227280859</v>
      </c>
      <c r="AR113" s="135">
        <v>39359.641750850264</v>
      </c>
      <c r="AS113" s="135">
        <v>39324.997033690241</v>
      </c>
      <c r="AT113" s="135">
        <v>39869.568586584421</v>
      </c>
      <c r="AU113" s="135">
        <v>42428.470955991637</v>
      </c>
      <c r="AV113" s="135">
        <v>43272.841677891098</v>
      </c>
      <c r="AW113" s="135">
        <v>44618.472229456405</v>
      </c>
      <c r="AX113" s="135">
        <v>44974.010340772744</v>
      </c>
      <c r="AY113" s="135">
        <v>45496.245951680874</v>
      </c>
      <c r="AZ113" s="135">
        <v>46875.179323611308</v>
      </c>
      <c r="BA113" s="135">
        <v>48799.905998299473</v>
      </c>
      <c r="BB113" s="135">
        <v>51002.126714707862</v>
      </c>
      <c r="BC113" s="135">
        <v>53914.774687060846</v>
      </c>
      <c r="BD113" s="135">
        <v>54137.348824212226</v>
      </c>
      <c r="BE113" s="135">
        <v>57864.837994828791</v>
      </c>
      <c r="BF113" s="135">
        <v>59840.335279224601</v>
      </c>
      <c r="BG113" s="135">
        <v>61381.933100554561</v>
      </c>
      <c r="BH113" s="135">
        <v>62667.392894420904</v>
      </c>
      <c r="BI113" s="135">
        <v>64352.640106172432</v>
      </c>
      <c r="BJ113" s="135">
        <v>65117.671515257418</v>
      </c>
      <c r="BK113" s="135">
        <v>68193.815005093435</v>
      </c>
      <c r="BL113" s="135">
        <v>71070.528255687765</v>
      </c>
      <c r="BM113" s="135">
        <v>76094.598362928722</v>
      </c>
      <c r="BN113" s="135">
        <v>78012.673880561866</v>
      </c>
      <c r="BO113" s="135">
        <v>81657.393813094153</v>
      </c>
      <c r="BP113" s="135">
        <v>86099.967612707274</v>
      </c>
      <c r="BQ113" s="135">
        <v>88155.898102375068</v>
      </c>
      <c r="BR113" s="135">
        <v>90456.885278626913</v>
      </c>
      <c r="BS113" s="135">
        <v>92813.554239953097</v>
      </c>
      <c r="BT113" s="135">
        <v>93013.2262059684</v>
      </c>
      <c r="BU113" s="135">
        <v>93566.107482363353</v>
      </c>
      <c r="BV113" s="135">
        <v>94899.568741193798</v>
      </c>
      <c r="BW113" s="135">
        <v>95645.466365224303</v>
      </c>
      <c r="BX113" s="135">
        <v>95852.087070831214</v>
      </c>
      <c r="BY113" s="135">
        <v>98266.418504520028</v>
      </c>
      <c r="BZ113" s="136">
        <v>101620.45722471445</v>
      </c>
    </row>
    <row r="114" spans="1:78" x14ac:dyDescent="0.2">
      <c r="A114" s="133"/>
      <c r="B114" s="62" t="s">
        <v>133</v>
      </c>
      <c r="C114" s="221" t="s">
        <v>129</v>
      </c>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v>34892.972191412853</v>
      </c>
      <c r="AI114" s="135">
        <v>34847.902141796803</v>
      </c>
      <c r="AJ114" s="135">
        <v>34919.233474816159</v>
      </c>
      <c r="AK114" s="135">
        <v>36401.512309492638</v>
      </c>
      <c r="AL114" s="135">
        <v>37908.850749356439</v>
      </c>
      <c r="AM114" s="135">
        <v>39032.363241015773</v>
      </c>
      <c r="AN114" s="135">
        <v>38567.60174743535</v>
      </c>
      <c r="AO114" s="135">
        <v>39646.797714062057</v>
      </c>
      <c r="AP114" s="135">
        <v>40815.037650788167</v>
      </c>
      <c r="AQ114" s="135">
        <v>40556.605539145385</v>
      </c>
      <c r="AR114" s="135">
        <v>39285.865345593105</v>
      </c>
      <c r="AS114" s="135">
        <v>39259.417865278483</v>
      </c>
      <c r="AT114" s="135">
        <v>39806.73615285087</v>
      </c>
      <c r="AU114" s="135">
        <v>42369.022014120615</v>
      </c>
      <c r="AV114" s="135">
        <v>43215.295563097367</v>
      </c>
      <c r="AW114" s="135">
        <v>44561.288925465284</v>
      </c>
      <c r="AX114" s="135">
        <v>44919.790568453398</v>
      </c>
      <c r="AY114" s="135">
        <v>45441.988683382282</v>
      </c>
      <c r="AZ114" s="135">
        <v>46831.669697654492</v>
      </c>
      <c r="BA114" s="135">
        <v>48757.416399921924</v>
      </c>
      <c r="BB114" s="135">
        <v>50960.899031377994</v>
      </c>
      <c r="BC114" s="135">
        <v>53875.301063189974</v>
      </c>
      <c r="BD114" s="135">
        <v>54098.863928053084</v>
      </c>
      <c r="BE114" s="135">
        <v>57825.359339306611</v>
      </c>
      <c r="BF114" s="135">
        <v>59801.413602678003</v>
      </c>
      <c r="BG114" s="135">
        <v>61342.736094418608</v>
      </c>
      <c r="BH114" s="135">
        <v>62628.500740153395</v>
      </c>
      <c r="BI114" s="135">
        <v>64314.442400648062</v>
      </c>
      <c r="BJ114" s="135">
        <v>65076.306135321225</v>
      </c>
      <c r="BK114" s="135">
        <v>68146.93352008627</v>
      </c>
      <c r="BL114" s="135">
        <v>71018.579591864967</v>
      </c>
      <c r="BM114" s="135">
        <v>76040.36018977518</v>
      </c>
      <c r="BN114" s="135">
        <v>77947.772085389399</v>
      </c>
      <c r="BO114" s="135">
        <v>81588.493331684702</v>
      </c>
      <c r="BP114" s="135">
        <v>86019.029458801</v>
      </c>
      <c r="BQ114" s="135">
        <v>88054.43806495778</v>
      </c>
      <c r="BR114" s="135">
        <v>90364.758311275204</v>
      </c>
      <c r="BS114" s="135">
        <v>92717.077237514546</v>
      </c>
      <c r="BT114" s="135">
        <v>92912.395551475929</v>
      </c>
      <c r="BU114" s="135">
        <v>93462.571464990353</v>
      </c>
      <c r="BV114" s="135">
        <v>94789.064080210708</v>
      </c>
      <c r="BW114" s="135">
        <v>95526.969300224562</v>
      </c>
      <c r="BX114" s="135">
        <v>95730.245991621574</v>
      </c>
      <c r="BY114" s="135">
        <v>98137.953578473695</v>
      </c>
      <c r="BZ114" s="136">
        <v>101487.48242887872</v>
      </c>
    </row>
    <row r="115" spans="1:78" x14ac:dyDescent="0.2">
      <c r="A115" s="133"/>
      <c r="B115" s="98" t="s">
        <v>250</v>
      </c>
      <c r="C115" s="221"/>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v>34892.972191412853</v>
      </c>
      <c r="AI115" s="135">
        <v>34843.94933982972</v>
      </c>
      <c r="AJ115" s="135">
        <v>34892.694061192888</v>
      </c>
      <c r="AK115" s="135">
        <v>36344.475468499702</v>
      </c>
      <c r="AL115" s="135">
        <v>37796.934443357895</v>
      </c>
      <c r="AM115" s="135">
        <v>38872.09896985579</v>
      </c>
      <c r="AN115" s="135">
        <v>38347.836136220598</v>
      </c>
      <c r="AO115" s="135">
        <v>39309.713869532221</v>
      </c>
      <c r="AP115" s="135">
        <v>40312.081286268738</v>
      </c>
      <c r="AQ115" s="135">
        <v>39920.649193541263</v>
      </c>
      <c r="AR115" s="135">
        <v>38508.841144349666</v>
      </c>
      <c r="AS115" s="135">
        <v>38261.483234889572</v>
      </c>
      <c r="AT115" s="135">
        <v>38532.773441554564</v>
      </c>
      <c r="AU115" s="135">
        <v>40557.630669612307</v>
      </c>
      <c r="AV115" s="135">
        <v>41044.33189229291</v>
      </c>
      <c r="AW115" s="135">
        <v>41972.88981676456</v>
      </c>
      <c r="AX115" s="135">
        <v>41973.0515820656</v>
      </c>
      <c r="AY115" s="135">
        <v>42071.842634725785</v>
      </c>
      <c r="AZ115" s="135">
        <v>42798.13342610994</v>
      </c>
      <c r="BA115" s="135">
        <v>44157.800773621486</v>
      </c>
      <c r="BB115" s="135">
        <v>45717.368016914319</v>
      </c>
      <c r="BC115" s="135">
        <v>47604.054393531471</v>
      </c>
      <c r="BD115" s="135">
        <v>45951.453220200317</v>
      </c>
      <c r="BE115" s="135">
        <v>48891.598889840767</v>
      </c>
      <c r="BF115" s="135">
        <v>50286.847791250584</v>
      </c>
      <c r="BG115" s="135">
        <v>50821.631695348042</v>
      </c>
      <c r="BH115" s="135">
        <v>51398.58198519978</v>
      </c>
      <c r="BI115" s="135">
        <v>52286.020842457932</v>
      </c>
      <c r="BJ115" s="135">
        <v>52334.81793782254</v>
      </c>
      <c r="BK115" s="135">
        <v>54199.628242419683</v>
      </c>
      <c r="BL115" s="135">
        <v>55766.714891782176</v>
      </c>
      <c r="BM115" s="135">
        <v>58978.459272796092</v>
      </c>
      <c r="BN115" s="135">
        <v>60432.164656974994</v>
      </c>
      <c r="BO115" s="135">
        <v>63167.808873798553</v>
      </c>
      <c r="BP115" s="135">
        <v>65976.42361943837</v>
      </c>
      <c r="BQ115" s="135">
        <v>67345.987824623386</v>
      </c>
      <c r="BR115" s="135">
        <v>68864.852026564215</v>
      </c>
      <c r="BS115" s="135">
        <v>70717.912497847399</v>
      </c>
      <c r="BT115" s="135">
        <v>70015.029825779158</v>
      </c>
      <c r="BU115" s="135">
        <v>68228.947806813725</v>
      </c>
      <c r="BV115" s="135">
        <v>66772.683608057487</v>
      </c>
      <c r="BW115" s="135">
        <v>65232.869336024953</v>
      </c>
      <c r="BX115" s="135">
        <v>63025.389669956137</v>
      </c>
      <c r="BY115" s="135">
        <v>60856.869413766246</v>
      </c>
      <c r="BZ115" s="136">
        <v>59008.458946767467</v>
      </c>
    </row>
    <row r="116" spans="1:78" x14ac:dyDescent="0.2">
      <c r="A116" s="133"/>
      <c r="B116" s="98" t="s">
        <v>270</v>
      </c>
      <c r="C116" s="221"/>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v>0</v>
      </c>
      <c r="AI116" s="135">
        <v>3.9528019670822143</v>
      </c>
      <c r="AJ116" s="135">
        <v>26.539413623268977</v>
      </c>
      <c r="AK116" s="135">
        <v>57.036840992937499</v>
      </c>
      <c r="AL116" s="135">
        <v>111.91630599854288</v>
      </c>
      <c r="AM116" s="135">
        <v>160.26427115999087</v>
      </c>
      <c r="AN116" s="135">
        <v>219.76561121475476</v>
      </c>
      <c r="AO116" s="135">
        <v>337.08384452983296</v>
      </c>
      <c r="AP116" s="135">
        <v>502.95636451943329</v>
      </c>
      <c r="AQ116" s="135">
        <v>635.95634560412725</v>
      </c>
      <c r="AR116" s="135">
        <v>777.02420124344292</v>
      </c>
      <c r="AS116" s="135">
        <v>997.9346303889148</v>
      </c>
      <c r="AT116" s="135">
        <v>1273.9627112963033</v>
      </c>
      <c r="AU116" s="135">
        <v>1811.3913445083165</v>
      </c>
      <c r="AV116" s="135">
        <v>2170.9636708044568</v>
      </c>
      <c r="AW116" s="135">
        <v>2588.3991087007198</v>
      </c>
      <c r="AX116" s="135">
        <v>2946.7389863877975</v>
      </c>
      <c r="AY116" s="135">
        <v>3370.1460486564984</v>
      </c>
      <c r="AZ116" s="135">
        <v>4033.5362715445485</v>
      </c>
      <c r="BA116" s="135">
        <v>4599.6156263004459</v>
      </c>
      <c r="BB116" s="135">
        <v>5243.5310144636778</v>
      </c>
      <c r="BC116" s="135">
        <v>6271.2466696585016</v>
      </c>
      <c r="BD116" s="135">
        <v>6610.8816115879563</v>
      </c>
      <c r="BE116" s="135">
        <v>7353.9964255755031</v>
      </c>
      <c r="BF116" s="135">
        <v>7915.7345092316873</v>
      </c>
      <c r="BG116" s="135">
        <v>8774.9939916709191</v>
      </c>
      <c r="BH116" s="135">
        <v>9454.6471322987836</v>
      </c>
      <c r="BI116" s="135">
        <v>10213.511105593214</v>
      </c>
      <c r="BJ116" s="135">
        <v>10862.739339181611</v>
      </c>
      <c r="BK116" s="135">
        <v>11870.739771537439</v>
      </c>
      <c r="BL116" s="135">
        <v>12892.884606693544</v>
      </c>
      <c r="BM116" s="135">
        <v>14442.059254011232</v>
      </c>
      <c r="BN116" s="135">
        <v>14605.326974995751</v>
      </c>
      <c r="BO116" s="135">
        <v>15600.694478099989</v>
      </c>
      <c r="BP116" s="135">
        <v>17009.709559781357</v>
      </c>
      <c r="BQ116" s="135">
        <v>17675.329481809531</v>
      </c>
      <c r="BR116" s="135">
        <v>18436.386073800535</v>
      </c>
      <c r="BS116" s="135">
        <v>18927.462103413389</v>
      </c>
      <c r="BT116" s="135">
        <v>18418.542982852123</v>
      </c>
      <c r="BU116" s="135">
        <v>17949.927173660701</v>
      </c>
      <c r="BV116" s="135">
        <v>17902.122704691432</v>
      </c>
      <c r="BW116" s="135">
        <v>17681.911156397811</v>
      </c>
      <c r="BX116" s="135">
        <v>17180.725960167525</v>
      </c>
      <c r="BY116" s="135">
        <v>16728.661571716322</v>
      </c>
      <c r="BZ116" s="136">
        <v>16249.586556562283</v>
      </c>
    </row>
    <row r="117" spans="1:78" x14ac:dyDescent="0.2">
      <c r="A117" s="133"/>
      <c r="B117" s="98" t="s">
        <v>271</v>
      </c>
      <c r="C117" s="221"/>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v>0</v>
      </c>
      <c r="AI117" s="135">
        <v>0</v>
      </c>
      <c r="AJ117" s="135">
        <v>0</v>
      </c>
      <c r="AK117" s="135">
        <v>0</v>
      </c>
      <c r="AL117" s="135">
        <v>0</v>
      </c>
      <c r="AM117" s="135">
        <v>0</v>
      </c>
      <c r="AN117" s="135">
        <v>0</v>
      </c>
      <c r="AO117" s="135">
        <v>0</v>
      </c>
      <c r="AP117" s="135">
        <v>0</v>
      </c>
      <c r="AQ117" s="135">
        <v>0</v>
      </c>
      <c r="AR117" s="135">
        <v>0</v>
      </c>
      <c r="AS117" s="135">
        <v>0</v>
      </c>
      <c r="AT117" s="135">
        <v>0</v>
      </c>
      <c r="AU117" s="135">
        <v>0</v>
      </c>
      <c r="AV117" s="135">
        <v>0</v>
      </c>
      <c r="AW117" s="135">
        <v>0</v>
      </c>
      <c r="AX117" s="135">
        <v>0</v>
      </c>
      <c r="AY117" s="135">
        <v>0</v>
      </c>
      <c r="AZ117" s="135">
        <v>0</v>
      </c>
      <c r="BA117" s="135">
        <v>0</v>
      </c>
      <c r="BB117" s="135">
        <v>0</v>
      </c>
      <c r="BC117" s="135">
        <v>0</v>
      </c>
      <c r="BD117" s="135">
        <v>1536.5290962648085</v>
      </c>
      <c r="BE117" s="135">
        <v>1579.7640238903427</v>
      </c>
      <c r="BF117" s="135">
        <v>1598.8313021957374</v>
      </c>
      <c r="BG117" s="135">
        <v>1746.1104073996521</v>
      </c>
      <c r="BH117" s="135">
        <v>1775.2716226548378</v>
      </c>
      <c r="BI117" s="135">
        <v>1814.9104525969135</v>
      </c>
      <c r="BJ117" s="135">
        <v>1828.9913442624775</v>
      </c>
      <c r="BK117" s="135">
        <v>1888.7157501564625</v>
      </c>
      <c r="BL117" s="135">
        <v>1957.3798779182059</v>
      </c>
      <c r="BM117" s="135">
        <v>2051.6750725583438</v>
      </c>
      <c r="BN117" s="135">
        <v>2057.1231936212421</v>
      </c>
      <c r="BO117" s="135">
        <v>2123.7574140754286</v>
      </c>
      <c r="BP117" s="135">
        <v>2220.0552860867856</v>
      </c>
      <c r="BQ117" s="135">
        <v>2249.2582134268346</v>
      </c>
      <c r="BR117" s="135">
        <v>2284.3745930687628</v>
      </c>
      <c r="BS117" s="135">
        <v>2292.4124870313976</v>
      </c>
      <c r="BT117" s="135">
        <v>2191.2155620683284</v>
      </c>
      <c r="BU117" s="135">
        <v>2094.5147141040129</v>
      </c>
      <c r="BV117" s="135">
        <v>2044.4919769935145</v>
      </c>
      <c r="BW117" s="135">
        <v>1987.0040461114136</v>
      </c>
      <c r="BX117" s="135">
        <v>1904.8852687588858</v>
      </c>
      <c r="BY117" s="135">
        <v>1828.8977293045716</v>
      </c>
      <c r="BZ117" s="136">
        <v>1754.0953067542782</v>
      </c>
    </row>
    <row r="118" spans="1:78" x14ac:dyDescent="0.2">
      <c r="A118" s="133"/>
      <c r="B118" s="98" t="s">
        <v>272</v>
      </c>
      <c r="C118" s="221"/>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v>0</v>
      </c>
      <c r="AI118" s="135">
        <v>0</v>
      </c>
      <c r="AJ118" s="135">
        <v>0</v>
      </c>
      <c r="AK118" s="135">
        <v>0</v>
      </c>
      <c r="AL118" s="135">
        <v>0</v>
      </c>
      <c r="AM118" s="135">
        <v>0</v>
      </c>
      <c r="AN118" s="135">
        <v>0</v>
      </c>
      <c r="AO118" s="135">
        <v>0</v>
      </c>
      <c r="AP118" s="135">
        <v>0</v>
      </c>
      <c r="AQ118" s="135">
        <v>0</v>
      </c>
      <c r="AR118" s="135">
        <v>0</v>
      </c>
      <c r="AS118" s="135">
        <v>0</v>
      </c>
      <c r="AT118" s="135">
        <v>0</v>
      </c>
      <c r="AU118" s="135">
        <v>0</v>
      </c>
      <c r="AV118" s="135">
        <v>0</v>
      </c>
      <c r="AW118" s="135">
        <v>0</v>
      </c>
      <c r="AX118" s="135">
        <v>0</v>
      </c>
      <c r="AY118" s="135">
        <v>0</v>
      </c>
      <c r="AZ118" s="135">
        <v>0</v>
      </c>
      <c r="BA118" s="135">
        <v>0</v>
      </c>
      <c r="BB118" s="135">
        <v>0</v>
      </c>
      <c r="BC118" s="135">
        <v>0</v>
      </c>
      <c r="BD118" s="135">
        <v>0</v>
      </c>
      <c r="BE118" s="135">
        <v>0</v>
      </c>
      <c r="BF118" s="135">
        <v>0</v>
      </c>
      <c r="BG118" s="135">
        <v>0</v>
      </c>
      <c r="BH118" s="135">
        <v>0</v>
      </c>
      <c r="BI118" s="135">
        <v>0</v>
      </c>
      <c r="BJ118" s="135">
        <v>49.757514054601806</v>
      </c>
      <c r="BK118" s="135">
        <v>187.84975597268127</v>
      </c>
      <c r="BL118" s="135">
        <v>401.60021547103725</v>
      </c>
      <c r="BM118" s="135">
        <v>568.16659040950537</v>
      </c>
      <c r="BN118" s="135">
        <v>853.15725979740739</v>
      </c>
      <c r="BO118" s="135">
        <v>696.23256571073773</v>
      </c>
      <c r="BP118" s="135">
        <v>812.84099349448343</v>
      </c>
      <c r="BQ118" s="135">
        <v>783.86254509802995</v>
      </c>
      <c r="BR118" s="135">
        <v>779.14561784167188</v>
      </c>
      <c r="BS118" s="135">
        <v>779.29014922236365</v>
      </c>
      <c r="BT118" s="135">
        <v>856.46276309380028</v>
      </c>
      <c r="BU118" s="135">
        <v>788.74516705049211</v>
      </c>
      <c r="BV118" s="135">
        <v>614.89800739339535</v>
      </c>
      <c r="BW118" s="135">
        <v>498.04952727987546</v>
      </c>
      <c r="BX118" s="135">
        <v>389.99730800423862</v>
      </c>
      <c r="BY118" s="135">
        <v>291.7896888453493</v>
      </c>
      <c r="BZ118" s="136">
        <v>196.41482632357284</v>
      </c>
    </row>
    <row r="119" spans="1:78" x14ac:dyDescent="0.2">
      <c r="A119" s="133"/>
      <c r="B119" s="229" t="s">
        <v>273</v>
      </c>
      <c r="C119" s="221"/>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v>1367.5724838372939</v>
      </c>
      <c r="BU119" s="135">
        <v>4219.2081955152908</v>
      </c>
      <c r="BV119" s="135">
        <v>7140.5193804387727</v>
      </c>
      <c r="BW119" s="135">
        <v>9703.3731130759024</v>
      </c>
      <c r="BX119" s="135">
        <v>12699.725259092396</v>
      </c>
      <c r="BY119" s="135">
        <v>17725.210140295443</v>
      </c>
      <c r="BZ119" s="136">
        <v>23376.819086910153</v>
      </c>
    </row>
    <row r="120" spans="1:78" x14ac:dyDescent="0.2">
      <c r="A120" s="133"/>
      <c r="B120" s="229" t="s">
        <v>274</v>
      </c>
      <c r="C120" s="221"/>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v>63.571933845223917</v>
      </c>
      <c r="BU120" s="135">
        <v>181.22840784612481</v>
      </c>
      <c r="BV120" s="135">
        <v>314.34840263611085</v>
      </c>
      <c r="BW120" s="135">
        <v>423.76212133459239</v>
      </c>
      <c r="BX120" s="135">
        <v>529.52252564239939</v>
      </c>
      <c r="BY120" s="135">
        <v>706.52503454576924</v>
      </c>
      <c r="BZ120" s="136">
        <v>902.10770556096918</v>
      </c>
    </row>
    <row r="121" spans="1:78" x14ac:dyDescent="0.2">
      <c r="A121" s="133"/>
      <c r="B121" s="62" t="s">
        <v>275</v>
      </c>
      <c r="C121" s="221" t="s">
        <v>126</v>
      </c>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v>170.95338600136066</v>
      </c>
      <c r="AI121" s="135">
        <v>142.30087081495972</v>
      </c>
      <c r="AJ121" s="135">
        <v>126.06221471052764</v>
      </c>
      <c r="AK121" s="135">
        <v>117.07562098550329</v>
      </c>
      <c r="AL121" s="135">
        <v>111.91630599854288</v>
      </c>
      <c r="AM121" s="135">
        <v>109.51391862599377</v>
      </c>
      <c r="AN121" s="135">
        <v>98.515618820407298</v>
      </c>
      <c r="AO121" s="135">
        <v>98.017288125696112</v>
      </c>
      <c r="AP121" s="135">
        <v>84.938293269155253</v>
      </c>
      <c r="AQ121" s="135">
        <v>80.802688135475492</v>
      </c>
      <c r="AR121" s="135">
        <v>73.776405257156767</v>
      </c>
      <c r="AS121" s="135">
        <v>65.579168411757237</v>
      </c>
      <c r="AT121" s="135">
        <v>62.8324337335454</v>
      </c>
      <c r="AU121" s="135">
        <v>59.448941871020558</v>
      </c>
      <c r="AV121" s="135">
        <v>57.546114793726069</v>
      </c>
      <c r="AW121" s="135">
        <v>57.183303991119544</v>
      </c>
      <c r="AX121" s="135">
        <v>54.219772319352913</v>
      </c>
      <c r="AY121" s="135">
        <v>54.257268298589516</v>
      </c>
      <c r="AZ121" s="135">
        <v>43.509625956823719</v>
      </c>
      <c r="BA121" s="135">
        <v>42.489598377546343</v>
      </c>
      <c r="BB121" s="135">
        <v>41.227683329872299</v>
      </c>
      <c r="BC121" s="135">
        <v>39.47362387086735</v>
      </c>
      <c r="BD121" s="135">
        <v>38.484896159144292</v>
      </c>
      <c r="BE121" s="135">
        <v>39.47865552217398</v>
      </c>
      <c r="BF121" s="135">
        <v>38.921676546600146</v>
      </c>
      <c r="BG121" s="135">
        <v>39.197006135949586</v>
      </c>
      <c r="BH121" s="135">
        <v>38.892154267517896</v>
      </c>
      <c r="BI121" s="135">
        <v>38.197705524364608</v>
      </c>
      <c r="BJ121" s="135">
        <v>41.365379936199048</v>
      </c>
      <c r="BK121" s="135">
        <v>46.881485007162745</v>
      </c>
      <c r="BL121" s="135">
        <v>51.948663822800867</v>
      </c>
      <c r="BM121" s="135">
        <v>54.238173153550342</v>
      </c>
      <c r="BN121" s="135">
        <v>64.901795172466294</v>
      </c>
      <c r="BO121" s="135">
        <v>68.900481409463666</v>
      </c>
      <c r="BP121" s="135">
        <v>80.938153906278586</v>
      </c>
      <c r="BQ121" s="135">
        <v>101.46003741727905</v>
      </c>
      <c r="BR121" s="135">
        <v>92.126967351712736</v>
      </c>
      <c r="BS121" s="135">
        <v>96.477002438541163</v>
      </c>
      <c r="BT121" s="135">
        <v>100.83065449247906</v>
      </c>
      <c r="BU121" s="135">
        <v>103.53601737299623</v>
      </c>
      <c r="BV121" s="135">
        <v>110.50466098310223</v>
      </c>
      <c r="BW121" s="135">
        <v>118.49706499975215</v>
      </c>
      <c r="BX121" s="135">
        <v>121.84107920964146</v>
      </c>
      <c r="BY121" s="135">
        <v>128.46492604634244</v>
      </c>
      <c r="BZ121" s="136">
        <v>132.9747958357276</v>
      </c>
    </row>
    <row r="122" spans="1:78" ht="26.25" customHeight="1" x14ac:dyDescent="0.2">
      <c r="A122" s="133"/>
      <c r="B122" s="140" t="s">
        <v>276</v>
      </c>
      <c r="C122" s="221" t="s">
        <v>129</v>
      </c>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v>0</v>
      </c>
      <c r="AI122" s="135">
        <v>0</v>
      </c>
      <c r="AJ122" s="135">
        <v>0</v>
      </c>
      <c r="AK122" s="135">
        <v>0</v>
      </c>
      <c r="AL122" s="135">
        <v>0</v>
      </c>
      <c r="AM122" s="135">
        <v>0</v>
      </c>
      <c r="AN122" s="135">
        <v>0</v>
      </c>
      <c r="AO122" s="135">
        <v>0</v>
      </c>
      <c r="AP122" s="135">
        <v>0</v>
      </c>
      <c r="AQ122" s="135">
        <v>0</v>
      </c>
      <c r="AR122" s="135">
        <v>0</v>
      </c>
      <c r="AS122" s="135">
        <v>0</v>
      </c>
      <c r="AT122" s="135">
        <v>0</v>
      </c>
      <c r="AU122" s="135">
        <v>0</v>
      </c>
      <c r="AV122" s="135">
        <v>0</v>
      </c>
      <c r="AW122" s="135">
        <v>0</v>
      </c>
      <c r="AX122" s="135">
        <v>0</v>
      </c>
      <c r="AY122" s="135">
        <v>0</v>
      </c>
      <c r="AZ122" s="135">
        <v>0</v>
      </c>
      <c r="BA122" s="135">
        <v>0</v>
      </c>
      <c r="BB122" s="135">
        <v>0</v>
      </c>
      <c r="BC122" s="135">
        <v>0</v>
      </c>
      <c r="BD122" s="135">
        <v>0</v>
      </c>
      <c r="BE122" s="135">
        <v>0</v>
      </c>
      <c r="BF122" s="135">
        <v>0</v>
      </c>
      <c r="BG122" s="135">
        <v>0</v>
      </c>
      <c r="BH122" s="135">
        <v>0</v>
      </c>
      <c r="BI122" s="135">
        <v>0</v>
      </c>
      <c r="BJ122" s="135">
        <v>0</v>
      </c>
      <c r="BK122" s="135">
        <v>0</v>
      </c>
      <c r="BL122" s="135">
        <v>11.35606027001073</v>
      </c>
      <c r="BM122" s="135">
        <v>0.28601371687731358</v>
      </c>
      <c r="BN122" s="135">
        <v>-1.980866381466188</v>
      </c>
      <c r="BO122" s="135">
        <v>5.6851942446102619</v>
      </c>
      <c r="BP122" s="135">
        <v>2.2021589590139583</v>
      </c>
      <c r="BQ122" s="135">
        <v>2.7001799127725969</v>
      </c>
      <c r="BR122" s="135">
        <v>1.8837324977517502</v>
      </c>
      <c r="BS122" s="135">
        <v>2.8560476789740949</v>
      </c>
      <c r="BT122" s="135">
        <v>1.9748814961009991</v>
      </c>
      <c r="BU122" s="135">
        <v>2.8639763508655194</v>
      </c>
      <c r="BV122" s="135">
        <v>2.817835711927962</v>
      </c>
      <c r="BW122" s="135">
        <v>2.773860935855232</v>
      </c>
      <c r="BX122" s="135">
        <v>2.7224581000281556</v>
      </c>
      <c r="BY122" s="135">
        <v>2.6691479017607675</v>
      </c>
      <c r="BZ122" s="136">
        <v>2.6184743148290073</v>
      </c>
    </row>
    <row r="123" spans="1:78" x14ac:dyDescent="0.2">
      <c r="A123" s="133"/>
      <c r="B123" s="140" t="s">
        <v>178</v>
      </c>
      <c r="C123" s="221" t="s">
        <v>136</v>
      </c>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v>0</v>
      </c>
      <c r="AI123" s="135">
        <v>0</v>
      </c>
      <c r="AJ123" s="135">
        <v>0</v>
      </c>
      <c r="AK123" s="135">
        <v>0</v>
      </c>
      <c r="AL123" s="135">
        <v>0</v>
      </c>
      <c r="AM123" s="135">
        <v>0</v>
      </c>
      <c r="AN123" s="135">
        <v>0</v>
      </c>
      <c r="AO123" s="135">
        <v>0</v>
      </c>
      <c r="AP123" s="135">
        <v>0</v>
      </c>
      <c r="AQ123" s="135">
        <v>0</v>
      </c>
      <c r="AR123" s="135">
        <v>0</v>
      </c>
      <c r="AS123" s="135">
        <v>0</v>
      </c>
      <c r="AT123" s="135">
        <v>0</v>
      </c>
      <c r="AU123" s="135">
        <v>0</v>
      </c>
      <c r="AV123" s="135">
        <v>0</v>
      </c>
      <c r="AW123" s="135">
        <v>0</v>
      </c>
      <c r="AX123" s="135">
        <v>0</v>
      </c>
      <c r="AY123" s="135">
        <v>0</v>
      </c>
      <c r="AZ123" s="135">
        <v>0</v>
      </c>
      <c r="BA123" s="135">
        <v>0</v>
      </c>
      <c r="BB123" s="135">
        <v>0</v>
      </c>
      <c r="BC123" s="135">
        <v>0</v>
      </c>
      <c r="BD123" s="135">
        <v>0</v>
      </c>
      <c r="BE123" s="135">
        <v>0</v>
      </c>
      <c r="BF123" s="135">
        <v>0</v>
      </c>
      <c r="BG123" s="135">
        <v>0</v>
      </c>
      <c r="BH123" s="135">
        <v>0</v>
      </c>
      <c r="BI123" s="135">
        <v>0</v>
      </c>
      <c r="BJ123" s="135">
        <v>0.29149626645391197</v>
      </c>
      <c r="BK123" s="135">
        <v>0</v>
      </c>
      <c r="BL123" s="135">
        <v>0</v>
      </c>
      <c r="BM123" s="135">
        <v>0</v>
      </c>
      <c r="BN123" s="135">
        <v>0</v>
      </c>
      <c r="BO123" s="135">
        <v>0</v>
      </c>
      <c r="BP123" s="135">
        <v>0</v>
      </c>
      <c r="BQ123" s="135">
        <v>0</v>
      </c>
      <c r="BR123" s="135">
        <v>0</v>
      </c>
      <c r="BS123" s="135">
        <v>5.1927814266340567E-3</v>
      </c>
      <c r="BT123" s="135">
        <v>7.6173507917177072E-3</v>
      </c>
      <c r="BU123" s="135">
        <v>6.035002280377455E-3</v>
      </c>
      <c r="BV123" s="135">
        <v>6.1895369629800289E-3</v>
      </c>
      <c r="BW123" s="135">
        <v>6.5705413381684881E-3</v>
      </c>
      <c r="BX123" s="135">
        <v>6.9442508753072779E-3</v>
      </c>
      <c r="BY123" s="135">
        <v>7.1919436208163568E-3</v>
      </c>
      <c r="BZ123" s="136">
        <v>7.0787670206264152E-3</v>
      </c>
    </row>
    <row r="124" spans="1:78" x14ac:dyDescent="0.2">
      <c r="A124" s="133"/>
      <c r="B124" s="52" t="s">
        <v>261</v>
      </c>
      <c r="C124" s="221" t="s">
        <v>126</v>
      </c>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v>1125.0211314660355</v>
      </c>
      <c r="AI124" s="135">
        <v>936.12627865621255</v>
      </c>
      <c r="AJ124" s="135">
        <v>910.66016936204016</v>
      </c>
      <c r="AK124" s="135">
        <v>955.32505948570827</v>
      </c>
      <c r="AL124" s="135">
        <v>957.77974673553001</v>
      </c>
      <c r="AM124" s="135">
        <v>942.69314046136833</v>
      </c>
      <c r="AN124" s="135">
        <v>977.41387098139228</v>
      </c>
      <c r="AO124" s="135">
        <v>1035.3327078160876</v>
      </c>
      <c r="AP124" s="135">
        <v>1037.3858101394103</v>
      </c>
      <c r="AQ124" s="135">
        <v>1021.921083346792</v>
      </c>
      <c r="AR124" s="135">
        <v>1000.6426563731018</v>
      </c>
      <c r="AS124" s="135">
        <v>994.06509336406941</v>
      </c>
      <c r="AT124" s="135">
        <v>1192.9774855290195</v>
      </c>
      <c r="AU124" s="135">
        <v>1337.5348428324814</v>
      </c>
      <c r="AV124" s="135">
        <v>1549.1470337066417</v>
      </c>
      <c r="AW124" s="135">
        <v>1655.4395485528069</v>
      </c>
      <c r="AX124" s="135">
        <v>1447.8381279809248</v>
      </c>
      <c r="AY124" s="135">
        <v>1536.8371034933086</v>
      </c>
      <c r="AZ124" s="135">
        <v>1635.0762823822906</v>
      </c>
      <c r="BA124" s="135">
        <v>1559.7536401300497</v>
      </c>
      <c r="BB124" s="135">
        <v>1502.4201855548051</v>
      </c>
      <c r="BC124" s="135">
        <v>1483.8919242926233</v>
      </c>
      <c r="BD124" s="135">
        <v>1656.7999011408142</v>
      </c>
      <c r="BE124" s="135">
        <v>1451.5822423807172</v>
      </c>
      <c r="BF124" s="135">
        <v>0</v>
      </c>
      <c r="BG124" s="135">
        <v>0</v>
      </c>
      <c r="BH124" s="135">
        <v>0</v>
      </c>
      <c r="BI124" s="135">
        <v>0</v>
      </c>
      <c r="BJ124" s="135">
        <v>0</v>
      </c>
      <c r="BK124" s="135">
        <v>0</v>
      </c>
      <c r="BL124" s="135">
        <v>0</v>
      </c>
      <c r="BM124" s="135">
        <v>0</v>
      </c>
      <c r="BN124" s="135">
        <v>0</v>
      </c>
      <c r="BO124" s="135">
        <v>0</v>
      </c>
      <c r="BP124" s="135">
        <v>0</v>
      </c>
      <c r="BQ124" s="135">
        <v>0</v>
      </c>
      <c r="BR124" s="135">
        <v>0</v>
      </c>
      <c r="BS124" s="135">
        <v>0</v>
      </c>
      <c r="BT124" s="135">
        <v>0</v>
      </c>
      <c r="BU124" s="135">
        <v>0</v>
      </c>
      <c r="BV124" s="135">
        <v>0</v>
      </c>
      <c r="BW124" s="135">
        <v>0</v>
      </c>
      <c r="BX124" s="135">
        <v>0</v>
      </c>
      <c r="BY124" s="135">
        <v>0</v>
      </c>
      <c r="BZ124" s="136">
        <v>0</v>
      </c>
    </row>
    <row r="125" spans="1:78" x14ac:dyDescent="0.2">
      <c r="A125" s="133"/>
      <c r="B125" s="52" t="s">
        <v>277</v>
      </c>
      <c r="C125" s="221" t="s">
        <v>126</v>
      </c>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v>0</v>
      </c>
      <c r="AI125" s="135">
        <v>0</v>
      </c>
      <c r="AJ125" s="135">
        <v>0</v>
      </c>
      <c r="AK125" s="135">
        <v>0</v>
      </c>
      <c r="AL125" s="135">
        <v>0</v>
      </c>
      <c r="AM125" s="135">
        <v>0</v>
      </c>
      <c r="AN125" s="135">
        <v>0</v>
      </c>
      <c r="AO125" s="135">
        <v>0</v>
      </c>
      <c r="AP125" s="135">
        <v>0</v>
      </c>
      <c r="AQ125" s="135">
        <v>0</v>
      </c>
      <c r="AR125" s="135">
        <v>0</v>
      </c>
      <c r="AS125" s="135">
        <v>0</v>
      </c>
      <c r="AT125" s="135">
        <v>0</v>
      </c>
      <c r="AU125" s="135">
        <v>0</v>
      </c>
      <c r="AV125" s="135">
        <v>0</v>
      </c>
      <c r="AW125" s="135">
        <v>0</v>
      </c>
      <c r="AX125" s="135">
        <v>0</v>
      </c>
      <c r="AY125" s="135">
        <v>0</v>
      </c>
      <c r="AZ125" s="135">
        <v>0</v>
      </c>
      <c r="BA125" s="135">
        <v>276.9967867419702</v>
      </c>
      <c r="BB125" s="135">
        <v>278.51176679501151</v>
      </c>
      <c r="BC125" s="135">
        <v>1083.1835084348322</v>
      </c>
      <c r="BD125" s="135">
        <v>2444.1926200673138</v>
      </c>
      <c r="BE125" s="135">
        <v>2319.6991160118614</v>
      </c>
      <c r="BF125" s="135">
        <v>2300.206623912341</v>
      </c>
      <c r="BG125" s="135">
        <v>2528.3209603702653</v>
      </c>
      <c r="BH125" s="135">
        <v>2519.8808071225631</v>
      </c>
      <c r="BI125" s="135">
        <v>2480.0572514767346</v>
      </c>
      <c r="BJ125" s="135">
        <v>2445.120269245785</v>
      </c>
      <c r="BK125" s="135">
        <v>2451.2802815699379</v>
      </c>
      <c r="BL125" s="135">
        <v>3116.6977934724246</v>
      </c>
      <c r="BM125" s="135">
        <v>3110.8737074091391</v>
      </c>
      <c r="BN125" s="135">
        <v>3082.6108126085883</v>
      </c>
      <c r="BO125" s="135">
        <v>2366.8243691242465</v>
      </c>
      <c r="BP125" s="135">
        <v>2313.0983305783657</v>
      </c>
      <c r="BQ125" s="135">
        <v>2270.0034844747529</v>
      </c>
      <c r="BR125" s="135">
        <v>2213.3373886747931</v>
      </c>
      <c r="BS125" s="135">
        <v>2153.7808727494471</v>
      </c>
      <c r="BT125" s="135">
        <v>2080.875931610356</v>
      </c>
      <c r="BU125" s="135">
        <v>2015.9511599749744</v>
      </c>
      <c r="BV125" s="135">
        <v>1958.9861881224458</v>
      </c>
      <c r="BW125" s="135">
        <v>1912.6741314351134</v>
      </c>
      <c r="BX125" s="135">
        <v>1867.280204793298</v>
      </c>
      <c r="BY125" s="135">
        <v>1861.101762549805</v>
      </c>
      <c r="BZ125" s="136">
        <v>1865.770419502765</v>
      </c>
    </row>
    <row r="126" spans="1:78" ht="24.75" customHeight="1" x14ac:dyDescent="0.25">
      <c r="A126" s="133"/>
      <c r="B126" s="58" t="s">
        <v>278</v>
      </c>
      <c r="C126" s="139"/>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f t="shared" ref="AH126:BW126" si="6">SUM(AH81:AH125)-AH114-AH113-AH97-AH94-AH82</f>
        <v>43166.223292578004</v>
      </c>
      <c r="AI126" s="102">
        <f t="shared" si="6"/>
        <v>42566.955671517113</v>
      </c>
      <c r="AJ126" s="102">
        <f t="shared" si="6"/>
        <v>42775.406183894876</v>
      </c>
      <c r="AK126" s="102">
        <f t="shared" si="6"/>
        <v>45826.061245660087</v>
      </c>
      <c r="AL126" s="102">
        <f t="shared" si="6"/>
        <v>47967.80701087178</v>
      </c>
      <c r="AM126" s="102">
        <f t="shared" si="6"/>
        <v>49765.046235450274</v>
      </c>
      <c r="AN126" s="102">
        <f t="shared" si="6"/>
        <v>50144.173105218724</v>
      </c>
      <c r="AO126" s="102">
        <f t="shared" si="6"/>
        <v>52077.08172391721</v>
      </c>
      <c r="AP126" s="102">
        <f t="shared" si="6"/>
        <v>53903.541647803402</v>
      </c>
      <c r="AQ126" s="102">
        <f t="shared" si="6"/>
        <v>54060.809576534019</v>
      </c>
      <c r="AR126" s="102">
        <f t="shared" si="6"/>
        <v>53211.508269224432</v>
      </c>
      <c r="AS126" s="102">
        <f t="shared" si="6"/>
        <v>53939.724064038353</v>
      </c>
      <c r="AT126" s="102">
        <f t="shared" si="6"/>
        <v>55657.089358711368</v>
      </c>
      <c r="AU126" s="102">
        <f t="shared" si="6"/>
        <v>58936.059768044019</v>
      </c>
      <c r="AV126" s="102">
        <f t="shared" si="6"/>
        <v>62706.552278231706</v>
      </c>
      <c r="AW126" s="102">
        <f t="shared" si="6"/>
        <v>65949.623989189422</v>
      </c>
      <c r="AX126" s="102">
        <f t="shared" si="6"/>
        <v>66848.630851236201</v>
      </c>
      <c r="AY126" s="102">
        <f t="shared" si="6"/>
        <v>67512.024961857445</v>
      </c>
      <c r="AZ126" s="102">
        <f t="shared" si="6"/>
        <v>68676.453550327511</v>
      </c>
      <c r="BA126" s="102">
        <f t="shared" si="6"/>
        <v>70832.609686256343</v>
      </c>
      <c r="BB126" s="102">
        <f t="shared" si="6"/>
        <v>72756.003412284816</v>
      </c>
      <c r="BC126" s="102">
        <f t="shared" si="6"/>
        <v>76885.376027430873</v>
      </c>
      <c r="BD126" s="102">
        <f t="shared" si="6"/>
        <v>79740.259444734314</v>
      </c>
      <c r="BE126" s="102">
        <f t="shared" si="6"/>
        <v>84527.728178597245</v>
      </c>
      <c r="BF126" s="102">
        <f t="shared" si="6"/>
        <v>85416.743039273846</v>
      </c>
      <c r="BG126" s="102">
        <f t="shared" si="6"/>
        <v>87585.752104324012</v>
      </c>
      <c r="BH126" s="102">
        <f t="shared" si="6"/>
        <v>91339.211484343425</v>
      </c>
      <c r="BI126" s="102">
        <f t="shared" si="6"/>
        <v>94356.93749451515</v>
      </c>
      <c r="BJ126" s="102">
        <f t="shared" si="6"/>
        <v>94568.689105322148</v>
      </c>
      <c r="BK126" s="102">
        <f t="shared" si="6"/>
        <v>98538.059469051426</v>
      </c>
      <c r="BL126" s="102">
        <f t="shared" si="6"/>
        <v>104303.33316113752</v>
      </c>
      <c r="BM126" s="102">
        <f t="shared" si="6"/>
        <v>109889.94737352493</v>
      </c>
      <c r="BN126" s="102">
        <f t="shared" si="6"/>
        <v>112080.82770697982</v>
      </c>
      <c r="BO126" s="102">
        <f t="shared" si="6"/>
        <v>114749.54057487751</v>
      </c>
      <c r="BP126" s="102">
        <f t="shared" si="6"/>
        <v>118526.63427530791</v>
      </c>
      <c r="BQ126" s="102">
        <f t="shared" si="6"/>
        <v>117406.26371254727</v>
      </c>
      <c r="BR126" s="102">
        <f t="shared" si="6"/>
        <v>119312.01130355088</v>
      </c>
      <c r="BS126" s="102">
        <f t="shared" si="6"/>
        <v>120861.08994222493</v>
      </c>
      <c r="BT126" s="102">
        <f t="shared" si="6"/>
        <v>119847.82991811604</v>
      </c>
      <c r="BU126" s="102">
        <f t="shared" si="6"/>
        <v>119627.53307914134</v>
      </c>
      <c r="BV126" s="102">
        <f t="shared" si="6"/>
        <v>119985.83715963128</v>
      </c>
      <c r="BW126" s="102">
        <f t="shared" si="6"/>
        <v>119927.12750254174</v>
      </c>
      <c r="BX126" s="102">
        <f>SUM(BX81:BX125)-BX114-BX113-BX97-BX94-BX82</f>
        <v>119613.44951845244</v>
      </c>
      <c r="BY126" s="102">
        <f>SUM(BY81:BY125)-BY114-BY113-BY97-BY94-BY82</f>
        <v>122140.93993120072</v>
      </c>
      <c r="BZ126" s="103">
        <f>SUM(BZ81:BZ125)-BZ114-BZ113-BZ97-BZ94-BZ82</f>
        <v>125829.1946459789</v>
      </c>
    </row>
    <row r="127" spans="1:78" ht="15.75" x14ac:dyDescent="0.25">
      <c r="A127" s="133"/>
      <c r="B127" s="222" t="s">
        <v>247</v>
      </c>
      <c r="C127" s="5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f t="shared" ref="AH127:BV127" si="7">AH126-AH98-AH124-AH88-AH105</f>
        <v>41167.674667963882</v>
      </c>
      <c r="AI127" s="102">
        <f t="shared" si="7"/>
        <v>40740.805757626913</v>
      </c>
      <c r="AJ127" s="102">
        <f t="shared" si="7"/>
        <v>40849.930907440707</v>
      </c>
      <c r="AK127" s="102">
        <f t="shared" si="7"/>
        <v>43507.818548321608</v>
      </c>
      <c r="AL127" s="102">
        <f t="shared" si="7"/>
        <v>45436.114567241748</v>
      </c>
      <c r="AM127" s="102">
        <f t="shared" si="7"/>
        <v>46999.907244072936</v>
      </c>
      <c r="AN127" s="102">
        <f t="shared" si="7"/>
        <v>47080.211408007643</v>
      </c>
      <c r="AO127" s="102">
        <f t="shared" si="7"/>
        <v>48636.285615949055</v>
      </c>
      <c r="AP127" s="102">
        <f t="shared" si="7"/>
        <v>50107.609826847663</v>
      </c>
      <c r="AQ127" s="102">
        <f t="shared" si="7"/>
        <v>50060.10725473232</v>
      </c>
      <c r="AR127" s="102">
        <f t="shared" si="7"/>
        <v>49238.081032399212</v>
      </c>
      <c r="AS127" s="102">
        <f t="shared" si="7"/>
        <v>49509.45773913162</v>
      </c>
      <c r="AT127" s="102">
        <f t="shared" si="7"/>
        <v>50650.069534420079</v>
      </c>
      <c r="AU127" s="102">
        <f t="shared" si="7"/>
        <v>54355.273975386634</v>
      </c>
      <c r="AV127" s="102">
        <f t="shared" si="7"/>
        <v>57478.297576767232</v>
      </c>
      <c r="AW127" s="102">
        <f t="shared" si="7"/>
        <v>60126.404014869964</v>
      </c>
      <c r="AX127" s="102">
        <f t="shared" si="7"/>
        <v>61217.935722464994</v>
      </c>
      <c r="AY127" s="102">
        <f t="shared" si="7"/>
        <v>62196.312246713795</v>
      </c>
      <c r="AZ127" s="102">
        <f t="shared" si="7"/>
        <v>63445.520969390083</v>
      </c>
      <c r="BA127" s="102">
        <f t="shared" si="7"/>
        <v>65815.496659874727</v>
      </c>
      <c r="BB127" s="102">
        <f t="shared" si="7"/>
        <v>67949.442851151573</v>
      </c>
      <c r="BC127" s="102">
        <f t="shared" si="7"/>
        <v>72154.757567096705</v>
      </c>
      <c r="BD127" s="102">
        <f t="shared" si="7"/>
        <v>74432.847970672694</v>
      </c>
      <c r="BE127" s="102">
        <f t="shared" si="7"/>
        <v>79250.748531524878</v>
      </c>
      <c r="BF127" s="102">
        <f t="shared" si="7"/>
        <v>82161.852791873476</v>
      </c>
      <c r="BG127" s="102">
        <f t="shared" si="7"/>
        <v>84598.06737817933</v>
      </c>
      <c r="BH127" s="102">
        <f t="shared" si="7"/>
        <v>88431.93679036526</v>
      </c>
      <c r="BI127" s="102">
        <f t="shared" si="7"/>
        <v>91473.760753737326</v>
      </c>
      <c r="BJ127" s="102">
        <f t="shared" si="7"/>
        <v>91544.982335288398</v>
      </c>
      <c r="BK127" s="102">
        <f t="shared" si="7"/>
        <v>95511.215449347626</v>
      </c>
      <c r="BL127" s="102">
        <f t="shared" si="7"/>
        <v>101198.41931891012</v>
      </c>
      <c r="BM127" s="102">
        <f t="shared" si="7"/>
        <v>106717.89617813233</v>
      </c>
      <c r="BN127" s="102">
        <f>BN126-BN98-BN124-BN88-BN105</f>
        <v>108895.81747858939</v>
      </c>
      <c r="BO127" s="102">
        <f t="shared" si="7"/>
        <v>111650.30917911573</v>
      </c>
      <c r="BP127" s="102">
        <f t="shared" si="7"/>
        <v>115578.65415162448</v>
      </c>
      <c r="BQ127" s="102">
        <f t="shared" si="7"/>
        <v>116763.05464452891</v>
      </c>
      <c r="BR127" s="102">
        <f t="shared" si="7"/>
        <v>118672.19634452603</v>
      </c>
      <c r="BS127" s="102">
        <f t="shared" si="7"/>
        <v>120215.36779916284</v>
      </c>
      <c r="BT127" s="102">
        <f t="shared" si="7"/>
        <v>119210.45977055696</v>
      </c>
      <c r="BU127" s="102">
        <f t="shared" si="7"/>
        <v>118986.53307914134</v>
      </c>
      <c r="BV127" s="102">
        <f t="shared" si="7"/>
        <v>119524.65114175771</v>
      </c>
      <c r="BW127" s="102">
        <f>BW126-BW98-BW124-BW88-BW105</f>
        <v>119687.09659313723</v>
      </c>
      <c r="BX127" s="102">
        <f>BX126-BX98-BX124-BX88-BX105</f>
        <v>119613.44951845244</v>
      </c>
      <c r="BY127" s="102">
        <f>BY126-BY98-BY124-BY88-BY105</f>
        <v>122140.93993120072</v>
      </c>
      <c r="BZ127" s="103">
        <f>BZ126-BZ98-BZ124-BZ88-BZ105</f>
        <v>125829.1946459789</v>
      </c>
    </row>
    <row r="128" spans="1:78" ht="15.75" x14ac:dyDescent="0.25">
      <c r="A128" s="133"/>
      <c r="B128" s="52"/>
      <c r="C128" s="5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3"/>
    </row>
    <row r="129" spans="1:78" s="58" customFormat="1" ht="26.25" customHeight="1" x14ac:dyDescent="0.25">
      <c r="A129" s="147"/>
      <c r="B129" s="58" t="s">
        <v>189</v>
      </c>
      <c r="C129" s="230"/>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f t="shared" ref="AH129:BW129" si="8">SUM(AH16,AH77,AH126)</f>
        <v>73339.002594583741</v>
      </c>
      <c r="AI129" s="182">
        <f t="shared" si="8"/>
        <v>74221.999704020767</v>
      </c>
      <c r="AJ129" s="182">
        <f t="shared" si="8"/>
        <v>75166.45328010575</v>
      </c>
      <c r="AK129" s="182">
        <f t="shared" si="8"/>
        <v>83148.637012794265</v>
      </c>
      <c r="AL129" s="182">
        <f t="shared" si="8"/>
        <v>88492.391027506848</v>
      </c>
      <c r="AM129" s="182">
        <f t="shared" si="8"/>
        <v>94374.447408017775</v>
      </c>
      <c r="AN129" s="182">
        <f t="shared" si="8"/>
        <v>96623.765293244345</v>
      </c>
      <c r="AO129" s="182">
        <f t="shared" si="8"/>
        <v>99853.462718813753</v>
      </c>
      <c r="AP129" s="182">
        <f t="shared" si="8"/>
        <v>103114.30292344913</v>
      </c>
      <c r="AQ129" s="182">
        <f t="shared" si="8"/>
        <v>101564.99039475367</v>
      </c>
      <c r="AR129" s="182">
        <f t="shared" si="8"/>
        <v>96629.488678351219</v>
      </c>
      <c r="AS129" s="182">
        <f t="shared" si="8"/>
        <v>95437.672178453373</v>
      </c>
      <c r="AT129" s="182">
        <f t="shared" si="8"/>
        <v>99045.478257444061</v>
      </c>
      <c r="AU129" s="182">
        <f t="shared" si="8"/>
        <v>109978.6987288294</v>
      </c>
      <c r="AV129" s="182">
        <f t="shared" si="8"/>
        <v>121780.94516268291</v>
      </c>
      <c r="AW129" s="182">
        <f t="shared" si="8"/>
        <v>130344.86525648349</v>
      </c>
      <c r="AX129" s="182">
        <f t="shared" si="8"/>
        <v>132615.70482926257</v>
      </c>
      <c r="AY129" s="182">
        <f t="shared" si="8"/>
        <v>134541.06822569441</v>
      </c>
      <c r="AZ129" s="182">
        <f t="shared" si="8"/>
        <v>134982.96048552508</v>
      </c>
      <c r="BA129" s="182">
        <f t="shared" si="8"/>
        <v>135632.22892061714</v>
      </c>
      <c r="BB129" s="182">
        <f t="shared" si="8"/>
        <v>136898.42424197184</v>
      </c>
      <c r="BC129" s="182">
        <f t="shared" si="8"/>
        <v>141265.54896855552</v>
      </c>
      <c r="BD129" s="182">
        <f t="shared" si="8"/>
        <v>141646.21631154098</v>
      </c>
      <c r="BE129" s="182">
        <f t="shared" si="8"/>
        <v>147287.48054921211</v>
      </c>
      <c r="BF129" s="182">
        <f t="shared" si="8"/>
        <v>148769.21609211544</v>
      </c>
      <c r="BG129" s="182">
        <f t="shared" si="8"/>
        <v>139628.94564223313</v>
      </c>
      <c r="BH129" s="182">
        <f t="shared" si="8"/>
        <v>142656.1754786821</v>
      </c>
      <c r="BI129" s="182">
        <f t="shared" si="8"/>
        <v>144921.66193198881</v>
      </c>
      <c r="BJ129" s="182">
        <f t="shared" si="8"/>
        <v>144659.54723027343</v>
      </c>
      <c r="BK129" s="182">
        <f t="shared" si="8"/>
        <v>149476.96192055033</v>
      </c>
      <c r="BL129" s="182">
        <f t="shared" si="8"/>
        <v>156668.59380018897</v>
      </c>
      <c r="BM129" s="182">
        <f t="shared" si="8"/>
        <v>168355.84004059582</v>
      </c>
      <c r="BN129" s="182">
        <f t="shared" si="8"/>
        <v>171319.83641611287</v>
      </c>
      <c r="BO129" s="182">
        <f t="shared" si="8"/>
        <v>175053.33515233875</v>
      </c>
      <c r="BP129" s="182">
        <f t="shared" si="8"/>
        <v>179681.22774336135</v>
      </c>
      <c r="BQ129" s="182">
        <f t="shared" si="8"/>
        <v>174096.51049799286</v>
      </c>
      <c r="BR129" s="182">
        <f t="shared" si="8"/>
        <v>175953.20954228495</v>
      </c>
      <c r="BS129" s="182">
        <f t="shared" si="8"/>
        <v>178427.80302053085</v>
      </c>
      <c r="BT129" s="182">
        <f t="shared" si="8"/>
        <v>176632.67145833466</v>
      </c>
      <c r="BU129" s="182">
        <f t="shared" si="8"/>
        <v>177410.36670180794</v>
      </c>
      <c r="BV129" s="182">
        <f t="shared" si="8"/>
        <v>178594.85029865761</v>
      </c>
      <c r="BW129" s="182">
        <f t="shared" si="8"/>
        <v>179153.04678337881</v>
      </c>
      <c r="BX129" s="182">
        <f>SUM(BX16,BX77,BX126)</f>
        <v>178656.84209892878</v>
      </c>
      <c r="BY129" s="182">
        <f>SUM(BY16,BY77,BY126)</f>
        <v>181877.70337681909</v>
      </c>
      <c r="BZ129" s="185">
        <f>SUM(BZ16,BZ77,BZ126)</f>
        <v>186122.53469733419</v>
      </c>
    </row>
    <row r="130" spans="1:78" ht="15.75" x14ac:dyDescent="0.25">
      <c r="A130" s="133"/>
      <c r="B130" s="222" t="s">
        <v>247</v>
      </c>
      <c r="C130" s="52"/>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182">
        <f t="shared" ref="AH130:BW130" si="9">AH17+AH78+AH127</f>
        <v>60228.697091987669</v>
      </c>
      <c r="AI130" s="182">
        <f t="shared" si="9"/>
        <v>58446.049026760571</v>
      </c>
      <c r="AJ130" s="182">
        <f t="shared" si="9"/>
        <v>60284.856451360487</v>
      </c>
      <c r="AK130" s="182">
        <f t="shared" si="9"/>
        <v>66719.131345103975</v>
      </c>
      <c r="AL130" s="182">
        <f t="shared" si="9"/>
        <v>71065.716663736268</v>
      </c>
      <c r="AM130" s="182">
        <f t="shared" si="9"/>
        <v>75813.273726719141</v>
      </c>
      <c r="AN130" s="182">
        <f t="shared" si="9"/>
        <v>77317.809525558303</v>
      </c>
      <c r="AO130" s="182">
        <f t="shared" si="9"/>
        <v>79979.573691874233</v>
      </c>
      <c r="AP130" s="182">
        <f t="shared" si="9"/>
        <v>82925.21540497274</v>
      </c>
      <c r="AQ130" s="182">
        <f t="shared" si="9"/>
        <v>81548.886121715172</v>
      </c>
      <c r="AR130" s="182">
        <f t="shared" si="9"/>
        <v>77708.839708328218</v>
      </c>
      <c r="AS130" s="182">
        <f t="shared" si="9"/>
        <v>76419.839889343697</v>
      </c>
      <c r="AT130" s="182">
        <f t="shared" si="9"/>
        <v>79534.248984926598</v>
      </c>
      <c r="AU130" s="182">
        <f t="shared" si="9"/>
        <v>89862.412810149224</v>
      </c>
      <c r="AV130" s="182">
        <f t="shared" si="9"/>
        <v>98697.089371078328</v>
      </c>
      <c r="AW130" s="182">
        <f t="shared" si="9"/>
        <v>105358.74416044055</v>
      </c>
      <c r="AX130" s="182">
        <f t="shared" si="9"/>
        <v>107535.69086335867</v>
      </c>
      <c r="AY130" s="182">
        <f t="shared" si="9"/>
        <v>109403.74542609192</v>
      </c>
      <c r="AZ130" s="182">
        <f t="shared" si="9"/>
        <v>109679.24975766861</v>
      </c>
      <c r="BA130" s="182">
        <f t="shared" si="9"/>
        <v>110287.83003617224</v>
      </c>
      <c r="BB130" s="182">
        <f t="shared" si="9"/>
        <v>111590.97678176787</v>
      </c>
      <c r="BC130" s="182">
        <f t="shared" si="9"/>
        <v>115177.32791278056</v>
      </c>
      <c r="BD130" s="182">
        <f t="shared" si="9"/>
        <v>116837.41257851066</v>
      </c>
      <c r="BE130" s="182">
        <f t="shared" si="9"/>
        <v>122110.84912106243</v>
      </c>
      <c r="BF130" s="182">
        <f t="shared" si="9"/>
        <v>126037.17604503722</v>
      </c>
      <c r="BG130" s="182">
        <f>BG17+BG78+BG127</f>
        <v>129134.63398442374</v>
      </c>
      <c r="BH130" s="182">
        <f t="shared" si="9"/>
        <v>133136.6045511766</v>
      </c>
      <c r="BI130" s="182">
        <f t="shared" si="9"/>
        <v>136430.84142514813</v>
      </c>
      <c r="BJ130" s="182">
        <f t="shared" si="9"/>
        <v>136782.96029482689</v>
      </c>
      <c r="BK130" s="182">
        <f t="shared" si="9"/>
        <v>142048.31385521899</v>
      </c>
      <c r="BL130" s="182">
        <f t="shared" si="9"/>
        <v>149493.04055027483</v>
      </c>
      <c r="BM130" s="182">
        <f t="shared" si="9"/>
        <v>161390.30596428376</v>
      </c>
      <c r="BN130" s="182">
        <f t="shared" si="9"/>
        <v>164465.18437005495</v>
      </c>
      <c r="BO130" s="182">
        <f t="shared" si="9"/>
        <v>168493.67476202638</v>
      </c>
      <c r="BP130" s="182">
        <f t="shared" si="9"/>
        <v>173423.80279242626</v>
      </c>
      <c r="BQ130" s="182">
        <f t="shared" si="9"/>
        <v>173270.67415849207</v>
      </c>
      <c r="BR130" s="182">
        <f t="shared" si="9"/>
        <v>175188.45997568159</v>
      </c>
      <c r="BS130" s="182">
        <f t="shared" si="9"/>
        <v>177698.76290395734</v>
      </c>
      <c r="BT130" s="182">
        <f t="shared" si="9"/>
        <v>175935.2042932543</v>
      </c>
      <c r="BU130" s="182">
        <f t="shared" si="9"/>
        <v>176726.75889978866</v>
      </c>
      <c r="BV130" s="182">
        <f t="shared" si="9"/>
        <v>178101.45872841371</v>
      </c>
      <c r="BW130" s="182">
        <f t="shared" si="9"/>
        <v>178888.23253068706</v>
      </c>
      <c r="BX130" s="182">
        <f>BX17+BX78+BX127</f>
        <v>178637.81995346418</v>
      </c>
      <c r="BY130" s="182">
        <f>BY17+BY78+BY127</f>
        <v>181862.61600504702</v>
      </c>
      <c r="BZ130" s="185">
        <f>BZ17+BZ78+BZ127</f>
        <v>186110.7237412133</v>
      </c>
    </row>
    <row r="131" spans="1:78" ht="15.75" x14ac:dyDescent="0.25">
      <c r="A131" s="133"/>
      <c r="B131" s="222"/>
      <c r="C131" s="52"/>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5"/>
    </row>
    <row r="132" spans="1:78" ht="15.75" x14ac:dyDescent="0.25">
      <c r="A132" s="133"/>
      <c r="B132" s="222"/>
      <c r="C132" s="52"/>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5"/>
    </row>
    <row r="133" spans="1:78" s="58" customFormat="1" ht="15.75" x14ac:dyDescent="0.25">
      <c r="A133" s="147"/>
      <c r="B133" s="226" t="s">
        <v>190</v>
      </c>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48">
        <f>SUM(AH134:AH136)</f>
        <v>48000.383667725939</v>
      </c>
      <c r="AI133" s="48">
        <f t="shared" ref="AI133:BW133" si="10">SUM(AI134:AI136)</f>
        <v>46855.149113962456</v>
      </c>
      <c r="AJ133" s="48">
        <f t="shared" si="10"/>
        <v>47885.826659444348</v>
      </c>
      <c r="AK133" s="48">
        <f t="shared" si="10"/>
        <v>50289.494106000311</v>
      </c>
      <c r="AL133" s="48">
        <f t="shared" si="10"/>
        <v>50590.047802549801</v>
      </c>
      <c r="AM133" s="48">
        <f t="shared" si="10"/>
        <v>52471.89295822534</v>
      </c>
      <c r="AN133" s="48">
        <f t="shared" si="10"/>
        <v>52217.554330808591</v>
      </c>
      <c r="AO133" s="48">
        <f t="shared" si="10"/>
        <v>53092.757787063216</v>
      </c>
      <c r="AP133" s="48">
        <f t="shared" si="10"/>
        <v>54970.330534807603</v>
      </c>
      <c r="AQ133" s="48">
        <f t="shared" si="10"/>
        <v>54404.657833306279</v>
      </c>
      <c r="AR133" s="48">
        <f t="shared" si="10"/>
        <v>52184.640612336938</v>
      </c>
      <c r="AS133" s="48">
        <f t="shared" si="10"/>
        <v>51418.323882011202</v>
      </c>
      <c r="AT133" s="48">
        <f t="shared" si="10"/>
        <v>52207.167612926009</v>
      </c>
      <c r="AU133" s="48">
        <f t="shared" si="10"/>
        <v>56920.607757997561</v>
      </c>
      <c r="AV133" s="48">
        <f t="shared" si="10"/>
        <v>58682.156552758323</v>
      </c>
      <c r="AW133" s="48">
        <f t="shared" si="10"/>
        <v>60661.077106102384</v>
      </c>
      <c r="AX133" s="48">
        <f t="shared" si="10"/>
        <v>60283.741161583392</v>
      </c>
      <c r="AY133" s="48">
        <f t="shared" si="10"/>
        <v>60103.382129306017</v>
      </c>
      <c r="AZ133" s="48">
        <f t="shared" si="10"/>
        <v>60437.427797706019</v>
      </c>
      <c r="BA133" s="48">
        <f t="shared" si="10"/>
        <v>61681.738794956807</v>
      </c>
      <c r="BB133" s="48">
        <f t="shared" si="10"/>
        <v>63872.053926310888</v>
      </c>
      <c r="BC133" s="48">
        <f t="shared" si="10"/>
        <v>66638.336478201236</v>
      </c>
      <c r="BD133" s="48">
        <f t="shared" si="10"/>
        <v>66780.491640621738</v>
      </c>
      <c r="BE133" s="48">
        <f t="shared" si="10"/>
        <v>70525.038021534187</v>
      </c>
      <c r="BF133" s="48">
        <f t="shared" si="10"/>
        <v>72409.699896516686</v>
      </c>
      <c r="BG133" s="48">
        <f t="shared" si="10"/>
        <v>74016.94540349982</v>
      </c>
      <c r="BH133" s="48">
        <f t="shared" si="10"/>
        <v>75003.595910071497</v>
      </c>
      <c r="BI133" s="48">
        <f t="shared" si="10"/>
        <v>76231.835113437002</v>
      </c>
      <c r="BJ133" s="48">
        <f t="shared" si="10"/>
        <v>76603.853025656077</v>
      </c>
      <c r="BK133" s="48">
        <f t="shared" si="10"/>
        <v>79819.08787063029</v>
      </c>
      <c r="BL133" s="48">
        <f t="shared" si="10"/>
        <v>83865.130061156262</v>
      </c>
      <c r="BM133" s="48">
        <f t="shared" si="10"/>
        <v>88515.030615928816</v>
      </c>
      <c r="BN133" s="48">
        <f t="shared" si="10"/>
        <v>89753.623066637039</v>
      </c>
      <c r="BO133" s="48">
        <f t="shared" si="10"/>
        <v>93056.712394843096</v>
      </c>
      <c r="BP133" s="48">
        <f t="shared" si="10"/>
        <v>96437.5615642177</v>
      </c>
      <c r="BQ133" s="48">
        <f t="shared" si="10"/>
        <v>97224.991346781695</v>
      </c>
      <c r="BR133" s="48">
        <f t="shared" si="10"/>
        <v>98826.706526905837</v>
      </c>
      <c r="BS133" s="48">
        <f t="shared" si="10"/>
        <v>101358.56313981811</v>
      </c>
      <c r="BT133" s="48">
        <f t="shared" si="10"/>
        <v>101518.30879348723</v>
      </c>
      <c r="BU133" s="48">
        <f t="shared" si="10"/>
        <v>102001.53535669495</v>
      </c>
      <c r="BV133" s="48">
        <f t="shared" si="10"/>
        <v>103211.22720550347</v>
      </c>
      <c r="BW133" s="48">
        <f t="shared" si="10"/>
        <v>103845.77244686685</v>
      </c>
      <c r="BX133" s="48">
        <f>SUM(BX134:BX136)</f>
        <v>103954.22316745728</v>
      </c>
      <c r="BY133" s="48">
        <f>SUM(BY134:BY136)</f>
        <v>106247.60962549875</v>
      </c>
      <c r="BZ133" s="49">
        <f>SUM(BZ134:BZ136)</f>
        <v>109515.52909730432</v>
      </c>
    </row>
    <row r="134" spans="1:78" x14ac:dyDescent="0.2">
      <c r="A134" s="133"/>
      <c r="B134" s="143" t="s">
        <v>279</v>
      </c>
      <c r="C134" s="52"/>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135">
        <f t="shared" ref="AH134:BJ134" si="11">SUMIF($C$6:$C$15,"(C)",AH$6:AH$15)</f>
        <v>9.2407235676411172</v>
      </c>
      <c r="AI134" s="135">
        <f t="shared" si="11"/>
        <v>7.9056039341644286</v>
      </c>
      <c r="AJ134" s="135">
        <f t="shared" si="11"/>
        <v>6.6348534058172444</v>
      </c>
      <c r="AK134" s="135">
        <f t="shared" si="11"/>
        <v>6.0038779992565789</v>
      </c>
      <c r="AL134" s="135">
        <f t="shared" si="11"/>
        <v>5.5958152999271444</v>
      </c>
      <c r="AM134" s="135">
        <f t="shared" si="11"/>
        <v>5.3421423719996959</v>
      </c>
      <c r="AN134" s="135">
        <f t="shared" si="11"/>
        <v>5.0520830164311432</v>
      </c>
      <c r="AO134" s="135">
        <f t="shared" si="11"/>
        <v>2.3906655640413685</v>
      </c>
      <c r="AP134" s="135">
        <f t="shared" si="11"/>
        <v>4.5912590956300132</v>
      </c>
      <c r="AQ134" s="135">
        <f t="shared" si="11"/>
        <v>3.1186697202527811</v>
      </c>
      <c r="AR134" s="135">
        <f t="shared" si="11"/>
        <v>2.7609737843628297</v>
      </c>
      <c r="AS134" s="135">
        <f t="shared" si="11"/>
        <v>2.5702071905224035</v>
      </c>
      <c r="AT134" s="135">
        <f t="shared" si="11"/>
        <v>2.7199504513307349</v>
      </c>
      <c r="AU134" s="135">
        <f t="shared" si="11"/>
        <v>2.4399942380656037</v>
      </c>
      <c r="AV134" s="135">
        <f t="shared" si="11"/>
        <v>3.236382362843826</v>
      </c>
      <c r="AW134" s="135">
        <f t="shared" si="11"/>
        <v>1.5811343248111362</v>
      </c>
      <c r="AX134" s="135">
        <f t="shared" si="11"/>
        <v>1.5627096010881056</v>
      </c>
      <c r="AY134" s="135">
        <f t="shared" si="11"/>
        <v>2.6101120542801555</v>
      </c>
      <c r="AZ134" s="135">
        <f t="shared" si="11"/>
        <v>2.1897527479027175</v>
      </c>
      <c r="BA134" s="135">
        <f t="shared" si="11"/>
        <v>2.2840901634409212</v>
      </c>
      <c r="BB134" s="135">
        <f t="shared" si="11"/>
        <v>2.5455730812085848</v>
      </c>
      <c r="BC134" s="135">
        <f t="shared" si="11"/>
        <v>1.9382395071904008</v>
      </c>
      <c r="BD134" s="135">
        <f t="shared" si="11"/>
        <v>2.0288301645818363</v>
      </c>
      <c r="BE134" s="135">
        <f t="shared" si="11"/>
        <v>2.2311911338921768</v>
      </c>
      <c r="BF134" s="135">
        <f t="shared" si="11"/>
        <v>2.1590118780781364</v>
      </c>
      <c r="BG134" s="135">
        <f t="shared" si="11"/>
        <v>0</v>
      </c>
      <c r="BH134" s="135">
        <f t="shared" si="11"/>
        <v>0</v>
      </c>
      <c r="BI134" s="135">
        <f t="shared" si="11"/>
        <v>0</v>
      </c>
      <c r="BJ134" s="135">
        <f t="shared" si="11"/>
        <v>0</v>
      </c>
      <c r="BK134" s="135">
        <f>SUMIF($C$6:$C$15,"(C)",BK$6:BK$15)</f>
        <v>0</v>
      </c>
      <c r="BL134" s="135">
        <f t="shared" ref="BL134:BZ134" si="12">SUMIF($C$6:$C$15,"(C)",BL$6:BL$15)</f>
        <v>0</v>
      </c>
      <c r="BM134" s="135">
        <f t="shared" si="12"/>
        <v>0</v>
      </c>
      <c r="BN134" s="135">
        <f t="shared" si="12"/>
        <v>0</v>
      </c>
      <c r="BO134" s="135">
        <f t="shared" si="12"/>
        <v>0</v>
      </c>
      <c r="BP134" s="135">
        <f t="shared" si="12"/>
        <v>0</v>
      </c>
      <c r="BQ134" s="135">
        <f t="shared" si="12"/>
        <v>0</v>
      </c>
      <c r="BR134" s="135">
        <f t="shared" si="12"/>
        <v>0</v>
      </c>
      <c r="BS134" s="135">
        <f t="shared" si="12"/>
        <v>0</v>
      </c>
      <c r="BT134" s="135">
        <f t="shared" si="12"/>
        <v>0</v>
      </c>
      <c r="BU134" s="135">
        <f t="shared" si="12"/>
        <v>0</v>
      </c>
      <c r="BV134" s="135">
        <f t="shared" si="12"/>
        <v>0</v>
      </c>
      <c r="BW134" s="135">
        <f t="shared" si="12"/>
        <v>0</v>
      </c>
      <c r="BX134" s="135">
        <f t="shared" si="12"/>
        <v>0</v>
      </c>
      <c r="BY134" s="135">
        <f t="shared" si="12"/>
        <v>0</v>
      </c>
      <c r="BZ134" s="136">
        <f t="shared" si="12"/>
        <v>0</v>
      </c>
    </row>
    <row r="135" spans="1:78" x14ac:dyDescent="0.2">
      <c r="A135" s="133"/>
      <c r="B135" s="143" t="s">
        <v>280</v>
      </c>
      <c r="C135" s="52"/>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135">
        <f t="shared" ref="AH135:BZ135" si="13">SUMIF($C$20:$C$76,"(C)",AH$20:AH$76)</f>
        <v>12248.931523853287</v>
      </c>
      <c r="AI135" s="135">
        <f t="shared" si="13"/>
        <v>11274.753683566998</v>
      </c>
      <c r="AJ135" s="135">
        <f t="shared" si="13"/>
        <v>12312.348790869941</v>
      </c>
      <c r="AK135" s="135">
        <f t="shared" si="13"/>
        <v>13262.6498856573</v>
      </c>
      <c r="AL135" s="135">
        <f t="shared" si="13"/>
        <v>12101.830579038578</v>
      </c>
      <c r="AM135" s="135">
        <f t="shared" si="13"/>
        <v>12861.153705119979</v>
      </c>
      <c r="AN135" s="135">
        <f t="shared" si="13"/>
        <v>13097.912785827866</v>
      </c>
      <c r="AO135" s="135">
        <f t="shared" si="13"/>
        <v>12910.655528242698</v>
      </c>
      <c r="AP135" s="135">
        <f t="shared" si="13"/>
        <v>13632.944102218458</v>
      </c>
      <c r="AQ135" s="135">
        <f t="shared" si="13"/>
        <v>13174.573387078097</v>
      </c>
      <c r="AR135" s="135">
        <f t="shared" si="13"/>
        <v>12446.809172925823</v>
      </c>
      <c r="AS135" s="135">
        <f t="shared" si="13"/>
        <v>11712.151106222807</v>
      </c>
      <c r="AT135" s="135">
        <f t="shared" si="13"/>
        <v>12000.533700302791</v>
      </c>
      <c r="AU135" s="135">
        <f t="shared" si="13"/>
        <v>14115.691428009752</v>
      </c>
      <c r="AV135" s="135">
        <f t="shared" si="13"/>
        <v>15022.089420291264</v>
      </c>
      <c r="AW135" s="135">
        <f t="shared" si="13"/>
        <v>15641.44041360098</v>
      </c>
      <c r="AX135" s="135">
        <f t="shared" si="13"/>
        <v>14915.075046590016</v>
      </c>
      <c r="AY135" s="135">
        <f t="shared" si="13"/>
        <v>14220.732405532883</v>
      </c>
      <c r="AZ135" s="135">
        <f t="shared" si="13"/>
        <v>13193.760016156695</v>
      </c>
      <c r="BA135" s="135">
        <f t="shared" si="13"/>
        <v>12540.259746577025</v>
      </c>
      <c r="BB135" s="135">
        <f t="shared" si="13"/>
        <v>12537.694235775883</v>
      </c>
      <c r="BC135" s="135">
        <f t="shared" si="13"/>
        <v>12408.378708896784</v>
      </c>
      <c r="BD135" s="135">
        <f t="shared" si="13"/>
        <v>12345.739073147895</v>
      </c>
      <c r="BE135" s="135">
        <f t="shared" si="13"/>
        <v>12360.127876679284</v>
      </c>
      <c r="BF135" s="135">
        <f t="shared" si="13"/>
        <v>12269.998049739872</v>
      </c>
      <c r="BG135" s="135">
        <f t="shared" si="13"/>
        <v>12351.569328003712</v>
      </c>
      <c r="BH135" s="135">
        <f t="shared" si="13"/>
        <v>12064.916213347495</v>
      </c>
      <c r="BI135" s="135">
        <f t="shared" si="13"/>
        <v>11624.585876066931</v>
      </c>
      <c r="BJ135" s="135">
        <f t="shared" si="13"/>
        <v>11255.419130335267</v>
      </c>
      <c r="BK135" s="135">
        <f t="shared" si="13"/>
        <v>11427.984974550234</v>
      </c>
      <c r="BL135" s="135">
        <f t="shared" si="13"/>
        <v>11810.167924850064</v>
      </c>
      <c r="BM135" s="135">
        <f t="shared" si="13"/>
        <v>12277.918691547302</v>
      </c>
      <c r="BN135" s="135">
        <f t="shared" si="13"/>
        <v>11614.995906304632</v>
      </c>
      <c r="BO135" s="135">
        <f t="shared" si="13"/>
        <v>11285.566669141283</v>
      </c>
      <c r="BP135" s="135">
        <f t="shared" si="13"/>
        <v>10252.63003899827</v>
      </c>
      <c r="BQ135" s="135">
        <f t="shared" si="13"/>
        <v>9018.2572478433685</v>
      </c>
      <c r="BR135" s="135">
        <f t="shared" si="13"/>
        <v>8316.9469025830767</v>
      </c>
      <c r="BS135" s="135">
        <f t="shared" si="13"/>
        <v>8499.061369138406</v>
      </c>
      <c r="BT135" s="135">
        <f t="shared" si="13"/>
        <v>8470.6052256949733</v>
      </c>
      <c r="BU135" s="135">
        <f t="shared" si="13"/>
        <v>8408.2719171630215</v>
      </c>
      <c r="BV135" s="135">
        <f t="shared" si="13"/>
        <v>8295.9334683717552</v>
      </c>
      <c r="BW135" s="135">
        <f t="shared" si="13"/>
        <v>8195.2543116356755</v>
      </c>
      <c r="BX135" s="135">
        <f t="shared" si="13"/>
        <v>8103.6900343861798</v>
      </c>
      <c r="BY135" s="135">
        <f t="shared" si="13"/>
        <v>7991.9383815042875</v>
      </c>
      <c r="BZ135" s="136">
        <f t="shared" si="13"/>
        <v>7912.6739976963145</v>
      </c>
    </row>
    <row r="136" spans="1:78" x14ac:dyDescent="0.2">
      <c r="A136" s="133"/>
      <c r="B136" s="140" t="s">
        <v>281</v>
      </c>
      <c r="C136" s="52"/>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135">
        <f t="shared" ref="AH136:BZ136" si="14">SUMIF($C$81:$C$125,"(C)",AH$81:AH$125)</f>
        <v>35742.211420305008</v>
      </c>
      <c r="AI136" s="135">
        <f t="shared" si="14"/>
        <v>35572.489826461293</v>
      </c>
      <c r="AJ136" s="135">
        <f t="shared" si="14"/>
        <v>35566.84301516859</v>
      </c>
      <c r="AK136" s="135">
        <f t="shared" si="14"/>
        <v>37020.840342343756</v>
      </c>
      <c r="AL136" s="135">
        <f t="shared" si="14"/>
        <v>38482.621408211293</v>
      </c>
      <c r="AM136" s="135">
        <f t="shared" si="14"/>
        <v>39605.397110733364</v>
      </c>
      <c r="AN136" s="135">
        <f t="shared" si="14"/>
        <v>39114.589461964293</v>
      </c>
      <c r="AO136" s="135">
        <f t="shared" si="14"/>
        <v>40179.711593256477</v>
      </c>
      <c r="AP136" s="135">
        <f t="shared" si="14"/>
        <v>41332.795173493512</v>
      </c>
      <c r="AQ136" s="135">
        <f t="shared" si="14"/>
        <v>41226.965776507932</v>
      </c>
      <c r="AR136" s="135">
        <f t="shared" si="14"/>
        <v>39735.070465626748</v>
      </c>
      <c r="AS136" s="135">
        <f t="shared" si="14"/>
        <v>39703.602568597875</v>
      </c>
      <c r="AT136" s="135">
        <f t="shared" si="14"/>
        <v>40203.913962171886</v>
      </c>
      <c r="AU136" s="135">
        <f t="shared" si="14"/>
        <v>42802.476335749743</v>
      </c>
      <c r="AV136" s="135">
        <f t="shared" si="14"/>
        <v>43656.830750104215</v>
      </c>
      <c r="AW136" s="135">
        <f t="shared" si="14"/>
        <v>45018.055558176595</v>
      </c>
      <c r="AX136" s="135">
        <f t="shared" si="14"/>
        <v>45367.103405392285</v>
      </c>
      <c r="AY136" s="135">
        <f t="shared" si="14"/>
        <v>45880.039611718857</v>
      </c>
      <c r="AZ136" s="135">
        <f t="shared" si="14"/>
        <v>47241.478028801423</v>
      </c>
      <c r="BA136" s="135">
        <f t="shared" si="14"/>
        <v>49139.194958216343</v>
      </c>
      <c r="BB136" s="135">
        <f t="shared" si="14"/>
        <v>51331.814117453796</v>
      </c>
      <c r="BC136" s="135">
        <f t="shared" si="14"/>
        <v>54228.01952979726</v>
      </c>
      <c r="BD136" s="135">
        <f t="shared" si="14"/>
        <v>54432.723737309258</v>
      </c>
      <c r="BE136" s="135">
        <f t="shared" si="14"/>
        <v>58162.678953721013</v>
      </c>
      <c r="BF136" s="135">
        <f t="shared" si="14"/>
        <v>60137.542834898733</v>
      </c>
      <c r="BG136" s="135">
        <f t="shared" si="14"/>
        <v>61665.376075496104</v>
      </c>
      <c r="BH136" s="135">
        <f t="shared" si="14"/>
        <v>62938.679696724001</v>
      </c>
      <c r="BI136" s="135">
        <f t="shared" si="14"/>
        <v>64607.249237370073</v>
      </c>
      <c r="BJ136" s="135">
        <f t="shared" si="14"/>
        <v>65348.433895320806</v>
      </c>
      <c r="BK136" s="135">
        <f t="shared" si="14"/>
        <v>68391.102896080061</v>
      </c>
      <c r="BL136" s="135">
        <f t="shared" si="14"/>
        <v>72054.962136306203</v>
      </c>
      <c r="BM136" s="135">
        <f t="shared" si="14"/>
        <v>76237.111924381519</v>
      </c>
      <c r="BN136" s="135">
        <f t="shared" si="14"/>
        <v>78138.627160332413</v>
      </c>
      <c r="BO136" s="135">
        <f t="shared" si="14"/>
        <v>81771.145725701819</v>
      </c>
      <c r="BP136" s="135">
        <f t="shared" si="14"/>
        <v>86184.931525219436</v>
      </c>
      <c r="BQ136" s="135">
        <f t="shared" si="14"/>
        <v>88206.734098938323</v>
      </c>
      <c r="BR136" s="135">
        <f t="shared" si="14"/>
        <v>90509.75962432276</v>
      </c>
      <c r="BS136" s="135">
        <f t="shared" si="14"/>
        <v>92859.501770679708</v>
      </c>
      <c r="BT136" s="135">
        <f t="shared" si="14"/>
        <v>93047.703567792254</v>
      </c>
      <c r="BU136" s="135">
        <f t="shared" si="14"/>
        <v>93593.263439531933</v>
      </c>
      <c r="BV136" s="135">
        <f t="shared" si="14"/>
        <v>94915.293737131709</v>
      </c>
      <c r="BW136" s="135">
        <f t="shared" si="14"/>
        <v>95650.518135231177</v>
      </c>
      <c r="BX136" s="135">
        <f t="shared" si="14"/>
        <v>95850.533133071105</v>
      </c>
      <c r="BY136" s="135">
        <f t="shared" si="14"/>
        <v>98255.671243994468</v>
      </c>
      <c r="BZ136" s="136">
        <f t="shared" si="14"/>
        <v>101602.855099608</v>
      </c>
    </row>
    <row r="137" spans="1:78" s="58" customFormat="1" ht="24.75" customHeight="1" x14ac:dyDescent="0.25">
      <c r="A137" s="147"/>
      <c r="B137" s="226" t="s">
        <v>191</v>
      </c>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48">
        <f>SUM(AH138:AH140)</f>
        <v>12766.614513082046</v>
      </c>
      <c r="AI137" s="48">
        <f t="shared" ref="AI137:BW137" si="15">SUM(AI138:AI140)</f>
        <v>11950.685750319648</v>
      </c>
      <c r="AJ137" s="48">
        <f t="shared" si="15"/>
        <v>13018.810179255046</v>
      </c>
      <c r="AK137" s="48">
        <f t="shared" si="15"/>
        <v>17915.310450304336</v>
      </c>
      <c r="AL137" s="48">
        <f t="shared" si="15"/>
        <v>22510.885368048454</v>
      </c>
      <c r="AM137" s="48">
        <f t="shared" si="15"/>
        <v>25648.926018712198</v>
      </c>
      <c r="AN137" s="48">
        <f t="shared" si="15"/>
        <v>27721.555238181398</v>
      </c>
      <c r="AO137" s="48">
        <f t="shared" si="15"/>
        <v>29815.523973891446</v>
      </c>
      <c r="AP137" s="48">
        <f t="shared" si="15"/>
        <v>30963.343115021144</v>
      </c>
      <c r="AQ137" s="48">
        <f t="shared" si="15"/>
        <v>29995.539788339953</v>
      </c>
      <c r="AR137" s="48">
        <f t="shared" si="15"/>
        <v>28043.293510708801</v>
      </c>
      <c r="AS137" s="48">
        <f t="shared" si="15"/>
        <v>28063.371176279703</v>
      </c>
      <c r="AT137" s="48">
        <f t="shared" si="15"/>
        <v>30752.168177850326</v>
      </c>
      <c r="AU137" s="48">
        <f t="shared" si="15"/>
        <v>35217.857349763362</v>
      </c>
      <c r="AV137" s="48">
        <f t="shared" si="15"/>
        <v>43015.937296666467</v>
      </c>
      <c r="AW137" s="48">
        <f t="shared" si="15"/>
        <v>47439.089195388719</v>
      </c>
      <c r="AX137" s="48">
        <f t="shared" si="15"/>
        <v>49361.867139341266</v>
      </c>
      <c r="AY137" s="48">
        <f t="shared" si="15"/>
        <v>49986.126756687961</v>
      </c>
      <c r="AZ137" s="48">
        <f t="shared" si="15"/>
        <v>48751.729548331423</v>
      </c>
      <c r="BA137" s="48">
        <f t="shared" si="15"/>
        <v>46943.489387137648</v>
      </c>
      <c r="BB137" s="48">
        <f t="shared" si="15"/>
        <v>45329.984069038081</v>
      </c>
      <c r="BC137" s="48">
        <f t="shared" si="15"/>
        <v>44052.257135646454</v>
      </c>
      <c r="BD137" s="48">
        <f t="shared" si="15"/>
        <v>41456.399419735724</v>
      </c>
      <c r="BE137" s="48">
        <f t="shared" si="15"/>
        <v>42675.435835420503</v>
      </c>
      <c r="BF137" s="48">
        <f t="shared" si="15"/>
        <v>43557.356941415877</v>
      </c>
      <c r="BG137" s="48">
        <f t="shared" si="15"/>
        <v>44021.397265538813</v>
      </c>
      <c r="BH137" s="48">
        <f t="shared" si="15"/>
        <v>44980.161396480311</v>
      </c>
      <c r="BI137" s="48">
        <f t="shared" si="15"/>
        <v>44697.765674427137</v>
      </c>
      <c r="BJ137" s="48">
        <f t="shared" si="15"/>
        <v>45106.47719638118</v>
      </c>
      <c r="BK137" s="48">
        <f t="shared" si="15"/>
        <v>45818.058412697676</v>
      </c>
      <c r="BL137" s="48">
        <f t="shared" si="15"/>
        <v>47277.192350155543</v>
      </c>
      <c r="BM137" s="48">
        <f t="shared" si="15"/>
        <v>53116.901993461739</v>
      </c>
      <c r="BN137" s="48">
        <f t="shared" si="15"/>
        <v>54475.115037468451</v>
      </c>
      <c r="BO137" s="48">
        <f t="shared" si="15"/>
        <v>54995.863009663881</v>
      </c>
      <c r="BP137" s="48">
        <f t="shared" si="15"/>
        <v>55458.042330380282</v>
      </c>
      <c r="BQ137" s="48">
        <f t="shared" si="15"/>
        <v>48973.923207720014</v>
      </c>
      <c r="BR137" s="48">
        <f t="shared" si="15"/>
        <v>47928.901843842657</v>
      </c>
      <c r="BS137" s="48">
        <f t="shared" si="15"/>
        <v>47158.846119508431</v>
      </c>
      <c r="BT137" s="48">
        <f t="shared" si="15"/>
        <v>45634.284503656803</v>
      </c>
      <c r="BU137" s="48">
        <f t="shared" si="15"/>
        <v>45223.793727137716</v>
      </c>
      <c r="BV137" s="48">
        <f t="shared" si="15"/>
        <v>44018.14880811442</v>
      </c>
      <c r="BW137" s="48">
        <f t="shared" si="15"/>
        <v>42985.12100616323</v>
      </c>
      <c r="BX137" s="48">
        <f>SUM(BX138:BX140)</f>
        <v>41847.051989263964</v>
      </c>
      <c r="BY137" s="48">
        <f>SUM(BY138:BY140)</f>
        <v>42103.474897900058</v>
      </c>
      <c r="BZ137" s="49">
        <f>SUM(BZ138:BZ140)</f>
        <v>42280.576144704719</v>
      </c>
    </row>
    <row r="138" spans="1:78" x14ac:dyDescent="0.2">
      <c r="A138" s="133"/>
      <c r="B138" s="143" t="s">
        <v>279</v>
      </c>
      <c r="C138" s="52"/>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135">
        <f>SUMIF($C$6:$C$15,"(IR)",AH$6:AH$15)</f>
        <v>1395.4334914503884</v>
      </c>
      <c r="AI138" s="135">
        <f t="shared" ref="AI138:BZ138" si="16">SUMIF($C$6:$C$15,"(IR)",AI$6:AI$15)</f>
        <v>1257.8360655396762</v>
      </c>
      <c r="AJ138" s="135">
        <f t="shared" si="16"/>
        <v>1395.3198714190971</v>
      </c>
      <c r="AK138" s="135">
        <f t="shared" si="16"/>
        <v>1809.0317415163609</v>
      </c>
      <c r="AL138" s="135">
        <f t="shared" si="16"/>
        <v>2263.9401260424393</v>
      </c>
      <c r="AM138" s="135">
        <f t="shared" si="16"/>
        <v>2543.9184961735855</v>
      </c>
      <c r="AN138" s="135">
        <f t="shared" si="16"/>
        <v>2757.3375078025379</v>
      </c>
      <c r="AO138" s="135">
        <f t="shared" si="16"/>
        <v>2976.4797291421442</v>
      </c>
      <c r="AP138" s="135">
        <f t="shared" si="16"/>
        <v>3066.7012248340179</v>
      </c>
      <c r="AQ138" s="135">
        <f t="shared" si="16"/>
        <v>3028.2662222966778</v>
      </c>
      <c r="AR138" s="135">
        <f t="shared" si="16"/>
        <v>3138.8952400845901</v>
      </c>
      <c r="AS138" s="135">
        <f t="shared" si="16"/>
        <v>3155.3400535170617</v>
      </c>
      <c r="AT138" s="135">
        <f t="shared" si="16"/>
        <v>3318.1290170709667</v>
      </c>
      <c r="AU138" s="135">
        <f t="shared" si="16"/>
        <v>4078.7144252390535</v>
      </c>
      <c r="AV138" s="135">
        <f t="shared" si="16"/>
        <v>5025.3386530122225</v>
      </c>
      <c r="AW138" s="135">
        <f t="shared" si="16"/>
        <v>5554.4744766767208</v>
      </c>
      <c r="AX138" s="135">
        <f t="shared" si="16"/>
        <v>5523.6654287056826</v>
      </c>
      <c r="AY138" s="135">
        <f t="shared" si="16"/>
        <v>5485.1599415484752</v>
      </c>
      <c r="AZ138" s="135">
        <f t="shared" si="16"/>
        <v>5378.1746687076475</v>
      </c>
      <c r="BA138" s="135">
        <f t="shared" si="16"/>
        <v>5249.632248118487</v>
      </c>
      <c r="BB138" s="135">
        <f t="shared" si="16"/>
        <v>5210.9743211242858</v>
      </c>
      <c r="BC138" s="135">
        <f t="shared" si="16"/>
        <v>5179.1272367508</v>
      </c>
      <c r="BD138" s="135">
        <f t="shared" si="16"/>
        <v>4541.5665460155624</v>
      </c>
      <c r="BE138" s="135">
        <f t="shared" si="16"/>
        <v>4981.0655514648442</v>
      </c>
      <c r="BF138" s="135">
        <f t="shared" si="16"/>
        <v>5320.0738816887815</v>
      </c>
      <c r="BG138" s="135">
        <f t="shared" si="16"/>
        <v>5290.9530969839316</v>
      </c>
      <c r="BH138" s="135">
        <f t="shared" si="16"/>
        <v>4392.8043250529345</v>
      </c>
      <c r="BI138" s="135">
        <f t="shared" si="16"/>
        <v>3191.3520950374273</v>
      </c>
      <c r="BJ138" s="135">
        <f t="shared" si="16"/>
        <v>2502.3968441057173</v>
      </c>
      <c r="BK138" s="135">
        <f t="shared" si="16"/>
        <v>2057.299382310925</v>
      </c>
      <c r="BL138" s="135">
        <f t="shared" si="16"/>
        <v>1679.9180883423837</v>
      </c>
      <c r="BM138" s="135">
        <f t="shared" si="16"/>
        <v>997.56371743589921</v>
      </c>
      <c r="BN138" s="135">
        <f t="shared" si="16"/>
        <v>707.36826910775915</v>
      </c>
      <c r="BO138" s="135">
        <f t="shared" si="16"/>
        <v>496.72203896408985</v>
      </c>
      <c r="BP138" s="135">
        <f t="shared" si="16"/>
        <v>315.31388950825442</v>
      </c>
      <c r="BQ138" s="135">
        <f t="shared" si="16"/>
        <v>182.6272714824357</v>
      </c>
      <c r="BR138" s="135">
        <f t="shared" si="16"/>
        <v>124.9346075785197</v>
      </c>
      <c r="BS138" s="135">
        <f t="shared" si="16"/>
        <v>83.317973511396048</v>
      </c>
      <c r="BT138" s="135">
        <f t="shared" si="16"/>
        <v>60.097017521270629</v>
      </c>
      <c r="BU138" s="135">
        <f t="shared" si="16"/>
        <v>42.607802019297836</v>
      </c>
      <c r="BV138" s="135">
        <f t="shared" si="16"/>
        <v>32.205552370357005</v>
      </c>
      <c r="BW138" s="135">
        <f t="shared" si="16"/>
        <v>24.783343287271574</v>
      </c>
      <c r="BX138" s="135">
        <f t="shared" si="16"/>
        <v>19.02214546459836</v>
      </c>
      <c r="BY138" s="135">
        <f t="shared" si="16"/>
        <v>15.087371772069901</v>
      </c>
      <c r="BZ138" s="136">
        <f t="shared" si="16"/>
        <v>11.810956120887504</v>
      </c>
    </row>
    <row r="139" spans="1:78" x14ac:dyDescent="0.2">
      <c r="A139" s="133"/>
      <c r="B139" s="143" t="s">
        <v>280</v>
      </c>
      <c r="C139" s="52"/>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135">
        <f t="shared" ref="AH139:BZ139" si="17">SUMIF($C$20:$C$76,"(IR)",AH$20:AH$76)</f>
        <v>6107.1237494591314</v>
      </c>
      <c r="AI139" s="135">
        <f t="shared" si="17"/>
        <v>5656.080037082751</v>
      </c>
      <c r="AJ139" s="135">
        <f t="shared" si="17"/>
        <v>6428.556449501355</v>
      </c>
      <c r="AK139" s="135">
        <f t="shared" si="17"/>
        <v>9490.1841898202019</v>
      </c>
      <c r="AL139" s="135">
        <f t="shared" si="17"/>
        <v>13133.387721530438</v>
      </c>
      <c r="AM139" s="135">
        <f t="shared" si="17"/>
        <v>15485.333299279664</v>
      </c>
      <c r="AN139" s="135">
        <f t="shared" si="17"/>
        <v>16622.395397475731</v>
      </c>
      <c r="AO139" s="135">
        <f t="shared" si="17"/>
        <v>17877.320826372023</v>
      </c>
      <c r="AP139" s="135">
        <f t="shared" si="17"/>
        <v>18512.717239691916</v>
      </c>
      <c r="AQ139" s="135">
        <f t="shared" si="17"/>
        <v>17464.123028985596</v>
      </c>
      <c r="AR139" s="135">
        <f t="shared" si="17"/>
        <v>14853.896844532248</v>
      </c>
      <c r="AS139" s="135">
        <f t="shared" si="17"/>
        <v>14235.54640454423</v>
      </c>
      <c r="AT139" s="135">
        <f t="shared" si="17"/>
        <v>15983.550367031463</v>
      </c>
      <c r="AU139" s="135">
        <f t="shared" si="17"/>
        <v>19623.144665913129</v>
      </c>
      <c r="AV139" s="135">
        <f t="shared" si="17"/>
        <v>24532.612813968426</v>
      </c>
      <c r="AW139" s="135">
        <f t="shared" si="17"/>
        <v>27275.582090385604</v>
      </c>
      <c r="AX139" s="135">
        <f t="shared" si="17"/>
        <v>28868.611798148791</v>
      </c>
      <c r="AY139" s="135">
        <f t="shared" si="17"/>
        <v>29985.071373029128</v>
      </c>
      <c r="AZ139" s="135">
        <f t="shared" si="17"/>
        <v>29524.954617312338</v>
      </c>
      <c r="BA139" s="135">
        <f t="shared" si="17"/>
        <v>28212.269913299726</v>
      </c>
      <c r="BB139" s="135">
        <f t="shared" si="17"/>
        <v>27233.31209112153</v>
      </c>
      <c r="BC139" s="135">
        <f t="shared" si="17"/>
        <v>25937.387105480298</v>
      </c>
      <c r="BD139" s="135">
        <f t="shared" si="17"/>
        <v>23630.597768341991</v>
      </c>
      <c r="BE139" s="135">
        <f t="shared" si="17"/>
        <v>23543.270515059197</v>
      </c>
      <c r="BF139" s="135">
        <f t="shared" si="17"/>
        <v>23875.920465808325</v>
      </c>
      <c r="BG139" s="135">
        <f t="shared" si="17"/>
        <v>24357.455588278935</v>
      </c>
      <c r="BH139" s="135">
        <f t="shared" si="17"/>
        <v>24689.735491082676</v>
      </c>
      <c r="BI139" s="135">
        <f t="shared" si="17"/>
        <v>25394.780512024936</v>
      </c>
      <c r="BJ139" s="135">
        <f t="shared" si="17"/>
        <v>25883.305729824122</v>
      </c>
      <c r="BK139" s="135">
        <f t="shared" si="17"/>
        <v>26734.080497271108</v>
      </c>
      <c r="BL139" s="135">
        <f t="shared" si="17"/>
        <v>27647.422003775609</v>
      </c>
      <c r="BM139" s="135">
        <f t="shared" si="17"/>
        <v>33506.904649762837</v>
      </c>
      <c r="BN139" s="135">
        <f t="shared" si="17"/>
        <v>35037.643850442655</v>
      </c>
      <c r="BO139" s="135">
        <f t="shared" si="17"/>
        <v>36185.556531605296</v>
      </c>
      <c r="BP139" s="135">
        <f t="shared" si="17"/>
        <v>37681.995322389281</v>
      </c>
      <c r="BQ139" s="135">
        <f t="shared" si="17"/>
        <v>34356.208484488357</v>
      </c>
      <c r="BR139" s="135">
        <f t="shared" si="17"/>
        <v>34026.697145010185</v>
      </c>
      <c r="BS139" s="135">
        <f t="shared" si="17"/>
        <v>33966.412957467903</v>
      </c>
      <c r="BT139" s="135">
        <f t="shared" si="17"/>
        <v>33376.751633139793</v>
      </c>
      <c r="BU139" s="135">
        <f t="shared" si="17"/>
        <v>33699.456147922225</v>
      </c>
      <c r="BV139" s="135">
        <f t="shared" si="17"/>
        <v>33351.133870876853</v>
      </c>
      <c r="BW139" s="135">
        <f t="shared" si="17"/>
        <v>32922.633407074965</v>
      </c>
      <c r="BX139" s="135">
        <f t="shared" si="17"/>
        <v>32183.370725055767</v>
      </c>
      <c r="BY139" s="135">
        <f t="shared" si="17"/>
        <v>32482.441339196008</v>
      </c>
      <c r="BZ139" s="136">
        <f t="shared" si="17"/>
        <v>32528.667180075176</v>
      </c>
    </row>
    <row r="140" spans="1:78" x14ac:dyDescent="0.2">
      <c r="A140" s="133"/>
      <c r="B140" s="140" t="s">
        <v>281</v>
      </c>
      <c r="C140" s="52"/>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135">
        <f t="shared" ref="AH140:BZ140" si="18">SUMIF($C$81:$C$125,"(IR)",AH$81:AH$125)</f>
        <v>5264.0572721725257</v>
      </c>
      <c r="AI140" s="135">
        <f t="shared" si="18"/>
        <v>5036.7696476972196</v>
      </c>
      <c r="AJ140" s="135">
        <f t="shared" si="18"/>
        <v>5194.9338583345943</v>
      </c>
      <c r="AK140" s="135">
        <f t="shared" si="18"/>
        <v>6616.0945189677732</v>
      </c>
      <c r="AL140" s="135">
        <f t="shared" si="18"/>
        <v>7113.557520475576</v>
      </c>
      <c r="AM140" s="135">
        <f t="shared" si="18"/>
        <v>7619.6742232589495</v>
      </c>
      <c r="AN140" s="135">
        <f t="shared" si="18"/>
        <v>8341.8223329031298</v>
      </c>
      <c r="AO140" s="135">
        <f t="shared" si="18"/>
        <v>8961.7234183772798</v>
      </c>
      <c r="AP140" s="135">
        <f t="shared" si="18"/>
        <v>9383.9246504952098</v>
      </c>
      <c r="AQ140" s="135">
        <f t="shared" si="18"/>
        <v>9503.1505370576779</v>
      </c>
      <c r="AR140" s="135">
        <f t="shared" si="18"/>
        <v>10050.501426091963</v>
      </c>
      <c r="AS140" s="135">
        <f t="shared" si="18"/>
        <v>10672.484718218415</v>
      </c>
      <c r="AT140" s="135">
        <f t="shared" si="18"/>
        <v>11450.488793747894</v>
      </c>
      <c r="AU140" s="135">
        <f t="shared" si="18"/>
        <v>11515.998258611178</v>
      </c>
      <c r="AV140" s="135">
        <f t="shared" si="18"/>
        <v>13457.985829685818</v>
      </c>
      <c r="AW140" s="135">
        <f t="shared" si="18"/>
        <v>14609.032628326389</v>
      </c>
      <c r="AX140" s="135">
        <f t="shared" si="18"/>
        <v>14969.589912486797</v>
      </c>
      <c r="AY140" s="135">
        <f t="shared" si="18"/>
        <v>14515.895442110357</v>
      </c>
      <c r="AZ140" s="135">
        <f t="shared" si="18"/>
        <v>13848.60026231144</v>
      </c>
      <c r="BA140" s="135">
        <f t="shared" si="18"/>
        <v>13481.587225719433</v>
      </c>
      <c r="BB140" s="135">
        <f t="shared" si="18"/>
        <v>12885.697656792265</v>
      </c>
      <c r="BC140" s="135">
        <f t="shared" si="18"/>
        <v>12935.742793415355</v>
      </c>
      <c r="BD140" s="135">
        <f t="shared" si="18"/>
        <v>13284.235105378173</v>
      </c>
      <c r="BE140" s="135">
        <f t="shared" si="18"/>
        <v>14151.099768896465</v>
      </c>
      <c r="BF140" s="135">
        <f t="shared" si="18"/>
        <v>14361.362593918771</v>
      </c>
      <c r="BG140" s="135">
        <f t="shared" si="18"/>
        <v>14372.988580275947</v>
      </c>
      <c r="BH140" s="135">
        <f t="shared" si="18"/>
        <v>15897.621580344698</v>
      </c>
      <c r="BI140" s="135">
        <f t="shared" si="18"/>
        <v>16111.633067364774</v>
      </c>
      <c r="BJ140" s="135">
        <f t="shared" si="18"/>
        <v>16720.774622451336</v>
      </c>
      <c r="BK140" s="135">
        <f t="shared" si="18"/>
        <v>17026.678533115642</v>
      </c>
      <c r="BL140" s="135">
        <f t="shared" si="18"/>
        <v>17949.852258037547</v>
      </c>
      <c r="BM140" s="135">
        <f t="shared" si="18"/>
        <v>18612.433626263006</v>
      </c>
      <c r="BN140" s="135">
        <f t="shared" si="18"/>
        <v>18730.102917918044</v>
      </c>
      <c r="BO140" s="135">
        <f t="shared" si="18"/>
        <v>18313.584439094488</v>
      </c>
      <c r="BP140" s="135">
        <f t="shared" si="18"/>
        <v>17460.733118482745</v>
      </c>
      <c r="BQ140" s="135">
        <f t="shared" si="18"/>
        <v>14435.087451749219</v>
      </c>
      <c r="BR140" s="135">
        <f t="shared" si="18"/>
        <v>13777.270091253949</v>
      </c>
      <c r="BS140" s="135">
        <f t="shared" si="18"/>
        <v>13109.115188529133</v>
      </c>
      <c r="BT140" s="135">
        <f t="shared" si="18"/>
        <v>12197.435852995741</v>
      </c>
      <c r="BU140" s="135">
        <f t="shared" si="18"/>
        <v>11481.729777196195</v>
      </c>
      <c r="BV140" s="135">
        <f t="shared" si="18"/>
        <v>10634.809384867211</v>
      </c>
      <c r="BW140" s="135">
        <f t="shared" si="18"/>
        <v>10037.704255800994</v>
      </c>
      <c r="BX140" s="135">
        <f t="shared" si="18"/>
        <v>9644.659118743597</v>
      </c>
      <c r="BY140" s="135">
        <f t="shared" si="18"/>
        <v>9605.9461869319766</v>
      </c>
      <c r="BZ140" s="136">
        <f t="shared" si="18"/>
        <v>9740.0980085086539</v>
      </c>
    </row>
    <row r="141" spans="1:78" s="58" customFormat="1" ht="24.75" customHeight="1" x14ac:dyDescent="0.25">
      <c r="A141" s="147"/>
      <c r="B141" s="226" t="s">
        <v>192</v>
      </c>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48">
        <f>SUM(AH142:AH144)</f>
        <v>12572.00441377574</v>
      </c>
      <c r="AI141" s="48">
        <f t="shared" ref="AI141:BW141" si="19">SUM(AI142:AI144)</f>
        <v>15416.164839738662</v>
      </c>
      <c r="AJ141" s="48">
        <f t="shared" si="19"/>
        <v>14261.816441406339</v>
      </c>
      <c r="AK141" s="48">
        <f t="shared" si="19"/>
        <v>14943.832456489603</v>
      </c>
      <c r="AL141" s="48">
        <f t="shared" si="19"/>
        <v>15391.457856908606</v>
      </c>
      <c r="AM141" s="48">
        <f t="shared" si="19"/>
        <v>16253.628431080233</v>
      </c>
      <c r="AN141" s="48">
        <f t="shared" si="19"/>
        <v>16684.655724254342</v>
      </c>
      <c r="AO141" s="48">
        <f t="shared" si="19"/>
        <v>16945.180957859062</v>
      </c>
      <c r="AP141" s="48">
        <f t="shared" si="19"/>
        <v>17180.62927362038</v>
      </c>
      <c r="AQ141" s="48">
        <f t="shared" si="19"/>
        <v>17164.792773107431</v>
      </c>
      <c r="AR141" s="48">
        <f t="shared" si="19"/>
        <v>16401.55455530552</v>
      </c>
      <c r="AS141" s="48">
        <f t="shared" si="19"/>
        <v>15955.977120162454</v>
      </c>
      <c r="AT141" s="48">
        <f t="shared" si="19"/>
        <v>16086.142466667721</v>
      </c>
      <c r="AU141" s="48">
        <f t="shared" si="19"/>
        <v>17840.233621068459</v>
      </c>
      <c r="AV141" s="48">
        <f t="shared" si="19"/>
        <v>20082.851313258132</v>
      </c>
      <c r="AW141" s="48">
        <f t="shared" si="19"/>
        <v>22244.698954992386</v>
      </c>
      <c r="AX141" s="48">
        <f t="shared" si="19"/>
        <v>22970.096528337945</v>
      </c>
      <c r="AY141" s="48">
        <f t="shared" si="19"/>
        <v>24451.559339700398</v>
      </c>
      <c r="AZ141" s="48">
        <f t="shared" si="19"/>
        <v>25793.803139487612</v>
      </c>
      <c r="BA141" s="48">
        <f t="shared" si="19"/>
        <v>27007.000738522696</v>
      </c>
      <c r="BB141" s="48">
        <f t="shared" si="19"/>
        <v>27696.386246622842</v>
      </c>
      <c r="BC141" s="48">
        <f t="shared" si="19"/>
        <v>30574.955354707883</v>
      </c>
      <c r="BD141" s="48">
        <f t="shared" si="19"/>
        <v>33409.325251183538</v>
      </c>
      <c r="BE141" s="48">
        <f t="shared" si="19"/>
        <v>34087.006692257448</v>
      </c>
      <c r="BF141" s="48">
        <f t="shared" si="19"/>
        <v>32802.15925418285</v>
      </c>
      <c r="BG141" s="48">
        <f t="shared" si="19"/>
        <v>21590.602973194393</v>
      </c>
      <c r="BH141" s="48">
        <f t="shared" si="19"/>
        <v>22672.418172130267</v>
      </c>
      <c r="BI141" s="48">
        <f t="shared" si="19"/>
        <v>23992.061144124695</v>
      </c>
      <c r="BJ141" s="48">
        <f t="shared" si="19"/>
        <v>22949.217008236206</v>
      </c>
      <c r="BK141" s="48">
        <f t="shared" si="19"/>
        <v>23839.815637222433</v>
      </c>
      <c r="BL141" s="48">
        <f t="shared" si="19"/>
        <v>25526.271388877205</v>
      </c>
      <c r="BM141" s="48">
        <f t="shared" si="19"/>
        <v>26723.907431205342</v>
      </c>
      <c r="BN141" s="48">
        <f t="shared" si="19"/>
        <v>27091.098312007438</v>
      </c>
      <c r="BO141" s="48">
        <f t="shared" si="19"/>
        <v>27000.759747831813</v>
      </c>
      <c r="BP141" s="48">
        <f t="shared" si="19"/>
        <v>27785.623848763367</v>
      </c>
      <c r="BQ141" s="48">
        <f t="shared" si="19"/>
        <v>27897.595943491186</v>
      </c>
      <c r="BR141" s="48">
        <f t="shared" si="19"/>
        <v>29197.601171536451</v>
      </c>
      <c r="BS141" s="48">
        <f t="shared" si="19"/>
        <v>29910.393761204235</v>
      </c>
      <c r="BT141" s="48">
        <f t="shared" si="19"/>
        <v>29480.078161190555</v>
      </c>
      <c r="BU141" s="48">
        <f t="shared" si="19"/>
        <v>30185.037617975311</v>
      </c>
      <c r="BV141" s="48">
        <f t="shared" si="19"/>
        <v>31365.474285039709</v>
      </c>
      <c r="BW141" s="48">
        <f t="shared" si="19"/>
        <v>32322.153330348607</v>
      </c>
      <c r="BX141" s="48">
        <f>SUM(BX142:BX144)</f>
        <v>32855.566942207552</v>
      </c>
      <c r="BY141" s="48">
        <f>SUM(BY142:BY144)</f>
        <v>33526.618853420368</v>
      </c>
      <c r="BZ141" s="49">
        <f>SUM(BZ142:BZ144)</f>
        <v>34326.429455325211</v>
      </c>
    </row>
    <row r="142" spans="1:78" x14ac:dyDescent="0.2">
      <c r="A142" s="133"/>
      <c r="B142" s="143" t="s">
        <v>279</v>
      </c>
      <c r="C142" s="52"/>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135">
        <f>SUMIF($C$6:$C$15,"(NC / NIR)",AH$6:AH$15)</f>
        <v>8483.9637936423296</v>
      </c>
      <c r="AI142" s="135">
        <f t="shared" ref="AI142:BZ142" si="20">SUMIF($C$6:$C$15,"(NC / NIR)",AI$6:AI$15)</f>
        <v>11365.056012350311</v>
      </c>
      <c r="AJ142" s="135">
        <f t="shared" si="20"/>
        <v>10148.0057676162</v>
      </c>
      <c r="AK142" s="135">
        <f t="shared" si="20"/>
        <v>10537.833796253966</v>
      </c>
      <c r="AL142" s="135">
        <f t="shared" si="20"/>
        <v>10696.007956042671</v>
      </c>
      <c r="AM142" s="135">
        <f t="shared" si="20"/>
        <v>11148.10897121483</v>
      </c>
      <c r="AN142" s="135">
        <f t="shared" si="20"/>
        <v>11316.754080866274</v>
      </c>
      <c r="AO142" s="135">
        <f t="shared" si="20"/>
        <v>11225.790763271019</v>
      </c>
      <c r="AP142" s="135">
        <f t="shared" si="20"/>
        <v>10931.774193373112</v>
      </c>
      <c r="AQ142" s="135">
        <f t="shared" si="20"/>
        <v>10594.755835184027</v>
      </c>
      <c r="AR142" s="135">
        <f t="shared" si="20"/>
        <v>9829.6588408736807</v>
      </c>
      <c r="AS142" s="135">
        <f t="shared" si="20"/>
        <v>9231.6849008613572</v>
      </c>
      <c r="AT142" s="135">
        <f t="shared" si="20"/>
        <v>8717.3910822551643</v>
      </c>
      <c r="AU142" s="135">
        <f t="shared" si="20"/>
        <v>9323.1401819005332</v>
      </c>
      <c r="AV142" s="135">
        <f t="shared" si="20"/>
        <v>10011.138415344192</v>
      </c>
      <c r="AW142" s="135">
        <f t="shared" si="20"/>
        <v>10525.032546027462</v>
      </c>
      <c r="AX142" s="135">
        <f t="shared" si="20"/>
        <v>10577.741339221748</v>
      </c>
      <c r="AY142" s="135">
        <f t="shared" si="20"/>
        <v>10737.125299662626</v>
      </c>
      <c r="AZ142" s="135">
        <f t="shared" si="20"/>
        <v>10809.184920801428</v>
      </c>
      <c r="BA142" s="135">
        <f t="shared" si="20"/>
        <v>11009.106461241478</v>
      </c>
      <c r="BB142" s="135">
        <f t="shared" si="20"/>
        <v>11207.300105724045</v>
      </c>
      <c r="BC142" s="135">
        <f t="shared" si="20"/>
        <v>12621.766474180871</v>
      </c>
      <c r="BD142" s="135">
        <f t="shared" si="20"/>
        <v>13032.734078363164</v>
      </c>
      <c r="BE142" s="135">
        <f t="shared" si="20"/>
        <v>13078.946774478341</v>
      </c>
      <c r="BF142" s="135">
        <f t="shared" si="20"/>
        <v>13093.521513271238</v>
      </c>
      <c r="BG142" s="135">
        <f t="shared" si="20"/>
        <v>1048.0031292233778</v>
      </c>
      <c r="BH142" s="135">
        <f t="shared" si="20"/>
        <v>1081.9471921116522</v>
      </c>
      <c r="BI142" s="135">
        <f t="shared" si="20"/>
        <v>1156.6711654058568</v>
      </c>
      <c r="BJ142" s="135">
        <f t="shared" si="20"/>
        <v>1180.7792382567391</v>
      </c>
      <c r="BK142" s="135">
        <f t="shared" si="20"/>
        <v>1231.4402603161236</v>
      </c>
      <c r="BL142" s="135">
        <f t="shared" si="20"/>
        <v>1276.2932678699067</v>
      </c>
      <c r="BM142" s="135">
        <f t="shared" si="20"/>
        <v>1356.3566801139123</v>
      </c>
      <c r="BN142" s="135">
        <f t="shared" si="20"/>
        <v>1363.1897576096569</v>
      </c>
      <c r="BO142" s="135">
        <f t="shared" si="20"/>
        <v>1447.8162685438508</v>
      </c>
      <c r="BP142" s="135">
        <f t="shared" si="20"/>
        <v>1500.2524236873655</v>
      </c>
      <c r="BQ142" s="135">
        <f t="shared" si="20"/>
        <v>1552.2329112225989</v>
      </c>
      <c r="BR142" s="135">
        <f t="shared" si="20"/>
        <v>1795.6372454056134</v>
      </c>
      <c r="BS142" s="135">
        <f t="shared" si="20"/>
        <v>1905.8433078253856</v>
      </c>
      <c r="BT142" s="135">
        <f t="shared" si="20"/>
        <v>1927.3847553972666</v>
      </c>
      <c r="BU142" s="135">
        <f t="shared" si="20"/>
        <v>1977.1338871008566</v>
      </c>
      <c r="BV142" s="135">
        <f t="shared" si="20"/>
        <v>2102.0974746200063</v>
      </c>
      <c r="BW142" s="135">
        <f t="shared" si="20"/>
        <v>2217.4074630090472</v>
      </c>
      <c r="BX142" s="135">
        <f t="shared" si="20"/>
        <v>2314.4603003528232</v>
      </c>
      <c r="BY142" s="135">
        <f t="shared" si="20"/>
        <v>2441.2260330278928</v>
      </c>
      <c r="BZ142" s="136">
        <f t="shared" si="20"/>
        <v>2631.8513258170933</v>
      </c>
    </row>
    <row r="143" spans="1:78" x14ac:dyDescent="0.2">
      <c r="A143" s="133"/>
      <c r="B143" s="143" t="s">
        <v>280</v>
      </c>
      <c r="C143" s="52"/>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135">
        <f t="shared" ref="AH143:BZ143" si="21">SUMIF($C$20:$C$76,"(NC / NIR)",AH$20:AH$76)</f>
        <v>1928.0860200329623</v>
      </c>
      <c r="AI143" s="135">
        <f t="shared" si="21"/>
        <v>2093.4126300297507</v>
      </c>
      <c r="AJ143" s="135">
        <f t="shared" si="21"/>
        <v>2100.1813633984643</v>
      </c>
      <c r="AK143" s="135">
        <f t="shared" si="21"/>
        <v>2216.8722758870808</v>
      </c>
      <c r="AL143" s="135">
        <f t="shared" si="21"/>
        <v>2323.8218186810141</v>
      </c>
      <c r="AM143" s="135">
        <f t="shared" si="21"/>
        <v>2565.5445584074541</v>
      </c>
      <c r="AN143" s="135">
        <f t="shared" si="21"/>
        <v>2680.1403330367662</v>
      </c>
      <c r="AO143" s="135">
        <f t="shared" si="21"/>
        <v>2783.743482304611</v>
      </c>
      <c r="AP143" s="135">
        <f t="shared" si="21"/>
        <v>3062.0332564325813</v>
      </c>
      <c r="AQ143" s="135">
        <f t="shared" si="21"/>
        <v>3239.3436749550033</v>
      </c>
      <c r="AR143" s="135">
        <f t="shared" si="21"/>
        <v>3145.9593369260933</v>
      </c>
      <c r="AS143" s="135">
        <f t="shared" si="21"/>
        <v>3160.6554420790299</v>
      </c>
      <c r="AT143" s="135">
        <f t="shared" si="21"/>
        <v>3366.0647816209735</v>
      </c>
      <c r="AU143" s="135">
        <f t="shared" si="21"/>
        <v>3899.5082654848552</v>
      </c>
      <c r="AV143" s="135">
        <f t="shared" si="21"/>
        <v>4479.9771994722587</v>
      </c>
      <c r="AW143" s="135">
        <f t="shared" si="21"/>
        <v>5397.1306062784897</v>
      </c>
      <c r="AX143" s="135">
        <f t="shared" si="21"/>
        <v>5880.417655759009</v>
      </c>
      <c r="AY143" s="135">
        <f t="shared" si="21"/>
        <v>6598.3441320095471</v>
      </c>
      <c r="AZ143" s="135">
        <f t="shared" si="21"/>
        <v>7398.242959471525</v>
      </c>
      <c r="BA143" s="135">
        <f t="shared" si="21"/>
        <v>7786.0667749606528</v>
      </c>
      <c r="BB143" s="135">
        <f t="shared" si="21"/>
        <v>7950.5945028600736</v>
      </c>
      <c r="BC143" s="135">
        <f t="shared" si="21"/>
        <v>8231.5751763087246</v>
      </c>
      <c r="BD143" s="135">
        <f t="shared" si="21"/>
        <v>8353.2905707734772</v>
      </c>
      <c r="BE143" s="135">
        <f t="shared" si="21"/>
        <v>8794.1104617992987</v>
      </c>
      <c r="BF143" s="135">
        <f t="shared" si="21"/>
        <v>8790.8001304552981</v>
      </c>
      <c r="BG143" s="135">
        <f t="shared" si="21"/>
        <v>8995.2123954191084</v>
      </c>
      <c r="BH143" s="135">
        <f t="shared" si="21"/>
        <v>9087.5607727439165</v>
      </c>
      <c r="BI143" s="135">
        <f t="shared" si="21"/>
        <v>9197.3347889385113</v>
      </c>
      <c r="BJ143" s="135">
        <f t="shared" si="21"/>
        <v>9268.9571824294617</v>
      </c>
      <c r="BK143" s="135">
        <f t="shared" si="21"/>
        <v>9488.0973370505108</v>
      </c>
      <c r="BL143" s="135">
        <f t="shared" si="21"/>
        <v>9951.459354213499</v>
      </c>
      <c r="BM143" s="135">
        <f t="shared" si="21"/>
        <v>10327.148928210965</v>
      </c>
      <c r="BN143" s="135">
        <f t="shared" si="21"/>
        <v>10515.81092566834</v>
      </c>
      <c r="BO143" s="135">
        <f t="shared" si="21"/>
        <v>10888.133069206735</v>
      </c>
      <c r="BP143" s="135">
        <f t="shared" si="21"/>
        <v>11404.401793470257</v>
      </c>
      <c r="BQ143" s="135">
        <f t="shared" si="21"/>
        <v>11580.920870408845</v>
      </c>
      <c r="BR143" s="135">
        <f t="shared" si="21"/>
        <v>12376.982338156695</v>
      </c>
      <c r="BS143" s="135">
        <f t="shared" si="21"/>
        <v>13112.077470362789</v>
      </c>
      <c r="BT143" s="135">
        <f t="shared" si="21"/>
        <v>12950.002908465314</v>
      </c>
      <c r="BU143" s="135">
        <f t="shared" si="21"/>
        <v>13655.363868461216</v>
      </c>
      <c r="BV143" s="135">
        <f t="shared" si="21"/>
        <v>14827.64277278736</v>
      </c>
      <c r="BW143" s="135">
        <f t="shared" si="21"/>
        <v>15865.840755830113</v>
      </c>
      <c r="BX143" s="135">
        <f t="shared" si="21"/>
        <v>16422.849375216982</v>
      </c>
      <c r="BY143" s="135">
        <f t="shared" si="21"/>
        <v>16806.070320118117</v>
      </c>
      <c r="BZ143" s="136">
        <f t="shared" si="21"/>
        <v>17208.336591645828</v>
      </c>
    </row>
    <row r="144" spans="1:78" x14ac:dyDescent="0.2">
      <c r="A144" s="133"/>
      <c r="B144" s="143" t="s">
        <v>281</v>
      </c>
      <c r="C144" s="52"/>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135">
        <f t="shared" ref="AH144:BZ144" si="22">SUMIF($C$81:$C$125,"(NC / NIR)",AH$81:AH$125)</f>
        <v>2159.9546001004483</v>
      </c>
      <c r="AI144" s="135">
        <f t="shared" si="22"/>
        <v>1957.6961973586006</v>
      </c>
      <c r="AJ144" s="135">
        <f t="shared" si="22"/>
        <v>2013.6293103916751</v>
      </c>
      <c r="AK144" s="135">
        <f t="shared" si="22"/>
        <v>2189.1263843485558</v>
      </c>
      <c r="AL144" s="135">
        <f t="shared" si="22"/>
        <v>2371.6280821849214</v>
      </c>
      <c r="AM144" s="135">
        <f t="shared" si="22"/>
        <v>2539.9749014579511</v>
      </c>
      <c r="AN144" s="135">
        <f t="shared" si="22"/>
        <v>2687.7613103513022</v>
      </c>
      <c r="AO144" s="135">
        <f t="shared" si="22"/>
        <v>2935.6467122834324</v>
      </c>
      <c r="AP144" s="135">
        <f t="shared" si="22"/>
        <v>3186.821823814686</v>
      </c>
      <c r="AQ144" s="135">
        <f t="shared" si="22"/>
        <v>3330.6932629684002</v>
      </c>
      <c r="AR144" s="135">
        <f t="shared" si="22"/>
        <v>3425.9363775057482</v>
      </c>
      <c r="AS144" s="135">
        <f t="shared" si="22"/>
        <v>3563.6367772220651</v>
      </c>
      <c r="AT144" s="135">
        <f t="shared" si="22"/>
        <v>4002.6866027915839</v>
      </c>
      <c r="AU144" s="135">
        <f t="shared" si="22"/>
        <v>4617.5851736830682</v>
      </c>
      <c r="AV144" s="135">
        <f t="shared" si="22"/>
        <v>5591.7356984416801</v>
      </c>
      <c r="AW144" s="135">
        <f t="shared" si="22"/>
        <v>6322.5358026864342</v>
      </c>
      <c r="AX144" s="135">
        <f t="shared" si="22"/>
        <v>6511.937533357187</v>
      </c>
      <c r="AY144" s="135">
        <f t="shared" si="22"/>
        <v>7116.089908028227</v>
      </c>
      <c r="AZ144" s="135">
        <f t="shared" si="22"/>
        <v>7586.3752592146593</v>
      </c>
      <c r="BA144" s="135">
        <f t="shared" si="22"/>
        <v>8211.8275023205679</v>
      </c>
      <c r="BB144" s="135">
        <f t="shared" si="22"/>
        <v>8538.4916380387222</v>
      </c>
      <c r="BC144" s="135">
        <f t="shared" si="22"/>
        <v>9721.6137042182891</v>
      </c>
      <c r="BD144" s="135">
        <f t="shared" si="22"/>
        <v>12023.300602046895</v>
      </c>
      <c r="BE144" s="135">
        <f t="shared" si="22"/>
        <v>12213.949455979808</v>
      </c>
      <c r="BF144" s="135">
        <f t="shared" si="22"/>
        <v>10917.837610456314</v>
      </c>
      <c r="BG144" s="135">
        <f t="shared" si="22"/>
        <v>11547.387448551906</v>
      </c>
      <c r="BH144" s="135">
        <f t="shared" si="22"/>
        <v>12502.910207274695</v>
      </c>
      <c r="BI144" s="135">
        <f t="shared" si="22"/>
        <v>13638.055189780327</v>
      </c>
      <c r="BJ144" s="135">
        <f t="shared" si="22"/>
        <v>12499.480587550006</v>
      </c>
      <c r="BK144" s="135">
        <f t="shared" si="22"/>
        <v>13120.278039855801</v>
      </c>
      <c r="BL144" s="135">
        <f t="shared" si="22"/>
        <v>14298.518766793797</v>
      </c>
      <c r="BM144" s="135">
        <f t="shared" si="22"/>
        <v>15040.401822880463</v>
      </c>
      <c r="BN144" s="135">
        <f t="shared" si="22"/>
        <v>15212.097628729443</v>
      </c>
      <c r="BO144" s="135">
        <f t="shared" si="22"/>
        <v>14664.810410081225</v>
      </c>
      <c r="BP144" s="135">
        <f t="shared" si="22"/>
        <v>14880.969631605745</v>
      </c>
      <c r="BQ144" s="135">
        <f t="shared" si="22"/>
        <v>14764.442161859743</v>
      </c>
      <c r="BR144" s="135">
        <f t="shared" si="22"/>
        <v>15024.981587974144</v>
      </c>
      <c r="BS144" s="135">
        <f t="shared" si="22"/>
        <v>14892.472983016061</v>
      </c>
      <c r="BT144" s="135">
        <f t="shared" si="22"/>
        <v>14602.690497327974</v>
      </c>
      <c r="BU144" s="135">
        <f t="shared" si="22"/>
        <v>14552.539862413239</v>
      </c>
      <c r="BV144" s="135">
        <f t="shared" si="22"/>
        <v>14435.734037632341</v>
      </c>
      <c r="BW144" s="135">
        <f t="shared" si="22"/>
        <v>14238.905111509446</v>
      </c>
      <c r="BX144" s="135">
        <f t="shared" si="22"/>
        <v>14118.257266637744</v>
      </c>
      <c r="BY144" s="135">
        <f t="shared" si="22"/>
        <v>14279.322500274362</v>
      </c>
      <c r="BZ144" s="136">
        <f t="shared" si="22"/>
        <v>14486.241537862292</v>
      </c>
    </row>
    <row r="145" spans="1:78" ht="27" customHeight="1" x14ac:dyDescent="0.25">
      <c r="A145" s="133"/>
      <c r="B145" s="58" t="s">
        <v>220</v>
      </c>
      <c r="C145" s="52"/>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6"/>
    </row>
    <row r="146" spans="1:78" x14ac:dyDescent="0.2">
      <c r="A146" s="133"/>
      <c r="B146" s="52" t="s">
        <v>221</v>
      </c>
      <c r="C146" s="52"/>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V146" s="54"/>
      <c r="BW146" s="54"/>
      <c r="BZ146" s="83"/>
    </row>
    <row r="147" spans="1:78" x14ac:dyDescent="0.2">
      <c r="A147" s="133"/>
      <c r="B147" s="52" t="s">
        <v>222</v>
      </c>
      <c r="C147" s="52"/>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V147" s="54"/>
      <c r="BW147" s="54"/>
      <c r="BZ147" s="83"/>
    </row>
    <row r="148" spans="1:78" ht="27" customHeight="1" thickBot="1" x14ac:dyDescent="0.25">
      <c r="A148" s="177"/>
      <c r="B148" s="72" t="s">
        <v>223</v>
      </c>
      <c r="C148" s="99"/>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99"/>
      <c r="BY148" s="99"/>
      <c r="BZ148" s="10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88"/>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206" bestFit="1" customWidth="1"/>
    <col min="2" max="2" width="75.7109375" style="193" customWidth="1"/>
    <col min="3" max="3" width="25.7109375" style="193" customWidth="1"/>
    <col min="4" max="71" width="12.7109375" style="218" customWidth="1"/>
    <col min="72" max="75" width="12.7109375" style="250" customWidth="1"/>
    <col min="76" max="78" width="12.7109375" style="233" customWidth="1"/>
    <col min="79" max="16384" width="9.140625" style="233"/>
  </cols>
  <sheetData>
    <row r="1" spans="1:78" s="231" customFormat="1" ht="25.15" customHeight="1" thickBot="1" x14ac:dyDescent="0.25">
      <c r="A1" s="37" t="s">
        <v>40</v>
      </c>
      <c r="B1" s="38" t="s">
        <v>76</v>
      </c>
      <c r="C1" s="90"/>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row>
    <row r="2" spans="1:78" ht="33" customHeight="1" x14ac:dyDescent="0.25">
      <c r="A2" s="41" t="s">
        <v>587</v>
      </c>
      <c r="B2" s="191" t="s">
        <v>284</v>
      </c>
      <c r="C2" s="23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234" customFormat="1" ht="15.75" x14ac:dyDescent="0.25">
      <c r="A3" s="46">
        <v>2017</v>
      </c>
      <c r="B3" s="194" t="s">
        <v>228</v>
      </c>
      <c r="C3" s="194"/>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3"/>
      <c r="B4" s="197"/>
      <c r="C4" s="197"/>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200"/>
    </row>
    <row r="5" spans="1:78" ht="27" customHeight="1" x14ac:dyDescent="0.25">
      <c r="B5" s="217" t="s">
        <v>285</v>
      </c>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4"/>
      <c r="BU5" s="204"/>
      <c r="BV5" s="204"/>
      <c r="BW5" s="204"/>
      <c r="BX5" s="204"/>
      <c r="BY5" s="204"/>
      <c r="BZ5" s="205"/>
    </row>
    <row r="6" spans="1:78" x14ac:dyDescent="0.2">
      <c r="B6" s="193" t="s">
        <v>286</v>
      </c>
      <c r="D6" s="235">
        <v>0</v>
      </c>
      <c r="E6" s="235">
        <v>0</v>
      </c>
      <c r="F6" s="235">
        <v>0</v>
      </c>
      <c r="G6" s="235">
        <v>0</v>
      </c>
      <c r="H6" s="235">
        <v>0</v>
      </c>
      <c r="I6" s="235">
        <v>0</v>
      </c>
      <c r="J6" s="235">
        <v>0</v>
      </c>
      <c r="K6" s="235">
        <v>0</v>
      </c>
      <c r="L6" s="235">
        <v>0</v>
      </c>
      <c r="M6" s="235">
        <v>0</v>
      </c>
      <c r="N6" s="235">
        <v>0</v>
      </c>
      <c r="O6" s="235">
        <v>0</v>
      </c>
      <c r="P6" s="235">
        <v>0</v>
      </c>
      <c r="Q6" s="235">
        <v>0</v>
      </c>
      <c r="R6" s="235">
        <v>0</v>
      </c>
      <c r="S6" s="235">
        <v>0</v>
      </c>
      <c r="T6" s="235">
        <v>0</v>
      </c>
      <c r="U6" s="235">
        <v>0</v>
      </c>
      <c r="V6" s="235">
        <v>0</v>
      </c>
      <c r="W6" s="235">
        <v>0</v>
      </c>
      <c r="X6" s="235">
        <v>0</v>
      </c>
      <c r="Y6" s="235">
        <v>0</v>
      </c>
      <c r="Z6" s="235">
        <v>0</v>
      </c>
      <c r="AA6" s="235">
        <v>0</v>
      </c>
      <c r="AB6" s="235">
        <v>0</v>
      </c>
      <c r="AC6" s="235">
        <v>30</v>
      </c>
      <c r="AD6" s="235">
        <v>35</v>
      </c>
      <c r="AE6" s="235">
        <v>39</v>
      </c>
      <c r="AF6" s="235">
        <v>41</v>
      </c>
      <c r="AG6" s="235">
        <v>45</v>
      </c>
      <c r="AH6" s="235">
        <v>46</v>
      </c>
      <c r="AI6" s="235">
        <v>47</v>
      </c>
      <c r="AJ6" s="235">
        <v>49</v>
      </c>
      <c r="AK6" s="235">
        <v>50</v>
      </c>
      <c r="AL6" s="235">
        <v>53</v>
      </c>
      <c r="AM6" s="235">
        <v>54</v>
      </c>
      <c r="AN6" s="235">
        <v>58</v>
      </c>
      <c r="AO6" s="235">
        <v>61</v>
      </c>
      <c r="AP6" s="235">
        <v>64</v>
      </c>
      <c r="AQ6" s="235">
        <v>68</v>
      </c>
      <c r="AR6" s="235">
        <v>72</v>
      </c>
      <c r="AS6" s="235">
        <v>74</v>
      </c>
      <c r="AT6" s="235">
        <v>80</v>
      </c>
      <c r="AU6" s="235">
        <v>90</v>
      </c>
      <c r="AV6" s="235">
        <v>0</v>
      </c>
      <c r="AW6" s="235">
        <v>0</v>
      </c>
      <c r="AX6" s="235">
        <v>0</v>
      </c>
      <c r="AY6" s="235">
        <v>0</v>
      </c>
      <c r="AZ6" s="235">
        <v>0</v>
      </c>
      <c r="BA6" s="235">
        <v>0</v>
      </c>
      <c r="BB6" s="235">
        <v>0</v>
      </c>
      <c r="BC6" s="235">
        <v>0</v>
      </c>
      <c r="BD6" s="235">
        <v>0</v>
      </c>
      <c r="BE6" s="235">
        <v>0</v>
      </c>
      <c r="BF6" s="235">
        <v>0</v>
      </c>
      <c r="BG6" s="235">
        <v>0</v>
      </c>
      <c r="BH6" s="235">
        <v>0</v>
      </c>
      <c r="BI6" s="235">
        <v>0</v>
      </c>
      <c r="BJ6" s="235">
        <v>0</v>
      </c>
      <c r="BK6" s="235">
        <v>0</v>
      </c>
      <c r="BL6" s="235">
        <v>0</v>
      </c>
      <c r="BM6" s="235">
        <v>0</v>
      </c>
      <c r="BN6" s="235">
        <v>0</v>
      </c>
      <c r="BO6" s="235">
        <v>0</v>
      </c>
      <c r="BP6" s="235">
        <v>0</v>
      </c>
      <c r="BQ6" s="235">
        <v>0</v>
      </c>
      <c r="BR6" s="235">
        <v>0</v>
      </c>
      <c r="BS6" s="235">
        <v>0</v>
      </c>
      <c r="BT6" s="235">
        <v>0</v>
      </c>
      <c r="BU6" s="235">
        <v>0</v>
      </c>
      <c r="BV6" s="235">
        <v>0</v>
      </c>
      <c r="BW6" s="235">
        <v>0</v>
      </c>
      <c r="BX6" s="135">
        <v>0</v>
      </c>
      <c r="BY6" s="135">
        <v>0</v>
      </c>
      <c r="BZ6" s="136">
        <v>0</v>
      </c>
    </row>
    <row r="7" spans="1:78" x14ac:dyDescent="0.2">
      <c r="B7" s="193" t="s">
        <v>241</v>
      </c>
      <c r="D7" s="235">
        <v>0</v>
      </c>
      <c r="E7" s="235">
        <v>0</v>
      </c>
      <c r="F7" s="235">
        <v>0</v>
      </c>
      <c r="G7" s="235">
        <v>0</v>
      </c>
      <c r="H7" s="235">
        <v>0</v>
      </c>
      <c r="I7" s="235">
        <v>0</v>
      </c>
      <c r="J7" s="235">
        <v>0</v>
      </c>
      <c r="K7" s="235">
        <v>0</v>
      </c>
      <c r="L7" s="235">
        <v>0</v>
      </c>
      <c r="M7" s="235">
        <v>0</v>
      </c>
      <c r="N7" s="235">
        <v>0</v>
      </c>
      <c r="O7" s="235">
        <v>0</v>
      </c>
      <c r="P7" s="235">
        <v>0</v>
      </c>
      <c r="Q7" s="235">
        <v>0</v>
      </c>
      <c r="R7" s="235">
        <v>0</v>
      </c>
      <c r="S7" s="235">
        <v>0</v>
      </c>
      <c r="T7" s="235">
        <v>0</v>
      </c>
      <c r="U7" s="235">
        <v>0</v>
      </c>
      <c r="V7" s="235">
        <v>0</v>
      </c>
      <c r="W7" s="235">
        <v>0</v>
      </c>
      <c r="X7" s="235">
        <v>0</v>
      </c>
      <c r="Y7" s="235">
        <v>0</v>
      </c>
      <c r="Z7" s="235">
        <v>0</v>
      </c>
      <c r="AA7" s="235">
        <v>0</v>
      </c>
      <c r="AB7" s="235">
        <v>0</v>
      </c>
      <c r="AC7" s="235">
        <v>0</v>
      </c>
      <c r="AD7" s="235">
        <v>0</v>
      </c>
      <c r="AE7" s="235">
        <v>0</v>
      </c>
      <c r="AF7" s="235">
        <v>0</v>
      </c>
      <c r="AG7" s="235">
        <v>0</v>
      </c>
      <c r="AH7" s="235">
        <v>7244</v>
      </c>
      <c r="AI7" s="235">
        <v>7250</v>
      </c>
      <c r="AJ7" s="235">
        <v>7230</v>
      </c>
      <c r="AK7" s="235">
        <v>7174</v>
      </c>
      <c r="AL7" s="235">
        <v>7091</v>
      </c>
      <c r="AM7" s="235">
        <v>6983</v>
      </c>
      <c r="AN7" s="235">
        <v>6924</v>
      </c>
      <c r="AO7" s="235">
        <v>6868</v>
      </c>
      <c r="AP7" s="235">
        <v>6816</v>
      </c>
      <c r="AQ7" s="235">
        <v>6768</v>
      </c>
      <c r="AR7" s="235">
        <v>6752</v>
      </c>
      <c r="AS7" s="235">
        <v>6745</v>
      </c>
      <c r="AT7" s="235">
        <v>6780</v>
      </c>
      <c r="AU7" s="235">
        <v>6854</v>
      </c>
      <c r="AV7" s="235">
        <v>6795</v>
      </c>
      <c r="AW7" s="235">
        <v>6849</v>
      </c>
      <c r="AX7" s="235">
        <v>6905</v>
      </c>
      <c r="AY7" s="235">
        <v>6943</v>
      </c>
      <c r="AZ7" s="235">
        <v>6970</v>
      </c>
      <c r="BA7" s="235">
        <v>7008</v>
      </c>
      <c r="BB7" s="235">
        <v>7021</v>
      </c>
      <c r="BC7" s="235">
        <v>7025</v>
      </c>
      <c r="BD7" s="235">
        <v>7012</v>
      </c>
      <c r="BE7" s="235">
        <v>6991</v>
      </c>
      <c r="BF7" s="235">
        <v>7042</v>
      </c>
      <c r="BG7" s="235">
        <v>0</v>
      </c>
      <c r="BH7" s="235">
        <v>0</v>
      </c>
      <c r="BI7" s="235">
        <v>0</v>
      </c>
      <c r="BJ7" s="235">
        <v>0</v>
      </c>
      <c r="BK7" s="235">
        <v>0</v>
      </c>
      <c r="BL7" s="235">
        <v>0</v>
      </c>
      <c r="BM7" s="235">
        <v>0</v>
      </c>
      <c r="BN7" s="235">
        <v>0</v>
      </c>
      <c r="BO7" s="235">
        <v>0</v>
      </c>
      <c r="BP7" s="235">
        <v>0</v>
      </c>
      <c r="BQ7" s="235">
        <v>0</v>
      </c>
      <c r="BR7" s="235">
        <v>0</v>
      </c>
      <c r="BS7" s="235">
        <v>0</v>
      </c>
      <c r="BT7" s="235">
        <v>0</v>
      </c>
      <c r="BU7" s="235">
        <v>0</v>
      </c>
      <c r="BV7" s="235">
        <v>0</v>
      </c>
      <c r="BW7" s="235">
        <v>0</v>
      </c>
      <c r="BX7" s="135">
        <v>0</v>
      </c>
      <c r="BY7" s="135">
        <v>0</v>
      </c>
      <c r="BZ7" s="136">
        <v>0</v>
      </c>
    </row>
    <row r="8" spans="1:78" x14ac:dyDescent="0.2">
      <c r="B8" s="207" t="s">
        <v>231</v>
      </c>
      <c r="D8" s="235">
        <v>0</v>
      </c>
      <c r="E8" s="235">
        <v>0</v>
      </c>
      <c r="F8" s="235">
        <v>0</v>
      </c>
      <c r="G8" s="235">
        <v>0</v>
      </c>
      <c r="H8" s="235">
        <v>0</v>
      </c>
      <c r="I8" s="235">
        <v>0</v>
      </c>
      <c r="J8" s="235">
        <v>0</v>
      </c>
      <c r="K8" s="235">
        <v>0</v>
      </c>
      <c r="L8" s="235">
        <v>0</v>
      </c>
      <c r="M8" s="235">
        <v>0</v>
      </c>
      <c r="N8" s="235">
        <v>0</v>
      </c>
      <c r="O8" s="235">
        <v>0</v>
      </c>
      <c r="P8" s="235">
        <v>0</v>
      </c>
      <c r="Q8" s="235">
        <v>0</v>
      </c>
      <c r="R8" s="235">
        <v>0</v>
      </c>
      <c r="S8" s="235">
        <v>0</v>
      </c>
      <c r="T8" s="235">
        <v>0</v>
      </c>
      <c r="U8" s="235">
        <v>0</v>
      </c>
      <c r="V8" s="235">
        <v>0</v>
      </c>
      <c r="W8" s="235">
        <v>0</v>
      </c>
      <c r="X8" s="235">
        <v>0</v>
      </c>
      <c r="Y8" s="235">
        <v>0</v>
      </c>
      <c r="Z8" s="235">
        <v>0</v>
      </c>
      <c r="AA8" s="235">
        <v>0</v>
      </c>
      <c r="AB8" s="235">
        <v>0</v>
      </c>
      <c r="AC8" s="235">
        <v>0</v>
      </c>
      <c r="AD8" s="235">
        <v>0</v>
      </c>
      <c r="AE8" s="235">
        <v>0</v>
      </c>
      <c r="AF8" s="235">
        <v>0</v>
      </c>
      <c r="AG8" s="235">
        <v>0</v>
      </c>
      <c r="AH8" s="235">
        <v>13589</v>
      </c>
      <c r="AI8" s="235">
        <v>13438</v>
      </c>
      <c r="AJ8" s="235">
        <v>13273</v>
      </c>
      <c r="AK8" s="235">
        <v>13079</v>
      </c>
      <c r="AL8" s="235">
        <v>12856</v>
      </c>
      <c r="AM8" s="235">
        <v>12584</v>
      </c>
      <c r="AN8" s="235">
        <v>12449</v>
      </c>
      <c r="AO8" s="235">
        <v>12325</v>
      </c>
      <c r="AP8" s="235">
        <v>12217</v>
      </c>
      <c r="AQ8" s="235">
        <v>12141</v>
      </c>
      <c r="AR8" s="235">
        <v>12124</v>
      </c>
      <c r="AS8" s="235">
        <v>12137</v>
      </c>
      <c r="AT8" s="235">
        <v>12227</v>
      </c>
      <c r="AU8" s="235">
        <v>12405</v>
      </c>
      <c r="AV8" s="235">
        <v>12285</v>
      </c>
      <c r="AW8" s="235">
        <v>12414</v>
      </c>
      <c r="AX8" s="235">
        <v>12543</v>
      </c>
      <c r="AY8" s="235">
        <v>12579</v>
      </c>
      <c r="AZ8" s="235">
        <v>12625</v>
      </c>
      <c r="BA8" s="235">
        <v>12729</v>
      </c>
      <c r="BB8" s="235">
        <v>12716</v>
      </c>
      <c r="BC8" s="235">
        <v>12689</v>
      </c>
      <c r="BD8" s="235">
        <v>12656</v>
      </c>
      <c r="BE8" s="235">
        <v>12600</v>
      </c>
      <c r="BF8" s="235">
        <v>12622</v>
      </c>
      <c r="BG8" s="235">
        <v>0</v>
      </c>
      <c r="BH8" s="235">
        <v>0</v>
      </c>
      <c r="BI8" s="235">
        <v>0</v>
      </c>
      <c r="BJ8" s="235">
        <v>0</v>
      </c>
      <c r="BK8" s="235">
        <v>0</v>
      </c>
      <c r="BL8" s="235">
        <v>0</v>
      </c>
      <c r="BM8" s="235">
        <v>0</v>
      </c>
      <c r="BN8" s="235">
        <v>0</v>
      </c>
      <c r="BO8" s="235">
        <v>0</v>
      </c>
      <c r="BP8" s="235">
        <v>0</v>
      </c>
      <c r="BQ8" s="235">
        <v>0</v>
      </c>
      <c r="BR8" s="235">
        <v>0</v>
      </c>
      <c r="BS8" s="235">
        <v>0</v>
      </c>
      <c r="BT8" s="235">
        <v>0</v>
      </c>
      <c r="BU8" s="235">
        <v>0</v>
      </c>
      <c r="BV8" s="235">
        <v>0</v>
      </c>
      <c r="BW8" s="235">
        <v>0</v>
      </c>
      <c r="BX8" s="135">
        <v>0</v>
      </c>
      <c r="BY8" s="135">
        <v>0</v>
      </c>
      <c r="BZ8" s="136">
        <v>0</v>
      </c>
    </row>
    <row r="9" spans="1:78" x14ac:dyDescent="0.2">
      <c r="B9" s="193" t="s">
        <v>138</v>
      </c>
      <c r="D9" s="235">
        <v>0</v>
      </c>
      <c r="E9" s="235">
        <v>0</v>
      </c>
      <c r="F9" s="235">
        <v>0</v>
      </c>
      <c r="G9" s="235">
        <v>0</v>
      </c>
      <c r="H9" s="235">
        <v>0</v>
      </c>
      <c r="I9" s="235">
        <v>0</v>
      </c>
      <c r="J9" s="235">
        <v>0</v>
      </c>
      <c r="K9" s="235">
        <v>0</v>
      </c>
      <c r="L9" s="235">
        <v>0</v>
      </c>
      <c r="M9" s="235">
        <v>0</v>
      </c>
      <c r="N9" s="235">
        <v>0</v>
      </c>
      <c r="O9" s="235">
        <v>0</v>
      </c>
      <c r="P9" s="235">
        <v>0</v>
      </c>
      <c r="Q9" s="235">
        <v>0</v>
      </c>
      <c r="R9" s="235">
        <v>0</v>
      </c>
      <c r="S9" s="235">
        <v>0</v>
      </c>
      <c r="T9" s="235">
        <v>0</v>
      </c>
      <c r="U9" s="235">
        <v>0</v>
      </c>
      <c r="V9" s="235">
        <v>0</v>
      </c>
      <c r="W9" s="235">
        <v>0</v>
      </c>
      <c r="X9" s="235">
        <v>0</v>
      </c>
      <c r="Y9" s="235">
        <v>0</v>
      </c>
      <c r="Z9" s="235">
        <v>0</v>
      </c>
      <c r="AA9" s="235">
        <v>0</v>
      </c>
      <c r="AB9" s="235">
        <v>0</v>
      </c>
      <c r="AC9" s="235">
        <v>0</v>
      </c>
      <c r="AD9" s="235">
        <v>0</v>
      </c>
      <c r="AE9" s="235">
        <v>0</v>
      </c>
      <c r="AF9" s="235">
        <v>0</v>
      </c>
      <c r="AG9" s="235">
        <v>0</v>
      </c>
      <c r="AH9" s="235">
        <v>0</v>
      </c>
      <c r="AI9" s="235">
        <v>0</v>
      </c>
      <c r="AJ9" s="235">
        <v>0</v>
      </c>
      <c r="AK9" s="235">
        <v>0</v>
      </c>
      <c r="AL9" s="235">
        <v>0</v>
      </c>
      <c r="AM9" s="235">
        <v>0</v>
      </c>
      <c r="AN9" s="235">
        <v>0</v>
      </c>
      <c r="AO9" s="235">
        <v>0</v>
      </c>
      <c r="AP9" s="235">
        <v>0</v>
      </c>
      <c r="AQ9" s="235">
        <v>0</v>
      </c>
      <c r="AR9" s="235">
        <v>0</v>
      </c>
      <c r="AS9" s="235">
        <v>0</v>
      </c>
      <c r="AT9" s="235">
        <v>0</v>
      </c>
      <c r="AU9" s="235">
        <v>0</v>
      </c>
      <c r="AV9" s="235">
        <v>106</v>
      </c>
      <c r="AW9" s="235">
        <v>129</v>
      </c>
      <c r="AX9" s="235">
        <v>147</v>
      </c>
      <c r="AY9" s="235">
        <v>166</v>
      </c>
      <c r="AZ9" s="235">
        <v>181</v>
      </c>
      <c r="BA9" s="235">
        <v>197</v>
      </c>
      <c r="BB9" s="235">
        <v>207</v>
      </c>
      <c r="BC9" s="235">
        <v>216</v>
      </c>
      <c r="BD9" s="235">
        <v>227</v>
      </c>
      <c r="BE9" s="235">
        <v>239</v>
      </c>
      <c r="BF9" s="235">
        <v>258</v>
      </c>
      <c r="BG9" s="235">
        <v>270</v>
      </c>
      <c r="BH9" s="235">
        <v>279</v>
      </c>
      <c r="BI9" s="235">
        <v>286</v>
      </c>
      <c r="BJ9" s="235">
        <v>292</v>
      </c>
      <c r="BK9" s="235">
        <v>300</v>
      </c>
      <c r="BL9" s="235">
        <v>310</v>
      </c>
      <c r="BM9" s="235">
        <v>322</v>
      </c>
      <c r="BN9" s="235">
        <v>331</v>
      </c>
      <c r="BO9" s="235">
        <v>339</v>
      </c>
      <c r="BP9" s="235">
        <v>350</v>
      </c>
      <c r="BQ9" s="235">
        <v>362</v>
      </c>
      <c r="BR9" s="235">
        <v>381</v>
      </c>
      <c r="BS9" s="235">
        <v>406</v>
      </c>
      <c r="BT9" s="235">
        <v>426</v>
      </c>
      <c r="BU9" s="235">
        <v>448</v>
      </c>
      <c r="BV9" s="235">
        <v>475</v>
      </c>
      <c r="BW9" s="235">
        <v>501</v>
      </c>
      <c r="BX9" s="135">
        <v>528</v>
      </c>
      <c r="BY9" s="135">
        <v>560</v>
      </c>
      <c r="BZ9" s="136">
        <v>606</v>
      </c>
    </row>
    <row r="10" spans="1:78" x14ac:dyDescent="0.2">
      <c r="B10" s="207" t="s">
        <v>229</v>
      </c>
      <c r="D10" s="203">
        <v>0</v>
      </c>
      <c r="E10" s="203">
        <v>0</v>
      </c>
      <c r="F10" s="203">
        <v>0</v>
      </c>
      <c r="G10" s="203">
        <v>0</v>
      </c>
      <c r="H10" s="203">
        <v>0</v>
      </c>
      <c r="I10" s="203">
        <v>0</v>
      </c>
      <c r="J10" s="203">
        <v>0</v>
      </c>
      <c r="K10" s="203">
        <v>0</v>
      </c>
      <c r="L10" s="203">
        <v>0</v>
      </c>
      <c r="M10" s="203">
        <v>0</v>
      </c>
      <c r="N10" s="203">
        <v>0</v>
      </c>
      <c r="O10" s="203">
        <v>0</v>
      </c>
      <c r="P10" s="203">
        <v>0</v>
      </c>
      <c r="Q10" s="203">
        <v>0</v>
      </c>
      <c r="R10" s="203">
        <v>0</v>
      </c>
      <c r="S10" s="203">
        <v>0</v>
      </c>
      <c r="T10" s="203">
        <v>0</v>
      </c>
      <c r="U10" s="203">
        <v>0</v>
      </c>
      <c r="V10" s="203">
        <v>0</v>
      </c>
      <c r="W10" s="203">
        <v>0</v>
      </c>
      <c r="X10" s="203">
        <v>0</v>
      </c>
      <c r="Y10" s="203">
        <v>0</v>
      </c>
      <c r="Z10" s="203">
        <v>0</v>
      </c>
      <c r="AA10" s="203">
        <v>0</v>
      </c>
      <c r="AB10" s="203">
        <v>0</v>
      </c>
      <c r="AC10" s="203">
        <v>0</v>
      </c>
      <c r="AD10" s="203">
        <v>0</v>
      </c>
      <c r="AE10" s="203">
        <v>0</v>
      </c>
      <c r="AF10" s="203">
        <v>0</v>
      </c>
      <c r="AG10" s="203">
        <v>0</v>
      </c>
      <c r="AH10" s="203">
        <v>0</v>
      </c>
      <c r="AI10" s="203">
        <v>0</v>
      </c>
      <c r="AJ10" s="203">
        <v>0</v>
      </c>
      <c r="AK10" s="203">
        <v>0</v>
      </c>
      <c r="AL10" s="203">
        <v>0</v>
      </c>
      <c r="AM10" s="203">
        <v>0</v>
      </c>
      <c r="AN10" s="203">
        <v>0</v>
      </c>
      <c r="AO10" s="203">
        <v>0</v>
      </c>
      <c r="AP10" s="203">
        <v>0</v>
      </c>
      <c r="AQ10" s="203">
        <v>0</v>
      </c>
      <c r="AR10" s="203">
        <v>0</v>
      </c>
      <c r="AS10" s="203">
        <v>0</v>
      </c>
      <c r="AT10" s="203">
        <v>0</v>
      </c>
      <c r="AU10" s="203">
        <v>0</v>
      </c>
      <c r="AV10" s="203">
        <v>99</v>
      </c>
      <c r="AW10" s="203">
        <v>128</v>
      </c>
      <c r="AX10" s="203">
        <v>145</v>
      </c>
      <c r="AY10" s="203">
        <v>164</v>
      </c>
      <c r="AZ10" s="203">
        <v>181</v>
      </c>
      <c r="BA10" s="203">
        <v>197</v>
      </c>
      <c r="BB10" s="203">
        <v>207</v>
      </c>
      <c r="BC10" s="203">
        <v>216</v>
      </c>
      <c r="BD10" s="203">
        <v>226</v>
      </c>
      <c r="BE10" s="203">
        <v>239</v>
      </c>
      <c r="BF10" s="203">
        <v>258</v>
      </c>
      <c r="BG10" s="203">
        <v>270</v>
      </c>
      <c r="BH10" s="203">
        <v>279</v>
      </c>
      <c r="BI10" s="203">
        <v>286</v>
      </c>
      <c r="BJ10" s="203">
        <v>292</v>
      </c>
      <c r="BK10" s="203">
        <v>300</v>
      </c>
      <c r="BL10" s="203">
        <v>310</v>
      </c>
      <c r="BM10" s="203">
        <v>322</v>
      </c>
      <c r="BN10" s="203">
        <v>331</v>
      </c>
      <c r="BO10" s="203">
        <v>339</v>
      </c>
      <c r="BP10" s="203">
        <v>350</v>
      </c>
      <c r="BQ10" s="203">
        <v>362</v>
      </c>
      <c r="BR10" s="203">
        <v>381</v>
      </c>
      <c r="BS10" s="203">
        <v>406</v>
      </c>
      <c r="BT10" s="203">
        <v>425</v>
      </c>
      <c r="BU10" s="203">
        <v>448</v>
      </c>
      <c r="BV10" s="203">
        <v>474</v>
      </c>
      <c r="BW10" s="203">
        <v>500</v>
      </c>
      <c r="BX10" s="204">
        <v>528</v>
      </c>
      <c r="BY10" s="204">
        <v>560</v>
      </c>
      <c r="BZ10" s="205">
        <v>605</v>
      </c>
    </row>
    <row r="11" spans="1:78" x14ac:dyDescent="0.2">
      <c r="B11" s="207" t="s">
        <v>230</v>
      </c>
      <c r="D11" s="203">
        <v>0</v>
      </c>
      <c r="E11" s="203">
        <v>0</v>
      </c>
      <c r="F11" s="203">
        <v>0</v>
      </c>
      <c r="G11" s="203">
        <v>0</v>
      </c>
      <c r="H11" s="203">
        <v>0</v>
      </c>
      <c r="I11" s="203">
        <v>0</v>
      </c>
      <c r="J11" s="203">
        <v>0</v>
      </c>
      <c r="K11" s="203">
        <v>0</v>
      </c>
      <c r="L11" s="203">
        <v>0</v>
      </c>
      <c r="M11" s="203">
        <v>0</v>
      </c>
      <c r="N11" s="203">
        <v>0</v>
      </c>
      <c r="O11" s="203">
        <v>0</v>
      </c>
      <c r="P11" s="203">
        <v>0</v>
      </c>
      <c r="Q11" s="203">
        <v>0</v>
      </c>
      <c r="R11" s="203">
        <v>0</v>
      </c>
      <c r="S11" s="203">
        <v>0</v>
      </c>
      <c r="T11" s="203">
        <v>0</v>
      </c>
      <c r="U11" s="203">
        <v>0</v>
      </c>
      <c r="V11" s="203">
        <v>0</v>
      </c>
      <c r="W11" s="203">
        <v>0</v>
      </c>
      <c r="X11" s="203">
        <v>0</v>
      </c>
      <c r="Y11" s="203">
        <v>0</v>
      </c>
      <c r="Z11" s="203">
        <v>0</v>
      </c>
      <c r="AA11" s="203">
        <v>0</v>
      </c>
      <c r="AB11" s="203">
        <v>0</v>
      </c>
      <c r="AC11" s="203">
        <v>0</v>
      </c>
      <c r="AD11" s="203">
        <v>0</v>
      </c>
      <c r="AE11" s="203">
        <v>0</v>
      </c>
      <c r="AF11" s="203">
        <v>0</v>
      </c>
      <c r="AG11" s="203">
        <v>0</v>
      </c>
      <c r="AH11" s="203">
        <v>0</v>
      </c>
      <c r="AI11" s="203">
        <v>0</v>
      </c>
      <c r="AJ11" s="203">
        <v>0</v>
      </c>
      <c r="AK11" s="203">
        <v>0</v>
      </c>
      <c r="AL11" s="203">
        <v>0</v>
      </c>
      <c r="AM11" s="203">
        <v>0</v>
      </c>
      <c r="AN11" s="203">
        <v>0</v>
      </c>
      <c r="AO11" s="203">
        <v>0</v>
      </c>
      <c r="AP11" s="203">
        <v>0</v>
      </c>
      <c r="AQ11" s="203">
        <v>0</v>
      </c>
      <c r="AR11" s="203">
        <v>0</v>
      </c>
      <c r="AS11" s="203">
        <v>0</v>
      </c>
      <c r="AT11" s="203">
        <v>0</v>
      </c>
      <c r="AU11" s="203">
        <v>0</v>
      </c>
      <c r="AV11" s="203">
        <v>7</v>
      </c>
      <c r="AW11" s="203">
        <v>1</v>
      </c>
      <c r="AX11" s="203">
        <v>2</v>
      </c>
      <c r="AY11" s="203">
        <v>2</v>
      </c>
      <c r="AZ11" s="203">
        <v>0</v>
      </c>
      <c r="BA11" s="203">
        <v>0</v>
      </c>
      <c r="BB11" s="203">
        <v>0</v>
      </c>
      <c r="BC11" s="203">
        <v>0</v>
      </c>
      <c r="BD11" s="203">
        <v>1</v>
      </c>
      <c r="BE11" s="203">
        <v>0</v>
      </c>
      <c r="BF11" s="203">
        <v>0</v>
      </c>
      <c r="BG11" s="203">
        <v>0</v>
      </c>
      <c r="BH11" s="203">
        <v>0</v>
      </c>
      <c r="BI11" s="203">
        <v>0</v>
      </c>
      <c r="BJ11" s="203">
        <v>0</v>
      </c>
      <c r="BK11" s="203">
        <v>0</v>
      </c>
      <c r="BL11" s="203">
        <v>0</v>
      </c>
      <c r="BM11" s="203">
        <v>0</v>
      </c>
      <c r="BN11" s="203">
        <v>0</v>
      </c>
      <c r="BO11" s="203">
        <v>0</v>
      </c>
      <c r="BP11" s="203">
        <v>0</v>
      </c>
      <c r="BQ11" s="203">
        <v>0</v>
      </c>
      <c r="BR11" s="203">
        <v>0</v>
      </c>
      <c r="BS11" s="203">
        <v>0</v>
      </c>
      <c r="BT11" s="203">
        <v>0</v>
      </c>
      <c r="BU11" s="203">
        <v>0</v>
      </c>
      <c r="BV11" s="203">
        <v>1</v>
      </c>
      <c r="BW11" s="203">
        <v>1</v>
      </c>
      <c r="BX11" s="204">
        <v>1</v>
      </c>
      <c r="BY11" s="204">
        <v>1</v>
      </c>
      <c r="BZ11" s="205">
        <v>1</v>
      </c>
    </row>
    <row r="12" spans="1:78" x14ac:dyDescent="0.2">
      <c r="B12" s="193" t="s">
        <v>245</v>
      </c>
      <c r="D12" s="235">
        <v>0</v>
      </c>
      <c r="E12" s="235">
        <v>0</v>
      </c>
      <c r="F12" s="235">
        <v>0</v>
      </c>
      <c r="G12" s="235">
        <v>0</v>
      </c>
      <c r="H12" s="235">
        <v>0</v>
      </c>
      <c r="I12" s="235">
        <v>0</v>
      </c>
      <c r="J12" s="235">
        <v>0</v>
      </c>
      <c r="K12" s="235">
        <v>0</v>
      </c>
      <c r="L12" s="235">
        <v>0</v>
      </c>
      <c r="M12" s="235">
        <v>0</v>
      </c>
      <c r="N12" s="235">
        <v>0</v>
      </c>
      <c r="O12" s="235">
        <v>0</v>
      </c>
      <c r="P12" s="235">
        <v>0</v>
      </c>
      <c r="Q12" s="235">
        <v>0</v>
      </c>
      <c r="R12" s="235">
        <v>0</v>
      </c>
      <c r="S12" s="235">
        <v>0</v>
      </c>
      <c r="T12" s="235">
        <v>0</v>
      </c>
      <c r="U12" s="235">
        <v>0</v>
      </c>
      <c r="V12" s="235">
        <v>0</v>
      </c>
      <c r="W12" s="235">
        <v>0</v>
      </c>
      <c r="X12" s="235">
        <v>0</v>
      </c>
      <c r="Y12" s="235">
        <v>0</v>
      </c>
      <c r="Z12" s="235">
        <v>0</v>
      </c>
      <c r="AA12" s="235">
        <v>0</v>
      </c>
      <c r="AB12" s="235">
        <v>0</v>
      </c>
      <c r="AC12" s="235">
        <v>0</v>
      </c>
      <c r="AD12" s="235">
        <v>0</v>
      </c>
      <c r="AE12" s="235">
        <v>0</v>
      </c>
      <c r="AF12" s="235">
        <v>3</v>
      </c>
      <c r="AG12" s="235">
        <v>11</v>
      </c>
      <c r="AH12" s="235">
        <v>15</v>
      </c>
      <c r="AI12" s="235">
        <v>15</v>
      </c>
      <c r="AJ12" s="235">
        <v>16</v>
      </c>
      <c r="AK12" s="235">
        <v>16</v>
      </c>
      <c r="AL12" s="235">
        <v>16</v>
      </c>
      <c r="AM12" s="235">
        <v>16</v>
      </c>
      <c r="AN12" s="235">
        <v>17</v>
      </c>
      <c r="AO12" s="235">
        <v>17</v>
      </c>
      <c r="AP12" s="235">
        <v>17</v>
      </c>
      <c r="AQ12" s="235">
        <v>17</v>
      </c>
      <c r="AR12" s="235">
        <v>17</v>
      </c>
      <c r="AS12" s="235">
        <v>18</v>
      </c>
      <c r="AT12" s="235">
        <v>18</v>
      </c>
      <c r="AU12" s="235">
        <v>19</v>
      </c>
      <c r="AV12" s="235">
        <v>0</v>
      </c>
      <c r="AW12" s="235">
        <v>0</v>
      </c>
      <c r="AX12" s="235">
        <v>0</v>
      </c>
      <c r="AY12" s="235">
        <v>0</v>
      </c>
      <c r="AZ12" s="235">
        <v>0</v>
      </c>
      <c r="BA12" s="235">
        <v>0</v>
      </c>
      <c r="BB12" s="235">
        <v>0</v>
      </c>
      <c r="BC12" s="235">
        <v>0</v>
      </c>
      <c r="BD12" s="235">
        <v>0</v>
      </c>
      <c r="BE12" s="235">
        <v>0</v>
      </c>
      <c r="BF12" s="235">
        <v>0</v>
      </c>
      <c r="BG12" s="235">
        <v>0</v>
      </c>
      <c r="BH12" s="235">
        <v>0</v>
      </c>
      <c r="BI12" s="235">
        <v>0</v>
      </c>
      <c r="BJ12" s="235">
        <v>0</v>
      </c>
      <c r="BK12" s="235">
        <v>0</v>
      </c>
      <c r="BL12" s="235">
        <v>0</v>
      </c>
      <c r="BM12" s="235">
        <v>0</v>
      </c>
      <c r="BN12" s="235">
        <v>0</v>
      </c>
      <c r="BO12" s="235">
        <v>0</v>
      </c>
      <c r="BP12" s="235">
        <v>0</v>
      </c>
      <c r="BQ12" s="235">
        <v>0</v>
      </c>
      <c r="BR12" s="235">
        <v>0</v>
      </c>
      <c r="BS12" s="235">
        <v>0</v>
      </c>
      <c r="BT12" s="235">
        <v>0</v>
      </c>
      <c r="BU12" s="235">
        <v>0</v>
      </c>
      <c r="BV12" s="235">
        <v>0</v>
      </c>
      <c r="BW12" s="235">
        <v>0</v>
      </c>
      <c r="BX12" s="135">
        <v>0</v>
      </c>
      <c r="BY12" s="135">
        <v>0</v>
      </c>
      <c r="BZ12" s="136">
        <v>0</v>
      </c>
    </row>
    <row r="13" spans="1:78" ht="26.25" customHeight="1" x14ac:dyDescent="0.25">
      <c r="B13" s="217" t="s">
        <v>287</v>
      </c>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4"/>
      <c r="BU13" s="204"/>
      <c r="BV13" s="204"/>
      <c r="BW13" s="204"/>
      <c r="BX13" s="204"/>
      <c r="BY13" s="204"/>
      <c r="BZ13" s="205"/>
    </row>
    <row r="14" spans="1:78" x14ac:dyDescent="0.2">
      <c r="B14" s="236" t="s">
        <v>125</v>
      </c>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v>1</v>
      </c>
      <c r="BR14" s="203">
        <v>1</v>
      </c>
      <c r="BS14" s="203">
        <v>1</v>
      </c>
      <c r="BT14" s="203">
        <v>1</v>
      </c>
      <c r="BU14" s="203">
        <v>1</v>
      </c>
      <c r="BV14" s="203">
        <v>1</v>
      </c>
      <c r="BW14" s="203">
        <v>1</v>
      </c>
      <c r="BX14" s="204">
        <v>1</v>
      </c>
      <c r="BY14" s="204">
        <v>1</v>
      </c>
      <c r="BZ14" s="205">
        <v>1</v>
      </c>
    </row>
    <row r="15" spans="1:78" x14ac:dyDescent="0.2">
      <c r="B15" s="193" t="s">
        <v>286</v>
      </c>
      <c r="D15" s="203">
        <v>0</v>
      </c>
      <c r="E15" s="203">
        <v>0</v>
      </c>
      <c r="F15" s="203">
        <v>0</v>
      </c>
      <c r="G15" s="203">
        <v>0</v>
      </c>
      <c r="H15" s="203">
        <v>0</v>
      </c>
      <c r="I15" s="203">
        <v>0</v>
      </c>
      <c r="J15" s="203">
        <v>0</v>
      </c>
      <c r="K15" s="203">
        <v>0</v>
      </c>
      <c r="L15" s="203">
        <v>0</v>
      </c>
      <c r="M15" s="203">
        <v>0</v>
      </c>
      <c r="N15" s="203">
        <v>0</v>
      </c>
      <c r="O15" s="203">
        <v>0</v>
      </c>
      <c r="P15" s="203">
        <v>0</v>
      </c>
      <c r="Q15" s="203">
        <v>0</v>
      </c>
      <c r="R15" s="203">
        <v>0</v>
      </c>
      <c r="S15" s="203">
        <v>0</v>
      </c>
      <c r="T15" s="203">
        <v>0</v>
      </c>
      <c r="U15" s="203">
        <v>0</v>
      </c>
      <c r="V15" s="203">
        <v>0</v>
      </c>
      <c r="W15" s="203">
        <v>0</v>
      </c>
      <c r="X15" s="203">
        <v>0</v>
      </c>
      <c r="Y15" s="203">
        <v>0</v>
      </c>
      <c r="Z15" s="203">
        <v>0</v>
      </c>
      <c r="AA15" s="203">
        <v>0</v>
      </c>
      <c r="AB15" s="203">
        <v>0</v>
      </c>
      <c r="AC15" s="203">
        <v>41</v>
      </c>
      <c r="AD15" s="203">
        <v>51</v>
      </c>
      <c r="AE15" s="203">
        <v>56</v>
      </c>
      <c r="AF15" s="203">
        <v>64</v>
      </c>
      <c r="AG15" s="203">
        <v>70</v>
      </c>
      <c r="AH15" s="203">
        <v>76</v>
      </c>
      <c r="AI15" s="203">
        <v>80</v>
      </c>
      <c r="AJ15" s="203">
        <v>86</v>
      </c>
      <c r="AK15" s="203">
        <v>97</v>
      </c>
      <c r="AL15" s="203">
        <v>105</v>
      </c>
      <c r="AM15" s="203">
        <v>118</v>
      </c>
      <c r="AN15" s="203">
        <v>132</v>
      </c>
      <c r="AO15" s="203">
        <v>142</v>
      </c>
      <c r="AP15" s="203">
        <v>154</v>
      </c>
      <c r="AQ15" s="203">
        <v>166</v>
      </c>
      <c r="AR15" s="203">
        <v>176</v>
      </c>
      <c r="AS15" s="203">
        <v>186</v>
      </c>
      <c r="AT15" s="203">
        <v>199</v>
      </c>
      <c r="AU15" s="203">
        <v>212</v>
      </c>
      <c r="AV15" s="203">
        <v>0</v>
      </c>
      <c r="AW15" s="203">
        <v>0</v>
      </c>
      <c r="AX15" s="203">
        <v>0</v>
      </c>
      <c r="AY15" s="203">
        <v>0</v>
      </c>
      <c r="AZ15" s="203">
        <v>0</v>
      </c>
      <c r="BA15" s="203">
        <v>0</v>
      </c>
      <c r="BB15" s="203">
        <v>0</v>
      </c>
      <c r="BC15" s="203">
        <v>0</v>
      </c>
      <c r="BD15" s="203">
        <v>0</v>
      </c>
      <c r="BE15" s="203">
        <v>0</v>
      </c>
      <c r="BF15" s="203">
        <v>0</v>
      </c>
      <c r="BG15" s="203">
        <v>0</v>
      </c>
      <c r="BH15" s="203">
        <v>0</v>
      </c>
      <c r="BI15" s="203">
        <v>0</v>
      </c>
      <c r="BJ15" s="203">
        <v>0</v>
      </c>
      <c r="BK15" s="203">
        <v>0</v>
      </c>
      <c r="BL15" s="203">
        <v>0</v>
      </c>
      <c r="BM15" s="203">
        <v>0</v>
      </c>
      <c r="BN15" s="203">
        <v>0</v>
      </c>
      <c r="BO15" s="203">
        <v>0</v>
      </c>
      <c r="BP15" s="203">
        <v>0</v>
      </c>
      <c r="BQ15" s="203">
        <v>0</v>
      </c>
      <c r="BR15" s="203">
        <v>0</v>
      </c>
      <c r="BS15" s="203">
        <v>0</v>
      </c>
      <c r="BT15" s="203">
        <v>0</v>
      </c>
      <c r="BU15" s="203">
        <v>0</v>
      </c>
      <c r="BV15" s="203">
        <v>0</v>
      </c>
      <c r="BW15" s="203">
        <v>0</v>
      </c>
      <c r="BX15" s="204">
        <v>0</v>
      </c>
      <c r="BY15" s="204">
        <v>0</v>
      </c>
      <c r="BZ15" s="205">
        <v>0</v>
      </c>
    </row>
    <row r="16" spans="1:78" x14ac:dyDescent="0.2">
      <c r="B16" s="193" t="s">
        <v>128</v>
      </c>
      <c r="D16" s="235">
        <v>0</v>
      </c>
      <c r="E16" s="235">
        <v>0</v>
      </c>
      <c r="F16" s="235">
        <v>0</v>
      </c>
      <c r="G16" s="235">
        <v>0</v>
      </c>
      <c r="H16" s="235">
        <v>0</v>
      </c>
      <c r="I16" s="235">
        <v>0</v>
      </c>
      <c r="J16" s="235">
        <v>0</v>
      </c>
      <c r="K16" s="235">
        <v>0</v>
      </c>
      <c r="L16" s="235">
        <v>0</v>
      </c>
      <c r="M16" s="235">
        <v>0</v>
      </c>
      <c r="N16" s="235">
        <v>0</v>
      </c>
      <c r="O16" s="235">
        <v>0</v>
      </c>
      <c r="P16" s="235">
        <v>0</v>
      </c>
      <c r="Q16" s="235">
        <v>0</v>
      </c>
      <c r="R16" s="235">
        <v>0</v>
      </c>
      <c r="S16" s="235">
        <v>0</v>
      </c>
      <c r="T16" s="235">
        <v>0</v>
      </c>
      <c r="U16" s="235">
        <v>0</v>
      </c>
      <c r="V16" s="235">
        <v>0</v>
      </c>
      <c r="W16" s="235">
        <v>0</v>
      </c>
      <c r="X16" s="235">
        <v>0</v>
      </c>
      <c r="Y16" s="235">
        <v>0</v>
      </c>
      <c r="Z16" s="235">
        <v>0</v>
      </c>
      <c r="AA16" s="235">
        <v>0</v>
      </c>
      <c r="AB16" s="235">
        <v>0</v>
      </c>
      <c r="AC16" s="235">
        <v>0</v>
      </c>
      <c r="AD16" s="235">
        <v>0</v>
      </c>
      <c r="AE16" s="235">
        <v>0</v>
      </c>
      <c r="AF16" s="235">
        <v>0</v>
      </c>
      <c r="AG16" s="235">
        <v>0</v>
      </c>
      <c r="AH16" s="235">
        <v>407</v>
      </c>
      <c r="AI16" s="235">
        <v>408</v>
      </c>
      <c r="AJ16" s="235">
        <v>393</v>
      </c>
      <c r="AK16" s="235">
        <v>377</v>
      </c>
      <c r="AL16" s="235">
        <v>374</v>
      </c>
      <c r="AM16" s="235">
        <v>367</v>
      </c>
      <c r="AN16" s="235">
        <v>362</v>
      </c>
      <c r="AO16" s="235">
        <v>347</v>
      </c>
      <c r="AP16" s="235">
        <v>340</v>
      </c>
      <c r="AQ16" s="235">
        <v>330</v>
      </c>
      <c r="AR16" s="235">
        <v>337</v>
      </c>
      <c r="AS16" s="235">
        <v>327</v>
      </c>
      <c r="AT16" s="235">
        <v>317</v>
      </c>
      <c r="AU16" s="235">
        <v>304</v>
      </c>
      <c r="AV16" s="235">
        <v>295</v>
      </c>
      <c r="AW16" s="235">
        <v>288</v>
      </c>
      <c r="AX16" s="235">
        <v>281</v>
      </c>
      <c r="AY16" s="235">
        <v>271</v>
      </c>
      <c r="AZ16" s="235">
        <v>263</v>
      </c>
      <c r="BA16" s="235">
        <v>252</v>
      </c>
      <c r="BB16" s="235">
        <v>244</v>
      </c>
      <c r="BC16" s="235">
        <v>237</v>
      </c>
      <c r="BD16" s="235">
        <v>233</v>
      </c>
      <c r="BE16" s="235">
        <v>214</v>
      </c>
      <c r="BF16" s="235">
        <v>227</v>
      </c>
      <c r="BG16" s="235">
        <v>203</v>
      </c>
      <c r="BH16" s="235">
        <v>180</v>
      </c>
      <c r="BI16" s="235">
        <v>163</v>
      </c>
      <c r="BJ16" s="235">
        <v>147</v>
      </c>
      <c r="BK16" s="235">
        <v>129</v>
      </c>
      <c r="BL16" s="235">
        <v>117</v>
      </c>
      <c r="BM16" s="235">
        <v>108</v>
      </c>
      <c r="BN16" s="235">
        <v>103</v>
      </c>
      <c r="BO16" s="235">
        <v>100</v>
      </c>
      <c r="BP16" s="235">
        <v>97</v>
      </c>
      <c r="BQ16" s="235">
        <v>95</v>
      </c>
      <c r="BR16" s="235">
        <v>92</v>
      </c>
      <c r="BS16" s="235">
        <v>92</v>
      </c>
      <c r="BT16" s="235">
        <v>90</v>
      </c>
      <c r="BU16" s="235">
        <v>94</v>
      </c>
      <c r="BV16" s="235">
        <v>104</v>
      </c>
      <c r="BW16" s="235">
        <v>102</v>
      </c>
      <c r="BX16" s="135">
        <v>96</v>
      </c>
      <c r="BY16" s="135">
        <v>91</v>
      </c>
      <c r="BZ16" s="136">
        <v>87</v>
      </c>
    </row>
    <row r="17" spans="2:78" x14ac:dyDescent="0.2">
      <c r="B17" s="237" t="s">
        <v>130</v>
      </c>
      <c r="D17" s="235">
        <v>0</v>
      </c>
      <c r="E17" s="235">
        <v>0</v>
      </c>
      <c r="F17" s="235">
        <v>0</v>
      </c>
      <c r="G17" s="235">
        <v>0</v>
      </c>
      <c r="H17" s="235">
        <v>0</v>
      </c>
      <c r="I17" s="235">
        <v>0</v>
      </c>
      <c r="J17" s="235">
        <v>0</v>
      </c>
      <c r="K17" s="235">
        <v>0</v>
      </c>
      <c r="L17" s="235">
        <v>0</v>
      </c>
      <c r="M17" s="235">
        <v>0</v>
      </c>
      <c r="N17" s="235">
        <v>0</v>
      </c>
      <c r="O17" s="235">
        <v>0</v>
      </c>
      <c r="P17" s="235">
        <v>0</v>
      </c>
      <c r="Q17" s="235">
        <v>0</v>
      </c>
      <c r="R17" s="235">
        <v>0</v>
      </c>
      <c r="S17" s="235">
        <v>0</v>
      </c>
      <c r="T17" s="235">
        <v>0</v>
      </c>
      <c r="U17" s="235">
        <v>0</v>
      </c>
      <c r="V17" s="235">
        <v>0</v>
      </c>
      <c r="W17" s="235">
        <v>0</v>
      </c>
      <c r="X17" s="235">
        <v>0</v>
      </c>
      <c r="Y17" s="235">
        <v>0</v>
      </c>
      <c r="Z17" s="235">
        <v>0</v>
      </c>
      <c r="AA17" s="235">
        <v>0</v>
      </c>
      <c r="AB17" s="235">
        <v>0</v>
      </c>
      <c r="AC17" s="235">
        <v>0</v>
      </c>
      <c r="AD17" s="235">
        <v>0</v>
      </c>
      <c r="AE17" s="235">
        <v>0</v>
      </c>
      <c r="AF17" s="235">
        <v>0</v>
      </c>
      <c r="AG17" s="235">
        <v>0</v>
      </c>
      <c r="AH17" s="235">
        <v>0</v>
      </c>
      <c r="AI17" s="235">
        <v>0</v>
      </c>
      <c r="AJ17" s="235">
        <v>0</v>
      </c>
      <c r="AK17" s="235">
        <v>0</v>
      </c>
      <c r="AL17" s="235">
        <v>0</v>
      </c>
      <c r="AM17" s="235">
        <v>0</v>
      </c>
      <c r="AN17" s="235">
        <v>0</v>
      </c>
      <c r="AO17" s="235">
        <v>0</v>
      </c>
      <c r="AP17" s="235">
        <v>0</v>
      </c>
      <c r="AQ17" s="235">
        <v>0</v>
      </c>
      <c r="AR17" s="235">
        <v>0</v>
      </c>
      <c r="AS17" s="235">
        <v>0</v>
      </c>
      <c r="AT17" s="235">
        <v>0</v>
      </c>
      <c r="AU17" s="235">
        <v>0</v>
      </c>
      <c r="AV17" s="235">
        <v>0</v>
      </c>
      <c r="AW17" s="235">
        <v>0</v>
      </c>
      <c r="AX17" s="235">
        <v>0</v>
      </c>
      <c r="AY17" s="235">
        <v>0</v>
      </c>
      <c r="AZ17" s="235">
        <v>0</v>
      </c>
      <c r="BA17" s="235">
        <v>0</v>
      </c>
      <c r="BB17" s="235">
        <v>0</v>
      </c>
      <c r="BC17" s="235">
        <v>383</v>
      </c>
      <c r="BD17" s="235">
        <v>384</v>
      </c>
      <c r="BE17" s="235">
        <v>408</v>
      </c>
      <c r="BF17" s="235">
        <v>433</v>
      </c>
      <c r="BG17" s="235">
        <v>455</v>
      </c>
      <c r="BH17" s="235">
        <v>467</v>
      </c>
      <c r="BI17" s="235">
        <v>475</v>
      </c>
      <c r="BJ17" s="235">
        <v>485</v>
      </c>
      <c r="BK17" s="235">
        <v>496</v>
      </c>
      <c r="BL17" s="235">
        <v>519</v>
      </c>
      <c r="BM17" s="235">
        <v>550</v>
      </c>
      <c r="BN17" s="235">
        <v>584</v>
      </c>
      <c r="BO17" s="235">
        <v>615</v>
      </c>
      <c r="BP17" s="235">
        <v>650</v>
      </c>
      <c r="BQ17" s="235">
        <v>675</v>
      </c>
      <c r="BR17" s="235">
        <v>730</v>
      </c>
      <c r="BS17" s="235">
        <v>793</v>
      </c>
      <c r="BT17" s="235">
        <v>845</v>
      </c>
      <c r="BU17" s="235">
        <v>889</v>
      </c>
      <c r="BV17" s="235">
        <v>953</v>
      </c>
      <c r="BW17" s="235">
        <v>989</v>
      </c>
      <c r="BX17" s="135">
        <v>1030</v>
      </c>
      <c r="BY17" s="135">
        <v>1065</v>
      </c>
      <c r="BZ17" s="136">
        <v>1103</v>
      </c>
    </row>
    <row r="18" spans="2:78" x14ac:dyDescent="0.2">
      <c r="B18" s="207" t="s">
        <v>229</v>
      </c>
      <c r="D18" s="235">
        <v>0</v>
      </c>
      <c r="E18" s="235">
        <v>0</v>
      </c>
      <c r="F18" s="235">
        <v>0</v>
      </c>
      <c r="G18" s="235">
        <v>0</v>
      </c>
      <c r="H18" s="235">
        <v>0</v>
      </c>
      <c r="I18" s="235">
        <v>0</v>
      </c>
      <c r="J18" s="235">
        <v>0</v>
      </c>
      <c r="K18" s="235">
        <v>0</v>
      </c>
      <c r="L18" s="235">
        <v>0</v>
      </c>
      <c r="M18" s="235">
        <v>0</v>
      </c>
      <c r="N18" s="235">
        <v>0</v>
      </c>
      <c r="O18" s="235">
        <v>0</v>
      </c>
      <c r="P18" s="235">
        <v>0</v>
      </c>
      <c r="Q18" s="235">
        <v>0</v>
      </c>
      <c r="R18" s="235">
        <v>0</v>
      </c>
      <c r="S18" s="235">
        <v>0</v>
      </c>
      <c r="T18" s="235">
        <v>0</v>
      </c>
      <c r="U18" s="235">
        <v>0</v>
      </c>
      <c r="V18" s="235">
        <v>0</v>
      </c>
      <c r="W18" s="235">
        <v>0</v>
      </c>
      <c r="X18" s="235">
        <v>0</v>
      </c>
      <c r="Y18" s="235">
        <v>0</v>
      </c>
      <c r="Z18" s="235">
        <v>0</v>
      </c>
      <c r="AA18" s="235">
        <v>0</v>
      </c>
      <c r="AB18" s="235">
        <v>0</v>
      </c>
      <c r="AC18" s="235">
        <v>0</v>
      </c>
      <c r="AD18" s="235">
        <v>0</v>
      </c>
      <c r="AE18" s="235">
        <v>0</v>
      </c>
      <c r="AF18" s="235">
        <v>0</v>
      </c>
      <c r="AG18" s="235">
        <v>0</v>
      </c>
      <c r="AH18" s="235">
        <v>0</v>
      </c>
      <c r="AI18" s="235">
        <v>0</v>
      </c>
      <c r="AJ18" s="235">
        <v>0</v>
      </c>
      <c r="AK18" s="235">
        <v>0</v>
      </c>
      <c r="AL18" s="235">
        <v>0</v>
      </c>
      <c r="AM18" s="235">
        <v>0</v>
      </c>
      <c r="AN18" s="235">
        <v>0</v>
      </c>
      <c r="AO18" s="235">
        <v>0</v>
      </c>
      <c r="AP18" s="235">
        <v>0</v>
      </c>
      <c r="AQ18" s="235">
        <v>0</v>
      </c>
      <c r="AR18" s="235">
        <v>0</v>
      </c>
      <c r="AS18" s="235">
        <v>0</v>
      </c>
      <c r="AT18" s="235">
        <v>0</v>
      </c>
      <c r="AU18" s="235">
        <v>0</v>
      </c>
      <c r="AV18" s="235">
        <v>0</v>
      </c>
      <c r="AW18" s="235">
        <v>0</v>
      </c>
      <c r="AX18" s="235">
        <v>0</v>
      </c>
      <c r="AY18" s="235">
        <v>0</v>
      </c>
      <c r="AZ18" s="235">
        <v>0</v>
      </c>
      <c r="BA18" s="235">
        <v>0</v>
      </c>
      <c r="BB18" s="235">
        <v>0</v>
      </c>
      <c r="BC18" s="235">
        <v>0</v>
      </c>
      <c r="BD18" s="235">
        <v>0</v>
      </c>
      <c r="BE18" s="235">
        <v>0</v>
      </c>
      <c r="BF18" s="235">
        <v>0</v>
      </c>
      <c r="BG18" s="235">
        <v>386</v>
      </c>
      <c r="BH18" s="235">
        <v>407</v>
      </c>
      <c r="BI18" s="235">
        <v>422</v>
      </c>
      <c r="BJ18" s="235">
        <v>432</v>
      </c>
      <c r="BK18" s="235">
        <v>442</v>
      </c>
      <c r="BL18" s="235">
        <v>462</v>
      </c>
      <c r="BM18" s="235">
        <v>491</v>
      </c>
      <c r="BN18" s="235">
        <v>523</v>
      </c>
      <c r="BO18" s="235">
        <v>558</v>
      </c>
      <c r="BP18" s="235">
        <v>595</v>
      </c>
      <c r="BQ18" s="235">
        <v>631</v>
      </c>
      <c r="BR18" s="235">
        <v>679</v>
      </c>
      <c r="BS18" s="235">
        <v>740</v>
      </c>
      <c r="BT18" s="235">
        <v>780</v>
      </c>
      <c r="BU18" s="235">
        <v>836</v>
      </c>
      <c r="BV18" s="235">
        <v>887</v>
      </c>
      <c r="BW18" s="235">
        <v>922</v>
      </c>
      <c r="BX18" s="135">
        <v>958</v>
      </c>
      <c r="BY18" s="135">
        <v>988</v>
      </c>
      <c r="BZ18" s="136">
        <v>1019</v>
      </c>
    </row>
    <row r="19" spans="2:78" x14ac:dyDescent="0.2">
      <c r="B19" s="207" t="s">
        <v>230</v>
      </c>
      <c r="D19" s="235">
        <v>0</v>
      </c>
      <c r="E19" s="235">
        <v>0</v>
      </c>
      <c r="F19" s="235">
        <v>0</v>
      </c>
      <c r="G19" s="235">
        <v>0</v>
      </c>
      <c r="H19" s="235">
        <v>0</v>
      </c>
      <c r="I19" s="235">
        <v>0</v>
      </c>
      <c r="J19" s="235">
        <v>0</v>
      </c>
      <c r="K19" s="235">
        <v>0</v>
      </c>
      <c r="L19" s="235">
        <v>0</v>
      </c>
      <c r="M19" s="235">
        <v>0</v>
      </c>
      <c r="N19" s="235">
        <v>0</v>
      </c>
      <c r="O19" s="235">
        <v>0</v>
      </c>
      <c r="P19" s="235">
        <v>0</v>
      </c>
      <c r="Q19" s="235">
        <v>0</v>
      </c>
      <c r="R19" s="235">
        <v>0</v>
      </c>
      <c r="S19" s="235">
        <v>0</v>
      </c>
      <c r="T19" s="235">
        <v>0</v>
      </c>
      <c r="U19" s="235">
        <v>0</v>
      </c>
      <c r="V19" s="235">
        <v>0</v>
      </c>
      <c r="W19" s="235">
        <v>0</v>
      </c>
      <c r="X19" s="235">
        <v>0</v>
      </c>
      <c r="Y19" s="235">
        <v>0</v>
      </c>
      <c r="Z19" s="235">
        <v>0</v>
      </c>
      <c r="AA19" s="235">
        <v>0</v>
      </c>
      <c r="AB19" s="235">
        <v>0</v>
      </c>
      <c r="AC19" s="235">
        <v>0</v>
      </c>
      <c r="AD19" s="235">
        <v>0</v>
      </c>
      <c r="AE19" s="235">
        <v>0</v>
      </c>
      <c r="AF19" s="235">
        <v>0</v>
      </c>
      <c r="AG19" s="235">
        <v>0</v>
      </c>
      <c r="AH19" s="235">
        <v>0</v>
      </c>
      <c r="AI19" s="235">
        <v>0</v>
      </c>
      <c r="AJ19" s="235">
        <v>0</v>
      </c>
      <c r="AK19" s="235">
        <v>0</v>
      </c>
      <c r="AL19" s="235">
        <v>0</v>
      </c>
      <c r="AM19" s="235">
        <v>0</v>
      </c>
      <c r="AN19" s="235">
        <v>0</v>
      </c>
      <c r="AO19" s="235">
        <v>0</v>
      </c>
      <c r="AP19" s="235">
        <v>0</v>
      </c>
      <c r="AQ19" s="235">
        <v>0</v>
      </c>
      <c r="AR19" s="235">
        <v>0</v>
      </c>
      <c r="AS19" s="235">
        <v>0</v>
      </c>
      <c r="AT19" s="235">
        <v>0</v>
      </c>
      <c r="AU19" s="235">
        <v>0</v>
      </c>
      <c r="AV19" s="235">
        <v>0</v>
      </c>
      <c r="AW19" s="235">
        <v>0</v>
      </c>
      <c r="AX19" s="235">
        <v>0</v>
      </c>
      <c r="AY19" s="235">
        <v>0</v>
      </c>
      <c r="AZ19" s="235">
        <v>0</v>
      </c>
      <c r="BA19" s="235">
        <v>0</v>
      </c>
      <c r="BB19" s="235">
        <v>0</v>
      </c>
      <c r="BC19" s="235">
        <v>0</v>
      </c>
      <c r="BD19" s="235">
        <v>0</v>
      </c>
      <c r="BE19" s="235">
        <v>0</v>
      </c>
      <c r="BF19" s="235">
        <v>0</v>
      </c>
      <c r="BG19" s="235">
        <v>69</v>
      </c>
      <c r="BH19" s="235">
        <v>60</v>
      </c>
      <c r="BI19" s="235">
        <v>53</v>
      </c>
      <c r="BJ19" s="235">
        <v>52</v>
      </c>
      <c r="BK19" s="235">
        <v>54</v>
      </c>
      <c r="BL19" s="235">
        <v>57</v>
      </c>
      <c r="BM19" s="235">
        <v>59</v>
      </c>
      <c r="BN19" s="235">
        <v>61</v>
      </c>
      <c r="BO19" s="235">
        <v>57</v>
      </c>
      <c r="BP19" s="235">
        <v>55</v>
      </c>
      <c r="BQ19" s="235">
        <v>44</v>
      </c>
      <c r="BR19" s="235">
        <v>52</v>
      </c>
      <c r="BS19" s="235">
        <v>52</v>
      </c>
      <c r="BT19" s="235">
        <v>64</v>
      </c>
      <c r="BU19" s="235">
        <v>53</v>
      </c>
      <c r="BV19" s="235">
        <v>66</v>
      </c>
      <c r="BW19" s="235">
        <v>67</v>
      </c>
      <c r="BX19" s="135">
        <v>71</v>
      </c>
      <c r="BY19" s="135">
        <v>77</v>
      </c>
      <c r="BZ19" s="136">
        <v>84</v>
      </c>
    </row>
    <row r="20" spans="2:78" ht="26.25" customHeight="1" x14ac:dyDescent="0.2">
      <c r="B20" s="193" t="s">
        <v>252</v>
      </c>
      <c r="D20" s="203">
        <v>0</v>
      </c>
      <c r="E20" s="203">
        <v>0</v>
      </c>
      <c r="F20" s="203">
        <v>0</v>
      </c>
      <c r="G20" s="203">
        <v>0</v>
      </c>
      <c r="H20" s="203">
        <v>0</v>
      </c>
      <c r="I20" s="203">
        <v>0</v>
      </c>
      <c r="J20" s="203">
        <v>0</v>
      </c>
      <c r="K20" s="203">
        <v>0</v>
      </c>
      <c r="L20" s="203">
        <v>0</v>
      </c>
      <c r="M20" s="203">
        <v>0</v>
      </c>
      <c r="N20" s="203">
        <v>0</v>
      </c>
      <c r="O20" s="203">
        <v>0</v>
      </c>
      <c r="P20" s="203">
        <v>0</v>
      </c>
      <c r="Q20" s="203">
        <v>0</v>
      </c>
      <c r="R20" s="203">
        <v>0</v>
      </c>
      <c r="S20" s="203">
        <v>0</v>
      </c>
      <c r="T20" s="203">
        <v>0</v>
      </c>
      <c r="U20" s="203">
        <v>0</v>
      </c>
      <c r="V20" s="203">
        <v>0</v>
      </c>
      <c r="W20" s="203">
        <v>0</v>
      </c>
      <c r="X20" s="203">
        <v>0</v>
      </c>
      <c r="Y20" s="203">
        <v>0</v>
      </c>
      <c r="Z20" s="203">
        <v>0</v>
      </c>
      <c r="AA20" s="203">
        <v>0</v>
      </c>
      <c r="AB20" s="203">
        <v>8050</v>
      </c>
      <c r="AC20" s="203">
        <v>260</v>
      </c>
      <c r="AD20" s="203">
        <v>340</v>
      </c>
      <c r="AE20" s="203">
        <v>0</v>
      </c>
      <c r="AF20" s="203">
        <v>0</v>
      </c>
      <c r="AG20" s="203">
        <v>9800</v>
      </c>
      <c r="AH20" s="203">
        <v>500</v>
      </c>
      <c r="AI20" s="203">
        <v>500</v>
      </c>
      <c r="AJ20" s="203">
        <v>500</v>
      </c>
      <c r="AK20" s="203">
        <v>600</v>
      </c>
      <c r="AL20" s="203">
        <v>600</v>
      </c>
      <c r="AM20" s="203">
        <v>600</v>
      </c>
      <c r="AN20" s="203">
        <v>600</v>
      </c>
      <c r="AO20" s="203">
        <v>700</v>
      </c>
      <c r="AP20" s="203">
        <v>800</v>
      </c>
      <c r="AQ20" s="203">
        <v>887</v>
      </c>
      <c r="AR20" s="203">
        <v>861</v>
      </c>
      <c r="AS20" s="203">
        <v>877</v>
      </c>
      <c r="AT20" s="203">
        <v>934</v>
      </c>
      <c r="AU20" s="203">
        <v>1067</v>
      </c>
      <c r="AV20" s="203">
        <v>1265</v>
      </c>
      <c r="AW20" s="203">
        <v>1392</v>
      </c>
      <c r="AX20" s="203">
        <v>1260</v>
      </c>
      <c r="AY20" s="203">
        <v>1476</v>
      </c>
      <c r="AZ20" s="203">
        <v>1544</v>
      </c>
      <c r="BA20" s="203">
        <v>1578</v>
      </c>
      <c r="BB20" s="203">
        <v>1607</v>
      </c>
      <c r="BC20" s="203">
        <v>1612</v>
      </c>
      <c r="BD20" s="203">
        <v>1622</v>
      </c>
      <c r="BE20" s="203">
        <v>1635</v>
      </c>
      <c r="BF20" s="203">
        <v>1719</v>
      </c>
      <c r="BG20" s="203">
        <v>1854</v>
      </c>
      <c r="BH20" s="203">
        <v>1921</v>
      </c>
      <c r="BI20" s="203">
        <v>1912</v>
      </c>
      <c r="BJ20" s="203">
        <v>1920</v>
      </c>
      <c r="BK20" s="203">
        <v>2003</v>
      </c>
      <c r="BL20" s="203">
        <v>3164</v>
      </c>
      <c r="BM20" s="203">
        <v>3246</v>
      </c>
      <c r="BN20" s="203">
        <v>3227</v>
      </c>
      <c r="BO20" s="203">
        <v>3212</v>
      </c>
      <c r="BP20" s="203">
        <v>3240</v>
      </c>
      <c r="BQ20" s="203">
        <v>3215</v>
      </c>
      <c r="BR20" s="203">
        <v>3329</v>
      </c>
      <c r="BS20" s="203">
        <v>3565</v>
      </c>
      <c r="BT20" s="203">
        <v>3310</v>
      </c>
      <c r="BU20" s="203">
        <v>3298</v>
      </c>
      <c r="BV20" s="203">
        <v>3296</v>
      </c>
      <c r="BW20" s="203">
        <v>3327</v>
      </c>
      <c r="BX20" s="204">
        <v>3381</v>
      </c>
      <c r="BY20" s="204">
        <v>3441</v>
      </c>
      <c r="BZ20" s="205">
        <v>3502</v>
      </c>
    </row>
    <row r="21" spans="2:78" x14ac:dyDescent="0.2">
      <c r="B21" s="193" t="s">
        <v>22</v>
      </c>
      <c r="D21" s="204">
        <v>0</v>
      </c>
      <c r="E21" s="204">
        <v>0</v>
      </c>
      <c r="F21" s="204">
        <v>0</v>
      </c>
      <c r="G21" s="204">
        <v>0</v>
      </c>
      <c r="H21" s="204">
        <v>0</v>
      </c>
      <c r="I21" s="204">
        <v>0</v>
      </c>
      <c r="J21" s="204">
        <v>0</v>
      </c>
      <c r="K21" s="204">
        <v>0</v>
      </c>
      <c r="L21" s="204">
        <v>0</v>
      </c>
      <c r="M21" s="204">
        <v>0</v>
      </c>
      <c r="N21" s="204">
        <v>0</v>
      </c>
      <c r="O21" s="204">
        <v>0</v>
      </c>
      <c r="P21" s="204">
        <v>0</v>
      </c>
      <c r="Q21" s="204">
        <v>0</v>
      </c>
      <c r="R21" s="204">
        <v>0</v>
      </c>
      <c r="S21" s="204">
        <v>0</v>
      </c>
      <c r="T21" s="204">
        <v>0</v>
      </c>
      <c r="U21" s="204">
        <v>0</v>
      </c>
      <c r="V21" s="204">
        <v>0</v>
      </c>
      <c r="W21" s="204">
        <v>0</v>
      </c>
      <c r="X21" s="204">
        <v>0</v>
      </c>
      <c r="Y21" s="204">
        <v>0</v>
      </c>
      <c r="Z21" s="204">
        <v>0</v>
      </c>
      <c r="AA21" s="204">
        <v>0</v>
      </c>
      <c r="AB21" s="204">
        <v>0</v>
      </c>
      <c r="AC21" s="204">
        <v>0</v>
      </c>
      <c r="AD21" s="204">
        <v>0</v>
      </c>
      <c r="AE21" s="204">
        <v>0</v>
      </c>
      <c r="AF21" s="204">
        <v>0</v>
      </c>
      <c r="AG21" s="204">
        <v>0</v>
      </c>
      <c r="AH21" s="204">
        <v>0</v>
      </c>
      <c r="AI21" s="204">
        <v>0</v>
      </c>
      <c r="AJ21" s="204">
        <v>0</v>
      </c>
      <c r="AK21" s="204">
        <v>0</v>
      </c>
      <c r="AL21" s="204">
        <v>0</v>
      </c>
      <c r="AM21" s="204">
        <v>0</v>
      </c>
      <c r="AN21" s="204">
        <v>0</v>
      </c>
      <c r="AO21" s="204">
        <v>0</v>
      </c>
      <c r="AP21" s="204">
        <v>0</v>
      </c>
      <c r="AQ21" s="204">
        <v>0</v>
      </c>
      <c r="AR21" s="204">
        <v>2131</v>
      </c>
      <c r="AS21" s="204">
        <v>2221</v>
      </c>
      <c r="AT21" s="204">
        <v>2991</v>
      </c>
      <c r="AU21" s="204">
        <v>3209</v>
      </c>
      <c r="AV21" s="204">
        <v>3708</v>
      </c>
      <c r="AW21" s="204">
        <v>2628</v>
      </c>
      <c r="AX21" s="204">
        <v>2814</v>
      </c>
      <c r="AY21" s="204">
        <v>2921</v>
      </c>
      <c r="AZ21" s="204">
        <v>2927</v>
      </c>
      <c r="BA21" s="204">
        <v>2856</v>
      </c>
      <c r="BB21" s="204">
        <v>2740</v>
      </c>
      <c r="BC21" s="204">
        <v>2580</v>
      </c>
      <c r="BD21" s="204">
        <v>2374</v>
      </c>
      <c r="BE21" s="204">
        <v>2293</v>
      </c>
      <c r="BF21" s="204">
        <v>2268</v>
      </c>
      <c r="BG21" s="204">
        <v>2358</v>
      </c>
      <c r="BH21" s="204">
        <v>2473</v>
      </c>
      <c r="BI21" s="204">
        <v>2603</v>
      </c>
      <c r="BJ21" s="204">
        <v>2570</v>
      </c>
      <c r="BK21" s="204">
        <v>2533</v>
      </c>
      <c r="BL21" s="204">
        <v>2566</v>
      </c>
      <c r="BM21" s="204">
        <v>2940</v>
      </c>
      <c r="BN21" s="204">
        <v>3172</v>
      </c>
      <c r="BO21" s="204">
        <v>3254</v>
      </c>
      <c r="BP21" s="204">
        <v>3368</v>
      </c>
      <c r="BQ21" s="204">
        <v>0</v>
      </c>
      <c r="BR21" s="204">
        <v>0</v>
      </c>
      <c r="BS21" s="204">
        <v>0</v>
      </c>
      <c r="BT21" s="204">
        <v>0</v>
      </c>
      <c r="BU21" s="204">
        <v>0</v>
      </c>
      <c r="BV21" s="204">
        <v>0</v>
      </c>
      <c r="BW21" s="204">
        <v>0</v>
      </c>
      <c r="BX21" s="204">
        <v>0</v>
      </c>
      <c r="BY21" s="204">
        <v>0</v>
      </c>
      <c r="BZ21" s="205">
        <v>0</v>
      </c>
    </row>
    <row r="22" spans="2:78" x14ac:dyDescent="0.2">
      <c r="B22" s="237" t="s">
        <v>138</v>
      </c>
      <c r="D22" s="203">
        <v>0</v>
      </c>
      <c r="E22" s="203">
        <v>0</v>
      </c>
      <c r="F22" s="203">
        <v>0</v>
      </c>
      <c r="G22" s="203">
        <v>0</v>
      </c>
      <c r="H22" s="203">
        <v>0</v>
      </c>
      <c r="I22" s="203">
        <v>0</v>
      </c>
      <c r="J22" s="203">
        <v>0</v>
      </c>
      <c r="K22" s="203">
        <v>0</v>
      </c>
      <c r="L22" s="203">
        <v>0</v>
      </c>
      <c r="M22" s="203">
        <v>0</v>
      </c>
      <c r="N22" s="203">
        <v>0</v>
      </c>
      <c r="O22" s="203">
        <v>0</v>
      </c>
      <c r="P22" s="203">
        <v>0</v>
      </c>
      <c r="Q22" s="203">
        <v>0</v>
      </c>
      <c r="R22" s="203">
        <v>0</v>
      </c>
      <c r="S22" s="203">
        <v>0</v>
      </c>
      <c r="T22" s="203">
        <v>0</v>
      </c>
      <c r="U22" s="203">
        <v>0</v>
      </c>
      <c r="V22" s="203">
        <v>0</v>
      </c>
      <c r="W22" s="203">
        <v>0</v>
      </c>
      <c r="X22" s="203">
        <v>0</v>
      </c>
      <c r="Y22" s="203">
        <v>0</v>
      </c>
      <c r="Z22" s="203">
        <v>0</v>
      </c>
      <c r="AA22" s="203">
        <v>0</v>
      </c>
      <c r="AB22" s="203">
        <v>0</v>
      </c>
      <c r="AC22" s="203">
        <v>0</v>
      </c>
      <c r="AD22" s="203">
        <v>0</v>
      </c>
      <c r="AE22" s="203">
        <v>0</v>
      </c>
      <c r="AF22" s="203">
        <v>0</v>
      </c>
      <c r="AG22" s="203">
        <v>0</v>
      </c>
      <c r="AH22" s="203">
        <v>0</v>
      </c>
      <c r="AI22" s="203">
        <v>0</v>
      </c>
      <c r="AJ22" s="203">
        <v>0</v>
      </c>
      <c r="AK22" s="203">
        <v>0</v>
      </c>
      <c r="AL22" s="203">
        <v>0</v>
      </c>
      <c r="AM22" s="203">
        <v>0</v>
      </c>
      <c r="AN22" s="203">
        <v>0</v>
      </c>
      <c r="AO22" s="203">
        <v>0</v>
      </c>
      <c r="AP22" s="203">
        <v>0</v>
      </c>
      <c r="AQ22" s="203">
        <v>0</v>
      </c>
      <c r="AR22" s="203">
        <v>0</v>
      </c>
      <c r="AS22" s="203">
        <v>0</v>
      </c>
      <c r="AT22" s="203">
        <v>0</v>
      </c>
      <c r="AU22" s="203">
        <v>0</v>
      </c>
      <c r="AV22" s="203">
        <v>629</v>
      </c>
      <c r="AW22" s="203">
        <v>799</v>
      </c>
      <c r="AX22" s="203">
        <v>915</v>
      </c>
      <c r="AY22" s="203">
        <v>1048</v>
      </c>
      <c r="AZ22" s="203">
        <v>1160</v>
      </c>
      <c r="BA22" s="203">
        <v>1251</v>
      </c>
      <c r="BB22" s="203">
        <v>1288</v>
      </c>
      <c r="BC22" s="203">
        <v>1314</v>
      </c>
      <c r="BD22" s="203">
        <v>1351</v>
      </c>
      <c r="BE22" s="203">
        <v>1410</v>
      </c>
      <c r="BF22" s="203">
        <v>1491</v>
      </c>
      <c r="BG22" s="203">
        <v>1553</v>
      </c>
      <c r="BH22" s="203">
        <v>1596</v>
      </c>
      <c r="BI22" s="203">
        <v>1627</v>
      </c>
      <c r="BJ22" s="203">
        <v>1657</v>
      </c>
      <c r="BK22" s="203">
        <v>1692</v>
      </c>
      <c r="BL22" s="203">
        <v>1733</v>
      </c>
      <c r="BM22" s="203">
        <v>1780</v>
      </c>
      <c r="BN22" s="203">
        <v>1819</v>
      </c>
      <c r="BO22" s="203">
        <v>1847</v>
      </c>
      <c r="BP22" s="203">
        <v>1877</v>
      </c>
      <c r="BQ22" s="203">
        <v>1866</v>
      </c>
      <c r="BR22" s="203">
        <v>1761</v>
      </c>
      <c r="BS22" s="203">
        <v>1564</v>
      </c>
      <c r="BT22" s="203">
        <v>1233</v>
      </c>
      <c r="BU22" s="203">
        <v>808</v>
      </c>
      <c r="BV22" s="203">
        <v>455</v>
      </c>
      <c r="BW22" s="203">
        <v>83</v>
      </c>
      <c r="BX22" s="204">
        <v>12</v>
      </c>
      <c r="BY22" s="204">
        <v>12</v>
      </c>
      <c r="BZ22" s="205">
        <v>12</v>
      </c>
    </row>
    <row r="23" spans="2:78" x14ac:dyDescent="0.2">
      <c r="B23" s="207" t="s">
        <v>229</v>
      </c>
      <c r="D23" s="203">
        <v>0</v>
      </c>
      <c r="E23" s="203">
        <v>0</v>
      </c>
      <c r="F23" s="203">
        <v>0</v>
      </c>
      <c r="G23" s="203">
        <v>0</v>
      </c>
      <c r="H23" s="203">
        <v>0</v>
      </c>
      <c r="I23" s="203">
        <v>0</v>
      </c>
      <c r="J23" s="203">
        <v>0</v>
      </c>
      <c r="K23" s="203">
        <v>0</v>
      </c>
      <c r="L23" s="203">
        <v>0</v>
      </c>
      <c r="M23" s="203">
        <v>0</v>
      </c>
      <c r="N23" s="203">
        <v>0</v>
      </c>
      <c r="O23" s="203">
        <v>0</v>
      </c>
      <c r="P23" s="203">
        <v>0</v>
      </c>
      <c r="Q23" s="203">
        <v>0</v>
      </c>
      <c r="R23" s="203">
        <v>0</v>
      </c>
      <c r="S23" s="203">
        <v>0</v>
      </c>
      <c r="T23" s="203">
        <v>0</v>
      </c>
      <c r="U23" s="203">
        <v>0</v>
      </c>
      <c r="V23" s="203">
        <v>0</v>
      </c>
      <c r="W23" s="203">
        <v>0</v>
      </c>
      <c r="X23" s="203">
        <v>0</v>
      </c>
      <c r="Y23" s="203">
        <v>0</v>
      </c>
      <c r="Z23" s="203">
        <v>0</v>
      </c>
      <c r="AA23" s="203">
        <v>0</v>
      </c>
      <c r="AB23" s="203">
        <v>0</v>
      </c>
      <c r="AC23" s="203">
        <v>0</v>
      </c>
      <c r="AD23" s="203">
        <v>0</v>
      </c>
      <c r="AE23" s="203">
        <v>0</v>
      </c>
      <c r="AF23" s="203">
        <v>0</v>
      </c>
      <c r="AG23" s="203">
        <v>0</v>
      </c>
      <c r="AH23" s="203">
        <v>0</v>
      </c>
      <c r="AI23" s="203">
        <v>0</v>
      </c>
      <c r="AJ23" s="203">
        <v>0</v>
      </c>
      <c r="AK23" s="203">
        <v>0</v>
      </c>
      <c r="AL23" s="203">
        <v>0</v>
      </c>
      <c r="AM23" s="203">
        <v>0</v>
      </c>
      <c r="AN23" s="203">
        <v>0</v>
      </c>
      <c r="AO23" s="203">
        <v>0</v>
      </c>
      <c r="AP23" s="203">
        <v>0</v>
      </c>
      <c r="AQ23" s="203">
        <v>0</v>
      </c>
      <c r="AR23" s="203">
        <v>0</v>
      </c>
      <c r="AS23" s="203">
        <v>0</v>
      </c>
      <c r="AT23" s="203">
        <v>0</v>
      </c>
      <c r="AU23" s="203">
        <v>0</v>
      </c>
      <c r="AV23" s="203">
        <v>591</v>
      </c>
      <c r="AW23" s="203">
        <v>796</v>
      </c>
      <c r="AX23" s="203">
        <v>908</v>
      </c>
      <c r="AY23" s="203">
        <v>1039</v>
      </c>
      <c r="AZ23" s="203">
        <v>1151</v>
      </c>
      <c r="BA23" s="203">
        <v>1243</v>
      </c>
      <c r="BB23" s="203">
        <v>1278</v>
      </c>
      <c r="BC23" s="203">
        <v>1302</v>
      </c>
      <c r="BD23" s="203">
        <v>1339</v>
      </c>
      <c r="BE23" s="203">
        <v>1396</v>
      </c>
      <c r="BF23" s="203">
        <v>1477</v>
      </c>
      <c r="BG23" s="203">
        <v>1539</v>
      </c>
      <c r="BH23" s="203">
        <v>1582</v>
      </c>
      <c r="BI23" s="203">
        <v>1612</v>
      </c>
      <c r="BJ23" s="203">
        <v>1641</v>
      </c>
      <c r="BK23" s="203">
        <v>1676</v>
      </c>
      <c r="BL23" s="203">
        <v>1715</v>
      </c>
      <c r="BM23" s="203">
        <v>1761</v>
      </c>
      <c r="BN23" s="203">
        <v>1800</v>
      </c>
      <c r="BO23" s="203">
        <v>1828</v>
      </c>
      <c r="BP23" s="203">
        <v>1858</v>
      </c>
      <c r="BQ23" s="203">
        <v>1846</v>
      </c>
      <c r="BR23" s="203">
        <v>1742</v>
      </c>
      <c r="BS23" s="203">
        <v>1546</v>
      </c>
      <c r="BT23" s="203">
        <v>1218</v>
      </c>
      <c r="BU23" s="203">
        <v>798</v>
      </c>
      <c r="BV23" s="203">
        <v>449</v>
      </c>
      <c r="BW23" s="203">
        <v>82</v>
      </c>
      <c r="BX23" s="204">
        <v>12</v>
      </c>
      <c r="BY23" s="204">
        <v>12</v>
      </c>
      <c r="BZ23" s="205">
        <v>12</v>
      </c>
    </row>
    <row r="24" spans="2:78" x14ac:dyDescent="0.2">
      <c r="B24" s="207" t="s">
        <v>230</v>
      </c>
      <c r="D24" s="203">
        <v>0</v>
      </c>
      <c r="E24" s="203">
        <v>0</v>
      </c>
      <c r="F24" s="203">
        <v>0</v>
      </c>
      <c r="G24" s="203">
        <v>0</v>
      </c>
      <c r="H24" s="203">
        <v>0</v>
      </c>
      <c r="I24" s="203">
        <v>0</v>
      </c>
      <c r="J24" s="203">
        <v>0</v>
      </c>
      <c r="K24" s="203">
        <v>0</v>
      </c>
      <c r="L24" s="203">
        <v>0</v>
      </c>
      <c r="M24" s="203">
        <v>0</v>
      </c>
      <c r="N24" s="203">
        <v>0</v>
      </c>
      <c r="O24" s="203">
        <v>0</v>
      </c>
      <c r="P24" s="203">
        <v>0</v>
      </c>
      <c r="Q24" s="203">
        <v>0</v>
      </c>
      <c r="R24" s="203">
        <v>0</v>
      </c>
      <c r="S24" s="203">
        <v>0</v>
      </c>
      <c r="T24" s="203">
        <v>0</v>
      </c>
      <c r="U24" s="203">
        <v>0</v>
      </c>
      <c r="V24" s="203">
        <v>0</v>
      </c>
      <c r="W24" s="203">
        <v>0</v>
      </c>
      <c r="X24" s="203">
        <v>0</v>
      </c>
      <c r="Y24" s="203">
        <v>0</v>
      </c>
      <c r="Z24" s="203">
        <v>0</v>
      </c>
      <c r="AA24" s="203">
        <v>0</v>
      </c>
      <c r="AB24" s="203">
        <v>0</v>
      </c>
      <c r="AC24" s="203">
        <v>0</v>
      </c>
      <c r="AD24" s="203">
        <v>0</v>
      </c>
      <c r="AE24" s="203">
        <v>0</v>
      </c>
      <c r="AF24" s="203">
        <v>0</v>
      </c>
      <c r="AG24" s="203">
        <v>0</v>
      </c>
      <c r="AH24" s="203">
        <v>0</v>
      </c>
      <c r="AI24" s="203">
        <v>0</v>
      </c>
      <c r="AJ24" s="203">
        <v>0</v>
      </c>
      <c r="AK24" s="203">
        <v>0</v>
      </c>
      <c r="AL24" s="203">
        <v>0</v>
      </c>
      <c r="AM24" s="203">
        <v>0</v>
      </c>
      <c r="AN24" s="203">
        <v>0</v>
      </c>
      <c r="AO24" s="203">
        <v>0</v>
      </c>
      <c r="AP24" s="203">
        <v>0</v>
      </c>
      <c r="AQ24" s="203">
        <v>0</v>
      </c>
      <c r="AR24" s="203">
        <v>0</v>
      </c>
      <c r="AS24" s="203">
        <v>0</v>
      </c>
      <c r="AT24" s="203">
        <v>0</v>
      </c>
      <c r="AU24" s="203">
        <v>0</v>
      </c>
      <c r="AV24" s="203">
        <v>38</v>
      </c>
      <c r="AW24" s="203">
        <v>3</v>
      </c>
      <c r="AX24" s="203">
        <v>7</v>
      </c>
      <c r="AY24" s="203">
        <v>9</v>
      </c>
      <c r="AZ24" s="203">
        <v>9</v>
      </c>
      <c r="BA24" s="203">
        <v>8</v>
      </c>
      <c r="BB24" s="203">
        <v>10</v>
      </c>
      <c r="BC24" s="203">
        <v>12</v>
      </c>
      <c r="BD24" s="203">
        <v>12</v>
      </c>
      <c r="BE24" s="203">
        <v>14</v>
      </c>
      <c r="BF24" s="203">
        <v>14</v>
      </c>
      <c r="BG24" s="203">
        <v>14</v>
      </c>
      <c r="BH24" s="203">
        <v>14</v>
      </c>
      <c r="BI24" s="203">
        <v>15</v>
      </c>
      <c r="BJ24" s="203">
        <v>16</v>
      </c>
      <c r="BK24" s="203">
        <v>16</v>
      </c>
      <c r="BL24" s="203">
        <v>17</v>
      </c>
      <c r="BM24" s="203">
        <v>19</v>
      </c>
      <c r="BN24" s="203">
        <v>19</v>
      </c>
      <c r="BO24" s="203">
        <v>20</v>
      </c>
      <c r="BP24" s="203">
        <v>20</v>
      </c>
      <c r="BQ24" s="203">
        <v>20</v>
      </c>
      <c r="BR24" s="203">
        <v>19</v>
      </c>
      <c r="BS24" s="203">
        <v>18</v>
      </c>
      <c r="BT24" s="203">
        <v>16</v>
      </c>
      <c r="BU24" s="203">
        <v>10</v>
      </c>
      <c r="BV24" s="203">
        <v>6</v>
      </c>
      <c r="BW24" s="203">
        <v>1</v>
      </c>
      <c r="BX24" s="204">
        <v>0</v>
      </c>
      <c r="BY24" s="204">
        <v>0</v>
      </c>
      <c r="BZ24" s="205">
        <v>0</v>
      </c>
    </row>
    <row r="25" spans="2:78" ht="26.25" customHeight="1" x14ac:dyDescent="0.2">
      <c r="B25" s="237" t="s">
        <v>139</v>
      </c>
      <c r="D25" s="203">
        <v>0</v>
      </c>
      <c r="E25" s="203">
        <v>0</v>
      </c>
      <c r="F25" s="203">
        <v>0</v>
      </c>
      <c r="G25" s="203">
        <v>0</v>
      </c>
      <c r="H25" s="203">
        <v>0</v>
      </c>
      <c r="I25" s="203">
        <v>0</v>
      </c>
      <c r="J25" s="203">
        <v>0</v>
      </c>
      <c r="K25" s="203">
        <v>0</v>
      </c>
      <c r="L25" s="203">
        <v>0</v>
      </c>
      <c r="M25" s="203">
        <v>0</v>
      </c>
      <c r="N25" s="203">
        <v>0</v>
      </c>
      <c r="O25" s="203">
        <v>0</v>
      </c>
      <c r="P25" s="203">
        <v>0</v>
      </c>
      <c r="Q25" s="203">
        <v>0</v>
      </c>
      <c r="R25" s="203">
        <v>0</v>
      </c>
      <c r="S25" s="203">
        <v>0</v>
      </c>
      <c r="T25" s="203">
        <v>0</v>
      </c>
      <c r="U25" s="203">
        <v>0</v>
      </c>
      <c r="V25" s="203">
        <v>0</v>
      </c>
      <c r="W25" s="203">
        <v>0</v>
      </c>
      <c r="X25" s="203">
        <v>0</v>
      </c>
      <c r="Y25" s="203">
        <v>0</v>
      </c>
      <c r="Z25" s="203">
        <v>0</v>
      </c>
      <c r="AA25" s="203">
        <v>0</v>
      </c>
      <c r="AB25" s="203">
        <v>0</v>
      </c>
      <c r="AC25" s="203">
        <v>0</v>
      </c>
      <c r="AD25" s="203">
        <v>0</v>
      </c>
      <c r="AE25" s="203">
        <v>0</v>
      </c>
      <c r="AF25" s="203">
        <v>0</v>
      </c>
      <c r="AG25" s="203">
        <v>0</v>
      </c>
      <c r="AH25" s="203">
        <v>0</v>
      </c>
      <c r="AI25" s="203">
        <v>0</v>
      </c>
      <c r="AJ25" s="203">
        <v>0</v>
      </c>
      <c r="AK25" s="203">
        <v>0</v>
      </c>
      <c r="AL25" s="203">
        <v>0</v>
      </c>
      <c r="AM25" s="203">
        <v>0</v>
      </c>
      <c r="AN25" s="203">
        <v>0</v>
      </c>
      <c r="AO25" s="203">
        <v>0</v>
      </c>
      <c r="AP25" s="203">
        <v>0</v>
      </c>
      <c r="AQ25" s="203">
        <v>0</v>
      </c>
      <c r="AR25" s="203">
        <v>0</v>
      </c>
      <c r="AS25" s="203">
        <v>0</v>
      </c>
      <c r="AT25" s="203">
        <v>0</v>
      </c>
      <c r="AU25" s="203">
        <v>0</v>
      </c>
      <c r="AV25" s="203">
        <v>1</v>
      </c>
      <c r="AW25" s="203">
        <v>3</v>
      </c>
      <c r="AX25" s="203">
        <v>5</v>
      </c>
      <c r="AY25" s="203">
        <v>7</v>
      </c>
      <c r="AZ25" s="203">
        <v>11</v>
      </c>
      <c r="BA25" s="203">
        <v>14</v>
      </c>
      <c r="BB25" s="203">
        <v>16</v>
      </c>
      <c r="BC25" s="203">
        <v>13</v>
      </c>
      <c r="BD25" s="203">
        <v>0</v>
      </c>
      <c r="BE25" s="203">
        <v>0</v>
      </c>
      <c r="BF25" s="203">
        <v>0</v>
      </c>
      <c r="BG25" s="203">
        <v>0</v>
      </c>
      <c r="BH25" s="203">
        <v>0</v>
      </c>
      <c r="BI25" s="203">
        <v>0</v>
      </c>
      <c r="BJ25" s="203">
        <v>0</v>
      </c>
      <c r="BK25" s="203">
        <v>0</v>
      </c>
      <c r="BL25" s="203">
        <v>0</v>
      </c>
      <c r="BM25" s="203">
        <v>0</v>
      </c>
      <c r="BN25" s="203">
        <v>0</v>
      </c>
      <c r="BO25" s="203">
        <v>0</v>
      </c>
      <c r="BP25" s="203">
        <v>0</v>
      </c>
      <c r="BQ25" s="203">
        <v>0</v>
      </c>
      <c r="BR25" s="203">
        <v>0</v>
      </c>
      <c r="BS25" s="203">
        <v>0</v>
      </c>
      <c r="BT25" s="203">
        <v>0</v>
      </c>
      <c r="BU25" s="203">
        <v>0</v>
      </c>
      <c r="BV25" s="203">
        <v>0</v>
      </c>
      <c r="BW25" s="203">
        <v>0</v>
      </c>
      <c r="BX25" s="204">
        <v>0</v>
      </c>
      <c r="BY25" s="204">
        <v>0</v>
      </c>
      <c r="BZ25" s="205">
        <v>0</v>
      </c>
    </row>
    <row r="26" spans="2:78" x14ac:dyDescent="0.2">
      <c r="B26" s="193" t="s">
        <v>142</v>
      </c>
      <c r="D26" s="203">
        <v>0</v>
      </c>
      <c r="E26" s="203">
        <v>0</v>
      </c>
      <c r="F26" s="203">
        <v>0</v>
      </c>
      <c r="G26" s="203">
        <v>0</v>
      </c>
      <c r="H26" s="203">
        <v>0</v>
      </c>
      <c r="I26" s="203">
        <v>0</v>
      </c>
      <c r="J26" s="203">
        <v>0</v>
      </c>
      <c r="K26" s="203">
        <v>0</v>
      </c>
      <c r="L26" s="203">
        <v>0</v>
      </c>
      <c r="M26" s="203">
        <v>0</v>
      </c>
      <c r="N26" s="203">
        <v>0</v>
      </c>
      <c r="O26" s="203">
        <v>0</v>
      </c>
      <c r="P26" s="203">
        <v>0</v>
      </c>
      <c r="Q26" s="203">
        <v>0</v>
      </c>
      <c r="R26" s="203">
        <v>0</v>
      </c>
      <c r="S26" s="203">
        <v>0</v>
      </c>
      <c r="T26" s="203">
        <v>0</v>
      </c>
      <c r="U26" s="203">
        <v>0</v>
      </c>
      <c r="V26" s="203">
        <v>0</v>
      </c>
      <c r="W26" s="203">
        <v>0</v>
      </c>
      <c r="X26" s="203">
        <v>0</v>
      </c>
      <c r="Y26" s="203">
        <v>0</v>
      </c>
      <c r="Z26" s="203">
        <v>0</v>
      </c>
      <c r="AA26" s="203">
        <v>0</v>
      </c>
      <c r="AB26" s="203">
        <v>0</v>
      </c>
      <c r="AC26" s="203">
        <v>0</v>
      </c>
      <c r="AD26" s="203">
        <v>0</v>
      </c>
      <c r="AE26" s="203">
        <v>0</v>
      </c>
      <c r="AF26" s="203">
        <v>0</v>
      </c>
      <c r="AG26" s="203">
        <v>0</v>
      </c>
      <c r="AH26" s="203">
        <v>0</v>
      </c>
      <c r="AI26" s="203">
        <v>0</v>
      </c>
      <c r="AJ26" s="203">
        <v>0</v>
      </c>
      <c r="AK26" s="203">
        <v>0</v>
      </c>
      <c r="AL26" s="203">
        <v>0</v>
      </c>
      <c r="AM26" s="203">
        <v>0</v>
      </c>
      <c r="AN26" s="203">
        <v>0</v>
      </c>
      <c r="AO26" s="203">
        <v>0</v>
      </c>
      <c r="AP26" s="203">
        <v>0</v>
      </c>
      <c r="AQ26" s="203">
        <v>0</v>
      </c>
      <c r="AR26" s="203">
        <v>0</v>
      </c>
      <c r="AS26" s="203">
        <v>0</v>
      </c>
      <c r="AT26" s="203">
        <v>0</v>
      </c>
      <c r="AU26" s="203">
        <v>0</v>
      </c>
      <c r="AV26" s="203">
        <v>0</v>
      </c>
      <c r="AW26" s="203">
        <v>0</v>
      </c>
      <c r="AX26" s="203">
        <v>0</v>
      </c>
      <c r="AY26" s="203">
        <v>0</v>
      </c>
      <c r="AZ26" s="203">
        <v>0</v>
      </c>
      <c r="BA26" s="203">
        <v>0</v>
      </c>
      <c r="BB26" s="203">
        <v>0</v>
      </c>
      <c r="BC26" s="203">
        <v>0</v>
      </c>
      <c r="BD26" s="203">
        <v>0</v>
      </c>
      <c r="BE26" s="203">
        <v>0</v>
      </c>
      <c r="BF26" s="203">
        <v>0</v>
      </c>
      <c r="BG26" s="203">
        <v>0</v>
      </c>
      <c r="BH26" s="203">
        <v>0</v>
      </c>
      <c r="BI26" s="203">
        <v>0</v>
      </c>
      <c r="BJ26" s="203">
        <v>0</v>
      </c>
      <c r="BK26" s="203">
        <v>0</v>
      </c>
      <c r="BL26" s="203">
        <v>136</v>
      </c>
      <c r="BM26" s="203">
        <v>391</v>
      </c>
      <c r="BN26" s="203">
        <v>579</v>
      </c>
      <c r="BO26" s="203">
        <v>811</v>
      </c>
      <c r="BP26" s="203">
        <v>1365</v>
      </c>
      <c r="BQ26" s="203">
        <v>1912</v>
      </c>
      <c r="BR26" s="203">
        <v>2235</v>
      </c>
      <c r="BS26" s="203">
        <v>2356</v>
      </c>
      <c r="BT26" s="203">
        <v>2357</v>
      </c>
      <c r="BU26" s="203">
        <v>2288</v>
      </c>
      <c r="BV26" s="203">
        <v>2355</v>
      </c>
      <c r="BW26" s="203">
        <v>2359</v>
      </c>
      <c r="BX26" s="204">
        <v>2371</v>
      </c>
      <c r="BY26" s="204">
        <v>2367</v>
      </c>
      <c r="BZ26" s="205">
        <v>2362</v>
      </c>
    </row>
    <row r="27" spans="2:78" x14ac:dyDescent="0.2">
      <c r="B27" s="207" t="s">
        <v>133</v>
      </c>
      <c r="D27" s="203">
        <v>0</v>
      </c>
      <c r="E27" s="203">
        <v>0</v>
      </c>
      <c r="F27" s="203">
        <v>0</v>
      </c>
      <c r="G27" s="203">
        <v>0</v>
      </c>
      <c r="H27" s="203">
        <v>0</v>
      </c>
      <c r="I27" s="203">
        <v>0</v>
      </c>
      <c r="J27" s="203">
        <v>0</v>
      </c>
      <c r="K27" s="203">
        <v>0</v>
      </c>
      <c r="L27" s="203">
        <v>0</v>
      </c>
      <c r="M27" s="203">
        <v>0</v>
      </c>
      <c r="N27" s="203">
        <v>0</v>
      </c>
      <c r="O27" s="203">
        <v>0</v>
      </c>
      <c r="P27" s="203">
        <v>0</v>
      </c>
      <c r="Q27" s="203">
        <v>0</v>
      </c>
      <c r="R27" s="203">
        <v>0</v>
      </c>
      <c r="S27" s="203">
        <v>0</v>
      </c>
      <c r="T27" s="203">
        <v>0</v>
      </c>
      <c r="U27" s="203">
        <v>0</v>
      </c>
      <c r="V27" s="203">
        <v>0</v>
      </c>
      <c r="W27" s="203">
        <v>0</v>
      </c>
      <c r="X27" s="203">
        <v>0</v>
      </c>
      <c r="Y27" s="203">
        <v>0</v>
      </c>
      <c r="Z27" s="203">
        <v>0</v>
      </c>
      <c r="AA27" s="203">
        <v>0</v>
      </c>
      <c r="AB27" s="203">
        <v>0</v>
      </c>
      <c r="AC27" s="203">
        <v>0</v>
      </c>
      <c r="AD27" s="203">
        <v>0</v>
      </c>
      <c r="AE27" s="203">
        <v>0</v>
      </c>
      <c r="AF27" s="203">
        <v>0</v>
      </c>
      <c r="AG27" s="203">
        <v>0</v>
      </c>
      <c r="AH27" s="203">
        <v>0</v>
      </c>
      <c r="AI27" s="203">
        <v>0</v>
      </c>
      <c r="AJ27" s="203">
        <v>0</v>
      </c>
      <c r="AK27" s="203">
        <v>0</v>
      </c>
      <c r="AL27" s="203">
        <v>0</v>
      </c>
      <c r="AM27" s="203">
        <v>0</v>
      </c>
      <c r="AN27" s="203">
        <v>0</v>
      </c>
      <c r="AO27" s="203">
        <v>0</v>
      </c>
      <c r="AP27" s="203">
        <v>0</v>
      </c>
      <c r="AQ27" s="203">
        <v>0</v>
      </c>
      <c r="AR27" s="203">
        <v>0</v>
      </c>
      <c r="AS27" s="203">
        <v>0</v>
      </c>
      <c r="AT27" s="203">
        <v>0</v>
      </c>
      <c r="AU27" s="203">
        <v>0</v>
      </c>
      <c r="AV27" s="203">
        <v>0</v>
      </c>
      <c r="AW27" s="203">
        <v>0</v>
      </c>
      <c r="AX27" s="203">
        <v>0</v>
      </c>
      <c r="AY27" s="203">
        <v>0</v>
      </c>
      <c r="AZ27" s="203">
        <v>0</v>
      </c>
      <c r="BA27" s="203">
        <v>0</v>
      </c>
      <c r="BB27" s="203">
        <v>0</v>
      </c>
      <c r="BC27" s="203">
        <v>0</v>
      </c>
      <c r="BD27" s="203">
        <v>0</v>
      </c>
      <c r="BE27" s="203">
        <v>0</v>
      </c>
      <c r="BF27" s="203">
        <v>0</v>
      </c>
      <c r="BG27" s="203">
        <v>0</v>
      </c>
      <c r="BH27" s="203">
        <v>0</v>
      </c>
      <c r="BI27" s="203">
        <v>0</v>
      </c>
      <c r="BJ27" s="203">
        <v>0</v>
      </c>
      <c r="BK27" s="203">
        <v>0</v>
      </c>
      <c r="BL27" s="203">
        <v>59</v>
      </c>
      <c r="BM27" s="203">
        <v>145</v>
      </c>
      <c r="BN27" s="203">
        <v>199</v>
      </c>
      <c r="BO27" s="203">
        <v>262</v>
      </c>
      <c r="BP27" s="203">
        <v>364</v>
      </c>
      <c r="BQ27" s="203">
        <v>492</v>
      </c>
      <c r="BR27" s="203">
        <v>507</v>
      </c>
      <c r="BS27" s="203">
        <v>489</v>
      </c>
      <c r="BT27" s="203">
        <v>483</v>
      </c>
      <c r="BU27" s="203">
        <v>469</v>
      </c>
      <c r="BV27" s="203">
        <v>426</v>
      </c>
      <c r="BW27" s="203">
        <v>397</v>
      </c>
      <c r="BX27" s="204">
        <v>396</v>
      </c>
      <c r="BY27" s="204">
        <v>391</v>
      </c>
      <c r="BZ27" s="205">
        <v>386</v>
      </c>
    </row>
    <row r="28" spans="2:78" x14ac:dyDescent="0.2">
      <c r="B28" s="207" t="s">
        <v>233</v>
      </c>
      <c r="D28" s="203">
        <v>0</v>
      </c>
      <c r="E28" s="203">
        <v>0</v>
      </c>
      <c r="F28" s="203">
        <v>0</v>
      </c>
      <c r="G28" s="203">
        <v>0</v>
      </c>
      <c r="H28" s="203">
        <v>0</v>
      </c>
      <c r="I28" s="203">
        <v>0</v>
      </c>
      <c r="J28" s="203">
        <v>0</v>
      </c>
      <c r="K28" s="203">
        <v>0</v>
      </c>
      <c r="L28" s="203">
        <v>0</v>
      </c>
      <c r="M28" s="203">
        <v>0</v>
      </c>
      <c r="N28" s="203">
        <v>0</v>
      </c>
      <c r="O28" s="203">
        <v>0</v>
      </c>
      <c r="P28" s="203">
        <v>0</v>
      </c>
      <c r="Q28" s="203">
        <v>0</v>
      </c>
      <c r="R28" s="203">
        <v>0</v>
      </c>
      <c r="S28" s="203">
        <v>0</v>
      </c>
      <c r="T28" s="203">
        <v>0</v>
      </c>
      <c r="U28" s="203">
        <v>0</v>
      </c>
      <c r="V28" s="203">
        <v>0</v>
      </c>
      <c r="W28" s="203">
        <v>0</v>
      </c>
      <c r="X28" s="203">
        <v>0</v>
      </c>
      <c r="Y28" s="203">
        <v>0</v>
      </c>
      <c r="Z28" s="203">
        <v>0</v>
      </c>
      <c r="AA28" s="203">
        <v>0</v>
      </c>
      <c r="AB28" s="203">
        <v>0</v>
      </c>
      <c r="AC28" s="203">
        <v>0</v>
      </c>
      <c r="AD28" s="203">
        <v>0</v>
      </c>
      <c r="AE28" s="203">
        <v>0</v>
      </c>
      <c r="AF28" s="203">
        <v>0</v>
      </c>
      <c r="AG28" s="203">
        <v>0</v>
      </c>
      <c r="AH28" s="203">
        <v>0</v>
      </c>
      <c r="AI28" s="203">
        <v>0</v>
      </c>
      <c r="AJ28" s="203">
        <v>0</v>
      </c>
      <c r="AK28" s="203">
        <v>0</v>
      </c>
      <c r="AL28" s="203">
        <v>0</v>
      </c>
      <c r="AM28" s="203">
        <v>0</v>
      </c>
      <c r="AN28" s="203">
        <v>0</v>
      </c>
      <c r="AO28" s="203">
        <v>0</v>
      </c>
      <c r="AP28" s="203">
        <v>0</v>
      </c>
      <c r="AQ28" s="203">
        <v>0</v>
      </c>
      <c r="AR28" s="203">
        <v>0</v>
      </c>
      <c r="AS28" s="203">
        <v>0</v>
      </c>
      <c r="AT28" s="203">
        <v>0</v>
      </c>
      <c r="AU28" s="203">
        <v>0</v>
      </c>
      <c r="AV28" s="203">
        <v>0</v>
      </c>
      <c r="AW28" s="203">
        <v>0</v>
      </c>
      <c r="AX28" s="203">
        <v>0</v>
      </c>
      <c r="AY28" s="203">
        <v>0</v>
      </c>
      <c r="AZ28" s="203">
        <v>0</v>
      </c>
      <c r="BA28" s="203">
        <v>0</v>
      </c>
      <c r="BB28" s="203">
        <v>0</v>
      </c>
      <c r="BC28" s="203">
        <v>0</v>
      </c>
      <c r="BD28" s="203">
        <v>0</v>
      </c>
      <c r="BE28" s="203">
        <v>0</v>
      </c>
      <c r="BF28" s="203">
        <v>0</v>
      </c>
      <c r="BG28" s="203">
        <v>0</v>
      </c>
      <c r="BH28" s="203">
        <v>0</v>
      </c>
      <c r="BI28" s="203">
        <v>0</v>
      </c>
      <c r="BJ28" s="203">
        <v>0</v>
      </c>
      <c r="BK28" s="203">
        <v>0</v>
      </c>
      <c r="BL28" s="203">
        <v>6</v>
      </c>
      <c r="BM28" s="203">
        <v>22</v>
      </c>
      <c r="BN28" s="203">
        <v>38</v>
      </c>
      <c r="BO28" s="203">
        <v>59</v>
      </c>
      <c r="BP28" s="203">
        <v>103</v>
      </c>
      <c r="BQ28" s="203">
        <v>180</v>
      </c>
      <c r="BR28" s="203">
        <v>248</v>
      </c>
      <c r="BS28" s="203">
        <v>325</v>
      </c>
      <c r="BT28" s="203">
        <v>379</v>
      </c>
      <c r="BU28" s="203">
        <v>395</v>
      </c>
      <c r="BV28" s="203">
        <v>419</v>
      </c>
      <c r="BW28" s="203">
        <v>436</v>
      </c>
      <c r="BX28" s="204">
        <v>428</v>
      </c>
      <c r="BY28" s="204">
        <v>417</v>
      </c>
      <c r="BZ28" s="205">
        <v>406</v>
      </c>
    </row>
    <row r="29" spans="2:78" x14ac:dyDescent="0.2">
      <c r="B29" s="207" t="s">
        <v>143</v>
      </c>
      <c r="D29" s="203">
        <v>0</v>
      </c>
      <c r="E29" s="203">
        <v>0</v>
      </c>
      <c r="F29" s="203">
        <v>0</v>
      </c>
      <c r="G29" s="203">
        <v>0</v>
      </c>
      <c r="H29" s="203">
        <v>0</v>
      </c>
      <c r="I29" s="203">
        <v>0</v>
      </c>
      <c r="J29" s="203">
        <v>0</v>
      </c>
      <c r="K29" s="203">
        <v>0</v>
      </c>
      <c r="L29" s="203">
        <v>0</v>
      </c>
      <c r="M29" s="203">
        <v>0</v>
      </c>
      <c r="N29" s="203">
        <v>0</v>
      </c>
      <c r="O29" s="203">
        <v>0</v>
      </c>
      <c r="P29" s="203">
        <v>0</v>
      </c>
      <c r="Q29" s="203">
        <v>0</v>
      </c>
      <c r="R29" s="203">
        <v>0</v>
      </c>
      <c r="S29" s="203">
        <v>0</v>
      </c>
      <c r="T29" s="203">
        <v>0</v>
      </c>
      <c r="U29" s="203">
        <v>0</v>
      </c>
      <c r="V29" s="203">
        <v>0</v>
      </c>
      <c r="W29" s="203">
        <v>0</v>
      </c>
      <c r="X29" s="203">
        <v>0</v>
      </c>
      <c r="Y29" s="203">
        <v>0</v>
      </c>
      <c r="Z29" s="203">
        <v>0</v>
      </c>
      <c r="AA29" s="203">
        <v>0</v>
      </c>
      <c r="AB29" s="203">
        <v>0</v>
      </c>
      <c r="AC29" s="203">
        <v>0</v>
      </c>
      <c r="AD29" s="203">
        <v>0</v>
      </c>
      <c r="AE29" s="203">
        <v>0</v>
      </c>
      <c r="AF29" s="203">
        <v>0</v>
      </c>
      <c r="AG29" s="203">
        <v>0</v>
      </c>
      <c r="AH29" s="203">
        <v>0</v>
      </c>
      <c r="AI29" s="203">
        <v>0</v>
      </c>
      <c r="AJ29" s="203">
        <v>0</v>
      </c>
      <c r="AK29" s="203">
        <v>0</v>
      </c>
      <c r="AL29" s="203">
        <v>0</v>
      </c>
      <c r="AM29" s="203">
        <v>0</v>
      </c>
      <c r="AN29" s="203">
        <v>0</v>
      </c>
      <c r="AO29" s="203">
        <v>0</v>
      </c>
      <c r="AP29" s="203">
        <v>0</v>
      </c>
      <c r="AQ29" s="203">
        <v>0</v>
      </c>
      <c r="AR29" s="203">
        <v>0</v>
      </c>
      <c r="AS29" s="203">
        <v>0</v>
      </c>
      <c r="AT29" s="203">
        <v>0</v>
      </c>
      <c r="AU29" s="203">
        <v>0</v>
      </c>
      <c r="AV29" s="203">
        <v>0</v>
      </c>
      <c r="AW29" s="203">
        <v>0</v>
      </c>
      <c r="AX29" s="203">
        <v>0</v>
      </c>
      <c r="AY29" s="203">
        <v>0</v>
      </c>
      <c r="AZ29" s="203">
        <v>0</v>
      </c>
      <c r="BA29" s="203">
        <v>0</v>
      </c>
      <c r="BB29" s="203">
        <v>0</v>
      </c>
      <c r="BC29" s="203">
        <v>0</v>
      </c>
      <c r="BD29" s="203">
        <v>0</v>
      </c>
      <c r="BE29" s="203">
        <v>0</v>
      </c>
      <c r="BF29" s="203">
        <v>0</v>
      </c>
      <c r="BG29" s="203">
        <v>0</v>
      </c>
      <c r="BH29" s="203">
        <v>0</v>
      </c>
      <c r="BI29" s="203">
        <v>0</v>
      </c>
      <c r="BJ29" s="203">
        <v>0</v>
      </c>
      <c r="BK29" s="203">
        <v>0</v>
      </c>
      <c r="BL29" s="203">
        <v>56</v>
      </c>
      <c r="BM29" s="203">
        <v>168</v>
      </c>
      <c r="BN29" s="203">
        <v>275</v>
      </c>
      <c r="BO29" s="203">
        <v>424</v>
      </c>
      <c r="BP29" s="203">
        <v>784</v>
      </c>
      <c r="BQ29" s="203">
        <v>1116</v>
      </c>
      <c r="BR29" s="203">
        <v>1340</v>
      </c>
      <c r="BS29" s="203">
        <v>1398</v>
      </c>
      <c r="BT29" s="203">
        <v>1357</v>
      </c>
      <c r="BU29" s="203">
        <v>1281</v>
      </c>
      <c r="BV29" s="203">
        <v>1357</v>
      </c>
      <c r="BW29" s="203">
        <v>1364</v>
      </c>
      <c r="BX29" s="204">
        <v>1378</v>
      </c>
      <c r="BY29" s="204">
        <v>1383</v>
      </c>
      <c r="BZ29" s="205">
        <v>1388</v>
      </c>
    </row>
    <row r="30" spans="2:78" x14ac:dyDescent="0.2">
      <c r="B30" s="207" t="s">
        <v>235</v>
      </c>
      <c r="D30" s="203">
        <v>0</v>
      </c>
      <c r="E30" s="203">
        <v>0</v>
      </c>
      <c r="F30" s="203">
        <v>0</v>
      </c>
      <c r="G30" s="203">
        <v>0</v>
      </c>
      <c r="H30" s="203">
        <v>0</v>
      </c>
      <c r="I30" s="203">
        <v>0</v>
      </c>
      <c r="J30" s="203">
        <v>0</v>
      </c>
      <c r="K30" s="203">
        <v>0</v>
      </c>
      <c r="L30" s="203">
        <v>0</v>
      </c>
      <c r="M30" s="203">
        <v>0</v>
      </c>
      <c r="N30" s="203">
        <v>0</v>
      </c>
      <c r="O30" s="203">
        <v>0</v>
      </c>
      <c r="P30" s="203">
        <v>0</v>
      </c>
      <c r="Q30" s="203">
        <v>0</v>
      </c>
      <c r="R30" s="203">
        <v>0</v>
      </c>
      <c r="S30" s="203">
        <v>0</v>
      </c>
      <c r="T30" s="203">
        <v>0</v>
      </c>
      <c r="U30" s="203">
        <v>0</v>
      </c>
      <c r="V30" s="203">
        <v>0</v>
      </c>
      <c r="W30" s="203">
        <v>0</v>
      </c>
      <c r="X30" s="203">
        <v>0</v>
      </c>
      <c r="Y30" s="203">
        <v>0</v>
      </c>
      <c r="Z30" s="203">
        <v>0</v>
      </c>
      <c r="AA30" s="203">
        <v>0</v>
      </c>
      <c r="AB30" s="203">
        <v>0</v>
      </c>
      <c r="AC30" s="203">
        <v>0</v>
      </c>
      <c r="AD30" s="203">
        <v>0</v>
      </c>
      <c r="AE30" s="203">
        <v>0</v>
      </c>
      <c r="AF30" s="203">
        <v>0</v>
      </c>
      <c r="AG30" s="203">
        <v>0</v>
      </c>
      <c r="AH30" s="203">
        <v>0</v>
      </c>
      <c r="AI30" s="203">
        <v>0</v>
      </c>
      <c r="AJ30" s="203">
        <v>0</v>
      </c>
      <c r="AK30" s="203">
        <v>0</v>
      </c>
      <c r="AL30" s="203">
        <v>0</v>
      </c>
      <c r="AM30" s="203">
        <v>0</v>
      </c>
      <c r="AN30" s="203">
        <v>0</v>
      </c>
      <c r="AO30" s="203">
        <v>0</v>
      </c>
      <c r="AP30" s="203">
        <v>0</v>
      </c>
      <c r="AQ30" s="203">
        <v>0</v>
      </c>
      <c r="AR30" s="203">
        <v>0</v>
      </c>
      <c r="AS30" s="203">
        <v>0</v>
      </c>
      <c r="AT30" s="203">
        <v>0</v>
      </c>
      <c r="AU30" s="203">
        <v>0</v>
      </c>
      <c r="AV30" s="203">
        <v>0</v>
      </c>
      <c r="AW30" s="203">
        <v>0</v>
      </c>
      <c r="AX30" s="203">
        <v>0</v>
      </c>
      <c r="AY30" s="203">
        <v>0</v>
      </c>
      <c r="AZ30" s="203">
        <v>0</v>
      </c>
      <c r="BA30" s="203">
        <v>0</v>
      </c>
      <c r="BB30" s="203">
        <v>0</v>
      </c>
      <c r="BC30" s="203">
        <v>0</v>
      </c>
      <c r="BD30" s="203">
        <v>0</v>
      </c>
      <c r="BE30" s="203">
        <v>0</v>
      </c>
      <c r="BF30" s="203">
        <v>0</v>
      </c>
      <c r="BG30" s="203">
        <v>0</v>
      </c>
      <c r="BH30" s="203">
        <v>0</v>
      </c>
      <c r="BI30" s="203">
        <v>0</v>
      </c>
      <c r="BJ30" s="203">
        <v>0</v>
      </c>
      <c r="BK30" s="203">
        <v>0</v>
      </c>
      <c r="BL30" s="203">
        <v>16</v>
      </c>
      <c r="BM30" s="203">
        <v>56</v>
      </c>
      <c r="BN30" s="203">
        <v>67</v>
      </c>
      <c r="BO30" s="203">
        <v>65</v>
      </c>
      <c r="BP30" s="203">
        <v>114</v>
      </c>
      <c r="BQ30" s="203">
        <v>124</v>
      </c>
      <c r="BR30" s="203">
        <v>141</v>
      </c>
      <c r="BS30" s="203">
        <v>144</v>
      </c>
      <c r="BT30" s="203">
        <v>137</v>
      </c>
      <c r="BU30" s="203">
        <v>143</v>
      </c>
      <c r="BV30" s="203">
        <v>153</v>
      </c>
      <c r="BW30" s="203">
        <v>162</v>
      </c>
      <c r="BX30" s="204">
        <v>169</v>
      </c>
      <c r="BY30" s="204">
        <v>176</v>
      </c>
      <c r="BZ30" s="205">
        <v>182</v>
      </c>
    </row>
    <row r="31" spans="2:78" ht="26.25" customHeight="1" x14ac:dyDescent="0.2">
      <c r="B31" s="193" t="s">
        <v>144</v>
      </c>
      <c r="D31" s="203">
        <v>0</v>
      </c>
      <c r="E31" s="203">
        <v>0</v>
      </c>
      <c r="F31" s="203">
        <v>0</v>
      </c>
      <c r="G31" s="203">
        <v>0</v>
      </c>
      <c r="H31" s="203">
        <v>0</v>
      </c>
      <c r="I31" s="203">
        <v>0</v>
      </c>
      <c r="J31" s="203">
        <v>0</v>
      </c>
      <c r="K31" s="203">
        <v>0</v>
      </c>
      <c r="L31" s="203">
        <v>0</v>
      </c>
      <c r="M31" s="203">
        <v>0</v>
      </c>
      <c r="N31" s="203">
        <v>0</v>
      </c>
      <c r="O31" s="203">
        <v>0</v>
      </c>
      <c r="P31" s="203">
        <v>0</v>
      </c>
      <c r="Q31" s="203">
        <v>0</v>
      </c>
      <c r="R31" s="203">
        <v>0</v>
      </c>
      <c r="S31" s="203">
        <v>0</v>
      </c>
      <c r="T31" s="203">
        <v>0</v>
      </c>
      <c r="U31" s="203">
        <v>0</v>
      </c>
      <c r="V31" s="203">
        <v>0</v>
      </c>
      <c r="W31" s="203">
        <v>0</v>
      </c>
      <c r="X31" s="203">
        <v>0</v>
      </c>
      <c r="Y31" s="203">
        <v>0</v>
      </c>
      <c r="Z31" s="203">
        <v>0</v>
      </c>
      <c r="AA31" s="203">
        <v>0</v>
      </c>
      <c r="AB31" s="203">
        <v>0</v>
      </c>
      <c r="AC31" s="203">
        <v>0</v>
      </c>
      <c r="AD31" s="203">
        <v>0</v>
      </c>
      <c r="AE31" s="203">
        <v>0</v>
      </c>
      <c r="AF31" s="203">
        <v>0</v>
      </c>
      <c r="AG31" s="203">
        <v>0</v>
      </c>
      <c r="AH31" s="203">
        <v>0</v>
      </c>
      <c r="AI31" s="203">
        <v>0</v>
      </c>
      <c r="AJ31" s="203">
        <v>96</v>
      </c>
      <c r="AK31" s="203">
        <v>124</v>
      </c>
      <c r="AL31" s="203">
        <v>165</v>
      </c>
      <c r="AM31" s="203">
        <v>195</v>
      </c>
      <c r="AN31" s="203">
        <v>201</v>
      </c>
      <c r="AO31" s="203">
        <v>200</v>
      </c>
      <c r="AP31" s="203">
        <v>210</v>
      </c>
      <c r="AQ31" s="203">
        <v>217</v>
      </c>
      <c r="AR31" s="203">
        <v>277</v>
      </c>
      <c r="AS31" s="203">
        <v>308</v>
      </c>
      <c r="AT31" s="203">
        <v>327</v>
      </c>
      <c r="AU31" s="203">
        <v>365</v>
      </c>
      <c r="AV31" s="203">
        <v>431</v>
      </c>
      <c r="AW31" s="203">
        <v>512</v>
      </c>
      <c r="AX31" s="203">
        <v>575</v>
      </c>
      <c r="AY31" s="203">
        <v>638</v>
      </c>
      <c r="AZ31" s="203">
        <v>714</v>
      </c>
      <c r="BA31" s="203">
        <v>758</v>
      </c>
      <c r="BB31" s="203">
        <v>782</v>
      </c>
      <c r="BC31" s="203">
        <v>537</v>
      </c>
      <c r="BD31" s="203">
        <v>0</v>
      </c>
      <c r="BE31" s="203">
        <v>0</v>
      </c>
      <c r="BF31" s="203">
        <v>0</v>
      </c>
      <c r="BG31" s="203">
        <v>0</v>
      </c>
      <c r="BH31" s="203">
        <v>0</v>
      </c>
      <c r="BI31" s="203">
        <v>0</v>
      </c>
      <c r="BJ31" s="203">
        <v>0</v>
      </c>
      <c r="BK31" s="203">
        <v>0</v>
      </c>
      <c r="BL31" s="203">
        <v>0</v>
      </c>
      <c r="BM31" s="203">
        <v>0</v>
      </c>
      <c r="BN31" s="203">
        <v>0</v>
      </c>
      <c r="BO31" s="203">
        <v>0</v>
      </c>
      <c r="BP31" s="203">
        <v>0</v>
      </c>
      <c r="BQ31" s="203">
        <v>0</v>
      </c>
      <c r="BR31" s="203">
        <v>0</v>
      </c>
      <c r="BS31" s="203">
        <v>0</v>
      </c>
      <c r="BT31" s="203">
        <v>0</v>
      </c>
      <c r="BU31" s="203">
        <v>0</v>
      </c>
      <c r="BV31" s="203">
        <v>0</v>
      </c>
      <c r="BW31" s="203">
        <v>0</v>
      </c>
      <c r="BX31" s="204">
        <v>0</v>
      </c>
      <c r="BY31" s="204">
        <v>0</v>
      </c>
      <c r="BZ31" s="205">
        <v>0</v>
      </c>
    </row>
    <row r="32" spans="2:78" x14ac:dyDescent="0.2">
      <c r="B32" s="193" t="s">
        <v>741</v>
      </c>
      <c r="D32" s="204">
        <v>0</v>
      </c>
      <c r="E32" s="204">
        <v>0</v>
      </c>
      <c r="F32" s="204">
        <v>0</v>
      </c>
      <c r="G32" s="204">
        <v>0</v>
      </c>
      <c r="H32" s="204">
        <v>0</v>
      </c>
      <c r="I32" s="204">
        <v>0</v>
      </c>
      <c r="J32" s="204">
        <v>0</v>
      </c>
      <c r="K32" s="204">
        <v>0</v>
      </c>
      <c r="L32" s="204">
        <v>0</v>
      </c>
      <c r="M32" s="204">
        <v>0</v>
      </c>
      <c r="N32" s="204">
        <v>0</v>
      </c>
      <c r="O32" s="204">
        <v>0</v>
      </c>
      <c r="P32" s="204">
        <v>0</v>
      </c>
      <c r="Q32" s="204">
        <v>0</v>
      </c>
      <c r="R32" s="204">
        <v>0</v>
      </c>
      <c r="S32" s="204">
        <v>0</v>
      </c>
      <c r="T32" s="204">
        <v>0</v>
      </c>
      <c r="U32" s="204">
        <v>0</v>
      </c>
      <c r="V32" s="204">
        <v>0</v>
      </c>
      <c r="W32" s="204">
        <v>0</v>
      </c>
      <c r="X32" s="204">
        <v>0</v>
      </c>
      <c r="Y32" s="204">
        <v>0</v>
      </c>
      <c r="Z32" s="204">
        <v>0</v>
      </c>
      <c r="AA32" s="204">
        <v>0</v>
      </c>
      <c r="AB32" s="204">
        <v>0</v>
      </c>
      <c r="AC32" s="204">
        <v>0</v>
      </c>
      <c r="AD32" s="204">
        <v>0</v>
      </c>
      <c r="AE32" s="204">
        <v>0</v>
      </c>
      <c r="AF32" s="204">
        <v>0</v>
      </c>
      <c r="AG32" s="204">
        <v>0</v>
      </c>
      <c r="AH32" s="204">
        <v>0</v>
      </c>
      <c r="AI32" s="204">
        <v>0</v>
      </c>
      <c r="AJ32" s="204">
        <v>0</v>
      </c>
      <c r="AK32" s="204">
        <v>0</v>
      </c>
      <c r="AL32" s="204">
        <v>0</v>
      </c>
      <c r="AM32" s="204">
        <v>0</v>
      </c>
      <c r="AN32" s="204">
        <v>0</v>
      </c>
      <c r="AO32" s="204">
        <v>0</v>
      </c>
      <c r="AP32" s="204">
        <v>0</v>
      </c>
      <c r="AQ32" s="204">
        <v>0</v>
      </c>
      <c r="AR32" s="204">
        <v>1818</v>
      </c>
      <c r="AS32" s="204">
        <v>1771</v>
      </c>
      <c r="AT32" s="204">
        <v>1875</v>
      </c>
      <c r="AU32" s="204">
        <v>2138</v>
      </c>
      <c r="AV32" s="204">
        <v>2450</v>
      </c>
      <c r="AW32" s="204">
        <v>2646</v>
      </c>
      <c r="AX32" s="204">
        <v>2755</v>
      </c>
      <c r="AY32" s="204">
        <v>2840</v>
      </c>
      <c r="AZ32" s="204">
        <v>2854</v>
      </c>
      <c r="BA32" s="204">
        <v>2744</v>
      </c>
      <c r="BB32" s="204">
        <v>2625</v>
      </c>
      <c r="BC32" s="204">
        <v>2461</v>
      </c>
      <c r="BD32" s="204">
        <v>2282</v>
      </c>
      <c r="BE32" s="204">
        <v>2209</v>
      </c>
      <c r="BF32" s="204">
        <v>2194</v>
      </c>
      <c r="BG32" s="204">
        <v>2267</v>
      </c>
      <c r="BH32" s="204">
        <v>2387</v>
      </c>
      <c r="BI32" s="204">
        <v>2495</v>
      </c>
      <c r="BJ32" s="204">
        <v>2518</v>
      </c>
      <c r="BK32" s="204">
        <v>2527</v>
      </c>
      <c r="BL32" s="204">
        <v>2625</v>
      </c>
      <c r="BM32" s="204">
        <v>2981</v>
      </c>
      <c r="BN32" s="204">
        <v>3224</v>
      </c>
      <c r="BO32" s="204">
        <v>3356</v>
      </c>
      <c r="BP32" s="204">
        <v>3502</v>
      </c>
      <c r="BQ32" s="204">
        <v>3520</v>
      </c>
      <c r="BR32" s="204">
        <v>3457</v>
      </c>
      <c r="BS32" s="204">
        <v>3360</v>
      </c>
      <c r="BT32" s="204">
        <v>3230</v>
      </c>
      <c r="BU32" s="204">
        <v>3080</v>
      </c>
      <c r="BV32" s="204">
        <v>3391</v>
      </c>
      <c r="BW32" s="204">
        <v>3424</v>
      </c>
      <c r="BX32" s="204">
        <v>3357</v>
      </c>
      <c r="BY32" s="204">
        <v>3363</v>
      </c>
      <c r="BZ32" s="205">
        <v>3364</v>
      </c>
    </row>
    <row r="33" spans="2:78" x14ac:dyDescent="0.2">
      <c r="B33" s="193" t="s">
        <v>255</v>
      </c>
      <c r="D33" s="204">
        <v>0</v>
      </c>
      <c r="E33" s="204">
        <v>0</v>
      </c>
      <c r="F33" s="204">
        <v>0</v>
      </c>
      <c r="G33" s="204">
        <v>0</v>
      </c>
      <c r="H33" s="204">
        <v>0</v>
      </c>
      <c r="I33" s="204">
        <v>0</v>
      </c>
      <c r="J33" s="204">
        <v>0</v>
      </c>
      <c r="K33" s="204">
        <v>0</v>
      </c>
      <c r="L33" s="204">
        <v>0</v>
      </c>
      <c r="M33" s="204">
        <v>0</v>
      </c>
      <c r="N33" s="204">
        <v>0</v>
      </c>
      <c r="O33" s="204">
        <v>0</v>
      </c>
      <c r="P33" s="204">
        <v>0</v>
      </c>
      <c r="Q33" s="204">
        <v>0</v>
      </c>
      <c r="R33" s="204">
        <v>0</v>
      </c>
      <c r="S33" s="204">
        <v>0</v>
      </c>
      <c r="T33" s="204">
        <v>0</v>
      </c>
      <c r="U33" s="204">
        <v>0</v>
      </c>
      <c r="V33" s="204">
        <v>0</v>
      </c>
      <c r="W33" s="204">
        <v>0</v>
      </c>
      <c r="X33" s="204">
        <v>0</v>
      </c>
      <c r="Y33" s="204">
        <v>0</v>
      </c>
      <c r="Z33" s="204">
        <v>0</v>
      </c>
      <c r="AA33" s="204">
        <v>0</v>
      </c>
      <c r="AB33" s="204">
        <v>0</v>
      </c>
      <c r="AC33" s="204">
        <v>0</v>
      </c>
      <c r="AD33" s="204">
        <v>0</v>
      </c>
      <c r="AE33" s="204">
        <v>0</v>
      </c>
      <c r="AF33" s="204">
        <v>0</v>
      </c>
      <c r="AG33" s="204">
        <v>0</v>
      </c>
      <c r="AH33" s="204">
        <v>1094</v>
      </c>
      <c r="AI33" s="204">
        <v>1067</v>
      </c>
      <c r="AJ33" s="204">
        <v>1037</v>
      </c>
      <c r="AK33" s="204">
        <v>1096</v>
      </c>
      <c r="AL33" s="204">
        <v>1129</v>
      </c>
      <c r="AM33" s="204">
        <v>1055</v>
      </c>
      <c r="AN33" s="204">
        <v>1022</v>
      </c>
      <c r="AO33" s="204">
        <v>1058</v>
      </c>
      <c r="AP33" s="204">
        <v>1071</v>
      </c>
      <c r="AQ33" s="204">
        <v>1130</v>
      </c>
      <c r="AR33" s="204">
        <v>1227</v>
      </c>
      <c r="AS33" s="204">
        <v>1324</v>
      </c>
      <c r="AT33" s="204">
        <v>1443</v>
      </c>
      <c r="AU33" s="204">
        <v>1617</v>
      </c>
      <c r="AV33" s="204">
        <v>1821</v>
      </c>
      <c r="AW33" s="204">
        <v>1975</v>
      </c>
      <c r="AX33" s="204">
        <v>2123</v>
      </c>
      <c r="AY33" s="204">
        <v>2218</v>
      </c>
      <c r="AZ33" s="204">
        <v>2240</v>
      </c>
      <c r="BA33" s="204">
        <v>2285</v>
      </c>
      <c r="BB33" s="204">
        <v>2288</v>
      </c>
      <c r="BC33" s="204">
        <v>2328</v>
      </c>
      <c r="BD33" s="204">
        <v>2384</v>
      </c>
      <c r="BE33" s="204">
        <v>2427</v>
      </c>
      <c r="BF33" s="204">
        <v>2483</v>
      </c>
      <c r="BG33" s="204">
        <v>2504</v>
      </c>
      <c r="BH33" s="204">
        <v>2510</v>
      </c>
      <c r="BI33" s="204">
        <v>2475</v>
      </c>
      <c r="BJ33" s="204">
        <v>2443</v>
      </c>
      <c r="BK33" s="204">
        <v>2415</v>
      </c>
      <c r="BL33" s="204">
        <v>2332</v>
      </c>
      <c r="BM33" s="204">
        <v>2031</v>
      </c>
      <c r="BN33" s="204">
        <v>1827</v>
      </c>
      <c r="BO33" s="204">
        <v>1577</v>
      </c>
      <c r="BP33" s="204">
        <v>965</v>
      </c>
      <c r="BQ33" s="204">
        <v>366</v>
      </c>
      <c r="BR33" s="204">
        <v>133</v>
      </c>
      <c r="BS33" s="204">
        <v>74</v>
      </c>
      <c r="BT33" s="204">
        <v>52</v>
      </c>
      <c r="BU33" s="204">
        <v>42</v>
      </c>
      <c r="BV33" s="204">
        <v>36</v>
      </c>
      <c r="BW33" s="204">
        <v>32</v>
      </c>
      <c r="BX33" s="204">
        <v>29</v>
      </c>
      <c r="BY33" s="204">
        <v>26</v>
      </c>
      <c r="BZ33" s="205">
        <v>24</v>
      </c>
    </row>
    <row r="34" spans="2:78" x14ac:dyDescent="0.2">
      <c r="B34" s="207" t="s">
        <v>229</v>
      </c>
      <c r="D34" s="203">
        <v>0</v>
      </c>
      <c r="E34" s="203">
        <v>0</v>
      </c>
      <c r="F34" s="203">
        <v>0</v>
      </c>
      <c r="G34" s="203">
        <v>0</v>
      </c>
      <c r="H34" s="203">
        <v>0</v>
      </c>
      <c r="I34" s="203">
        <v>0</v>
      </c>
      <c r="J34" s="203">
        <v>0</v>
      </c>
      <c r="K34" s="203">
        <v>0</v>
      </c>
      <c r="L34" s="203">
        <v>0</v>
      </c>
      <c r="M34" s="203">
        <v>0</v>
      </c>
      <c r="N34" s="203">
        <v>0</v>
      </c>
      <c r="O34" s="203">
        <v>0</v>
      </c>
      <c r="P34" s="203">
        <v>0</v>
      </c>
      <c r="Q34" s="203">
        <v>0</v>
      </c>
      <c r="R34" s="203">
        <v>0</v>
      </c>
      <c r="S34" s="203">
        <v>0</v>
      </c>
      <c r="T34" s="203">
        <v>0</v>
      </c>
      <c r="U34" s="203">
        <v>0</v>
      </c>
      <c r="V34" s="203">
        <v>0</v>
      </c>
      <c r="W34" s="203">
        <v>0</v>
      </c>
      <c r="X34" s="203">
        <v>0</v>
      </c>
      <c r="Y34" s="203">
        <v>0</v>
      </c>
      <c r="Z34" s="203">
        <v>0</v>
      </c>
      <c r="AA34" s="203">
        <v>0</v>
      </c>
      <c r="AB34" s="203">
        <v>0</v>
      </c>
      <c r="AC34" s="203">
        <v>0</v>
      </c>
      <c r="AD34" s="203">
        <v>0</v>
      </c>
      <c r="AE34" s="203">
        <v>0</v>
      </c>
      <c r="AF34" s="203">
        <v>0</v>
      </c>
      <c r="AG34" s="203">
        <v>0</v>
      </c>
      <c r="AH34" s="203">
        <v>0</v>
      </c>
      <c r="AI34" s="203">
        <v>0</v>
      </c>
      <c r="AJ34" s="203">
        <v>0</v>
      </c>
      <c r="AK34" s="203">
        <v>0</v>
      </c>
      <c r="AL34" s="203">
        <v>0</v>
      </c>
      <c r="AM34" s="203">
        <v>0</v>
      </c>
      <c r="AN34" s="203">
        <v>975</v>
      </c>
      <c r="AO34" s="203">
        <v>1001</v>
      </c>
      <c r="AP34" s="203">
        <v>997</v>
      </c>
      <c r="AQ34" s="203">
        <v>1029</v>
      </c>
      <c r="AR34" s="203">
        <v>1081</v>
      </c>
      <c r="AS34" s="203">
        <v>1126</v>
      </c>
      <c r="AT34" s="203">
        <v>1187</v>
      </c>
      <c r="AU34" s="203">
        <v>1302</v>
      </c>
      <c r="AV34" s="203">
        <v>1440</v>
      </c>
      <c r="AW34" s="203">
        <v>1533</v>
      </c>
      <c r="AX34" s="203">
        <v>1611</v>
      </c>
      <c r="AY34" s="203">
        <v>1634</v>
      </c>
      <c r="AZ34" s="203">
        <v>1622</v>
      </c>
      <c r="BA34" s="203">
        <v>1618</v>
      </c>
      <c r="BB34" s="203">
        <v>1581</v>
      </c>
      <c r="BC34" s="203">
        <v>1569</v>
      </c>
      <c r="BD34" s="203">
        <v>1573</v>
      </c>
      <c r="BE34" s="203">
        <v>1572</v>
      </c>
      <c r="BF34" s="203">
        <v>1586</v>
      </c>
      <c r="BG34" s="203">
        <v>1570</v>
      </c>
      <c r="BH34" s="203">
        <v>1543</v>
      </c>
      <c r="BI34" s="203">
        <v>1500</v>
      </c>
      <c r="BJ34" s="203">
        <v>1456</v>
      </c>
      <c r="BK34" s="203">
        <v>1413</v>
      </c>
      <c r="BL34" s="203">
        <v>1346</v>
      </c>
      <c r="BM34" s="203">
        <v>1177</v>
      </c>
      <c r="BN34" s="203">
        <v>1054</v>
      </c>
      <c r="BO34" s="203">
        <v>909</v>
      </c>
      <c r="BP34" s="203">
        <v>566</v>
      </c>
      <c r="BQ34" s="203">
        <v>192</v>
      </c>
      <c r="BR34" s="203">
        <v>38</v>
      </c>
      <c r="BS34" s="203">
        <v>10</v>
      </c>
      <c r="BT34" s="203">
        <v>3</v>
      </c>
      <c r="BU34" s="203">
        <v>1</v>
      </c>
      <c r="BV34" s="203">
        <v>0</v>
      </c>
      <c r="BW34" s="203">
        <v>0</v>
      </c>
      <c r="BX34" s="204">
        <v>0</v>
      </c>
      <c r="BY34" s="204">
        <v>0</v>
      </c>
      <c r="BZ34" s="205">
        <v>0</v>
      </c>
    </row>
    <row r="35" spans="2:78" x14ac:dyDescent="0.2">
      <c r="B35" s="207" t="s">
        <v>235</v>
      </c>
      <c r="D35" s="203">
        <v>0</v>
      </c>
      <c r="E35" s="203">
        <v>0</v>
      </c>
      <c r="F35" s="203">
        <v>0</v>
      </c>
      <c r="G35" s="203">
        <v>0</v>
      </c>
      <c r="H35" s="203">
        <v>0</v>
      </c>
      <c r="I35" s="203">
        <v>0</v>
      </c>
      <c r="J35" s="203">
        <v>0</v>
      </c>
      <c r="K35" s="203">
        <v>0</v>
      </c>
      <c r="L35" s="203">
        <v>0</v>
      </c>
      <c r="M35" s="203">
        <v>0</v>
      </c>
      <c r="N35" s="203">
        <v>0</v>
      </c>
      <c r="O35" s="203">
        <v>0</v>
      </c>
      <c r="P35" s="203">
        <v>0</v>
      </c>
      <c r="Q35" s="203">
        <v>0</v>
      </c>
      <c r="R35" s="203">
        <v>0</v>
      </c>
      <c r="S35" s="203">
        <v>0</v>
      </c>
      <c r="T35" s="203">
        <v>0</v>
      </c>
      <c r="U35" s="203">
        <v>0</v>
      </c>
      <c r="V35" s="203">
        <v>0</v>
      </c>
      <c r="W35" s="203">
        <v>0</v>
      </c>
      <c r="X35" s="203">
        <v>0</v>
      </c>
      <c r="Y35" s="203">
        <v>0</v>
      </c>
      <c r="Z35" s="203">
        <v>0</v>
      </c>
      <c r="AA35" s="203">
        <v>0</v>
      </c>
      <c r="AB35" s="203">
        <v>0</v>
      </c>
      <c r="AC35" s="203">
        <v>0</v>
      </c>
      <c r="AD35" s="203">
        <v>0</v>
      </c>
      <c r="AE35" s="203">
        <v>0</v>
      </c>
      <c r="AF35" s="203">
        <v>0</v>
      </c>
      <c r="AG35" s="203">
        <v>0</v>
      </c>
      <c r="AH35" s="203">
        <v>0</v>
      </c>
      <c r="AI35" s="203">
        <v>0</v>
      </c>
      <c r="AJ35" s="203">
        <v>0</v>
      </c>
      <c r="AK35" s="203">
        <v>0</v>
      </c>
      <c r="AL35" s="203">
        <v>0</v>
      </c>
      <c r="AM35" s="203">
        <v>0</v>
      </c>
      <c r="AN35" s="203">
        <v>47</v>
      </c>
      <c r="AO35" s="203">
        <v>56</v>
      </c>
      <c r="AP35" s="203">
        <v>74</v>
      </c>
      <c r="AQ35" s="203">
        <v>101</v>
      </c>
      <c r="AR35" s="203">
        <v>146</v>
      </c>
      <c r="AS35" s="203">
        <v>199</v>
      </c>
      <c r="AT35" s="203">
        <v>256</v>
      </c>
      <c r="AU35" s="203">
        <v>315</v>
      </c>
      <c r="AV35" s="203">
        <v>381</v>
      </c>
      <c r="AW35" s="203">
        <v>442</v>
      </c>
      <c r="AX35" s="203">
        <v>511</v>
      </c>
      <c r="AY35" s="203">
        <v>584</v>
      </c>
      <c r="AZ35" s="203">
        <v>618</v>
      </c>
      <c r="BA35" s="203">
        <v>667</v>
      </c>
      <c r="BB35" s="203">
        <v>707</v>
      </c>
      <c r="BC35" s="203">
        <v>759</v>
      </c>
      <c r="BD35" s="203">
        <v>811</v>
      </c>
      <c r="BE35" s="203">
        <v>856</v>
      </c>
      <c r="BF35" s="203">
        <v>898</v>
      </c>
      <c r="BG35" s="203">
        <v>934</v>
      </c>
      <c r="BH35" s="203">
        <v>967</v>
      </c>
      <c r="BI35" s="203">
        <v>975</v>
      </c>
      <c r="BJ35" s="203">
        <v>987</v>
      </c>
      <c r="BK35" s="203">
        <v>1002</v>
      </c>
      <c r="BL35" s="203">
        <v>986</v>
      </c>
      <c r="BM35" s="203">
        <v>854</v>
      </c>
      <c r="BN35" s="203">
        <v>773</v>
      </c>
      <c r="BO35" s="203">
        <v>668</v>
      </c>
      <c r="BP35" s="203">
        <v>399</v>
      </c>
      <c r="BQ35" s="203">
        <v>174</v>
      </c>
      <c r="BR35" s="203">
        <v>95</v>
      </c>
      <c r="BS35" s="203">
        <v>65</v>
      </c>
      <c r="BT35" s="203">
        <v>49</v>
      </c>
      <c r="BU35" s="203">
        <v>41</v>
      </c>
      <c r="BV35" s="203">
        <v>36</v>
      </c>
      <c r="BW35" s="203">
        <v>32</v>
      </c>
      <c r="BX35" s="204">
        <v>29</v>
      </c>
      <c r="BY35" s="204">
        <v>26</v>
      </c>
      <c r="BZ35" s="205">
        <v>24</v>
      </c>
    </row>
    <row r="36" spans="2:78" ht="26.25" customHeight="1" x14ac:dyDescent="0.2">
      <c r="B36" s="193" t="s">
        <v>243</v>
      </c>
      <c r="D36" s="204">
        <v>0</v>
      </c>
      <c r="E36" s="204">
        <v>0</v>
      </c>
      <c r="F36" s="204">
        <v>0</v>
      </c>
      <c r="G36" s="204">
        <v>0</v>
      </c>
      <c r="H36" s="204">
        <v>0</v>
      </c>
      <c r="I36" s="204">
        <v>0</v>
      </c>
      <c r="J36" s="204">
        <v>0</v>
      </c>
      <c r="K36" s="204">
        <v>0</v>
      </c>
      <c r="L36" s="204">
        <v>0</v>
      </c>
      <c r="M36" s="204">
        <v>0</v>
      </c>
      <c r="N36" s="204">
        <v>0</v>
      </c>
      <c r="O36" s="204">
        <v>0</v>
      </c>
      <c r="P36" s="204">
        <v>0</v>
      </c>
      <c r="Q36" s="204">
        <v>0</v>
      </c>
      <c r="R36" s="204">
        <v>0</v>
      </c>
      <c r="S36" s="204">
        <v>0</v>
      </c>
      <c r="T36" s="204">
        <v>0</v>
      </c>
      <c r="U36" s="204">
        <v>0</v>
      </c>
      <c r="V36" s="204">
        <v>0</v>
      </c>
      <c r="W36" s="204">
        <v>0</v>
      </c>
      <c r="X36" s="204">
        <v>0</v>
      </c>
      <c r="Y36" s="204">
        <v>0</v>
      </c>
      <c r="Z36" s="204">
        <v>0</v>
      </c>
      <c r="AA36" s="204">
        <v>0</v>
      </c>
      <c r="AB36" s="204">
        <v>0</v>
      </c>
      <c r="AC36" s="204">
        <v>0</v>
      </c>
      <c r="AD36" s="204">
        <v>0</v>
      </c>
      <c r="AE36" s="204">
        <v>0</v>
      </c>
      <c r="AF36" s="204">
        <v>0</v>
      </c>
      <c r="AG36" s="204">
        <v>0</v>
      </c>
      <c r="AH36" s="204">
        <v>0</v>
      </c>
      <c r="AI36" s="204">
        <v>1115</v>
      </c>
      <c r="AJ36" s="204">
        <v>1316</v>
      </c>
      <c r="AK36" s="204">
        <v>1846</v>
      </c>
      <c r="AL36" s="204">
        <v>2376</v>
      </c>
      <c r="AM36" s="204">
        <v>2685</v>
      </c>
      <c r="AN36" s="204">
        <v>2858</v>
      </c>
      <c r="AO36" s="204">
        <v>2992</v>
      </c>
      <c r="AP36" s="204">
        <v>2988</v>
      </c>
      <c r="AQ36" s="204">
        <v>2790</v>
      </c>
      <c r="AR36" s="204">
        <v>2370</v>
      </c>
      <c r="AS36" s="204">
        <v>2370</v>
      </c>
      <c r="AT36" s="204">
        <v>2449</v>
      </c>
      <c r="AU36" s="204">
        <v>3018</v>
      </c>
      <c r="AV36" s="204">
        <v>3536</v>
      </c>
      <c r="AW36" s="204">
        <v>3776</v>
      </c>
      <c r="AX36" s="204">
        <v>3882</v>
      </c>
      <c r="AY36" s="204">
        <v>3876</v>
      </c>
      <c r="AZ36" s="204">
        <v>3750</v>
      </c>
      <c r="BA36" s="204">
        <v>2238</v>
      </c>
      <c r="BB36" s="204">
        <v>2192</v>
      </c>
      <c r="BC36" s="204">
        <v>2202</v>
      </c>
      <c r="BD36" s="204">
        <v>2230</v>
      </c>
      <c r="BE36" s="204">
        <v>2235</v>
      </c>
      <c r="BF36" s="204">
        <v>2213</v>
      </c>
      <c r="BG36" s="204">
        <v>2218</v>
      </c>
      <c r="BH36" s="204">
        <v>2187</v>
      </c>
      <c r="BI36" s="204">
        <v>2142</v>
      </c>
      <c r="BJ36" s="204">
        <v>2135</v>
      </c>
      <c r="BK36" s="204">
        <v>2117</v>
      </c>
      <c r="BL36" s="204">
        <v>2087</v>
      </c>
      <c r="BM36" s="204">
        <v>1935</v>
      </c>
      <c r="BN36" s="204">
        <v>1803</v>
      </c>
      <c r="BO36" s="204">
        <v>1619</v>
      </c>
      <c r="BP36" s="204">
        <v>1254</v>
      </c>
      <c r="BQ36" s="204">
        <v>939</v>
      </c>
      <c r="BR36" s="204">
        <v>799</v>
      </c>
      <c r="BS36" s="204">
        <v>706</v>
      </c>
      <c r="BT36" s="204">
        <v>639</v>
      </c>
      <c r="BU36" s="204">
        <v>613</v>
      </c>
      <c r="BV36" s="204">
        <v>556</v>
      </c>
      <c r="BW36" s="204">
        <v>571</v>
      </c>
      <c r="BX36" s="204">
        <v>579</v>
      </c>
      <c r="BY36" s="204">
        <v>589</v>
      </c>
      <c r="BZ36" s="205">
        <v>600</v>
      </c>
    </row>
    <row r="37" spans="2:78" x14ac:dyDescent="0.2">
      <c r="B37" s="193" t="s">
        <v>236</v>
      </c>
      <c r="D37" s="203">
        <v>0</v>
      </c>
      <c r="E37" s="203">
        <v>0</v>
      </c>
      <c r="F37" s="203">
        <v>0</v>
      </c>
      <c r="G37" s="203">
        <v>0</v>
      </c>
      <c r="H37" s="203">
        <v>0</v>
      </c>
      <c r="I37" s="203">
        <v>0</v>
      </c>
      <c r="J37" s="203">
        <v>0</v>
      </c>
      <c r="K37" s="203">
        <v>0</v>
      </c>
      <c r="L37" s="203">
        <v>0</v>
      </c>
      <c r="M37" s="203">
        <v>0</v>
      </c>
      <c r="N37" s="203">
        <v>0</v>
      </c>
      <c r="O37" s="203">
        <v>0</v>
      </c>
      <c r="P37" s="203">
        <v>0</v>
      </c>
      <c r="Q37" s="203">
        <v>0</v>
      </c>
      <c r="R37" s="203">
        <v>0</v>
      </c>
      <c r="S37" s="203">
        <v>0</v>
      </c>
      <c r="T37" s="203">
        <v>0</v>
      </c>
      <c r="U37" s="203">
        <v>0</v>
      </c>
      <c r="V37" s="203">
        <v>0</v>
      </c>
      <c r="W37" s="203">
        <v>0</v>
      </c>
      <c r="X37" s="203">
        <v>0</v>
      </c>
      <c r="Y37" s="203">
        <v>0</v>
      </c>
      <c r="Z37" s="203">
        <v>0</v>
      </c>
      <c r="AA37" s="203">
        <v>0</v>
      </c>
      <c r="AB37" s="203">
        <v>0</v>
      </c>
      <c r="AC37" s="203">
        <v>0</v>
      </c>
      <c r="AD37" s="203">
        <v>0</v>
      </c>
      <c r="AE37" s="203">
        <v>0</v>
      </c>
      <c r="AF37" s="203">
        <v>0</v>
      </c>
      <c r="AG37" s="203">
        <v>0</v>
      </c>
      <c r="AH37" s="203">
        <v>0</v>
      </c>
      <c r="AI37" s="203">
        <v>0</v>
      </c>
      <c r="AJ37" s="203">
        <v>0</v>
      </c>
      <c r="AK37" s="203">
        <v>0</v>
      </c>
      <c r="AL37" s="203">
        <v>0</v>
      </c>
      <c r="AM37" s="203">
        <v>0</v>
      </c>
      <c r="AN37" s="203">
        <v>0</v>
      </c>
      <c r="AO37" s="203">
        <v>0</v>
      </c>
      <c r="AP37" s="203">
        <v>0</v>
      </c>
      <c r="AQ37" s="203">
        <v>0</v>
      </c>
      <c r="AR37" s="203">
        <v>0</v>
      </c>
      <c r="AS37" s="203">
        <v>0</v>
      </c>
      <c r="AT37" s="203">
        <v>0</v>
      </c>
      <c r="AU37" s="203">
        <v>0</v>
      </c>
      <c r="AV37" s="203">
        <v>0</v>
      </c>
      <c r="AW37" s="203">
        <v>0</v>
      </c>
      <c r="AX37" s="203">
        <v>0</v>
      </c>
      <c r="AY37" s="203">
        <v>0</v>
      </c>
      <c r="AZ37" s="203">
        <v>0</v>
      </c>
      <c r="BA37" s="203">
        <v>0</v>
      </c>
      <c r="BB37" s="203">
        <v>0</v>
      </c>
      <c r="BC37" s="203">
        <v>0</v>
      </c>
      <c r="BD37" s="203">
        <v>0</v>
      </c>
      <c r="BE37" s="203">
        <v>0</v>
      </c>
      <c r="BF37" s="203">
        <v>0</v>
      </c>
      <c r="BG37" s="203">
        <v>192</v>
      </c>
      <c r="BH37" s="203">
        <v>187</v>
      </c>
      <c r="BI37" s="203">
        <v>182</v>
      </c>
      <c r="BJ37" s="203">
        <v>176</v>
      </c>
      <c r="BK37" s="203">
        <v>170</v>
      </c>
      <c r="BL37" s="203">
        <v>164</v>
      </c>
      <c r="BM37" s="203">
        <v>157</v>
      </c>
      <c r="BN37" s="203">
        <v>152</v>
      </c>
      <c r="BO37" s="203">
        <v>146</v>
      </c>
      <c r="BP37" s="203">
        <v>137</v>
      </c>
      <c r="BQ37" s="203">
        <v>137</v>
      </c>
      <c r="BR37" s="203">
        <v>131</v>
      </c>
      <c r="BS37" s="203">
        <v>126</v>
      </c>
      <c r="BT37" s="203">
        <v>123</v>
      </c>
      <c r="BU37" s="203">
        <v>120</v>
      </c>
      <c r="BV37" s="203">
        <v>116</v>
      </c>
      <c r="BW37" s="203">
        <v>112</v>
      </c>
      <c r="BX37" s="204">
        <v>115</v>
      </c>
      <c r="BY37" s="204">
        <v>116</v>
      </c>
      <c r="BZ37" s="205">
        <v>113</v>
      </c>
    </row>
    <row r="38" spans="2:78" x14ac:dyDescent="0.2">
      <c r="B38" s="237" t="s">
        <v>157</v>
      </c>
      <c r="D38" s="203">
        <v>0</v>
      </c>
      <c r="E38" s="203">
        <v>0</v>
      </c>
      <c r="F38" s="203">
        <v>0</v>
      </c>
      <c r="G38" s="203">
        <v>0</v>
      </c>
      <c r="H38" s="203">
        <v>0</v>
      </c>
      <c r="I38" s="203">
        <v>0</v>
      </c>
      <c r="J38" s="203">
        <v>0</v>
      </c>
      <c r="K38" s="203">
        <v>0</v>
      </c>
      <c r="L38" s="203">
        <v>0</v>
      </c>
      <c r="M38" s="203">
        <v>0</v>
      </c>
      <c r="N38" s="203">
        <v>0</v>
      </c>
      <c r="O38" s="203">
        <v>0</v>
      </c>
      <c r="P38" s="203">
        <v>0</v>
      </c>
      <c r="Q38" s="203">
        <v>0</v>
      </c>
      <c r="R38" s="203">
        <v>0</v>
      </c>
      <c r="S38" s="203">
        <v>0</v>
      </c>
      <c r="T38" s="203">
        <v>0</v>
      </c>
      <c r="U38" s="203">
        <v>0</v>
      </c>
      <c r="V38" s="203">
        <v>0</v>
      </c>
      <c r="W38" s="203">
        <v>0</v>
      </c>
      <c r="X38" s="203">
        <v>0</v>
      </c>
      <c r="Y38" s="203">
        <v>0</v>
      </c>
      <c r="Z38" s="203">
        <v>0</v>
      </c>
      <c r="AA38" s="203">
        <v>0</v>
      </c>
      <c r="AB38" s="203">
        <v>0</v>
      </c>
      <c r="AC38" s="203">
        <v>0</v>
      </c>
      <c r="AD38" s="203">
        <v>0</v>
      </c>
      <c r="AE38" s="203">
        <v>0</v>
      </c>
      <c r="AF38" s="203">
        <v>0</v>
      </c>
      <c r="AG38" s="203">
        <v>0</v>
      </c>
      <c r="AH38" s="203">
        <v>0</v>
      </c>
      <c r="AI38" s="203">
        <v>0</v>
      </c>
      <c r="AJ38" s="203">
        <v>0</v>
      </c>
      <c r="AK38" s="203">
        <v>0</v>
      </c>
      <c r="AL38" s="203">
        <v>0</v>
      </c>
      <c r="AM38" s="203">
        <v>0</v>
      </c>
      <c r="AN38" s="203">
        <v>0</v>
      </c>
      <c r="AO38" s="203">
        <v>0</v>
      </c>
      <c r="AP38" s="203">
        <v>0</v>
      </c>
      <c r="AQ38" s="203">
        <v>0</v>
      </c>
      <c r="AR38" s="203">
        <v>0</v>
      </c>
      <c r="AS38" s="203">
        <v>0</v>
      </c>
      <c r="AT38" s="203">
        <v>0</v>
      </c>
      <c r="AU38" s="203">
        <v>0</v>
      </c>
      <c r="AV38" s="203">
        <v>0</v>
      </c>
      <c r="AW38" s="203">
        <v>0</v>
      </c>
      <c r="AX38" s="203">
        <v>0</v>
      </c>
      <c r="AY38" s="203">
        <v>0</v>
      </c>
      <c r="AZ38" s="203">
        <v>1931</v>
      </c>
      <c r="BA38" s="203">
        <v>1252</v>
      </c>
      <c r="BB38" s="203">
        <v>1110</v>
      </c>
      <c r="BC38" s="203">
        <v>1177</v>
      </c>
      <c r="BD38" s="203">
        <v>1022</v>
      </c>
      <c r="BE38" s="203">
        <v>932</v>
      </c>
      <c r="BF38" s="203">
        <v>920</v>
      </c>
      <c r="BG38" s="203">
        <v>898</v>
      </c>
      <c r="BH38" s="203">
        <v>819</v>
      </c>
      <c r="BI38" s="203">
        <v>870</v>
      </c>
      <c r="BJ38" s="203">
        <v>927</v>
      </c>
      <c r="BK38" s="203">
        <v>818</v>
      </c>
      <c r="BL38" s="203">
        <v>1025</v>
      </c>
      <c r="BM38" s="203">
        <v>1538</v>
      </c>
      <c r="BN38" s="203">
        <v>1415</v>
      </c>
      <c r="BO38" s="203">
        <v>1515</v>
      </c>
      <c r="BP38" s="203">
        <v>1507</v>
      </c>
      <c r="BQ38" s="203">
        <v>1273</v>
      </c>
      <c r="BR38" s="203">
        <v>885</v>
      </c>
      <c r="BS38" s="203">
        <v>717</v>
      </c>
      <c r="BT38" s="203">
        <v>684</v>
      </c>
      <c r="BU38" s="203">
        <v>431</v>
      </c>
      <c r="BV38" s="203">
        <v>706</v>
      </c>
      <c r="BW38" s="203">
        <v>733</v>
      </c>
      <c r="BX38" s="204">
        <v>741</v>
      </c>
      <c r="BY38" s="204">
        <v>743</v>
      </c>
      <c r="BZ38" s="205">
        <v>743</v>
      </c>
    </row>
    <row r="39" spans="2:78" x14ac:dyDescent="0.2">
      <c r="B39" s="207" t="s">
        <v>133</v>
      </c>
      <c r="D39" s="203">
        <v>0</v>
      </c>
      <c r="E39" s="203">
        <v>0</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203">
        <v>0</v>
      </c>
      <c r="V39" s="203">
        <v>0</v>
      </c>
      <c r="W39" s="203">
        <v>0</v>
      </c>
      <c r="X39" s="203">
        <v>0</v>
      </c>
      <c r="Y39" s="203">
        <v>0</v>
      </c>
      <c r="Z39" s="203">
        <v>0</v>
      </c>
      <c r="AA39" s="203">
        <v>0</v>
      </c>
      <c r="AB39" s="203">
        <v>0</v>
      </c>
      <c r="AC39" s="203">
        <v>0</v>
      </c>
      <c r="AD39" s="203">
        <v>0</v>
      </c>
      <c r="AE39" s="203">
        <v>0</v>
      </c>
      <c r="AF39" s="203">
        <v>0</v>
      </c>
      <c r="AG39" s="203">
        <v>0</v>
      </c>
      <c r="AH39" s="203">
        <v>0</v>
      </c>
      <c r="AI39" s="203">
        <v>0</v>
      </c>
      <c r="AJ39" s="203">
        <v>0</v>
      </c>
      <c r="AK39" s="203">
        <v>0</v>
      </c>
      <c r="AL39" s="203">
        <v>0</v>
      </c>
      <c r="AM39" s="203">
        <v>0</v>
      </c>
      <c r="AN39" s="203">
        <v>0</v>
      </c>
      <c r="AO39" s="203">
        <v>0</v>
      </c>
      <c r="AP39" s="203">
        <v>0</v>
      </c>
      <c r="AQ39" s="203">
        <v>0</v>
      </c>
      <c r="AR39" s="203">
        <v>0</v>
      </c>
      <c r="AS39" s="203">
        <v>0</v>
      </c>
      <c r="AT39" s="203">
        <v>0</v>
      </c>
      <c r="AU39" s="203">
        <v>0</v>
      </c>
      <c r="AV39" s="203">
        <v>0</v>
      </c>
      <c r="AW39" s="203">
        <v>0</v>
      </c>
      <c r="AX39" s="203">
        <v>0</v>
      </c>
      <c r="AY39" s="203">
        <v>0</v>
      </c>
      <c r="AZ39" s="203">
        <v>308</v>
      </c>
      <c r="BA39" s="203">
        <v>170</v>
      </c>
      <c r="BB39" s="203">
        <v>162</v>
      </c>
      <c r="BC39" s="203">
        <v>178</v>
      </c>
      <c r="BD39" s="203">
        <v>168</v>
      </c>
      <c r="BE39" s="203">
        <v>178</v>
      </c>
      <c r="BF39" s="203">
        <v>190</v>
      </c>
      <c r="BG39" s="203">
        <v>185</v>
      </c>
      <c r="BH39" s="203">
        <v>158</v>
      </c>
      <c r="BI39" s="203">
        <v>165</v>
      </c>
      <c r="BJ39" s="203">
        <v>157</v>
      </c>
      <c r="BK39" s="203">
        <v>142</v>
      </c>
      <c r="BL39" s="203">
        <v>244</v>
      </c>
      <c r="BM39" s="203">
        <v>321</v>
      </c>
      <c r="BN39" s="203">
        <v>234</v>
      </c>
      <c r="BO39" s="203">
        <v>212</v>
      </c>
      <c r="BP39" s="203">
        <v>178</v>
      </c>
      <c r="BQ39" s="203">
        <v>145</v>
      </c>
      <c r="BR39" s="203">
        <v>111</v>
      </c>
      <c r="BS39" s="203">
        <v>72</v>
      </c>
      <c r="BT39" s="203">
        <v>62</v>
      </c>
      <c r="BU39" s="203">
        <v>47</v>
      </c>
      <c r="BV39" s="203">
        <v>78</v>
      </c>
      <c r="BW39" s="203">
        <v>81</v>
      </c>
      <c r="BX39" s="204">
        <v>82</v>
      </c>
      <c r="BY39" s="204">
        <v>82</v>
      </c>
      <c r="BZ39" s="205">
        <v>82</v>
      </c>
    </row>
    <row r="40" spans="2:78" x14ac:dyDescent="0.2">
      <c r="B40" s="207" t="s">
        <v>233</v>
      </c>
      <c r="D40" s="203">
        <v>0</v>
      </c>
      <c r="E40" s="203">
        <v>0</v>
      </c>
      <c r="F40" s="203">
        <v>0</v>
      </c>
      <c r="G40" s="203">
        <v>0</v>
      </c>
      <c r="H40" s="203">
        <v>0</v>
      </c>
      <c r="I40" s="203">
        <v>0</v>
      </c>
      <c r="J40" s="203">
        <v>0</v>
      </c>
      <c r="K40" s="203">
        <v>0</v>
      </c>
      <c r="L40" s="203">
        <v>0</v>
      </c>
      <c r="M40" s="203">
        <v>0</v>
      </c>
      <c r="N40" s="203">
        <v>0</v>
      </c>
      <c r="O40" s="203">
        <v>0</v>
      </c>
      <c r="P40" s="203">
        <v>0</v>
      </c>
      <c r="Q40" s="203">
        <v>0</v>
      </c>
      <c r="R40" s="203">
        <v>0</v>
      </c>
      <c r="S40" s="203">
        <v>0</v>
      </c>
      <c r="T40" s="203">
        <v>0</v>
      </c>
      <c r="U40" s="203">
        <v>0</v>
      </c>
      <c r="V40" s="203">
        <v>0</v>
      </c>
      <c r="W40" s="203">
        <v>0</v>
      </c>
      <c r="X40" s="203">
        <v>0</v>
      </c>
      <c r="Y40" s="203">
        <v>0</v>
      </c>
      <c r="Z40" s="203">
        <v>0</v>
      </c>
      <c r="AA40" s="203">
        <v>0</v>
      </c>
      <c r="AB40" s="203">
        <v>0</v>
      </c>
      <c r="AC40" s="203">
        <v>0</v>
      </c>
      <c r="AD40" s="203">
        <v>0</v>
      </c>
      <c r="AE40" s="203">
        <v>0</v>
      </c>
      <c r="AF40" s="203">
        <v>0</v>
      </c>
      <c r="AG40" s="203">
        <v>0</v>
      </c>
      <c r="AH40" s="203">
        <v>0</v>
      </c>
      <c r="AI40" s="203">
        <v>0</v>
      </c>
      <c r="AJ40" s="203">
        <v>0</v>
      </c>
      <c r="AK40" s="203">
        <v>0</v>
      </c>
      <c r="AL40" s="203">
        <v>0</v>
      </c>
      <c r="AM40" s="203">
        <v>0</v>
      </c>
      <c r="AN40" s="203">
        <v>0</v>
      </c>
      <c r="AO40" s="203">
        <v>0</v>
      </c>
      <c r="AP40" s="203">
        <v>0</v>
      </c>
      <c r="AQ40" s="203">
        <v>0</v>
      </c>
      <c r="AR40" s="203">
        <v>0</v>
      </c>
      <c r="AS40" s="203">
        <v>0</v>
      </c>
      <c r="AT40" s="203">
        <v>0</v>
      </c>
      <c r="AU40" s="203">
        <v>0</v>
      </c>
      <c r="AV40" s="203">
        <v>0</v>
      </c>
      <c r="AW40" s="203">
        <v>0</v>
      </c>
      <c r="AX40" s="203">
        <v>0</v>
      </c>
      <c r="AY40" s="203">
        <v>0</v>
      </c>
      <c r="AZ40" s="203">
        <v>48</v>
      </c>
      <c r="BA40" s="203">
        <v>25</v>
      </c>
      <c r="BB40" s="203">
        <v>23</v>
      </c>
      <c r="BC40" s="203">
        <v>24</v>
      </c>
      <c r="BD40" s="203">
        <v>21</v>
      </c>
      <c r="BE40" s="203">
        <v>20</v>
      </c>
      <c r="BF40" s="203">
        <v>19</v>
      </c>
      <c r="BG40" s="203">
        <v>18</v>
      </c>
      <c r="BH40" s="203">
        <v>14</v>
      </c>
      <c r="BI40" s="203">
        <v>15</v>
      </c>
      <c r="BJ40" s="203">
        <v>15</v>
      </c>
      <c r="BK40" s="203">
        <v>13</v>
      </c>
      <c r="BL40" s="203">
        <v>21</v>
      </c>
      <c r="BM40" s="203">
        <v>30</v>
      </c>
      <c r="BN40" s="203">
        <v>22</v>
      </c>
      <c r="BO40" s="203">
        <v>19</v>
      </c>
      <c r="BP40" s="203">
        <v>18</v>
      </c>
      <c r="BQ40" s="203">
        <v>15</v>
      </c>
      <c r="BR40" s="203">
        <v>11</v>
      </c>
      <c r="BS40" s="203">
        <v>9</v>
      </c>
      <c r="BT40" s="203">
        <v>9</v>
      </c>
      <c r="BU40" s="203">
        <v>8</v>
      </c>
      <c r="BV40" s="203">
        <v>9</v>
      </c>
      <c r="BW40" s="203">
        <v>9</v>
      </c>
      <c r="BX40" s="204">
        <v>10</v>
      </c>
      <c r="BY40" s="204">
        <v>8</v>
      </c>
      <c r="BZ40" s="205">
        <v>8</v>
      </c>
    </row>
    <row r="41" spans="2:78" x14ac:dyDescent="0.2">
      <c r="B41" s="207" t="s">
        <v>143</v>
      </c>
      <c r="D41" s="203">
        <v>0</v>
      </c>
      <c r="E41" s="203">
        <v>0</v>
      </c>
      <c r="F41" s="203">
        <v>0</v>
      </c>
      <c r="G41" s="203">
        <v>0</v>
      </c>
      <c r="H41" s="203">
        <v>0</v>
      </c>
      <c r="I41" s="203">
        <v>0</v>
      </c>
      <c r="J41" s="203">
        <v>0</v>
      </c>
      <c r="K41" s="203">
        <v>0</v>
      </c>
      <c r="L41" s="203">
        <v>0</v>
      </c>
      <c r="M41" s="203">
        <v>0</v>
      </c>
      <c r="N41" s="203">
        <v>0</v>
      </c>
      <c r="O41" s="203">
        <v>0</v>
      </c>
      <c r="P41" s="203">
        <v>0</v>
      </c>
      <c r="Q41" s="203">
        <v>0</v>
      </c>
      <c r="R41" s="203">
        <v>0</v>
      </c>
      <c r="S41" s="203">
        <v>0</v>
      </c>
      <c r="T41" s="203">
        <v>0</v>
      </c>
      <c r="U41" s="203">
        <v>0</v>
      </c>
      <c r="V41" s="203">
        <v>0</v>
      </c>
      <c r="W41" s="203">
        <v>0</v>
      </c>
      <c r="X41" s="203">
        <v>0</v>
      </c>
      <c r="Y41" s="203">
        <v>0</v>
      </c>
      <c r="Z41" s="203">
        <v>0</v>
      </c>
      <c r="AA41" s="203">
        <v>0</v>
      </c>
      <c r="AB41" s="203">
        <v>0</v>
      </c>
      <c r="AC41" s="203">
        <v>0</v>
      </c>
      <c r="AD41" s="203">
        <v>0</v>
      </c>
      <c r="AE41" s="203">
        <v>0</v>
      </c>
      <c r="AF41" s="203">
        <v>0</v>
      </c>
      <c r="AG41" s="203">
        <v>0</v>
      </c>
      <c r="AH41" s="203">
        <v>0</v>
      </c>
      <c r="AI41" s="203">
        <v>0</v>
      </c>
      <c r="AJ41" s="203">
        <v>0</v>
      </c>
      <c r="AK41" s="203">
        <v>0</v>
      </c>
      <c r="AL41" s="203">
        <v>0</v>
      </c>
      <c r="AM41" s="203">
        <v>0</v>
      </c>
      <c r="AN41" s="203">
        <v>0</v>
      </c>
      <c r="AO41" s="203">
        <v>0</v>
      </c>
      <c r="AP41" s="203">
        <v>0</v>
      </c>
      <c r="AQ41" s="203">
        <v>0</v>
      </c>
      <c r="AR41" s="203">
        <v>0</v>
      </c>
      <c r="AS41" s="203">
        <v>0</v>
      </c>
      <c r="AT41" s="203">
        <v>0</v>
      </c>
      <c r="AU41" s="203">
        <v>0</v>
      </c>
      <c r="AV41" s="203">
        <v>0</v>
      </c>
      <c r="AW41" s="203">
        <v>0</v>
      </c>
      <c r="AX41" s="203">
        <v>0</v>
      </c>
      <c r="AY41" s="203">
        <v>0</v>
      </c>
      <c r="AZ41" s="203">
        <v>1389</v>
      </c>
      <c r="BA41" s="203">
        <v>962</v>
      </c>
      <c r="BB41" s="203">
        <v>846</v>
      </c>
      <c r="BC41" s="203">
        <v>888</v>
      </c>
      <c r="BD41" s="203">
        <v>764</v>
      </c>
      <c r="BE41" s="203">
        <v>666</v>
      </c>
      <c r="BF41" s="203">
        <v>646</v>
      </c>
      <c r="BG41" s="203">
        <v>631</v>
      </c>
      <c r="BH41" s="203">
        <v>588</v>
      </c>
      <c r="BI41" s="203">
        <v>632</v>
      </c>
      <c r="BJ41" s="203">
        <v>691</v>
      </c>
      <c r="BK41" s="203">
        <v>609</v>
      </c>
      <c r="BL41" s="203">
        <v>695</v>
      </c>
      <c r="BM41" s="203">
        <v>1072</v>
      </c>
      <c r="BN41" s="203">
        <v>1069</v>
      </c>
      <c r="BO41" s="203">
        <v>1208</v>
      </c>
      <c r="BP41" s="203">
        <v>1242</v>
      </c>
      <c r="BQ41" s="203">
        <v>1045</v>
      </c>
      <c r="BR41" s="203">
        <v>710</v>
      </c>
      <c r="BS41" s="203">
        <v>587</v>
      </c>
      <c r="BT41" s="203">
        <v>561</v>
      </c>
      <c r="BU41" s="203">
        <v>324</v>
      </c>
      <c r="BV41" s="203">
        <v>563</v>
      </c>
      <c r="BW41" s="203">
        <v>586</v>
      </c>
      <c r="BX41" s="204">
        <v>592</v>
      </c>
      <c r="BY41" s="204">
        <v>595</v>
      </c>
      <c r="BZ41" s="205">
        <v>595</v>
      </c>
    </row>
    <row r="42" spans="2:78" x14ac:dyDescent="0.2">
      <c r="B42" s="207" t="s">
        <v>235</v>
      </c>
      <c r="D42" s="203">
        <v>0</v>
      </c>
      <c r="E42" s="203">
        <v>0</v>
      </c>
      <c r="F42" s="203">
        <v>0</v>
      </c>
      <c r="G42" s="203">
        <v>0</v>
      </c>
      <c r="H42" s="203">
        <v>0</v>
      </c>
      <c r="I42" s="203">
        <v>0</v>
      </c>
      <c r="J42" s="203">
        <v>0</v>
      </c>
      <c r="K42" s="203">
        <v>0</v>
      </c>
      <c r="L42" s="203">
        <v>0</v>
      </c>
      <c r="M42" s="203">
        <v>0</v>
      </c>
      <c r="N42" s="203">
        <v>0</v>
      </c>
      <c r="O42" s="203">
        <v>0</v>
      </c>
      <c r="P42" s="203">
        <v>0</v>
      </c>
      <c r="Q42" s="203">
        <v>0</v>
      </c>
      <c r="R42" s="203">
        <v>0</v>
      </c>
      <c r="S42" s="203">
        <v>0</v>
      </c>
      <c r="T42" s="203">
        <v>0</v>
      </c>
      <c r="U42" s="203">
        <v>0</v>
      </c>
      <c r="V42" s="203">
        <v>0</v>
      </c>
      <c r="W42" s="203">
        <v>0</v>
      </c>
      <c r="X42" s="203">
        <v>0</v>
      </c>
      <c r="Y42" s="203">
        <v>0</v>
      </c>
      <c r="Z42" s="203">
        <v>0</v>
      </c>
      <c r="AA42" s="203">
        <v>0</v>
      </c>
      <c r="AB42" s="203">
        <v>0</v>
      </c>
      <c r="AC42" s="203">
        <v>0</v>
      </c>
      <c r="AD42" s="203">
        <v>0</v>
      </c>
      <c r="AE42" s="203">
        <v>0</v>
      </c>
      <c r="AF42" s="203">
        <v>0</v>
      </c>
      <c r="AG42" s="203">
        <v>0</v>
      </c>
      <c r="AH42" s="203">
        <v>0</v>
      </c>
      <c r="AI42" s="203">
        <v>0</v>
      </c>
      <c r="AJ42" s="203">
        <v>0</v>
      </c>
      <c r="AK42" s="203">
        <v>0</v>
      </c>
      <c r="AL42" s="203">
        <v>0</v>
      </c>
      <c r="AM42" s="203">
        <v>0</v>
      </c>
      <c r="AN42" s="203">
        <v>0</v>
      </c>
      <c r="AO42" s="203">
        <v>0</v>
      </c>
      <c r="AP42" s="203">
        <v>0</v>
      </c>
      <c r="AQ42" s="203">
        <v>0</v>
      </c>
      <c r="AR42" s="203">
        <v>0</v>
      </c>
      <c r="AS42" s="203">
        <v>0</v>
      </c>
      <c r="AT42" s="203">
        <v>0</v>
      </c>
      <c r="AU42" s="203">
        <v>0</v>
      </c>
      <c r="AV42" s="203">
        <v>0</v>
      </c>
      <c r="AW42" s="203">
        <v>0</v>
      </c>
      <c r="AX42" s="203">
        <v>0</v>
      </c>
      <c r="AY42" s="203">
        <v>0</v>
      </c>
      <c r="AZ42" s="203">
        <v>187</v>
      </c>
      <c r="BA42" s="203">
        <v>96</v>
      </c>
      <c r="BB42" s="203">
        <v>79</v>
      </c>
      <c r="BC42" s="203">
        <v>87</v>
      </c>
      <c r="BD42" s="203">
        <v>69</v>
      </c>
      <c r="BE42" s="203">
        <v>67</v>
      </c>
      <c r="BF42" s="203">
        <v>65</v>
      </c>
      <c r="BG42" s="203">
        <v>64</v>
      </c>
      <c r="BH42" s="203">
        <v>59</v>
      </c>
      <c r="BI42" s="203">
        <v>58</v>
      </c>
      <c r="BJ42" s="203">
        <v>64</v>
      </c>
      <c r="BK42" s="203">
        <v>54</v>
      </c>
      <c r="BL42" s="203">
        <v>66</v>
      </c>
      <c r="BM42" s="203">
        <v>114</v>
      </c>
      <c r="BN42" s="203">
        <v>91</v>
      </c>
      <c r="BO42" s="203">
        <v>77</v>
      </c>
      <c r="BP42" s="203">
        <v>69</v>
      </c>
      <c r="BQ42" s="203">
        <v>68</v>
      </c>
      <c r="BR42" s="203">
        <v>53</v>
      </c>
      <c r="BS42" s="203">
        <v>49</v>
      </c>
      <c r="BT42" s="203">
        <v>53</v>
      </c>
      <c r="BU42" s="203">
        <v>52</v>
      </c>
      <c r="BV42" s="203">
        <v>56</v>
      </c>
      <c r="BW42" s="203">
        <v>57</v>
      </c>
      <c r="BX42" s="204">
        <v>58</v>
      </c>
      <c r="BY42" s="204">
        <v>58</v>
      </c>
      <c r="BZ42" s="205">
        <v>58</v>
      </c>
    </row>
    <row r="43" spans="2:78" ht="26.25" customHeight="1" x14ac:dyDescent="0.2">
      <c r="B43" s="193" t="s">
        <v>158</v>
      </c>
      <c r="D43" s="203">
        <v>0</v>
      </c>
      <c r="E43" s="203">
        <v>0</v>
      </c>
      <c r="F43" s="203">
        <v>0</v>
      </c>
      <c r="G43" s="203">
        <v>0</v>
      </c>
      <c r="H43" s="203">
        <v>0</v>
      </c>
      <c r="I43" s="203">
        <v>0</v>
      </c>
      <c r="J43" s="203">
        <v>0</v>
      </c>
      <c r="K43" s="203">
        <v>0</v>
      </c>
      <c r="L43" s="203">
        <v>0</v>
      </c>
      <c r="M43" s="203">
        <v>0</v>
      </c>
      <c r="N43" s="203">
        <v>0</v>
      </c>
      <c r="O43" s="203">
        <v>0</v>
      </c>
      <c r="P43" s="203">
        <v>0</v>
      </c>
      <c r="Q43" s="203">
        <v>0</v>
      </c>
      <c r="R43" s="203">
        <v>0</v>
      </c>
      <c r="S43" s="203">
        <v>0</v>
      </c>
      <c r="T43" s="203">
        <v>0</v>
      </c>
      <c r="U43" s="203">
        <v>0</v>
      </c>
      <c r="V43" s="203">
        <v>0</v>
      </c>
      <c r="W43" s="203">
        <v>0</v>
      </c>
      <c r="X43" s="203">
        <v>0</v>
      </c>
      <c r="Y43" s="203">
        <v>0</v>
      </c>
      <c r="Z43" s="203">
        <v>0</v>
      </c>
      <c r="AA43" s="203">
        <v>0</v>
      </c>
      <c r="AB43" s="203">
        <v>0</v>
      </c>
      <c r="AC43" s="203">
        <v>0</v>
      </c>
      <c r="AD43" s="203">
        <v>0</v>
      </c>
      <c r="AE43" s="203">
        <v>0</v>
      </c>
      <c r="AF43" s="203">
        <v>0</v>
      </c>
      <c r="AG43" s="203">
        <v>0</v>
      </c>
      <c r="AH43" s="203">
        <v>0</v>
      </c>
      <c r="AI43" s="203">
        <v>0</v>
      </c>
      <c r="AJ43" s="203">
        <v>0</v>
      </c>
      <c r="AK43" s="203">
        <v>0</v>
      </c>
      <c r="AL43" s="203">
        <v>0</v>
      </c>
      <c r="AM43" s="203">
        <v>0</v>
      </c>
      <c r="AN43" s="203">
        <v>0</v>
      </c>
      <c r="AO43" s="203">
        <v>0</v>
      </c>
      <c r="AP43" s="203">
        <v>0</v>
      </c>
      <c r="AQ43" s="203">
        <v>0</v>
      </c>
      <c r="AR43" s="203">
        <v>0</v>
      </c>
      <c r="AS43" s="203">
        <v>0</v>
      </c>
      <c r="AT43" s="203">
        <v>0</v>
      </c>
      <c r="AU43" s="203">
        <v>11</v>
      </c>
      <c r="AV43" s="203">
        <v>13</v>
      </c>
      <c r="AW43" s="203">
        <v>12</v>
      </c>
      <c r="AX43" s="203">
        <v>11</v>
      </c>
      <c r="AY43" s="203">
        <v>13</v>
      </c>
      <c r="AZ43" s="203">
        <v>12</v>
      </c>
      <c r="BA43" s="203">
        <v>11</v>
      </c>
      <c r="BB43" s="203">
        <v>13</v>
      </c>
      <c r="BC43" s="203">
        <v>13</v>
      </c>
      <c r="BD43" s="203">
        <v>15</v>
      </c>
      <c r="BE43" s="203">
        <v>17</v>
      </c>
      <c r="BF43" s="203">
        <v>17</v>
      </c>
      <c r="BG43" s="203">
        <v>25</v>
      </c>
      <c r="BH43" s="203">
        <v>29</v>
      </c>
      <c r="BI43" s="203">
        <v>31</v>
      </c>
      <c r="BJ43" s="203">
        <v>30</v>
      </c>
      <c r="BK43" s="203">
        <v>44</v>
      </c>
      <c r="BL43" s="203">
        <v>54</v>
      </c>
      <c r="BM43" s="203">
        <v>56</v>
      </c>
      <c r="BN43" s="203">
        <v>54</v>
      </c>
      <c r="BO43" s="203">
        <v>57</v>
      </c>
      <c r="BP43" s="203">
        <v>60</v>
      </c>
      <c r="BQ43" s="203">
        <v>58</v>
      </c>
      <c r="BR43" s="203">
        <v>59</v>
      </c>
      <c r="BS43" s="203">
        <v>62</v>
      </c>
      <c r="BT43" s="203">
        <v>61</v>
      </c>
      <c r="BU43" s="203">
        <v>59</v>
      </c>
      <c r="BV43" s="203">
        <v>60</v>
      </c>
      <c r="BW43" s="203">
        <v>61</v>
      </c>
      <c r="BX43" s="204">
        <v>61</v>
      </c>
      <c r="BY43" s="204">
        <v>61</v>
      </c>
      <c r="BZ43" s="205">
        <v>61</v>
      </c>
    </row>
    <row r="44" spans="2:78" x14ac:dyDescent="0.2">
      <c r="B44" s="193" t="s">
        <v>245</v>
      </c>
      <c r="D44" s="203">
        <v>0</v>
      </c>
      <c r="E44" s="203">
        <v>0</v>
      </c>
      <c r="F44" s="203">
        <v>0</v>
      </c>
      <c r="G44" s="203">
        <v>0</v>
      </c>
      <c r="H44" s="203">
        <v>0</v>
      </c>
      <c r="I44" s="203">
        <v>0</v>
      </c>
      <c r="J44" s="203">
        <v>0</v>
      </c>
      <c r="K44" s="203">
        <v>0</v>
      </c>
      <c r="L44" s="203">
        <v>0</v>
      </c>
      <c r="M44" s="203">
        <v>0</v>
      </c>
      <c r="N44" s="203">
        <v>0</v>
      </c>
      <c r="O44" s="203">
        <v>0</v>
      </c>
      <c r="P44" s="203">
        <v>0</v>
      </c>
      <c r="Q44" s="203">
        <v>0</v>
      </c>
      <c r="R44" s="203">
        <v>0</v>
      </c>
      <c r="S44" s="203">
        <v>0</v>
      </c>
      <c r="T44" s="203">
        <v>0</v>
      </c>
      <c r="U44" s="203">
        <v>0</v>
      </c>
      <c r="V44" s="203">
        <v>0</v>
      </c>
      <c r="W44" s="203">
        <v>0</v>
      </c>
      <c r="X44" s="203">
        <v>0</v>
      </c>
      <c r="Y44" s="203">
        <v>0</v>
      </c>
      <c r="Z44" s="203">
        <v>0</v>
      </c>
      <c r="AA44" s="203">
        <v>0</v>
      </c>
      <c r="AB44" s="203">
        <v>0</v>
      </c>
      <c r="AC44" s="203">
        <v>0</v>
      </c>
      <c r="AD44" s="203">
        <v>0</v>
      </c>
      <c r="AE44" s="203">
        <v>0</v>
      </c>
      <c r="AF44" s="203">
        <v>31</v>
      </c>
      <c r="AG44" s="203">
        <v>44</v>
      </c>
      <c r="AH44" s="203">
        <v>61</v>
      </c>
      <c r="AI44" s="203">
        <v>86</v>
      </c>
      <c r="AJ44" s="203">
        <v>114</v>
      </c>
      <c r="AK44" s="203">
        <v>131</v>
      </c>
      <c r="AL44" s="203">
        <v>154</v>
      </c>
      <c r="AM44" s="203">
        <v>185</v>
      </c>
      <c r="AN44" s="203">
        <v>216</v>
      </c>
      <c r="AO44" s="203">
        <v>246</v>
      </c>
      <c r="AP44" s="203">
        <v>275</v>
      </c>
      <c r="AQ44" s="203">
        <v>303</v>
      </c>
      <c r="AR44" s="203">
        <v>325</v>
      </c>
      <c r="AS44" s="203">
        <v>345</v>
      </c>
      <c r="AT44" s="203">
        <v>364</v>
      </c>
      <c r="AU44" s="203">
        <v>387</v>
      </c>
      <c r="AV44" s="203">
        <v>0</v>
      </c>
      <c r="AW44" s="203">
        <v>0</v>
      </c>
      <c r="AX44" s="203">
        <v>0</v>
      </c>
      <c r="AY44" s="203">
        <v>0</v>
      </c>
      <c r="AZ44" s="203">
        <v>0</v>
      </c>
      <c r="BA44" s="203">
        <v>0</v>
      </c>
      <c r="BB44" s="203">
        <v>0</v>
      </c>
      <c r="BC44" s="203">
        <v>0</v>
      </c>
      <c r="BD44" s="203">
        <v>0</v>
      </c>
      <c r="BE44" s="203">
        <v>0</v>
      </c>
      <c r="BF44" s="203">
        <v>0</v>
      </c>
      <c r="BG44" s="203">
        <v>0</v>
      </c>
      <c r="BH44" s="203">
        <v>0</v>
      </c>
      <c r="BI44" s="203">
        <v>0</v>
      </c>
      <c r="BJ44" s="203">
        <v>0</v>
      </c>
      <c r="BK44" s="203">
        <v>0</v>
      </c>
      <c r="BL44" s="203">
        <v>0</v>
      </c>
      <c r="BM44" s="203">
        <v>0</v>
      </c>
      <c r="BN44" s="203">
        <v>0</v>
      </c>
      <c r="BO44" s="203">
        <v>0</v>
      </c>
      <c r="BP44" s="203">
        <v>0</v>
      </c>
      <c r="BQ44" s="203">
        <v>0</v>
      </c>
      <c r="BR44" s="203">
        <v>0</v>
      </c>
      <c r="BS44" s="203">
        <v>0</v>
      </c>
      <c r="BT44" s="203">
        <v>0</v>
      </c>
      <c r="BU44" s="203">
        <v>0</v>
      </c>
      <c r="BV44" s="203">
        <v>0</v>
      </c>
      <c r="BW44" s="203">
        <v>0</v>
      </c>
      <c r="BX44" s="204">
        <v>0</v>
      </c>
      <c r="BY44" s="204">
        <v>0</v>
      </c>
      <c r="BZ44" s="205">
        <v>0</v>
      </c>
    </row>
    <row r="45" spans="2:78" x14ac:dyDescent="0.2">
      <c r="B45" s="211" t="s">
        <v>167</v>
      </c>
      <c r="D45" s="203">
        <v>0</v>
      </c>
      <c r="E45" s="203">
        <v>0</v>
      </c>
      <c r="F45" s="203">
        <v>0</v>
      </c>
      <c r="G45" s="203">
        <v>0</v>
      </c>
      <c r="H45" s="203">
        <v>0</v>
      </c>
      <c r="I45" s="203">
        <v>0</v>
      </c>
      <c r="J45" s="203">
        <v>0</v>
      </c>
      <c r="K45" s="203">
        <v>0</v>
      </c>
      <c r="L45" s="203">
        <v>0</v>
      </c>
      <c r="M45" s="203">
        <v>0</v>
      </c>
      <c r="N45" s="203">
        <v>0</v>
      </c>
      <c r="O45" s="203">
        <v>0</v>
      </c>
      <c r="P45" s="203">
        <v>0</v>
      </c>
      <c r="Q45" s="203">
        <v>0</v>
      </c>
      <c r="R45" s="203">
        <v>0</v>
      </c>
      <c r="S45" s="203">
        <v>0</v>
      </c>
      <c r="T45" s="203">
        <v>0</v>
      </c>
      <c r="U45" s="203">
        <v>0</v>
      </c>
      <c r="V45" s="203">
        <v>0</v>
      </c>
      <c r="W45" s="203">
        <v>0</v>
      </c>
      <c r="X45" s="203">
        <v>0</v>
      </c>
      <c r="Y45" s="203">
        <v>0</v>
      </c>
      <c r="Z45" s="203">
        <v>0</v>
      </c>
      <c r="AA45" s="203">
        <v>0</v>
      </c>
      <c r="AB45" s="203">
        <v>0</v>
      </c>
      <c r="AC45" s="203">
        <v>0</v>
      </c>
      <c r="AD45" s="203">
        <v>0</v>
      </c>
      <c r="AE45" s="203">
        <v>0</v>
      </c>
      <c r="AF45" s="203">
        <v>0</v>
      </c>
      <c r="AG45" s="203">
        <v>0</v>
      </c>
      <c r="AH45" s="203">
        <v>0</v>
      </c>
      <c r="AI45" s="203">
        <v>0</v>
      </c>
      <c r="AJ45" s="203">
        <v>0</v>
      </c>
      <c r="AK45" s="203">
        <v>0</v>
      </c>
      <c r="AL45" s="203">
        <v>0</v>
      </c>
      <c r="AM45" s="203">
        <v>0</v>
      </c>
      <c r="AN45" s="203">
        <v>0</v>
      </c>
      <c r="AO45" s="203">
        <v>0</v>
      </c>
      <c r="AP45" s="203">
        <v>0</v>
      </c>
      <c r="AQ45" s="203">
        <v>0</v>
      </c>
      <c r="AR45" s="203">
        <v>0</v>
      </c>
      <c r="AS45" s="203">
        <v>0</v>
      </c>
      <c r="AT45" s="203">
        <v>0</v>
      </c>
      <c r="AU45" s="203">
        <v>0</v>
      </c>
      <c r="AV45" s="203">
        <v>0</v>
      </c>
      <c r="AW45" s="203">
        <v>0</v>
      </c>
      <c r="AX45" s="203">
        <v>0</v>
      </c>
      <c r="AY45" s="203">
        <v>0</v>
      </c>
      <c r="AZ45" s="203">
        <v>0</v>
      </c>
      <c r="BA45" s="203">
        <v>0</v>
      </c>
      <c r="BB45" s="203">
        <v>0</v>
      </c>
      <c r="BC45" s="203">
        <v>0</v>
      </c>
      <c r="BD45" s="203">
        <v>0</v>
      </c>
      <c r="BE45" s="203">
        <v>0</v>
      </c>
      <c r="BF45" s="203">
        <v>0</v>
      </c>
      <c r="BG45" s="203">
        <v>0</v>
      </c>
      <c r="BH45" s="203">
        <v>0</v>
      </c>
      <c r="BI45" s="203">
        <v>0</v>
      </c>
      <c r="BJ45" s="203">
        <v>0</v>
      </c>
      <c r="BK45" s="203">
        <v>0</v>
      </c>
      <c r="BL45" s="203">
        <v>0</v>
      </c>
      <c r="BM45" s="203">
        <v>0</v>
      </c>
      <c r="BN45" s="203">
        <v>0</v>
      </c>
      <c r="BO45" s="203">
        <v>0</v>
      </c>
      <c r="BP45" s="203">
        <v>0</v>
      </c>
      <c r="BQ45" s="203">
        <v>12</v>
      </c>
      <c r="BR45" s="203">
        <v>184</v>
      </c>
      <c r="BS45" s="203">
        <v>528</v>
      </c>
      <c r="BT45" s="203">
        <v>919</v>
      </c>
      <c r="BU45" s="203">
        <v>1429</v>
      </c>
      <c r="BV45" s="203">
        <v>1825</v>
      </c>
      <c r="BW45" s="203">
        <v>2248</v>
      </c>
      <c r="BX45" s="204">
        <v>2396</v>
      </c>
      <c r="BY45" s="204">
        <v>2463</v>
      </c>
      <c r="BZ45" s="205">
        <v>2529</v>
      </c>
    </row>
    <row r="46" spans="2:78" x14ac:dyDescent="0.2">
      <c r="B46" s="207" t="s">
        <v>229</v>
      </c>
      <c r="D46" s="203">
        <v>0</v>
      </c>
      <c r="E46" s="203">
        <v>0</v>
      </c>
      <c r="F46" s="203">
        <v>0</v>
      </c>
      <c r="G46" s="203">
        <v>0</v>
      </c>
      <c r="H46" s="203">
        <v>0</v>
      </c>
      <c r="I46" s="203">
        <v>0</v>
      </c>
      <c r="J46" s="203">
        <v>0</v>
      </c>
      <c r="K46" s="203">
        <v>0</v>
      </c>
      <c r="L46" s="203">
        <v>0</v>
      </c>
      <c r="M46" s="203">
        <v>0</v>
      </c>
      <c r="N46" s="203">
        <v>0</v>
      </c>
      <c r="O46" s="203">
        <v>0</v>
      </c>
      <c r="P46" s="203">
        <v>0</v>
      </c>
      <c r="Q46" s="203">
        <v>0</v>
      </c>
      <c r="R46" s="203">
        <v>0</v>
      </c>
      <c r="S46" s="203">
        <v>0</v>
      </c>
      <c r="T46" s="203">
        <v>0</v>
      </c>
      <c r="U46" s="203">
        <v>0</v>
      </c>
      <c r="V46" s="203">
        <v>0</v>
      </c>
      <c r="W46" s="203">
        <v>0</v>
      </c>
      <c r="X46" s="203">
        <v>0</v>
      </c>
      <c r="Y46" s="203">
        <v>0</v>
      </c>
      <c r="Z46" s="203">
        <v>0</v>
      </c>
      <c r="AA46" s="203">
        <v>0</v>
      </c>
      <c r="AB46" s="203">
        <v>0</v>
      </c>
      <c r="AC46" s="203">
        <v>0</v>
      </c>
      <c r="AD46" s="203">
        <v>0</v>
      </c>
      <c r="AE46" s="203">
        <v>0</v>
      </c>
      <c r="AF46" s="203">
        <v>0</v>
      </c>
      <c r="AG46" s="203">
        <v>0</v>
      </c>
      <c r="AH46" s="203">
        <v>0</v>
      </c>
      <c r="AI46" s="203">
        <v>0</v>
      </c>
      <c r="AJ46" s="203">
        <v>0</v>
      </c>
      <c r="AK46" s="203">
        <v>0</v>
      </c>
      <c r="AL46" s="203">
        <v>0</v>
      </c>
      <c r="AM46" s="203">
        <v>0</v>
      </c>
      <c r="AN46" s="203">
        <v>0</v>
      </c>
      <c r="AO46" s="203">
        <v>0</v>
      </c>
      <c r="AP46" s="203">
        <v>0</v>
      </c>
      <c r="AQ46" s="203">
        <v>0</v>
      </c>
      <c r="AR46" s="203">
        <v>0</v>
      </c>
      <c r="AS46" s="203">
        <v>0</v>
      </c>
      <c r="AT46" s="203">
        <v>0</v>
      </c>
      <c r="AU46" s="203">
        <v>0</v>
      </c>
      <c r="AV46" s="203">
        <v>0</v>
      </c>
      <c r="AW46" s="203">
        <v>0</v>
      </c>
      <c r="AX46" s="203">
        <v>0</v>
      </c>
      <c r="AY46" s="203">
        <v>0</v>
      </c>
      <c r="AZ46" s="203">
        <v>0</v>
      </c>
      <c r="BA46" s="203">
        <v>0</v>
      </c>
      <c r="BB46" s="203">
        <v>0</v>
      </c>
      <c r="BC46" s="203">
        <v>0</v>
      </c>
      <c r="BD46" s="203">
        <v>0</v>
      </c>
      <c r="BE46" s="203">
        <v>0</v>
      </c>
      <c r="BF46" s="203">
        <v>0</v>
      </c>
      <c r="BG46" s="203">
        <v>0</v>
      </c>
      <c r="BH46" s="203">
        <v>0</v>
      </c>
      <c r="BI46" s="203">
        <v>0</v>
      </c>
      <c r="BJ46" s="203">
        <v>0</v>
      </c>
      <c r="BK46" s="203">
        <v>0</v>
      </c>
      <c r="BL46" s="203">
        <v>0</v>
      </c>
      <c r="BM46" s="203">
        <v>0</v>
      </c>
      <c r="BN46" s="203">
        <v>0</v>
      </c>
      <c r="BO46" s="203">
        <v>0</v>
      </c>
      <c r="BP46" s="203">
        <v>0</v>
      </c>
      <c r="BQ46" s="203">
        <v>12</v>
      </c>
      <c r="BR46" s="203">
        <v>182</v>
      </c>
      <c r="BS46" s="203">
        <v>522</v>
      </c>
      <c r="BT46" s="203">
        <v>910</v>
      </c>
      <c r="BU46" s="203">
        <v>1413</v>
      </c>
      <c r="BV46" s="203">
        <v>1806</v>
      </c>
      <c r="BW46" s="203">
        <v>2224</v>
      </c>
      <c r="BX46" s="204">
        <v>2368</v>
      </c>
      <c r="BY46" s="204">
        <v>2436</v>
      </c>
      <c r="BZ46" s="205">
        <v>2501</v>
      </c>
    </row>
    <row r="47" spans="2:78" x14ac:dyDescent="0.2">
      <c r="B47" s="207" t="s">
        <v>230</v>
      </c>
      <c r="D47" s="203">
        <v>0</v>
      </c>
      <c r="E47" s="203">
        <v>0</v>
      </c>
      <c r="F47" s="203">
        <v>0</v>
      </c>
      <c r="G47" s="203">
        <v>0</v>
      </c>
      <c r="H47" s="203">
        <v>0</v>
      </c>
      <c r="I47" s="203">
        <v>0</v>
      </c>
      <c r="J47" s="203">
        <v>0</v>
      </c>
      <c r="K47" s="203">
        <v>0</v>
      </c>
      <c r="L47" s="203">
        <v>0</v>
      </c>
      <c r="M47" s="203">
        <v>0</v>
      </c>
      <c r="N47" s="203">
        <v>0</v>
      </c>
      <c r="O47" s="203">
        <v>0</v>
      </c>
      <c r="P47" s="203">
        <v>0</v>
      </c>
      <c r="Q47" s="203">
        <v>0</v>
      </c>
      <c r="R47" s="203">
        <v>0</v>
      </c>
      <c r="S47" s="203">
        <v>0</v>
      </c>
      <c r="T47" s="203">
        <v>0</v>
      </c>
      <c r="U47" s="203">
        <v>0</v>
      </c>
      <c r="V47" s="203">
        <v>0</v>
      </c>
      <c r="W47" s="203">
        <v>0</v>
      </c>
      <c r="X47" s="203">
        <v>0</v>
      </c>
      <c r="Y47" s="203">
        <v>0</v>
      </c>
      <c r="Z47" s="203">
        <v>0</v>
      </c>
      <c r="AA47" s="203">
        <v>0</v>
      </c>
      <c r="AB47" s="203">
        <v>0</v>
      </c>
      <c r="AC47" s="203">
        <v>0</v>
      </c>
      <c r="AD47" s="203">
        <v>0</v>
      </c>
      <c r="AE47" s="203">
        <v>0</v>
      </c>
      <c r="AF47" s="203">
        <v>0</v>
      </c>
      <c r="AG47" s="203">
        <v>0</v>
      </c>
      <c r="AH47" s="203">
        <v>0</v>
      </c>
      <c r="AI47" s="203">
        <v>0</v>
      </c>
      <c r="AJ47" s="203">
        <v>0</v>
      </c>
      <c r="AK47" s="203">
        <v>0</v>
      </c>
      <c r="AL47" s="203">
        <v>0</v>
      </c>
      <c r="AM47" s="203">
        <v>0</v>
      </c>
      <c r="AN47" s="203">
        <v>0</v>
      </c>
      <c r="AO47" s="203">
        <v>0</v>
      </c>
      <c r="AP47" s="203">
        <v>0</v>
      </c>
      <c r="AQ47" s="203">
        <v>0</v>
      </c>
      <c r="AR47" s="203">
        <v>0</v>
      </c>
      <c r="AS47" s="203">
        <v>0</v>
      </c>
      <c r="AT47" s="203">
        <v>0</v>
      </c>
      <c r="AU47" s="203">
        <v>0</v>
      </c>
      <c r="AV47" s="203">
        <v>0</v>
      </c>
      <c r="AW47" s="203">
        <v>0</v>
      </c>
      <c r="AX47" s="203">
        <v>0</v>
      </c>
      <c r="AY47" s="203">
        <v>0</v>
      </c>
      <c r="AZ47" s="203">
        <v>0</v>
      </c>
      <c r="BA47" s="203">
        <v>0</v>
      </c>
      <c r="BB47" s="203">
        <v>0</v>
      </c>
      <c r="BC47" s="203">
        <v>0</v>
      </c>
      <c r="BD47" s="203">
        <v>0</v>
      </c>
      <c r="BE47" s="203">
        <v>0</v>
      </c>
      <c r="BF47" s="203">
        <v>0</v>
      </c>
      <c r="BG47" s="203">
        <v>0</v>
      </c>
      <c r="BH47" s="203">
        <v>0</v>
      </c>
      <c r="BI47" s="203">
        <v>0</v>
      </c>
      <c r="BJ47" s="203">
        <v>0</v>
      </c>
      <c r="BK47" s="203">
        <v>0</v>
      </c>
      <c r="BL47" s="203">
        <v>0</v>
      </c>
      <c r="BM47" s="203">
        <v>0</v>
      </c>
      <c r="BN47" s="203">
        <v>0</v>
      </c>
      <c r="BO47" s="203">
        <v>0</v>
      </c>
      <c r="BP47" s="203">
        <v>0</v>
      </c>
      <c r="BQ47" s="203">
        <v>0</v>
      </c>
      <c r="BR47" s="203">
        <v>2</v>
      </c>
      <c r="BS47" s="203">
        <v>6</v>
      </c>
      <c r="BT47" s="203">
        <v>10</v>
      </c>
      <c r="BU47" s="203">
        <v>15</v>
      </c>
      <c r="BV47" s="203">
        <v>20</v>
      </c>
      <c r="BW47" s="203">
        <v>25</v>
      </c>
      <c r="BX47" s="204">
        <v>27</v>
      </c>
      <c r="BY47" s="204">
        <v>28</v>
      </c>
      <c r="BZ47" s="205">
        <v>29</v>
      </c>
    </row>
    <row r="48" spans="2:78" ht="25.5" customHeight="1" x14ac:dyDescent="0.2">
      <c r="B48" s="193" t="s">
        <v>171</v>
      </c>
      <c r="D48" s="203">
        <v>0</v>
      </c>
      <c r="E48" s="203">
        <v>0</v>
      </c>
      <c r="F48" s="203">
        <v>0</v>
      </c>
      <c r="G48" s="203">
        <v>0</v>
      </c>
      <c r="H48" s="203">
        <v>0</v>
      </c>
      <c r="I48" s="203">
        <v>0</v>
      </c>
      <c r="J48" s="203">
        <v>0</v>
      </c>
      <c r="K48" s="203">
        <v>0</v>
      </c>
      <c r="L48" s="203">
        <v>0</v>
      </c>
      <c r="M48" s="203">
        <v>0</v>
      </c>
      <c r="N48" s="203">
        <v>0</v>
      </c>
      <c r="O48" s="203">
        <v>0</v>
      </c>
      <c r="P48" s="203">
        <v>0</v>
      </c>
      <c r="Q48" s="203">
        <v>0</v>
      </c>
      <c r="R48" s="203">
        <v>0</v>
      </c>
      <c r="S48" s="203">
        <v>0</v>
      </c>
      <c r="T48" s="203">
        <v>0</v>
      </c>
      <c r="U48" s="203">
        <v>0</v>
      </c>
      <c r="V48" s="203">
        <v>0</v>
      </c>
      <c r="W48" s="203">
        <v>0</v>
      </c>
      <c r="X48" s="203">
        <v>0</v>
      </c>
      <c r="Y48" s="203">
        <v>0</v>
      </c>
      <c r="Z48" s="203">
        <v>0</v>
      </c>
      <c r="AA48" s="203">
        <v>0</v>
      </c>
      <c r="AB48" s="203">
        <v>0</v>
      </c>
      <c r="AC48" s="203">
        <v>0</v>
      </c>
      <c r="AD48" s="203">
        <v>0</v>
      </c>
      <c r="AE48" s="203">
        <v>0</v>
      </c>
      <c r="AF48" s="203">
        <v>100</v>
      </c>
      <c r="AG48" s="203">
        <v>103</v>
      </c>
      <c r="AH48" s="203">
        <v>110</v>
      </c>
      <c r="AI48" s="203">
        <v>143</v>
      </c>
      <c r="AJ48" s="203">
        <v>164</v>
      </c>
      <c r="AK48" s="203">
        <v>169</v>
      </c>
      <c r="AL48" s="203">
        <v>177</v>
      </c>
      <c r="AM48" s="203">
        <v>188</v>
      </c>
      <c r="AN48" s="203">
        <v>212</v>
      </c>
      <c r="AO48" s="203">
        <v>227</v>
      </c>
      <c r="AP48" s="203">
        <v>228</v>
      </c>
      <c r="AQ48" s="203">
        <v>228</v>
      </c>
      <c r="AR48" s="203">
        <v>233</v>
      </c>
      <c r="AS48" s="203">
        <v>240</v>
      </c>
      <c r="AT48" s="203">
        <v>247</v>
      </c>
      <c r="AU48" s="203">
        <v>257</v>
      </c>
      <c r="AV48" s="203">
        <v>265</v>
      </c>
      <c r="AW48" s="203">
        <v>273</v>
      </c>
      <c r="AX48" s="203">
        <v>289</v>
      </c>
      <c r="AY48" s="203">
        <v>308</v>
      </c>
      <c r="AZ48" s="203">
        <v>328</v>
      </c>
      <c r="BA48" s="203">
        <v>339</v>
      </c>
      <c r="BB48" s="203">
        <v>338</v>
      </c>
      <c r="BC48" s="203">
        <v>337</v>
      </c>
      <c r="BD48" s="203">
        <v>336</v>
      </c>
      <c r="BE48" s="203">
        <v>326</v>
      </c>
      <c r="BF48" s="203">
        <v>289</v>
      </c>
      <c r="BG48" s="203">
        <v>274</v>
      </c>
      <c r="BH48" s="203">
        <v>260</v>
      </c>
      <c r="BI48" s="203">
        <v>246</v>
      </c>
      <c r="BJ48" s="203">
        <v>234</v>
      </c>
      <c r="BK48" s="203">
        <v>221</v>
      </c>
      <c r="BL48" s="203">
        <v>210</v>
      </c>
      <c r="BM48" s="203">
        <v>200</v>
      </c>
      <c r="BN48" s="203">
        <v>191</v>
      </c>
      <c r="BO48" s="203">
        <v>184</v>
      </c>
      <c r="BP48" s="203">
        <v>177</v>
      </c>
      <c r="BQ48" s="203">
        <v>167</v>
      </c>
      <c r="BR48" s="203">
        <v>134</v>
      </c>
      <c r="BS48" s="203">
        <v>75</v>
      </c>
      <c r="BT48" s="203">
        <v>25</v>
      </c>
      <c r="BU48" s="203">
        <v>4</v>
      </c>
      <c r="BV48" s="203">
        <v>0</v>
      </c>
      <c r="BW48" s="203">
        <v>0</v>
      </c>
      <c r="BX48" s="204">
        <v>0</v>
      </c>
      <c r="BY48" s="204">
        <v>0</v>
      </c>
      <c r="BZ48" s="205">
        <v>0</v>
      </c>
    </row>
    <row r="49" spans="1:78" x14ac:dyDescent="0.2">
      <c r="B49" s="193" t="s">
        <v>176</v>
      </c>
      <c r="D49" s="203">
        <v>0</v>
      </c>
      <c r="E49" s="203">
        <v>0</v>
      </c>
      <c r="F49" s="203">
        <v>0</v>
      </c>
      <c r="G49" s="203">
        <v>0</v>
      </c>
      <c r="H49" s="203">
        <v>0</v>
      </c>
      <c r="I49" s="203">
        <v>0</v>
      </c>
      <c r="J49" s="203">
        <v>0</v>
      </c>
      <c r="K49" s="203">
        <v>0</v>
      </c>
      <c r="L49" s="203">
        <v>0</v>
      </c>
      <c r="M49" s="203">
        <v>0</v>
      </c>
      <c r="N49" s="203">
        <v>0</v>
      </c>
      <c r="O49" s="203">
        <v>0</v>
      </c>
      <c r="P49" s="203">
        <v>0</v>
      </c>
      <c r="Q49" s="203">
        <v>0</v>
      </c>
      <c r="R49" s="203">
        <v>0</v>
      </c>
      <c r="S49" s="203">
        <v>0</v>
      </c>
      <c r="T49" s="203">
        <v>0</v>
      </c>
      <c r="U49" s="203">
        <v>0</v>
      </c>
      <c r="V49" s="203">
        <v>0</v>
      </c>
      <c r="W49" s="203">
        <v>0</v>
      </c>
      <c r="X49" s="203">
        <v>0</v>
      </c>
      <c r="Y49" s="203">
        <v>0</v>
      </c>
      <c r="Z49" s="203">
        <v>0</v>
      </c>
      <c r="AA49" s="203">
        <v>0</v>
      </c>
      <c r="AB49" s="203">
        <v>0</v>
      </c>
      <c r="AC49" s="203">
        <v>0</v>
      </c>
      <c r="AD49" s="203">
        <v>0</v>
      </c>
      <c r="AE49" s="203">
        <v>0</v>
      </c>
      <c r="AF49" s="203">
        <v>0</v>
      </c>
      <c r="AG49" s="203">
        <v>0</v>
      </c>
      <c r="AH49" s="203">
        <v>0</v>
      </c>
      <c r="AI49" s="203">
        <v>0</v>
      </c>
      <c r="AJ49" s="203">
        <v>0</v>
      </c>
      <c r="AK49" s="203">
        <v>0</v>
      </c>
      <c r="AL49" s="203">
        <v>0</v>
      </c>
      <c r="AM49" s="203">
        <v>0</v>
      </c>
      <c r="AN49" s="203">
        <v>0</v>
      </c>
      <c r="AO49" s="203">
        <v>0</v>
      </c>
      <c r="AP49" s="203">
        <v>0</v>
      </c>
      <c r="AQ49" s="203">
        <v>0</v>
      </c>
      <c r="AR49" s="203">
        <v>0</v>
      </c>
      <c r="AS49" s="203">
        <v>0</v>
      </c>
      <c r="AT49" s="203">
        <v>0</v>
      </c>
      <c r="AU49" s="203">
        <v>0</v>
      </c>
      <c r="AV49" s="203">
        <v>0</v>
      </c>
      <c r="AW49" s="203">
        <v>0</v>
      </c>
      <c r="AX49" s="203">
        <v>0</v>
      </c>
      <c r="AY49" s="203">
        <v>0</v>
      </c>
      <c r="AZ49" s="203">
        <v>0</v>
      </c>
      <c r="BA49" s="203">
        <v>0</v>
      </c>
      <c r="BB49" s="203">
        <v>0</v>
      </c>
      <c r="BC49" s="203">
        <v>0</v>
      </c>
      <c r="BD49" s="203">
        <v>80</v>
      </c>
      <c r="BE49" s="203">
        <v>82</v>
      </c>
      <c r="BF49" s="203">
        <v>86</v>
      </c>
      <c r="BG49" s="203">
        <v>104</v>
      </c>
      <c r="BH49" s="203">
        <v>137</v>
      </c>
      <c r="BI49" s="203">
        <v>154</v>
      </c>
      <c r="BJ49" s="203">
        <v>154</v>
      </c>
      <c r="BK49" s="203">
        <v>197</v>
      </c>
      <c r="BL49" s="203">
        <v>248</v>
      </c>
      <c r="BM49" s="203">
        <v>252</v>
      </c>
      <c r="BN49" s="203">
        <v>272</v>
      </c>
      <c r="BO49" s="203">
        <v>270</v>
      </c>
      <c r="BP49" s="203">
        <v>278</v>
      </c>
      <c r="BQ49" s="203">
        <v>273</v>
      </c>
      <c r="BR49" s="203">
        <v>265</v>
      </c>
      <c r="BS49" s="203">
        <v>269</v>
      </c>
      <c r="BT49" s="203">
        <v>264</v>
      </c>
      <c r="BU49" s="203">
        <v>267</v>
      </c>
      <c r="BV49" s="203">
        <v>271</v>
      </c>
      <c r="BW49" s="203">
        <v>271</v>
      </c>
      <c r="BX49" s="204">
        <v>271</v>
      </c>
      <c r="BY49" s="204">
        <v>272</v>
      </c>
      <c r="BZ49" s="205">
        <v>271</v>
      </c>
    </row>
    <row r="50" spans="1:78" s="240" customFormat="1" x14ac:dyDescent="0.2">
      <c r="A50" s="238"/>
      <c r="B50" s="193" t="s">
        <v>179</v>
      </c>
      <c r="C50" s="239"/>
      <c r="D50" s="203">
        <v>0</v>
      </c>
      <c r="E50" s="203">
        <v>0</v>
      </c>
      <c r="F50" s="203">
        <v>0</v>
      </c>
      <c r="G50" s="203">
        <v>0</v>
      </c>
      <c r="H50" s="203">
        <v>0</v>
      </c>
      <c r="I50" s="203">
        <v>0</v>
      </c>
      <c r="J50" s="203">
        <v>0</v>
      </c>
      <c r="K50" s="203">
        <v>0</v>
      </c>
      <c r="L50" s="203">
        <v>0</v>
      </c>
      <c r="M50" s="203">
        <v>0</v>
      </c>
      <c r="N50" s="203">
        <v>0</v>
      </c>
      <c r="O50" s="203">
        <v>0</v>
      </c>
      <c r="P50" s="203">
        <v>0</v>
      </c>
      <c r="Q50" s="203">
        <v>0</v>
      </c>
      <c r="R50" s="203">
        <v>0</v>
      </c>
      <c r="S50" s="203">
        <v>0</v>
      </c>
      <c r="T50" s="203">
        <v>0</v>
      </c>
      <c r="U50" s="203">
        <v>0</v>
      </c>
      <c r="V50" s="203">
        <v>0</v>
      </c>
      <c r="W50" s="203">
        <v>0</v>
      </c>
      <c r="X50" s="203">
        <v>0</v>
      </c>
      <c r="Y50" s="203">
        <v>0</v>
      </c>
      <c r="Z50" s="203">
        <v>0</v>
      </c>
      <c r="AA50" s="203">
        <v>0</v>
      </c>
      <c r="AB50" s="203">
        <v>0</v>
      </c>
      <c r="AC50" s="203">
        <v>0</v>
      </c>
      <c r="AD50" s="203">
        <v>0</v>
      </c>
      <c r="AE50" s="203">
        <v>0</v>
      </c>
      <c r="AF50" s="203">
        <v>572</v>
      </c>
      <c r="AG50" s="203">
        <v>552</v>
      </c>
      <c r="AH50" s="203">
        <v>503</v>
      </c>
      <c r="AI50" s="203">
        <v>461</v>
      </c>
      <c r="AJ50" s="203">
        <v>823</v>
      </c>
      <c r="AK50" s="203">
        <v>901</v>
      </c>
      <c r="AL50" s="203">
        <v>978</v>
      </c>
      <c r="AM50" s="203">
        <v>925</v>
      </c>
      <c r="AN50" s="203">
        <v>913</v>
      </c>
      <c r="AO50" s="203">
        <v>886</v>
      </c>
      <c r="AP50" s="203">
        <v>924</v>
      </c>
      <c r="AQ50" s="203">
        <v>716</v>
      </c>
      <c r="AR50" s="203">
        <v>546</v>
      </c>
      <c r="AS50" s="203">
        <v>319</v>
      </c>
      <c r="AT50" s="203">
        <v>328</v>
      </c>
      <c r="AU50" s="203">
        <v>603</v>
      </c>
      <c r="AV50" s="203">
        <v>660</v>
      </c>
      <c r="AW50" s="203">
        <v>609</v>
      </c>
      <c r="AX50" s="203">
        <v>487</v>
      </c>
      <c r="AY50" s="203">
        <v>395</v>
      </c>
      <c r="AZ50" s="203">
        <v>0</v>
      </c>
      <c r="BA50" s="203">
        <v>0</v>
      </c>
      <c r="BB50" s="203">
        <v>0</v>
      </c>
      <c r="BC50" s="203">
        <v>0</v>
      </c>
      <c r="BD50" s="203">
        <v>0</v>
      </c>
      <c r="BE50" s="203">
        <v>0</v>
      </c>
      <c r="BF50" s="203">
        <v>0</v>
      </c>
      <c r="BG50" s="203">
        <v>0</v>
      </c>
      <c r="BH50" s="203">
        <v>0</v>
      </c>
      <c r="BI50" s="203">
        <v>0</v>
      </c>
      <c r="BJ50" s="203">
        <v>0</v>
      </c>
      <c r="BK50" s="203">
        <v>0</v>
      </c>
      <c r="BL50" s="203">
        <v>0</v>
      </c>
      <c r="BM50" s="203">
        <v>0</v>
      </c>
      <c r="BN50" s="203">
        <v>0</v>
      </c>
      <c r="BO50" s="203">
        <v>0</v>
      </c>
      <c r="BP50" s="203">
        <v>0</v>
      </c>
      <c r="BQ50" s="203">
        <v>0</v>
      </c>
      <c r="BR50" s="203">
        <v>0</v>
      </c>
      <c r="BS50" s="203">
        <v>0</v>
      </c>
      <c r="BT50" s="203">
        <v>0</v>
      </c>
      <c r="BU50" s="203">
        <v>0</v>
      </c>
      <c r="BV50" s="203">
        <v>0</v>
      </c>
      <c r="BW50" s="203">
        <v>0</v>
      </c>
      <c r="BX50" s="204">
        <v>0</v>
      </c>
      <c r="BY50" s="204">
        <v>0</v>
      </c>
      <c r="BZ50" s="205">
        <v>0</v>
      </c>
    </row>
    <row r="51" spans="1:78" s="240" customFormat="1" x14ac:dyDescent="0.2">
      <c r="A51" s="238"/>
      <c r="B51" s="193" t="s">
        <v>288</v>
      </c>
      <c r="C51" s="239"/>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v>2</v>
      </c>
      <c r="BR51" s="203">
        <v>13</v>
      </c>
      <c r="BS51" s="203">
        <v>119</v>
      </c>
      <c r="BT51" s="203">
        <v>371</v>
      </c>
      <c r="BU51" s="203">
        <v>613</v>
      </c>
      <c r="BV51" s="203">
        <v>0</v>
      </c>
      <c r="BW51" s="203">
        <v>0</v>
      </c>
      <c r="BX51" s="203">
        <v>0</v>
      </c>
      <c r="BY51" s="203">
        <v>0</v>
      </c>
      <c r="BZ51" s="205">
        <v>0</v>
      </c>
    </row>
    <row r="52" spans="1:78" ht="26.25" customHeight="1" x14ac:dyDescent="0.25">
      <c r="B52" s="217" t="s">
        <v>289</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4"/>
      <c r="BU52" s="204"/>
      <c r="BV52" s="204"/>
      <c r="BW52" s="204"/>
      <c r="BX52" s="204"/>
      <c r="BY52" s="204"/>
      <c r="BZ52" s="205"/>
    </row>
    <row r="53" spans="1:78" x14ac:dyDescent="0.2">
      <c r="B53" s="193" t="s">
        <v>127</v>
      </c>
      <c r="D53" s="203">
        <v>0</v>
      </c>
      <c r="E53" s="203">
        <v>0</v>
      </c>
      <c r="F53" s="203">
        <v>0</v>
      </c>
      <c r="G53" s="203">
        <v>0</v>
      </c>
      <c r="H53" s="203">
        <v>0</v>
      </c>
      <c r="I53" s="203">
        <v>0</v>
      </c>
      <c r="J53" s="203">
        <v>0</v>
      </c>
      <c r="K53" s="203">
        <v>0</v>
      </c>
      <c r="L53" s="203">
        <v>0</v>
      </c>
      <c r="M53" s="203">
        <v>0</v>
      </c>
      <c r="N53" s="203">
        <v>0</v>
      </c>
      <c r="O53" s="203">
        <v>0</v>
      </c>
      <c r="P53" s="203">
        <v>0</v>
      </c>
      <c r="Q53" s="203">
        <v>0</v>
      </c>
      <c r="R53" s="203">
        <v>0</v>
      </c>
      <c r="S53" s="203">
        <v>0</v>
      </c>
      <c r="T53" s="203">
        <v>0</v>
      </c>
      <c r="U53" s="203">
        <v>0</v>
      </c>
      <c r="V53" s="203">
        <v>0</v>
      </c>
      <c r="W53" s="203">
        <v>0</v>
      </c>
      <c r="X53" s="203">
        <v>0</v>
      </c>
      <c r="Y53" s="203">
        <v>0</v>
      </c>
      <c r="Z53" s="203">
        <v>0</v>
      </c>
      <c r="AA53" s="203">
        <v>0</v>
      </c>
      <c r="AB53" s="203">
        <v>0</v>
      </c>
      <c r="AC53" s="203">
        <v>0</v>
      </c>
      <c r="AD53" s="203">
        <v>0</v>
      </c>
      <c r="AE53" s="203">
        <v>0</v>
      </c>
      <c r="AF53" s="203">
        <v>0</v>
      </c>
      <c r="AG53" s="203">
        <v>0</v>
      </c>
      <c r="AH53" s="203">
        <v>0</v>
      </c>
      <c r="AI53" s="203">
        <v>0</v>
      </c>
      <c r="AJ53" s="203">
        <v>0</v>
      </c>
      <c r="AK53" s="203">
        <v>0</v>
      </c>
      <c r="AL53" s="203">
        <v>0</v>
      </c>
      <c r="AM53" s="203">
        <v>0</v>
      </c>
      <c r="AN53" s="203">
        <v>0</v>
      </c>
      <c r="AO53" s="203">
        <v>0</v>
      </c>
      <c r="AP53" s="203">
        <v>0</v>
      </c>
      <c r="AQ53" s="203">
        <v>0</v>
      </c>
      <c r="AR53" s="203">
        <v>0</v>
      </c>
      <c r="AS53" s="203">
        <v>0</v>
      </c>
      <c r="AT53" s="203">
        <v>0</v>
      </c>
      <c r="AU53" s="203">
        <v>0</v>
      </c>
      <c r="AV53" s="203">
        <v>0</v>
      </c>
      <c r="AW53" s="203">
        <v>0</v>
      </c>
      <c r="AX53" s="203">
        <v>0</v>
      </c>
      <c r="AY53" s="203">
        <v>1268</v>
      </c>
      <c r="AZ53" s="203">
        <v>1298</v>
      </c>
      <c r="BA53" s="203">
        <v>1365</v>
      </c>
      <c r="BB53" s="203">
        <v>1404</v>
      </c>
      <c r="BC53" s="203">
        <v>1434</v>
      </c>
      <c r="BD53" s="203">
        <v>1464</v>
      </c>
      <c r="BE53" s="203">
        <v>1495</v>
      </c>
      <c r="BF53" s="203">
        <v>1510</v>
      </c>
      <c r="BG53" s="203">
        <v>1547</v>
      </c>
      <c r="BH53" s="203">
        <v>1589</v>
      </c>
      <c r="BI53" s="203">
        <v>1629</v>
      </c>
      <c r="BJ53" s="203">
        <v>1666</v>
      </c>
      <c r="BK53" s="203">
        <v>1700</v>
      </c>
      <c r="BL53" s="203">
        <v>1737</v>
      </c>
      <c r="BM53" s="203">
        <v>1776</v>
      </c>
      <c r="BN53" s="203">
        <v>1782</v>
      </c>
      <c r="BO53" s="203">
        <v>1756</v>
      </c>
      <c r="BP53" s="203">
        <v>1710</v>
      </c>
      <c r="BQ53" s="203">
        <v>1641</v>
      </c>
      <c r="BR53" s="203">
        <v>1617</v>
      </c>
      <c r="BS53" s="203">
        <v>1604</v>
      </c>
      <c r="BT53" s="203">
        <v>1597</v>
      </c>
      <c r="BU53" s="203">
        <v>1599</v>
      </c>
      <c r="BV53" s="203">
        <v>1606</v>
      </c>
      <c r="BW53" s="203">
        <v>1619</v>
      </c>
      <c r="BX53" s="204">
        <v>1637</v>
      </c>
      <c r="BY53" s="204">
        <v>1659</v>
      </c>
      <c r="BZ53" s="205">
        <v>1687</v>
      </c>
    </row>
    <row r="54" spans="1:78" x14ac:dyDescent="0.2">
      <c r="B54" s="207" t="s">
        <v>229</v>
      </c>
      <c r="D54" s="203">
        <v>0</v>
      </c>
      <c r="E54" s="203">
        <v>0</v>
      </c>
      <c r="F54" s="203">
        <v>0</v>
      </c>
      <c r="G54" s="203">
        <v>0</v>
      </c>
      <c r="H54" s="203">
        <v>0</v>
      </c>
      <c r="I54" s="203">
        <v>0</v>
      </c>
      <c r="J54" s="203">
        <v>0</v>
      </c>
      <c r="K54" s="203">
        <v>0</v>
      </c>
      <c r="L54" s="203">
        <v>0</v>
      </c>
      <c r="M54" s="203">
        <v>0</v>
      </c>
      <c r="N54" s="203">
        <v>0</v>
      </c>
      <c r="O54" s="203">
        <v>0</v>
      </c>
      <c r="P54" s="203">
        <v>0</v>
      </c>
      <c r="Q54" s="203">
        <v>0</v>
      </c>
      <c r="R54" s="203">
        <v>0</v>
      </c>
      <c r="S54" s="203">
        <v>0</v>
      </c>
      <c r="T54" s="203">
        <v>0</v>
      </c>
      <c r="U54" s="203">
        <v>0</v>
      </c>
      <c r="V54" s="203">
        <v>0</v>
      </c>
      <c r="W54" s="203">
        <v>0</v>
      </c>
      <c r="X54" s="203">
        <v>0</v>
      </c>
      <c r="Y54" s="203">
        <v>0</v>
      </c>
      <c r="Z54" s="203">
        <v>0</v>
      </c>
      <c r="AA54" s="203">
        <v>0</v>
      </c>
      <c r="AB54" s="203">
        <v>0</v>
      </c>
      <c r="AC54" s="203">
        <v>72</v>
      </c>
      <c r="AD54" s="203">
        <v>84</v>
      </c>
      <c r="AE54" s="203">
        <v>99</v>
      </c>
      <c r="AF54" s="203">
        <v>112</v>
      </c>
      <c r="AG54" s="203">
        <v>129</v>
      </c>
      <c r="AH54" s="203">
        <v>143</v>
      </c>
      <c r="AI54" s="203">
        <v>151</v>
      </c>
      <c r="AJ54" s="203">
        <v>179</v>
      </c>
      <c r="AK54" s="203">
        <v>203</v>
      </c>
      <c r="AL54" s="203">
        <v>230</v>
      </c>
      <c r="AM54" s="203">
        <v>269</v>
      </c>
      <c r="AN54" s="203">
        <v>317</v>
      </c>
      <c r="AO54" s="203">
        <v>359</v>
      </c>
      <c r="AP54" s="203">
        <v>394</v>
      </c>
      <c r="AQ54" s="203">
        <v>443</v>
      </c>
      <c r="AR54" s="203">
        <v>490</v>
      </c>
      <c r="AS54" s="203">
        <v>538</v>
      </c>
      <c r="AT54" s="203">
        <v>596</v>
      </c>
      <c r="AU54" s="203">
        <v>686</v>
      </c>
      <c r="AV54" s="203">
        <v>890</v>
      </c>
      <c r="AW54" s="203">
        <v>962</v>
      </c>
      <c r="AX54" s="203">
        <v>1046</v>
      </c>
      <c r="AY54" s="203">
        <v>1115</v>
      </c>
      <c r="AZ54" s="203">
        <v>1152</v>
      </c>
      <c r="BA54" s="203">
        <v>1207</v>
      </c>
      <c r="BB54" s="203">
        <v>1238</v>
      </c>
      <c r="BC54" s="203">
        <v>1256</v>
      </c>
      <c r="BD54" s="203">
        <v>1276</v>
      </c>
      <c r="BE54" s="203">
        <v>1296</v>
      </c>
      <c r="BF54" s="203">
        <v>1304</v>
      </c>
      <c r="BG54" s="203">
        <v>1343</v>
      </c>
      <c r="BH54" s="203">
        <v>1400</v>
      </c>
      <c r="BI54" s="203">
        <v>1445</v>
      </c>
      <c r="BJ54" s="203">
        <v>1489</v>
      </c>
      <c r="BK54" s="203">
        <v>1528</v>
      </c>
      <c r="BL54" s="203">
        <v>1568</v>
      </c>
      <c r="BM54" s="203">
        <v>1607</v>
      </c>
      <c r="BN54" s="203">
        <v>1619</v>
      </c>
      <c r="BO54" s="203">
        <v>1597</v>
      </c>
      <c r="BP54" s="203">
        <v>1553</v>
      </c>
      <c r="BQ54" s="203">
        <v>1490</v>
      </c>
      <c r="BR54" s="203">
        <v>1462</v>
      </c>
      <c r="BS54" s="203">
        <v>1457</v>
      </c>
      <c r="BT54" s="203">
        <v>1445</v>
      </c>
      <c r="BU54" s="203">
        <v>1443</v>
      </c>
      <c r="BV54" s="203">
        <v>1454</v>
      </c>
      <c r="BW54" s="203">
        <v>1470</v>
      </c>
      <c r="BX54" s="204">
        <v>1489</v>
      </c>
      <c r="BY54" s="204">
        <v>1512</v>
      </c>
      <c r="BZ54" s="205">
        <v>1540</v>
      </c>
    </row>
    <row r="55" spans="1:78" x14ac:dyDescent="0.2">
      <c r="B55" s="207" t="s">
        <v>230</v>
      </c>
      <c r="D55" s="203">
        <v>0</v>
      </c>
      <c r="E55" s="203">
        <v>0</v>
      </c>
      <c r="F55" s="203">
        <v>0</v>
      </c>
      <c r="G55" s="203">
        <v>0</v>
      </c>
      <c r="H55" s="203">
        <v>0</v>
      </c>
      <c r="I55" s="203">
        <v>0</v>
      </c>
      <c r="J55" s="203">
        <v>0</v>
      </c>
      <c r="K55" s="203">
        <v>0</v>
      </c>
      <c r="L55" s="203">
        <v>0</v>
      </c>
      <c r="M55" s="203">
        <v>0</v>
      </c>
      <c r="N55" s="203">
        <v>0</v>
      </c>
      <c r="O55" s="203">
        <v>0</v>
      </c>
      <c r="P55" s="203">
        <v>0</v>
      </c>
      <c r="Q55" s="203">
        <v>0</v>
      </c>
      <c r="R55" s="203">
        <v>0</v>
      </c>
      <c r="S55" s="203">
        <v>0</v>
      </c>
      <c r="T55" s="203">
        <v>0</v>
      </c>
      <c r="U55" s="203">
        <v>0</v>
      </c>
      <c r="V55" s="203">
        <v>0</v>
      </c>
      <c r="W55" s="203">
        <v>0</v>
      </c>
      <c r="X55" s="203">
        <v>0</v>
      </c>
      <c r="Y55" s="203">
        <v>0</v>
      </c>
      <c r="Z55" s="203">
        <v>0</v>
      </c>
      <c r="AA55" s="203">
        <v>0</v>
      </c>
      <c r="AB55" s="203">
        <v>0</v>
      </c>
      <c r="AC55" s="203">
        <v>0</v>
      </c>
      <c r="AD55" s="203">
        <v>0</v>
      </c>
      <c r="AE55" s="203">
        <v>0</v>
      </c>
      <c r="AF55" s="203">
        <v>0</v>
      </c>
      <c r="AG55" s="203">
        <v>0</v>
      </c>
      <c r="AH55" s="203">
        <v>0</v>
      </c>
      <c r="AI55" s="203">
        <v>0</v>
      </c>
      <c r="AJ55" s="203">
        <v>0</v>
      </c>
      <c r="AK55" s="203">
        <v>0</v>
      </c>
      <c r="AL55" s="203">
        <v>0</v>
      </c>
      <c r="AM55" s="203">
        <v>0</v>
      </c>
      <c r="AN55" s="203">
        <v>0</v>
      </c>
      <c r="AO55" s="203">
        <v>0</v>
      </c>
      <c r="AP55" s="203">
        <v>0</v>
      </c>
      <c r="AQ55" s="203">
        <v>0</v>
      </c>
      <c r="AR55" s="203">
        <v>0</v>
      </c>
      <c r="AS55" s="203">
        <v>0</v>
      </c>
      <c r="AT55" s="203">
        <v>0</v>
      </c>
      <c r="AU55" s="203">
        <v>0</v>
      </c>
      <c r="AV55" s="203">
        <v>0</v>
      </c>
      <c r="AW55" s="203">
        <v>0</v>
      </c>
      <c r="AX55" s="203">
        <v>0</v>
      </c>
      <c r="AY55" s="203">
        <v>153</v>
      </c>
      <c r="AZ55" s="203">
        <v>146</v>
      </c>
      <c r="BA55" s="203">
        <v>158</v>
      </c>
      <c r="BB55" s="203">
        <v>166</v>
      </c>
      <c r="BC55" s="203">
        <v>178</v>
      </c>
      <c r="BD55" s="203">
        <v>188</v>
      </c>
      <c r="BE55" s="203">
        <v>199</v>
      </c>
      <c r="BF55" s="203">
        <v>206</v>
      </c>
      <c r="BG55" s="203">
        <v>204</v>
      </c>
      <c r="BH55" s="203">
        <v>189</v>
      </c>
      <c r="BI55" s="203">
        <v>184</v>
      </c>
      <c r="BJ55" s="203">
        <v>177</v>
      </c>
      <c r="BK55" s="203">
        <v>172</v>
      </c>
      <c r="BL55" s="203">
        <v>169</v>
      </c>
      <c r="BM55" s="203">
        <v>169</v>
      </c>
      <c r="BN55" s="203">
        <v>163</v>
      </c>
      <c r="BO55" s="203">
        <v>160</v>
      </c>
      <c r="BP55" s="203">
        <v>158</v>
      </c>
      <c r="BQ55" s="203">
        <v>151</v>
      </c>
      <c r="BR55" s="203">
        <v>155</v>
      </c>
      <c r="BS55" s="203">
        <v>147</v>
      </c>
      <c r="BT55" s="203">
        <v>152</v>
      </c>
      <c r="BU55" s="203">
        <v>156</v>
      </c>
      <c r="BV55" s="203">
        <v>152</v>
      </c>
      <c r="BW55" s="203">
        <v>149</v>
      </c>
      <c r="BX55" s="204">
        <v>148</v>
      </c>
      <c r="BY55" s="204">
        <v>147</v>
      </c>
      <c r="BZ55" s="205">
        <v>148</v>
      </c>
    </row>
    <row r="56" spans="1:78" x14ac:dyDescent="0.2">
      <c r="B56" s="193" t="s">
        <v>128</v>
      </c>
      <c r="D56" s="203">
        <v>0</v>
      </c>
      <c r="E56" s="203">
        <v>0</v>
      </c>
      <c r="F56" s="203">
        <v>0</v>
      </c>
      <c r="G56" s="203">
        <v>0</v>
      </c>
      <c r="H56" s="203">
        <v>0</v>
      </c>
      <c r="I56" s="203">
        <v>0</v>
      </c>
      <c r="J56" s="203">
        <v>0</v>
      </c>
      <c r="K56" s="203">
        <v>0</v>
      </c>
      <c r="L56" s="203">
        <v>0</v>
      </c>
      <c r="M56" s="203">
        <v>0</v>
      </c>
      <c r="N56" s="203">
        <v>0</v>
      </c>
      <c r="O56" s="203">
        <v>0</v>
      </c>
      <c r="P56" s="203">
        <v>0</v>
      </c>
      <c r="Q56" s="203">
        <v>0</v>
      </c>
      <c r="R56" s="203">
        <v>0</v>
      </c>
      <c r="S56" s="203">
        <v>0</v>
      </c>
      <c r="T56" s="203">
        <v>0</v>
      </c>
      <c r="U56" s="203">
        <v>0</v>
      </c>
      <c r="V56" s="203">
        <v>0</v>
      </c>
      <c r="W56" s="203">
        <v>0</v>
      </c>
      <c r="X56" s="203">
        <v>0</v>
      </c>
      <c r="Y56" s="203">
        <v>0</v>
      </c>
      <c r="Z56" s="203">
        <v>0</v>
      </c>
      <c r="AA56" s="203">
        <v>0</v>
      </c>
      <c r="AB56" s="203">
        <v>0</v>
      </c>
      <c r="AC56" s="203">
        <v>0</v>
      </c>
      <c r="AD56" s="203">
        <v>0</v>
      </c>
      <c r="AE56" s="203">
        <v>0</v>
      </c>
      <c r="AF56" s="203">
        <v>0</v>
      </c>
      <c r="AG56" s="203">
        <v>0</v>
      </c>
      <c r="AH56" s="203">
        <v>63</v>
      </c>
      <c r="AI56" s="203">
        <v>55</v>
      </c>
      <c r="AJ56" s="203">
        <v>54</v>
      </c>
      <c r="AK56" s="203">
        <v>52</v>
      </c>
      <c r="AL56" s="203">
        <v>48</v>
      </c>
      <c r="AM56" s="203">
        <v>49</v>
      </c>
      <c r="AN56" s="203">
        <v>48</v>
      </c>
      <c r="AO56" s="203">
        <v>48</v>
      </c>
      <c r="AP56" s="203">
        <v>45</v>
      </c>
      <c r="AQ56" s="203">
        <v>45</v>
      </c>
      <c r="AR56" s="203">
        <v>48</v>
      </c>
      <c r="AS56" s="203">
        <v>53</v>
      </c>
      <c r="AT56" s="203">
        <v>45</v>
      </c>
      <c r="AU56" s="203">
        <v>50</v>
      </c>
      <c r="AV56" s="203">
        <v>54</v>
      </c>
      <c r="AW56" s="203">
        <v>55</v>
      </c>
      <c r="AX56" s="203">
        <v>51</v>
      </c>
      <c r="AY56" s="203">
        <v>51</v>
      </c>
      <c r="AZ56" s="203">
        <v>46</v>
      </c>
      <c r="BA56" s="203">
        <v>38</v>
      </c>
      <c r="BB56" s="203">
        <v>36</v>
      </c>
      <c r="BC56" s="203">
        <v>34</v>
      </c>
      <c r="BD56" s="203">
        <v>30</v>
      </c>
      <c r="BE56" s="203">
        <v>29</v>
      </c>
      <c r="BF56" s="203">
        <v>29</v>
      </c>
      <c r="BG56" s="203">
        <v>27</v>
      </c>
      <c r="BH56" s="203">
        <v>26</v>
      </c>
      <c r="BI56" s="203">
        <v>23</v>
      </c>
      <c r="BJ56" s="203">
        <v>21</v>
      </c>
      <c r="BK56" s="203">
        <v>19</v>
      </c>
      <c r="BL56" s="203">
        <v>14</v>
      </c>
      <c r="BM56" s="203">
        <v>11</v>
      </c>
      <c r="BN56" s="203">
        <v>8</v>
      </c>
      <c r="BO56" s="203">
        <v>6</v>
      </c>
      <c r="BP56" s="203">
        <v>5</v>
      </c>
      <c r="BQ56" s="203">
        <v>3</v>
      </c>
      <c r="BR56" s="203">
        <v>2</v>
      </c>
      <c r="BS56" s="203">
        <v>1</v>
      </c>
      <c r="BT56" s="203">
        <v>1</v>
      </c>
      <c r="BU56" s="203">
        <v>0</v>
      </c>
      <c r="BV56" s="203">
        <v>0</v>
      </c>
      <c r="BW56" s="203">
        <v>0</v>
      </c>
      <c r="BX56" s="204">
        <v>0</v>
      </c>
      <c r="BY56" s="204">
        <v>0</v>
      </c>
      <c r="BZ56" s="205">
        <v>0</v>
      </c>
    </row>
    <row r="57" spans="1:78" x14ac:dyDescent="0.2">
      <c r="B57" s="193" t="s">
        <v>130</v>
      </c>
      <c r="D57" s="203">
        <v>0</v>
      </c>
      <c r="E57" s="203">
        <v>0</v>
      </c>
      <c r="F57" s="203">
        <v>0</v>
      </c>
      <c r="G57" s="203">
        <v>0</v>
      </c>
      <c r="H57" s="203">
        <v>0</v>
      </c>
      <c r="I57" s="203">
        <v>0</v>
      </c>
      <c r="J57" s="203">
        <v>0</v>
      </c>
      <c r="K57" s="203">
        <v>0</v>
      </c>
      <c r="L57" s="203">
        <v>0</v>
      </c>
      <c r="M57" s="203">
        <v>0</v>
      </c>
      <c r="N57" s="203">
        <v>0</v>
      </c>
      <c r="O57" s="203">
        <v>0</v>
      </c>
      <c r="P57" s="203">
        <v>0</v>
      </c>
      <c r="Q57" s="203">
        <v>0</v>
      </c>
      <c r="R57" s="203">
        <v>0</v>
      </c>
      <c r="S57" s="203">
        <v>0</v>
      </c>
      <c r="T57" s="203">
        <v>0</v>
      </c>
      <c r="U57" s="203">
        <v>0</v>
      </c>
      <c r="V57" s="203">
        <v>0</v>
      </c>
      <c r="W57" s="203">
        <v>0</v>
      </c>
      <c r="X57" s="203">
        <v>0</v>
      </c>
      <c r="Y57" s="203">
        <v>0</v>
      </c>
      <c r="Z57" s="203">
        <v>0</v>
      </c>
      <c r="AA57" s="203">
        <v>0</v>
      </c>
      <c r="AB57" s="203">
        <v>0</v>
      </c>
      <c r="AC57" s="203">
        <v>0</v>
      </c>
      <c r="AD57" s="203">
        <v>0</v>
      </c>
      <c r="AE57" s="203">
        <v>0</v>
      </c>
      <c r="AF57" s="203">
        <v>0</v>
      </c>
      <c r="AG57" s="203">
        <v>0</v>
      </c>
      <c r="AH57" s="203">
        <v>0</v>
      </c>
      <c r="AI57" s="203">
        <v>0</v>
      </c>
      <c r="AJ57" s="203">
        <v>0</v>
      </c>
      <c r="AK57" s="203">
        <v>0</v>
      </c>
      <c r="AL57" s="203">
        <v>0</v>
      </c>
      <c r="AM57" s="203">
        <v>0</v>
      </c>
      <c r="AN57" s="203">
        <v>0</v>
      </c>
      <c r="AO57" s="203">
        <v>0</v>
      </c>
      <c r="AP57" s="203">
        <v>0</v>
      </c>
      <c r="AQ57" s="203">
        <v>0</v>
      </c>
      <c r="AR57" s="203">
        <v>0</v>
      </c>
      <c r="AS57" s="203">
        <v>0</v>
      </c>
      <c r="AT57" s="203">
        <v>0</v>
      </c>
      <c r="AU57" s="203">
        <v>0</v>
      </c>
      <c r="AV57" s="203">
        <v>0</v>
      </c>
      <c r="AW57" s="203">
        <v>0</v>
      </c>
      <c r="AX57" s="203">
        <v>0</v>
      </c>
      <c r="AY57" s="203">
        <v>0</v>
      </c>
      <c r="AZ57" s="203">
        <v>0</v>
      </c>
      <c r="BA57" s="203">
        <v>0</v>
      </c>
      <c r="BB57" s="203">
        <v>0</v>
      </c>
      <c r="BC57" s="203">
        <v>0</v>
      </c>
      <c r="BD57" s="203">
        <v>0</v>
      </c>
      <c r="BE57" s="203">
        <v>0</v>
      </c>
      <c r="BF57" s="203">
        <v>0</v>
      </c>
      <c r="BG57" s="203">
        <v>178</v>
      </c>
      <c r="BH57" s="203">
        <v>235</v>
      </c>
      <c r="BI57" s="203">
        <v>279</v>
      </c>
      <c r="BJ57" s="203">
        <v>319</v>
      </c>
      <c r="BK57" s="203">
        <v>356</v>
      </c>
      <c r="BL57" s="203">
        <v>388</v>
      </c>
      <c r="BM57" s="203">
        <v>411</v>
      </c>
      <c r="BN57" s="203">
        <v>420</v>
      </c>
      <c r="BO57" s="203">
        <v>417</v>
      </c>
      <c r="BP57" s="203">
        <v>405</v>
      </c>
      <c r="BQ57" s="203">
        <v>396</v>
      </c>
      <c r="BR57" s="203">
        <v>378</v>
      </c>
      <c r="BS57" s="203">
        <v>378</v>
      </c>
      <c r="BT57" s="203">
        <v>365</v>
      </c>
      <c r="BU57" s="203">
        <v>380</v>
      </c>
      <c r="BV57" s="203">
        <v>372</v>
      </c>
      <c r="BW57" s="203">
        <v>369</v>
      </c>
      <c r="BX57" s="204">
        <v>365</v>
      </c>
      <c r="BY57" s="204">
        <v>368</v>
      </c>
      <c r="BZ57" s="205">
        <v>372</v>
      </c>
    </row>
    <row r="58" spans="1:78" x14ac:dyDescent="0.2">
      <c r="B58" s="207" t="s">
        <v>229</v>
      </c>
      <c r="D58" s="204">
        <v>0</v>
      </c>
      <c r="E58" s="204">
        <v>0</v>
      </c>
      <c r="F58" s="204">
        <v>0</v>
      </c>
      <c r="G58" s="204">
        <v>0</v>
      </c>
      <c r="H58" s="204">
        <v>0</v>
      </c>
      <c r="I58" s="204">
        <v>0</v>
      </c>
      <c r="J58" s="204">
        <v>0</v>
      </c>
      <c r="K58" s="204">
        <v>0</v>
      </c>
      <c r="L58" s="204">
        <v>0</v>
      </c>
      <c r="M58" s="204">
        <v>0</v>
      </c>
      <c r="N58" s="204">
        <v>0</v>
      </c>
      <c r="O58" s="204">
        <v>0</v>
      </c>
      <c r="P58" s="204">
        <v>0</v>
      </c>
      <c r="Q58" s="204">
        <v>0</v>
      </c>
      <c r="R58" s="204">
        <v>0</v>
      </c>
      <c r="S58" s="204">
        <v>0</v>
      </c>
      <c r="T58" s="204">
        <v>0</v>
      </c>
      <c r="U58" s="204">
        <v>0</v>
      </c>
      <c r="V58" s="204">
        <v>0</v>
      </c>
      <c r="W58" s="204">
        <v>0</v>
      </c>
      <c r="X58" s="204">
        <v>0</v>
      </c>
      <c r="Y58" s="204">
        <v>0</v>
      </c>
      <c r="Z58" s="204">
        <v>0</v>
      </c>
      <c r="AA58" s="204">
        <v>0</v>
      </c>
      <c r="AB58" s="204">
        <v>0</v>
      </c>
      <c r="AC58" s="204">
        <v>0</v>
      </c>
      <c r="AD58" s="204">
        <v>0</v>
      </c>
      <c r="AE58" s="204">
        <v>0</v>
      </c>
      <c r="AF58" s="204">
        <v>0</v>
      </c>
      <c r="AG58" s="204">
        <v>0</v>
      </c>
      <c r="AH58" s="204">
        <v>0</v>
      </c>
      <c r="AI58" s="204">
        <v>0</v>
      </c>
      <c r="AJ58" s="204">
        <v>0</v>
      </c>
      <c r="AK58" s="204">
        <v>0</v>
      </c>
      <c r="AL58" s="204">
        <v>0</v>
      </c>
      <c r="AM58" s="204">
        <v>0</v>
      </c>
      <c r="AN58" s="204">
        <v>0</v>
      </c>
      <c r="AO58" s="204">
        <v>0</v>
      </c>
      <c r="AP58" s="204">
        <v>0</v>
      </c>
      <c r="AQ58" s="204">
        <v>0</v>
      </c>
      <c r="AR58" s="204">
        <v>0</v>
      </c>
      <c r="AS58" s="204">
        <v>0</v>
      </c>
      <c r="AT58" s="204">
        <v>0</v>
      </c>
      <c r="AU58" s="204">
        <v>0</v>
      </c>
      <c r="AV58" s="204">
        <v>0</v>
      </c>
      <c r="AW58" s="204">
        <v>0</v>
      </c>
      <c r="AX58" s="204">
        <v>0</v>
      </c>
      <c r="AY58" s="204">
        <v>0</v>
      </c>
      <c r="AZ58" s="204">
        <v>0</v>
      </c>
      <c r="BA58" s="204">
        <v>0</v>
      </c>
      <c r="BB58" s="204">
        <v>0</v>
      </c>
      <c r="BC58" s="204">
        <v>0</v>
      </c>
      <c r="BD58" s="204">
        <v>0</v>
      </c>
      <c r="BE58" s="204">
        <v>0</v>
      </c>
      <c r="BF58" s="204">
        <v>0</v>
      </c>
      <c r="BG58" s="204">
        <v>20</v>
      </c>
      <c r="BH58" s="204">
        <v>22</v>
      </c>
      <c r="BI58" s="204">
        <v>24</v>
      </c>
      <c r="BJ58" s="204">
        <v>26</v>
      </c>
      <c r="BK58" s="204">
        <v>28</v>
      </c>
      <c r="BL58" s="204">
        <v>30</v>
      </c>
      <c r="BM58" s="204">
        <v>31</v>
      </c>
      <c r="BN58" s="204">
        <v>30</v>
      </c>
      <c r="BO58" s="204">
        <v>26</v>
      </c>
      <c r="BP58" s="204">
        <v>22</v>
      </c>
      <c r="BQ58" s="204">
        <v>22</v>
      </c>
      <c r="BR58" s="204">
        <v>20</v>
      </c>
      <c r="BS58" s="204">
        <v>19</v>
      </c>
      <c r="BT58" s="204">
        <v>18</v>
      </c>
      <c r="BU58" s="204">
        <v>18</v>
      </c>
      <c r="BV58" s="204">
        <v>19</v>
      </c>
      <c r="BW58" s="204">
        <v>19</v>
      </c>
      <c r="BX58" s="204">
        <v>17</v>
      </c>
      <c r="BY58" s="204">
        <v>17</v>
      </c>
      <c r="BZ58" s="205">
        <v>17</v>
      </c>
    </row>
    <row r="59" spans="1:78" x14ac:dyDescent="0.2">
      <c r="B59" s="207" t="s">
        <v>230</v>
      </c>
      <c r="D59" s="204">
        <v>0</v>
      </c>
      <c r="E59" s="204">
        <v>0</v>
      </c>
      <c r="F59" s="204">
        <v>0</v>
      </c>
      <c r="G59" s="204">
        <v>0</v>
      </c>
      <c r="H59" s="204">
        <v>0</v>
      </c>
      <c r="I59" s="204">
        <v>0</v>
      </c>
      <c r="J59" s="204">
        <v>0</v>
      </c>
      <c r="K59" s="204">
        <v>0</v>
      </c>
      <c r="L59" s="204">
        <v>0</v>
      </c>
      <c r="M59" s="204">
        <v>0</v>
      </c>
      <c r="N59" s="204">
        <v>0</v>
      </c>
      <c r="O59" s="204">
        <v>0</v>
      </c>
      <c r="P59" s="204">
        <v>0</v>
      </c>
      <c r="Q59" s="204">
        <v>0</v>
      </c>
      <c r="R59" s="204">
        <v>0</v>
      </c>
      <c r="S59" s="204">
        <v>0</v>
      </c>
      <c r="T59" s="204">
        <v>0</v>
      </c>
      <c r="U59" s="204">
        <v>0</v>
      </c>
      <c r="V59" s="204">
        <v>0</v>
      </c>
      <c r="W59" s="204">
        <v>0</v>
      </c>
      <c r="X59" s="204">
        <v>0</v>
      </c>
      <c r="Y59" s="204">
        <v>0</v>
      </c>
      <c r="Z59" s="204">
        <v>0</v>
      </c>
      <c r="AA59" s="204">
        <v>0</v>
      </c>
      <c r="AB59" s="204">
        <v>0</v>
      </c>
      <c r="AC59" s="204">
        <v>0</v>
      </c>
      <c r="AD59" s="204">
        <v>0</v>
      </c>
      <c r="AE59" s="204">
        <v>0</v>
      </c>
      <c r="AF59" s="204">
        <v>0</v>
      </c>
      <c r="AG59" s="204">
        <v>0</v>
      </c>
      <c r="AH59" s="204">
        <v>0</v>
      </c>
      <c r="AI59" s="204">
        <v>0</v>
      </c>
      <c r="AJ59" s="204">
        <v>0</v>
      </c>
      <c r="AK59" s="204">
        <v>0</v>
      </c>
      <c r="AL59" s="204">
        <v>0</v>
      </c>
      <c r="AM59" s="204">
        <v>0</v>
      </c>
      <c r="AN59" s="204">
        <v>0</v>
      </c>
      <c r="AO59" s="204">
        <v>0</v>
      </c>
      <c r="AP59" s="204">
        <v>0</v>
      </c>
      <c r="AQ59" s="204">
        <v>0</v>
      </c>
      <c r="AR59" s="204">
        <v>0</v>
      </c>
      <c r="AS59" s="204">
        <v>0</v>
      </c>
      <c r="AT59" s="204">
        <v>0</v>
      </c>
      <c r="AU59" s="204">
        <v>0</v>
      </c>
      <c r="AV59" s="204">
        <v>0</v>
      </c>
      <c r="AW59" s="204">
        <v>0</v>
      </c>
      <c r="AX59" s="204">
        <v>0</v>
      </c>
      <c r="AY59" s="204">
        <v>0</v>
      </c>
      <c r="AZ59" s="204">
        <v>0</v>
      </c>
      <c r="BA59" s="204">
        <v>0</v>
      </c>
      <c r="BB59" s="204">
        <v>0</v>
      </c>
      <c r="BC59" s="204">
        <v>0</v>
      </c>
      <c r="BD59" s="204">
        <v>0</v>
      </c>
      <c r="BE59" s="204">
        <v>0</v>
      </c>
      <c r="BF59" s="204">
        <v>0</v>
      </c>
      <c r="BG59" s="204">
        <v>158</v>
      </c>
      <c r="BH59" s="204">
        <v>213</v>
      </c>
      <c r="BI59" s="204">
        <v>255</v>
      </c>
      <c r="BJ59" s="204">
        <v>292</v>
      </c>
      <c r="BK59" s="204">
        <v>327</v>
      </c>
      <c r="BL59" s="204">
        <v>357</v>
      </c>
      <c r="BM59" s="204">
        <v>381</v>
      </c>
      <c r="BN59" s="204">
        <v>390</v>
      </c>
      <c r="BO59" s="204">
        <v>391</v>
      </c>
      <c r="BP59" s="204">
        <v>383</v>
      </c>
      <c r="BQ59" s="204">
        <v>374</v>
      </c>
      <c r="BR59" s="204">
        <v>358</v>
      </c>
      <c r="BS59" s="204">
        <v>359</v>
      </c>
      <c r="BT59" s="204">
        <v>347</v>
      </c>
      <c r="BU59" s="204">
        <v>362</v>
      </c>
      <c r="BV59" s="204">
        <v>353</v>
      </c>
      <c r="BW59" s="204">
        <v>350</v>
      </c>
      <c r="BX59" s="204">
        <v>348</v>
      </c>
      <c r="BY59" s="204">
        <v>351</v>
      </c>
      <c r="BZ59" s="205">
        <v>354</v>
      </c>
    </row>
    <row r="60" spans="1:78" ht="26.25" customHeight="1" x14ac:dyDescent="0.2">
      <c r="B60" s="193" t="s">
        <v>266</v>
      </c>
      <c r="D60" s="203">
        <v>0</v>
      </c>
      <c r="E60" s="203">
        <v>0</v>
      </c>
      <c r="F60" s="203">
        <v>0</v>
      </c>
      <c r="G60" s="203">
        <v>0</v>
      </c>
      <c r="H60" s="203">
        <v>0</v>
      </c>
      <c r="I60" s="203">
        <v>0</v>
      </c>
      <c r="J60" s="203">
        <v>0</v>
      </c>
      <c r="K60" s="203">
        <v>0</v>
      </c>
      <c r="L60" s="203">
        <v>0</v>
      </c>
      <c r="M60" s="203">
        <v>0</v>
      </c>
      <c r="N60" s="203">
        <v>0</v>
      </c>
      <c r="O60" s="203">
        <v>0</v>
      </c>
      <c r="P60" s="203">
        <v>0</v>
      </c>
      <c r="Q60" s="203">
        <v>0</v>
      </c>
      <c r="R60" s="203">
        <v>0</v>
      </c>
      <c r="S60" s="203">
        <v>0</v>
      </c>
      <c r="T60" s="203">
        <v>0</v>
      </c>
      <c r="U60" s="203">
        <v>0</v>
      </c>
      <c r="V60" s="203">
        <v>0</v>
      </c>
      <c r="W60" s="203">
        <v>0</v>
      </c>
      <c r="X60" s="203">
        <v>0</v>
      </c>
      <c r="Y60" s="203">
        <v>0</v>
      </c>
      <c r="Z60" s="203">
        <v>0</v>
      </c>
      <c r="AA60" s="203">
        <v>0</v>
      </c>
      <c r="AB60" s="203">
        <v>0</v>
      </c>
      <c r="AC60" s="203">
        <v>7720</v>
      </c>
      <c r="AD60" s="203">
        <v>8850</v>
      </c>
      <c r="AE60" s="203">
        <v>10</v>
      </c>
      <c r="AF60" s="203">
        <v>0</v>
      </c>
      <c r="AG60" s="203">
        <v>0</v>
      </c>
      <c r="AH60" s="203">
        <v>9600</v>
      </c>
      <c r="AI60" s="203">
        <v>9600</v>
      </c>
      <c r="AJ60" s="203">
        <v>9800</v>
      </c>
      <c r="AK60" s="203">
        <v>10100</v>
      </c>
      <c r="AL60" s="203">
        <v>10200</v>
      </c>
      <c r="AM60" s="203">
        <v>10300</v>
      </c>
      <c r="AN60" s="203">
        <v>10500</v>
      </c>
      <c r="AO60" s="203">
        <v>10500</v>
      </c>
      <c r="AP60" s="203">
        <v>10700</v>
      </c>
      <c r="AQ60" s="203">
        <v>10700</v>
      </c>
      <c r="AR60" s="203">
        <v>10900</v>
      </c>
      <c r="AS60" s="203">
        <v>11200</v>
      </c>
      <c r="AT60" s="203">
        <v>11236</v>
      </c>
      <c r="AU60" s="203">
        <v>11432</v>
      </c>
      <c r="AV60" s="203">
        <v>11511</v>
      </c>
      <c r="AW60" s="203">
        <v>12209</v>
      </c>
      <c r="AX60" s="203">
        <v>12331</v>
      </c>
      <c r="AY60" s="203">
        <v>12418</v>
      </c>
      <c r="AZ60" s="203">
        <v>12861</v>
      </c>
      <c r="BA60" s="203">
        <v>12326</v>
      </c>
      <c r="BB60" s="203">
        <v>12442</v>
      </c>
      <c r="BC60" s="203">
        <v>11818</v>
      </c>
      <c r="BD60" s="203">
        <v>11896</v>
      </c>
      <c r="BE60" s="203">
        <v>12014</v>
      </c>
      <c r="BF60" s="203">
        <v>12002</v>
      </c>
      <c r="BG60" s="203">
        <v>12232</v>
      </c>
      <c r="BH60" s="203">
        <v>12302</v>
      </c>
      <c r="BI60" s="203">
        <v>12387</v>
      </c>
      <c r="BJ60" s="203">
        <v>12586</v>
      </c>
      <c r="BK60" s="203">
        <v>12728</v>
      </c>
      <c r="BL60" s="203">
        <v>11754</v>
      </c>
      <c r="BM60" s="203">
        <v>12123</v>
      </c>
      <c r="BN60" s="203">
        <v>12239</v>
      </c>
      <c r="BO60" s="203">
        <v>12335</v>
      </c>
      <c r="BP60" s="203">
        <v>12346</v>
      </c>
      <c r="BQ60" s="203">
        <v>12245</v>
      </c>
      <c r="BR60" s="203">
        <v>12459</v>
      </c>
      <c r="BS60" s="203">
        <v>12757</v>
      </c>
      <c r="BT60" s="203">
        <v>12642</v>
      </c>
      <c r="BU60" s="203">
        <v>12448</v>
      </c>
      <c r="BV60" s="203">
        <v>12355</v>
      </c>
      <c r="BW60" s="203">
        <v>12334</v>
      </c>
      <c r="BX60" s="204">
        <v>12252</v>
      </c>
      <c r="BY60" s="204">
        <v>12233</v>
      </c>
      <c r="BZ60" s="205">
        <v>12215</v>
      </c>
    </row>
    <row r="61" spans="1:78" x14ac:dyDescent="0.2">
      <c r="B61" s="193" t="s">
        <v>22</v>
      </c>
      <c r="D61" s="204">
        <v>0</v>
      </c>
      <c r="E61" s="204">
        <v>0</v>
      </c>
      <c r="F61" s="204">
        <v>0</v>
      </c>
      <c r="G61" s="204">
        <v>0</v>
      </c>
      <c r="H61" s="204">
        <v>0</v>
      </c>
      <c r="I61" s="204">
        <v>0</v>
      </c>
      <c r="J61" s="204">
        <v>0</v>
      </c>
      <c r="K61" s="204">
        <v>0</v>
      </c>
      <c r="L61" s="204">
        <v>0</v>
      </c>
      <c r="M61" s="204">
        <v>0</v>
      </c>
      <c r="N61" s="204">
        <v>0</v>
      </c>
      <c r="O61" s="204">
        <v>0</v>
      </c>
      <c r="P61" s="204">
        <v>0</v>
      </c>
      <c r="Q61" s="204">
        <v>0</v>
      </c>
      <c r="R61" s="204">
        <v>0</v>
      </c>
      <c r="S61" s="204">
        <v>0</v>
      </c>
      <c r="T61" s="204">
        <v>0</v>
      </c>
      <c r="U61" s="204">
        <v>0</v>
      </c>
      <c r="V61" s="204">
        <v>0</v>
      </c>
      <c r="W61" s="204">
        <v>0</v>
      </c>
      <c r="X61" s="204">
        <v>0</v>
      </c>
      <c r="Y61" s="204">
        <v>0</v>
      </c>
      <c r="Z61" s="204">
        <v>0</v>
      </c>
      <c r="AA61" s="204">
        <v>0</v>
      </c>
      <c r="AB61" s="204">
        <v>0</v>
      </c>
      <c r="AC61" s="204">
        <v>0</v>
      </c>
      <c r="AD61" s="204">
        <v>0</v>
      </c>
      <c r="AE61" s="204">
        <v>0</v>
      </c>
      <c r="AF61" s="204">
        <v>0</v>
      </c>
      <c r="AG61" s="204">
        <v>0</v>
      </c>
      <c r="AH61" s="204">
        <v>0</v>
      </c>
      <c r="AI61" s="204">
        <v>0</v>
      </c>
      <c r="AJ61" s="204">
        <v>0</v>
      </c>
      <c r="AK61" s="204">
        <v>0</v>
      </c>
      <c r="AL61" s="204">
        <v>0</v>
      </c>
      <c r="AM61" s="204">
        <v>0</v>
      </c>
      <c r="AN61" s="204">
        <v>0</v>
      </c>
      <c r="AO61" s="204">
        <v>0</v>
      </c>
      <c r="AP61" s="204">
        <v>0</v>
      </c>
      <c r="AQ61" s="204">
        <v>0</v>
      </c>
      <c r="AR61" s="204">
        <v>3013</v>
      </c>
      <c r="AS61" s="204">
        <v>2979</v>
      </c>
      <c r="AT61" s="204">
        <v>3735</v>
      </c>
      <c r="AU61" s="204">
        <v>3159</v>
      </c>
      <c r="AV61" s="204">
        <v>2996</v>
      </c>
      <c r="AW61" s="204">
        <v>2838</v>
      </c>
      <c r="AX61" s="204">
        <v>2801</v>
      </c>
      <c r="AY61" s="204">
        <v>2769</v>
      </c>
      <c r="AZ61" s="204">
        <v>2692</v>
      </c>
      <c r="BA61" s="204">
        <v>2623</v>
      </c>
      <c r="BB61" s="204">
        <v>2567</v>
      </c>
      <c r="BC61" s="204">
        <v>2471</v>
      </c>
      <c r="BD61" s="204">
        <v>2387</v>
      </c>
      <c r="BE61" s="204">
        <v>2371</v>
      </c>
      <c r="BF61" s="204">
        <v>2357</v>
      </c>
      <c r="BG61" s="204">
        <v>2335</v>
      </c>
      <c r="BH61" s="204">
        <v>2442</v>
      </c>
      <c r="BI61" s="204">
        <v>2426</v>
      </c>
      <c r="BJ61" s="204">
        <v>2510</v>
      </c>
      <c r="BK61" s="204">
        <v>2535</v>
      </c>
      <c r="BL61" s="204">
        <v>2592</v>
      </c>
      <c r="BM61" s="204">
        <v>2631</v>
      </c>
      <c r="BN61" s="204">
        <v>2633</v>
      </c>
      <c r="BO61" s="204">
        <v>2620</v>
      </c>
      <c r="BP61" s="204">
        <v>2544</v>
      </c>
      <c r="BQ61" s="204">
        <v>0</v>
      </c>
      <c r="BR61" s="204">
        <v>0</v>
      </c>
      <c r="BS61" s="204">
        <v>0</v>
      </c>
      <c r="BT61" s="204">
        <v>0</v>
      </c>
      <c r="BU61" s="204">
        <v>0</v>
      </c>
      <c r="BV61" s="204">
        <v>0</v>
      </c>
      <c r="BW61" s="204">
        <v>0</v>
      </c>
      <c r="BX61" s="204">
        <v>0</v>
      </c>
      <c r="BY61" s="204">
        <v>0</v>
      </c>
      <c r="BZ61" s="205">
        <v>0</v>
      </c>
    </row>
    <row r="62" spans="1:78" x14ac:dyDescent="0.2">
      <c r="B62" s="193" t="s">
        <v>138</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c r="AM62" s="203">
        <v>0</v>
      </c>
      <c r="AN62" s="203">
        <v>0</v>
      </c>
      <c r="AO62" s="203">
        <v>0</v>
      </c>
      <c r="AP62" s="203">
        <v>0</v>
      </c>
      <c r="AQ62" s="203">
        <v>0</v>
      </c>
      <c r="AR62" s="203">
        <v>0</v>
      </c>
      <c r="AS62" s="203">
        <v>0</v>
      </c>
      <c r="AT62" s="203">
        <v>0</v>
      </c>
      <c r="AU62" s="203">
        <v>0</v>
      </c>
      <c r="AV62" s="203">
        <v>310</v>
      </c>
      <c r="AW62" s="203">
        <v>358</v>
      </c>
      <c r="AX62" s="203">
        <v>404</v>
      </c>
      <c r="AY62" s="203">
        <v>455</v>
      </c>
      <c r="AZ62" s="203">
        <v>505</v>
      </c>
      <c r="BA62" s="203">
        <v>556</v>
      </c>
      <c r="BB62" s="203">
        <v>597</v>
      </c>
      <c r="BC62" s="203">
        <v>635</v>
      </c>
      <c r="BD62" s="203">
        <v>677</v>
      </c>
      <c r="BE62" s="203">
        <v>719</v>
      </c>
      <c r="BF62" s="203">
        <v>741</v>
      </c>
      <c r="BG62" s="203">
        <v>784</v>
      </c>
      <c r="BH62" s="203">
        <v>826</v>
      </c>
      <c r="BI62" s="203">
        <v>864</v>
      </c>
      <c r="BJ62" s="203">
        <v>903</v>
      </c>
      <c r="BK62" s="203">
        <v>949</v>
      </c>
      <c r="BL62" s="203">
        <v>991</v>
      </c>
      <c r="BM62" s="203">
        <v>1031</v>
      </c>
      <c r="BN62" s="203">
        <v>1055</v>
      </c>
      <c r="BO62" s="203">
        <v>1066</v>
      </c>
      <c r="BP62" s="203">
        <v>1079</v>
      </c>
      <c r="BQ62" s="203">
        <v>1079</v>
      </c>
      <c r="BR62" s="203">
        <v>1072</v>
      </c>
      <c r="BS62" s="203">
        <v>1049</v>
      </c>
      <c r="BT62" s="203">
        <v>972</v>
      </c>
      <c r="BU62" s="203">
        <v>865</v>
      </c>
      <c r="BV62" s="203">
        <v>762</v>
      </c>
      <c r="BW62" s="203">
        <v>637</v>
      </c>
      <c r="BX62" s="204">
        <v>574</v>
      </c>
      <c r="BY62" s="204">
        <v>531</v>
      </c>
      <c r="BZ62" s="205">
        <v>490</v>
      </c>
    </row>
    <row r="63" spans="1:78" x14ac:dyDescent="0.2">
      <c r="B63" s="207" t="s">
        <v>229</v>
      </c>
      <c r="D63" s="203">
        <v>0</v>
      </c>
      <c r="E63" s="203">
        <v>0</v>
      </c>
      <c r="F63" s="203">
        <v>0</v>
      </c>
      <c r="G63" s="203">
        <v>0</v>
      </c>
      <c r="H63" s="203">
        <v>0</v>
      </c>
      <c r="I63" s="203">
        <v>0</v>
      </c>
      <c r="J63" s="203">
        <v>0</v>
      </c>
      <c r="K63" s="203">
        <v>0</v>
      </c>
      <c r="L63" s="203">
        <v>0</v>
      </c>
      <c r="M63" s="203">
        <v>0</v>
      </c>
      <c r="N63" s="203">
        <v>0</v>
      </c>
      <c r="O63" s="203">
        <v>0</v>
      </c>
      <c r="P63" s="203">
        <v>0</v>
      </c>
      <c r="Q63" s="203">
        <v>0</v>
      </c>
      <c r="R63" s="203">
        <v>0</v>
      </c>
      <c r="S63" s="203">
        <v>0</v>
      </c>
      <c r="T63" s="203">
        <v>0</v>
      </c>
      <c r="U63" s="203">
        <v>0</v>
      </c>
      <c r="V63" s="203">
        <v>0</v>
      </c>
      <c r="W63" s="203">
        <v>0</v>
      </c>
      <c r="X63" s="203">
        <v>0</v>
      </c>
      <c r="Y63" s="203">
        <v>0</v>
      </c>
      <c r="Z63" s="203">
        <v>0</v>
      </c>
      <c r="AA63" s="203">
        <v>0</v>
      </c>
      <c r="AB63" s="203">
        <v>0</v>
      </c>
      <c r="AC63" s="203">
        <v>0</v>
      </c>
      <c r="AD63" s="203">
        <v>0</v>
      </c>
      <c r="AE63" s="203">
        <v>0</v>
      </c>
      <c r="AF63" s="203">
        <v>0</v>
      </c>
      <c r="AG63" s="203">
        <v>0</v>
      </c>
      <c r="AH63" s="203">
        <v>0</v>
      </c>
      <c r="AI63" s="203">
        <v>0</v>
      </c>
      <c r="AJ63" s="203">
        <v>0</v>
      </c>
      <c r="AK63" s="203">
        <v>0</v>
      </c>
      <c r="AL63" s="203">
        <v>0</v>
      </c>
      <c r="AM63" s="203">
        <v>0</v>
      </c>
      <c r="AN63" s="203">
        <v>0</v>
      </c>
      <c r="AO63" s="203">
        <v>0</v>
      </c>
      <c r="AP63" s="203">
        <v>0</v>
      </c>
      <c r="AQ63" s="203">
        <v>0</v>
      </c>
      <c r="AR63" s="203">
        <v>0</v>
      </c>
      <c r="AS63" s="203">
        <v>0</v>
      </c>
      <c r="AT63" s="203">
        <v>0</v>
      </c>
      <c r="AU63" s="203">
        <v>0</v>
      </c>
      <c r="AV63" s="203">
        <v>292</v>
      </c>
      <c r="AW63" s="203">
        <v>357</v>
      </c>
      <c r="AX63" s="203">
        <v>402</v>
      </c>
      <c r="AY63" s="203">
        <v>452</v>
      </c>
      <c r="AZ63" s="203">
        <v>503</v>
      </c>
      <c r="BA63" s="203">
        <v>555</v>
      </c>
      <c r="BB63" s="203">
        <v>595</v>
      </c>
      <c r="BC63" s="203">
        <v>632</v>
      </c>
      <c r="BD63" s="203">
        <v>674</v>
      </c>
      <c r="BE63" s="203">
        <v>715</v>
      </c>
      <c r="BF63" s="203">
        <v>736</v>
      </c>
      <c r="BG63" s="203">
        <v>779</v>
      </c>
      <c r="BH63" s="203">
        <v>821</v>
      </c>
      <c r="BI63" s="203">
        <v>859</v>
      </c>
      <c r="BJ63" s="203">
        <v>897</v>
      </c>
      <c r="BK63" s="203">
        <v>942</v>
      </c>
      <c r="BL63" s="203">
        <v>984</v>
      </c>
      <c r="BM63" s="203">
        <v>1023</v>
      </c>
      <c r="BN63" s="203">
        <v>1046</v>
      </c>
      <c r="BO63" s="203">
        <v>1057</v>
      </c>
      <c r="BP63" s="203">
        <v>1070</v>
      </c>
      <c r="BQ63" s="203">
        <v>1069</v>
      </c>
      <c r="BR63" s="203">
        <v>1062</v>
      </c>
      <c r="BS63" s="203">
        <v>1039</v>
      </c>
      <c r="BT63" s="203">
        <v>962</v>
      </c>
      <c r="BU63" s="203">
        <v>856</v>
      </c>
      <c r="BV63" s="203">
        <v>754</v>
      </c>
      <c r="BW63" s="203">
        <v>630</v>
      </c>
      <c r="BX63" s="204">
        <v>567</v>
      </c>
      <c r="BY63" s="204">
        <v>525</v>
      </c>
      <c r="BZ63" s="205">
        <v>484</v>
      </c>
    </row>
    <row r="64" spans="1:78" x14ac:dyDescent="0.2">
      <c r="B64" s="207" t="s">
        <v>230</v>
      </c>
      <c r="D64" s="203">
        <v>0</v>
      </c>
      <c r="E64" s="203">
        <v>0</v>
      </c>
      <c r="F64" s="203">
        <v>0</v>
      </c>
      <c r="G64" s="203">
        <v>0</v>
      </c>
      <c r="H64" s="203">
        <v>0</v>
      </c>
      <c r="I64" s="203">
        <v>0</v>
      </c>
      <c r="J64" s="203">
        <v>0</v>
      </c>
      <c r="K64" s="203">
        <v>0</v>
      </c>
      <c r="L64" s="203">
        <v>0</v>
      </c>
      <c r="M64" s="203">
        <v>0</v>
      </c>
      <c r="N64" s="203">
        <v>0</v>
      </c>
      <c r="O64" s="203">
        <v>0</v>
      </c>
      <c r="P64" s="203">
        <v>0</v>
      </c>
      <c r="Q64" s="203">
        <v>0</v>
      </c>
      <c r="R64" s="203">
        <v>0</v>
      </c>
      <c r="S64" s="203">
        <v>0</v>
      </c>
      <c r="T64" s="203">
        <v>0</v>
      </c>
      <c r="U64" s="203">
        <v>0</v>
      </c>
      <c r="V64" s="203">
        <v>0</v>
      </c>
      <c r="W64" s="203">
        <v>0</v>
      </c>
      <c r="X64" s="203">
        <v>0</v>
      </c>
      <c r="Y64" s="203">
        <v>0</v>
      </c>
      <c r="Z64" s="203">
        <v>0</v>
      </c>
      <c r="AA64" s="203">
        <v>0</v>
      </c>
      <c r="AB64" s="203">
        <v>0</v>
      </c>
      <c r="AC64" s="203">
        <v>0</v>
      </c>
      <c r="AD64" s="203">
        <v>0</v>
      </c>
      <c r="AE64" s="203">
        <v>0</v>
      </c>
      <c r="AF64" s="203">
        <v>0</v>
      </c>
      <c r="AG64" s="203">
        <v>0</v>
      </c>
      <c r="AH64" s="203">
        <v>0</v>
      </c>
      <c r="AI64" s="203">
        <v>0</v>
      </c>
      <c r="AJ64" s="203">
        <v>0</v>
      </c>
      <c r="AK64" s="203">
        <v>0</v>
      </c>
      <c r="AL64" s="203">
        <v>0</v>
      </c>
      <c r="AM64" s="203">
        <v>0</v>
      </c>
      <c r="AN64" s="203">
        <v>0</v>
      </c>
      <c r="AO64" s="203">
        <v>0</v>
      </c>
      <c r="AP64" s="203">
        <v>0</v>
      </c>
      <c r="AQ64" s="203">
        <v>0</v>
      </c>
      <c r="AR64" s="203">
        <v>0</v>
      </c>
      <c r="AS64" s="203">
        <v>0</v>
      </c>
      <c r="AT64" s="203">
        <v>0</v>
      </c>
      <c r="AU64" s="203">
        <v>0</v>
      </c>
      <c r="AV64" s="203">
        <v>18</v>
      </c>
      <c r="AW64" s="203">
        <v>1</v>
      </c>
      <c r="AX64" s="203">
        <v>2</v>
      </c>
      <c r="AY64" s="203">
        <v>3</v>
      </c>
      <c r="AZ64" s="203">
        <v>2</v>
      </c>
      <c r="BA64" s="203">
        <v>1</v>
      </c>
      <c r="BB64" s="203">
        <v>2</v>
      </c>
      <c r="BC64" s="203">
        <v>3</v>
      </c>
      <c r="BD64" s="203">
        <v>3</v>
      </c>
      <c r="BE64" s="203">
        <v>4</v>
      </c>
      <c r="BF64" s="203">
        <v>5</v>
      </c>
      <c r="BG64" s="203">
        <v>5</v>
      </c>
      <c r="BH64" s="203">
        <v>5</v>
      </c>
      <c r="BI64" s="203">
        <v>5</v>
      </c>
      <c r="BJ64" s="203">
        <v>6</v>
      </c>
      <c r="BK64" s="203">
        <v>6</v>
      </c>
      <c r="BL64" s="203">
        <v>7</v>
      </c>
      <c r="BM64" s="203">
        <v>8</v>
      </c>
      <c r="BN64" s="203">
        <v>9</v>
      </c>
      <c r="BO64" s="203">
        <v>9</v>
      </c>
      <c r="BP64" s="203">
        <v>9</v>
      </c>
      <c r="BQ64" s="203">
        <v>10</v>
      </c>
      <c r="BR64" s="203">
        <v>10</v>
      </c>
      <c r="BS64" s="203">
        <v>11</v>
      </c>
      <c r="BT64" s="203">
        <v>10</v>
      </c>
      <c r="BU64" s="203">
        <v>9</v>
      </c>
      <c r="BV64" s="203">
        <v>9</v>
      </c>
      <c r="BW64" s="203">
        <v>8</v>
      </c>
      <c r="BX64" s="204">
        <v>7</v>
      </c>
      <c r="BY64" s="204">
        <v>7</v>
      </c>
      <c r="BZ64" s="205">
        <v>6</v>
      </c>
    </row>
    <row r="65" spans="1:78" ht="26.25" customHeight="1" x14ac:dyDescent="0.2">
      <c r="B65" s="193" t="s">
        <v>741</v>
      </c>
      <c r="D65" s="204">
        <v>0</v>
      </c>
      <c r="E65" s="204">
        <v>0</v>
      </c>
      <c r="F65" s="204">
        <v>0</v>
      </c>
      <c r="G65" s="204">
        <v>0</v>
      </c>
      <c r="H65" s="204">
        <v>0</v>
      </c>
      <c r="I65" s="204">
        <v>0</v>
      </c>
      <c r="J65" s="204">
        <v>0</v>
      </c>
      <c r="K65" s="204">
        <v>0</v>
      </c>
      <c r="L65" s="204">
        <v>0</v>
      </c>
      <c r="M65" s="204">
        <v>0</v>
      </c>
      <c r="N65" s="204">
        <v>0</v>
      </c>
      <c r="O65" s="204">
        <v>0</v>
      </c>
      <c r="P65" s="204">
        <v>0</v>
      </c>
      <c r="Q65" s="204">
        <v>0</v>
      </c>
      <c r="R65" s="204">
        <v>0</v>
      </c>
      <c r="S65" s="204">
        <v>0</v>
      </c>
      <c r="T65" s="204">
        <v>0</v>
      </c>
      <c r="U65" s="204">
        <v>0</v>
      </c>
      <c r="V65" s="204">
        <v>0</v>
      </c>
      <c r="W65" s="204">
        <v>0</v>
      </c>
      <c r="X65" s="204">
        <v>0</v>
      </c>
      <c r="Y65" s="204">
        <v>0</v>
      </c>
      <c r="Z65" s="204">
        <v>0</v>
      </c>
      <c r="AA65" s="204">
        <v>0</v>
      </c>
      <c r="AB65" s="204">
        <v>0</v>
      </c>
      <c r="AC65" s="204">
        <v>0</v>
      </c>
      <c r="AD65" s="204">
        <v>0</v>
      </c>
      <c r="AE65" s="204">
        <v>0</v>
      </c>
      <c r="AF65" s="204">
        <v>0</v>
      </c>
      <c r="AG65" s="204">
        <v>0</v>
      </c>
      <c r="AH65" s="204">
        <v>0</v>
      </c>
      <c r="AI65" s="204">
        <v>0</v>
      </c>
      <c r="AJ65" s="204">
        <v>0</v>
      </c>
      <c r="AK65" s="204">
        <v>0</v>
      </c>
      <c r="AL65" s="204">
        <v>0</v>
      </c>
      <c r="AM65" s="204">
        <v>0</v>
      </c>
      <c r="AN65" s="204">
        <v>0</v>
      </c>
      <c r="AO65" s="204">
        <v>0</v>
      </c>
      <c r="AP65" s="204">
        <v>0</v>
      </c>
      <c r="AQ65" s="204">
        <v>0</v>
      </c>
      <c r="AR65" s="204">
        <v>2178</v>
      </c>
      <c r="AS65" s="204">
        <v>2116</v>
      </c>
      <c r="AT65" s="204">
        <v>2076</v>
      </c>
      <c r="AU65" s="204">
        <v>1981</v>
      </c>
      <c r="AV65" s="204">
        <v>1929</v>
      </c>
      <c r="AW65" s="204">
        <v>1955</v>
      </c>
      <c r="AX65" s="204">
        <v>1937</v>
      </c>
      <c r="AY65" s="204">
        <v>1917</v>
      </c>
      <c r="AZ65" s="204">
        <v>1886</v>
      </c>
      <c r="BA65" s="204">
        <v>1844</v>
      </c>
      <c r="BB65" s="204">
        <v>1798</v>
      </c>
      <c r="BC65" s="204">
        <v>1726</v>
      </c>
      <c r="BD65" s="204">
        <v>1664</v>
      </c>
      <c r="BE65" s="204">
        <v>1637</v>
      </c>
      <c r="BF65" s="204">
        <v>1612</v>
      </c>
      <c r="BG65" s="204">
        <v>1546</v>
      </c>
      <c r="BH65" s="204">
        <v>1554</v>
      </c>
      <c r="BI65" s="204">
        <v>1491</v>
      </c>
      <c r="BJ65" s="204">
        <v>1503</v>
      </c>
      <c r="BK65" s="204">
        <v>1509</v>
      </c>
      <c r="BL65" s="204">
        <v>1541</v>
      </c>
      <c r="BM65" s="204">
        <v>1566</v>
      </c>
      <c r="BN65" s="204">
        <v>1574</v>
      </c>
      <c r="BO65" s="204">
        <v>1576</v>
      </c>
      <c r="BP65" s="204">
        <v>1551</v>
      </c>
      <c r="BQ65" s="204">
        <v>1505</v>
      </c>
      <c r="BR65" s="204">
        <v>1464</v>
      </c>
      <c r="BS65" s="204">
        <v>1417</v>
      </c>
      <c r="BT65" s="204">
        <v>1364</v>
      </c>
      <c r="BU65" s="204">
        <v>1298</v>
      </c>
      <c r="BV65" s="204">
        <v>1221</v>
      </c>
      <c r="BW65" s="204">
        <v>1165</v>
      </c>
      <c r="BX65" s="204">
        <v>1128</v>
      </c>
      <c r="BY65" s="204">
        <v>1132</v>
      </c>
      <c r="BZ65" s="205">
        <v>1147</v>
      </c>
    </row>
    <row r="66" spans="1:78" x14ac:dyDescent="0.2">
      <c r="B66" s="193" t="s">
        <v>255</v>
      </c>
      <c r="D66" s="203">
        <v>0</v>
      </c>
      <c r="E66" s="203">
        <v>0</v>
      </c>
      <c r="F66" s="203">
        <v>0</v>
      </c>
      <c r="G66" s="203">
        <v>0</v>
      </c>
      <c r="H66" s="203">
        <v>0</v>
      </c>
      <c r="I66" s="203">
        <v>0</v>
      </c>
      <c r="J66" s="203">
        <v>0</v>
      </c>
      <c r="K66" s="203">
        <v>0</v>
      </c>
      <c r="L66" s="203">
        <v>0</v>
      </c>
      <c r="M66" s="203">
        <v>0</v>
      </c>
      <c r="N66" s="203">
        <v>0</v>
      </c>
      <c r="O66" s="203">
        <v>0</v>
      </c>
      <c r="P66" s="203">
        <v>0</v>
      </c>
      <c r="Q66" s="203">
        <v>0</v>
      </c>
      <c r="R66" s="203">
        <v>0</v>
      </c>
      <c r="S66" s="203">
        <v>0</v>
      </c>
      <c r="T66" s="203">
        <v>0</v>
      </c>
      <c r="U66" s="203">
        <v>0</v>
      </c>
      <c r="V66" s="203">
        <v>0</v>
      </c>
      <c r="W66" s="203">
        <v>0</v>
      </c>
      <c r="X66" s="203">
        <v>0</v>
      </c>
      <c r="Y66" s="203">
        <v>0</v>
      </c>
      <c r="Z66" s="203">
        <v>0</v>
      </c>
      <c r="AA66" s="203">
        <v>0</v>
      </c>
      <c r="AB66" s="203">
        <v>0</v>
      </c>
      <c r="AC66" s="203">
        <v>0</v>
      </c>
      <c r="AD66" s="203">
        <v>0</v>
      </c>
      <c r="AE66" s="203">
        <v>0</v>
      </c>
      <c r="AF66" s="203">
        <v>0</v>
      </c>
      <c r="AG66" s="203">
        <v>0</v>
      </c>
      <c r="AH66" s="203">
        <v>43</v>
      </c>
      <c r="AI66" s="203">
        <v>51</v>
      </c>
      <c r="AJ66" s="203">
        <v>54</v>
      </c>
      <c r="AK66" s="203">
        <v>58</v>
      </c>
      <c r="AL66" s="203">
        <v>62</v>
      </c>
      <c r="AM66" s="203">
        <v>67</v>
      </c>
      <c r="AN66" s="203">
        <v>81</v>
      </c>
      <c r="AO66" s="203">
        <v>96</v>
      </c>
      <c r="AP66" s="203">
        <v>118</v>
      </c>
      <c r="AQ66" s="203">
        <v>143</v>
      </c>
      <c r="AR66" s="203">
        <v>168</v>
      </c>
      <c r="AS66" s="203">
        <v>197</v>
      </c>
      <c r="AT66" s="203">
        <v>230</v>
      </c>
      <c r="AU66" s="203">
        <v>259</v>
      </c>
      <c r="AV66" s="203">
        <v>281</v>
      </c>
      <c r="AW66" s="203">
        <v>299</v>
      </c>
      <c r="AX66" s="203">
        <v>306</v>
      </c>
      <c r="AY66" s="203">
        <v>272</v>
      </c>
      <c r="AZ66" s="203">
        <v>215</v>
      </c>
      <c r="BA66" s="203">
        <v>152</v>
      </c>
      <c r="BB66" s="203">
        <v>83</v>
      </c>
      <c r="BC66" s="203">
        <v>26</v>
      </c>
      <c r="BD66" s="203">
        <v>7</v>
      </c>
      <c r="BE66" s="203">
        <v>2</v>
      </c>
      <c r="BF66" s="203">
        <v>0</v>
      </c>
      <c r="BG66" s="203">
        <v>0</v>
      </c>
      <c r="BH66" s="203">
        <v>0</v>
      </c>
      <c r="BI66" s="203">
        <v>0</v>
      </c>
      <c r="BJ66" s="203">
        <v>0</v>
      </c>
      <c r="BK66" s="203">
        <v>0</v>
      </c>
      <c r="BL66" s="203">
        <v>0</v>
      </c>
      <c r="BM66" s="203">
        <v>0</v>
      </c>
      <c r="BN66" s="203">
        <v>0</v>
      </c>
      <c r="BO66" s="203">
        <v>0</v>
      </c>
      <c r="BP66" s="203">
        <v>0</v>
      </c>
      <c r="BQ66" s="203">
        <v>0</v>
      </c>
      <c r="BR66" s="203">
        <v>0</v>
      </c>
      <c r="BS66" s="203">
        <v>0</v>
      </c>
      <c r="BT66" s="203">
        <v>0</v>
      </c>
      <c r="BU66" s="203">
        <v>0</v>
      </c>
      <c r="BV66" s="203">
        <v>0</v>
      </c>
      <c r="BW66" s="203">
        <v>0</v>
      </c>
      <c r="BX66" s="204">
        <v>0</v>
      </c>
      <c r="BY66" s="204">
        <v>0</v>
      </c>
      <c r="BZ66" s="205">
        <v>0</v>
      </c>
    </row>
    <row r="67" spans="1:78" x14ac:dyDescent="0.2">
      <c r="B67" s="207" t="s">
        <v>229</v>
      </c>
      <c r="D67" s="203">
        <v>0</v>
      </c>
      <c r="E67" s="203">
        <v>0</v>
      </c>
      <c r="F67" s="203">
        <v>0</v>
      </c>
      <c r="G67" s="203">
        <v>0</v>
      </c>
      <c r="H67" s="203">
        <v>0</v>
      </c>
      <c r="I67" s="203">
        <v>0</v>
      </c>
      <c r="J67" s="203">
        <v>0</v>
      </c>
      <c r="K67" s="203">
        <v>0</v>
      </c>
      <c r="L67" s="203">
        <v>0</v>
      </c>
      <c r="M67" s="203">
        <v>0</v>
      </c>
      <c r="N67" s="203">
        <v>0</v>
      </c>
      <c r="O67" s="203">
        <v>0</v>
      </c>
      <c r="P67" s="203">
        <v>0</v>
      </c>
      <c r="Q67" s="203">
        <v>0</v>
      </c>
      <c r="R67" s="203">
        <v>0</v>
      </c>
      <c r="S67" s="203">
        <v>0</v>
      </c>
      <c r="T67" s="203">
        <v>0</v>
      </c>
      <c r="U67" s="203">
        <v>0</v>
      </c>
      <c r="V67" s="203">
        <v>0</v>
      </c>
      <c r="W67" s="203">
        <v>0</v>
      </c>
      <c r="X67" s="203">
        <v>0</v>
      </c>
      <c r="Y67" s="203">
        <v>0</v>
      </c>
      <c r="Z67" s="203">
        <v>0</v>
      </c>
      <c r="AA67" s="203">
        <v>0</v>
      </c>
      <c r="AB67" s="203">
        <v>0</v>
      </c>
      <c r="AC67" s="203">
        <v>0</v>
      </c>
      <c r="AD67" s="203">
        <v>0</v>
      </c>
      <c r="AE67" s="203">
        <v>0</v>
      </c>
      <c r="AF67" s="203">
        <v>0</v>
      </c>
      <c r="AG67" s="203">
        <v>0</v>
      </c>
      <c r="AH67" s="203">
        <v>0</v>
      </c>
      <c r="AI67" s="203">
        <v>0</v>
      </c>
      <c r="AJ67" s="203">
        <v>0</v>
      </c>
      <c r="AK67" s="203">
        <v>0</v>
      </c>
      <c r="AL67" s="203">
        <v>0</v>
      </c>
      <c r="AM67" s="203">
        <v>0</v>
      </c>
      <c r="AN67" s="203">
        <v>79</v>
      </c>
      <c r="AO67" s="203">
        <v>96</v>
      </c>
      <c r="AP67" s="203">
        <v>118</v>
      </c>
      <c r="AQ67" s="203">
        <v>141</v>
      </c>
      <c r="AR67" s="203">
        <v>166</v>
      </c>
      <c r="AS67" s="203">
        <v>195</v>
      </c>
      <c r="AT67" s="203">
        <v>226</v>
      </c>
      <c r="AU67" s="203">
        <v>255</v>
      </c>
      <c r="AV67" s="203">
        <v>275</v>
      </c>
      <c r="AW67" s="203">
        <v>291</v>
      </c>
      <c r="AX67" s="203">
        <v>299</v>
      </c>
      <c r="AY67" s="203">
        <v>266</v>
      </c>
      <c r="AZ67" s="203">
        <v>210</v>
      </c>
      <c r="BA67" s="203">
        <v>148</v>
      </c>
      <c r="BB67" s="203">
        <v>78</v>
      </c>
      <c r="BC67" s="203">
        <v>26</v>
      </c>
      <c r="BD67" s="203">
        <v>7</v>
      </c>
      <c r="BE67" s="203">
        <v>2</v>
      </c>
      <c r="BF67" s="203">
        <v>0</v>
      </c>
      <c r="BG67" s="203">
        <v>0</v>
      </c>
      <c r="BH67" s="203">
        <v>0</v>
      </c>
      <c r="BI67" s="203">
        <v>0</v>
      </c>
      <c r="BJ67" s="203">
        <v>0</v>
      </c>
      <c r="BK67" s="203">
        <v>0</v>
      </c>
      <c r="BL67" s="203">
        <v>0</v>
      </c>
      <c r="BM67" s="203">
        <v>0</v>
      </c>
      <c r="BN67" s="203">
        <v>0</v>
      </c>
      <c r="BO67" s="203">
        <v>0</v>
      </c>
      <c r="BP67" s="203">
        <v>0</v>
      </c>
      <c r="BQ67" s="203">
        <v>0</v>
      </c>
      <c r="BR67" s="203">
        <v>0</v>
      </c>
      <c r="BS67" s="203">
        <v>0</v>
      </c>
      <c r="BT67" s="203">
        <v>0</v>
      </c>
      <c r="BU67" s="203">
        <v>0</v>
      </c>
      <c r="BV67" s="203">
        <v>0</v>
      </c>
      <c r="BW67" s="203">
        <v>0</v>
      </c>
      <c r="BX67" s="204">
        <v>0</v>
      </c>
      <c r="BY67" s="204">
        <v>0</v>
      </c>
      <c r="BZ67" s="205">
        <v>0</v>
      </c>
    </row>
    <row r="68" spans="1:78" x14ac:dyDescent="0.2">
      <c r="B68" s="207" t="s">
        <v>235</v>
      </c>
      <c r="D68" s="203">
        <v>0</v>
      </c>
      <c r="E68" s="203">
        <v>0</v>
      </c>
      <c r="F68" s="203">
        <v>0</v>
      </c>
      <c r="G68" s="203">
        <v>0</v>
      </c>
      <c r="H68" s="203">
        <v>0</v>
      </c>
      <c r="I68" s="203">
        <v>0</v>
      </c>
      <c r="J68" s="203">
        <v>0</v>
      </c>
      <c r="K68" s="203">
        <v>0</v>
      </c>
      <c r="L68" s="203">
        <v>0</v>
      </c>
      <c r="M68" s="203">
        <v>0</v>
      </c>
      <c r="N68" s="203">
        <v>0</v>
      </c>
      <c r="O68" s="203">
        <v>0</v>
      </c>
      <c r="P68" s="203">
        <v>0</v>
      </c>
      <c r="Q68" s="203">
        <v>0</v>
      </c>
      <c r="R68" s="203">
        <v>0</v>
      </c>
      <c r="S68" s="203">
        <v>0</v>
      </c>
      <c r="T68" s="203">
        <v>0</v>
      </c>
      <c r="U68" s="203">
        <v>0</v>
      </c>
      <c r="V68" s="203">
        <v>0</v>
      </c>
      <c r="W68" s="203">
        <v>0</v>
      </c>
      <c r="X68" s="203">
        <v>0</v>
      </c>
      <c r="Y68" s="203">
        <v>0</v>
      </c>
      <c r="Z68" s="203">
        <v>0</v>
      </c>
      <c r="AA68" s="203">
        <v>0</v>
      </c>
      <c r="AB68" s="203">
        <v>0</v>
      </c>
      <c r="AC68" s="203">
        <v>0</v>
      </c>
      <c r="AD68" s="203">
        <v>0</v>
      </c>
      <c r="AE68" s="203">
        <v>0</v>
      </c>
      <c r="AF68" s="203">
        <v>0</v>
      </c>
      <c r="AG68" s="203">
        <v>0</v>
      </c>
      <c r="AH68" s="203">
        <v>0</v>
      </c>
      <c r="AI68" s="203">
        <v>0</v>
      </c>
      <c r="AJ68" s="203">
        <v>0</v>
      </c>
      <c r="AK68" s="203">
        <v>0</v>
      </c>
      <c r="AL68" s="203">
        <v>0</v>
      </c>
      <c r="AM68" s="203">
        <v>0</v>
      </c>
      <c r="AN68" s="203">
        <v>2</v>
      </c>
      <c r="AO68" s="203">
        <v>0</v>
      </c>
      <c r="AP68" s="203">
        <v>0</v>
      </c>
      <c r="AQ68" s="203">
        <v>2</v>
      </c>
      <c r="AR68" s="203">
        <v>2</v>
      </c>
      <c r="AS68" s="203">
        <v>2</v>
      </c>
      <c r="AT68" s="203">
        <v>3</v>
      </c>
      <c r="AU68" s="203">
        <v>4</v>
      </c>
      <c r="AV68" s="203">
        <v>5</v>
      </c>
      <c r="AW68" s="203">
        <v>8</v>
      </c>
      <c r="AX68" s="203">
        <v>7</v>
      </c>
      <c r="AY68" s="203">
        <v>6</v>
      </c>
      <c r="AZ68" s="203">
        <v>5</v>
      </c>
      <c r="BA68" s="203">
        <v>4</v>
      </c>
      <c r="BB68" s="203">
        <v>5</v>
      </c>
      <c r="BC68" s="203">
        <v>0</v>
      </c>
      <c r="BD68" s="203">
        <v>0</v>
      </c>
      <c r="BE68" s="203">
        <v>0</v>
      </c>
      <c r="BF68" s="203">
        <v>0</v>
      </c>
      <c r="BG68" s="203">
        <v>0</v>
      </c>
      <c r="BH68" s="203">
        <v>0</v>
      </c>
      <c r="BI68" s="203">
        <v>0</v>
      </c>
      <c r="BJ68" s="203">
        <v>0</v>
      </c>
      <c r="BK68" s="203">
        <v>0</v>
      </c>
      <c r="BL68" s="203">
        <v>0</v>
      </c>
      <c r="BM68" s="203">
        <v>0</v>
      </c>
      <c r="BN68" s="203">
        <v>0</v>
      </c>
      <c r="BO68" s="203">
        <v>0</v>
      </c>
      <c r="BP68" s="203">
        <v>0</v>
      </c>
      <c r="BQ68" s="203">
        <v>0</v>
      </c>
      <c r="BR68" s="203">
        <v>0</v>
      </c>
      <c r="BS68" s="203">
        <v>0</v>
      </c>
      <c r="BT68" s="203">
        <v>0</v>
      </c>
      <c r="BU68" s="203">
        <v>0</v>
      </c>
      <c r="BV68" s="203">
        <v>0</v>
      </c>
      <c r="BW68" s="203">
        <v>0</v>
      </c>
      <c r="BX68" s="204">
        <v>0</v>
      </c>
      <c r="BY68" s="204">
        <v>0</v>
      </c>
      <c r="BZ68" s="205">
        <v>0</v>
      </c>
    </row>
    <row r="69" spans="1:78" x14ac:dyDescent="0.2">
      <c r="B69" s="193" t="s">
        <v>236</v>
      </c>
      <c r="D69" s="203">
        <v>0</v>
      </c>
      <c r="E69" s="203">
        <v>0</v>
      </c>
      <c r="F69" s="203">
        <v>0</v>
      </c>
      <c r="G69" s="203">
        <v>0</v>
      </c>
      <c r="H69" s="203">
        <v>0</v>
      </c>
      <c r="I69" s="203">
        <v>0</v>
      </c>
      <c r="J69" s="203">
        <v>0</v>
      </c>
      <c r="K69" s="203">
        <v>0</v>
      </c>
      <c r="L69" s="203">
        <v>0</v>
      </c>
      <c r="M69" s="203">
        <v>0</v>
      </c>
      <c r="N69" s="203">
        <v>0</v>
      </c>
      <c r="O69" s="203">
        <v>0</v>
      </c>
      <c r="P69" s="203">
        <v>0</v>
      </c>
      <c r="Q69" s="203">
        <v>0</v>
      </c>
      <c r="R69" s="203">
        <v>0</v>
      </c>
      <c r="S69" s="203">
        <v>0</v>
      </c>
      <c r="T69" s="203">
        <v>0</v>
      </c>
      <c r="U69" s="203">
        <v>0</v>
      </c>
      <c r="V69" s="203">
        <v>0</v>
      </c>
      <c r="W69" s="203">
        <v>0</v>
      </c>
      <c r="X69" s="203">
        <v>0</v>
      </c>
      <c r="Y69" s="203">
        <v>0</v>
      </c>
      <c r="Z69" s="203">
        <v>0</v>
      </c>
      <c r="AA69" s="203">
        <v>0</v>
      </c>
      <c r="AB69" s="203">
        <v>0</v>
      </c>
      <c r="AC69" s="203">
        <v>0</v>
      </c>
      <c r="AD69" s="203">
        <v>0</v>
      </c>
      <c r="AE69" s="203">
        <v>0</v>
      </c>
      <c r="AF69" s="203">
        <v>0</v>
      </c>
      <c r="AG69" s="203">
        <v>0</v>
      </c>
      <c r="AH69" s="203">
        <v>0</v>
      </c>
      <c r="AI69" s="203">
        <v>0</v>
      </c>
      <c r="AJ69" s="203">
        <v>0</v>
      </c>
      <c r="AK69" s="203">
        <v>0</v>
      </c>
      <c r="AL69" s="203">
        <v>0</v>
      </c>
      <c r="AM69" s="203">
        <v>0</v>
      </c>
      <c r="AN69" s="203">
        <v>0</v>
      </c>
      <c r="AO69" s="203">
        <v>0</v>
      </c>
      <c r="AP69" s="203">
        <v>0</v>
      </c>
      <c r="AQ69" s="203">
        <v>0</v>
      </c>
      <c r="AR69" s="203">
        <v>0</v>
      </c>
      <c r="AS69" s="203">
        <v>0</v>
      </c>
      <c r="AT69" s="203">
        <v>0</v>
      </c>
      <c r="AU69" s="203">
        <v>0</v>
      </c>
      <c r="AV69" s="203">
        <v>0</v>
      </c>
      <c r="AW69" s="203">
        <v>0</v>
      </c>
      <c r="AX69" s="203">
        <v>0</v>
      </c>
      <c r="AY69" s="203">
        <v>0</v>
      </c>
      <c r="AZ69" s="203">
        <v>0</v>
      </c>
      <c r="BA69" s="203">
        <v>0</v>
      </c>
      <c r="BB69" s="203">
        <v>0</v>
      </c>
      <c r="BC69" s="203">
        <v>0</v>
      </c>
      <c r="BD69" s="203">
        <v>0</v>
      </c>
      <c r="BE69" s="203">
        <v>0</v>
      </c>
      <c r="BF69" s="203">
        <v>0</v>
      </c>
      <c r="BG69" s="203">
        <v>150</v>
      </c>
      <c r="BH69" s="203">
        <v>153</v>
      </c>
      <c r="BI69" s="203">
        <v>156</v>
      </c>
      <c r="BJ69" s="203">
        <v>159</v>
      </c>
      <c r="BK69" s="203">
        <v>171</v>
      </c>
      <c r="BL69" s="203">
        <v>172</v>
      </c>
      <c r="BM69" s="203">
        <v>176</v>
      </c>
      <c r="BN69" s="203">
        <v>182</v>
      </c>
      <c r="BO69" s="203">
        <v>185</v>
      </c>
      <c r="BP69" s="203">
        <v>187</v>
      </c>
      <c r="BQ69" s="203">
        <v>189</v>
      </c>
      <c r="BR69" s="203">
        <v>188</v>
      </c>
      <c r="BS69" s="203">
        <v>187</v>
      </c>
      <c r="BT69" s="203">
        <v>185</v>
      </c>
      <c r="BU69" s="203">
        <v>182</v>
      </c>
      <c r="BV69" s="203">
        <v>180</v>
      </c>
      <c r="BW69" s="203">
        <v>178</v>
      </c>
      <c r="BX69" s="204">
        <v>169</v>
      </c>
      <c r="BY69" s="204">
        <v>164</v>
      </c>
      <c r="BZ69" s="205">
        <v>161</v>
      </c>
    </row>
    <row r="70" spans="1:78" ht="26.25" customHeight="1" x14ac:dyDescent="0.2">
      <c r="B70" s="193" t="s">
        <v>243</v>
      </c>
      <c r="D70" s="204">
        <v>0</v>
      </c>
      <c r="E70" s="204">
        <v>0</v>
      </c>
      <c r="F70" s="204">
        <v>0</v>
      </c>
      <c r="G70" s="204">
        <v>0</v>
      </c>
      <c r="H70" s="204">
        <v>0</v>
      </c>
      <c r="I70" s="204">
        <v>0</v>
      </c>
      <c r="J70" s="204">
        <v>0</v>
      </c>
      <c r="K70" s="204">
        <v>0</v>
      </c>
      <c r="L70" s="204">
        <v>0</v>
      </c>
      <c r="M70" s="204">
        <v>0</v>
      </c>
      <c r="N70" s="204">
        <v>0</v>
      </c>
      <c r="O70" s="204">
        <v>0</v>
      </c>
      <c r="P70" s="204">
        <v>0</v>
      </c>
      <c r="Q70" s="204">
        <v>0</v>
      </c>
      <c r="R70" s="204">
        <v>0</v>
      </c>
      <c r="S70" s="204">
        <v>0</v>
      </c>
      <c r="T70" s="204">
        <v>0</v>
      </c>
      <c r="U70" s="204">
        <v>0</v>
      </c>
      <c r="V70" s="204">
        <v>0</v>
      </c>
      <c r="W70" s="204">
        <v>0</v>
      </c>
      <c r="X70" s="204">
        <v>0</v>
      </c>
      <c r="Y70" s="204">
        <v>0</v>
      </c>
      <c r="Z70" s="204">
        <v>0</v>
      </c>
      <c r="AA70" s="204">
        <v>0</v>
      </c>
      <c r="AB70" s="204">
        <v>0</v>
      </c>
      <c r="AC70" s="204">
        <v>0</v>
      </c>
      <c r="AD70" s="204">
        <v>0</v>
      </c>
      <c r="AE70" s="204">
        <v>0</v>
      </c>
      <c r="AF70" s="204">
        <v>0</v>
      </c>
      <c r="AG70" s="204">
        <v>0</v>
      </c>
      <c r="AH70" s="204">
        <v>0</v>
      </c>
      <c r="AI70" s="204">
        <v>0</v>
      </c>
      <c r="AJ70" s="204">
        <v>0</v>
      </c>
      <c r="AK70" s="204">
        <v>0</v>
      </c>
      <c r="AL70" s="204">
        <v>0</v>
      </c>
      <c r="AM70" s="204">
        <v>0</v>
      </c>
      <c r="AN70" s="204">
        <v>0</v>
      </c>
      <c r="AO70" s="204">
        <v>0</v>
      </c>
      <c r="AP70" s="204">
        <v>0</v>
      </c>
      <c r="AQ70" s="204">
        <v>0</v>
      </c>
      <c r="AR70" s="204">
        <v>1719</v>
      </c>
      <c r="AS70" s="204">
        <v>1607</v>
      </c>
      <c r="AT70" s="204">
        <v>1675</v>
      </c>
      <c r="AU70" s="204">
        <v>1575</v>
      </c>
      <c r="AV70" s="204">
        <v>1643</v>
      </c>
      <c r="AW70" s="204">
        <v>1736</v>
      </c>
      <c r="AX70" s="204">
        <v>1765</v>
      </c>
      <c r="AY70" s="204">
        <v>1781</v>
      </c>
      <c r="AZ70" s="204">
        <v>1764</v>
      </c>
      <c r="BA70" s="204">
        <v>1705</v>
      </c>
      <c r="BB70" s="204">
        <v>1643</v>
      </c>
      <c r="BC70" s="204">
        <v>1620</v>
      </c>
      <c r="BD70" s="204">
        <v>1671</v>
      </c>
      <c r="BE70" s="204">
        <v>1750</v>
      </c>
      <c r="BF70" s="204">
        <v>1776</v>
      </c>
      <c r="BG70" s="241" t="s">
        <v>290</v>
      </c>
      <c r="BH70" s="241" t="s">
        <v>290</v>
      </c>
      <c r="BI70" s="241" t="s">
        <v>290</v>
      </c>
      <c r="BJ70" s="241" t="s">
        <v>290</v>
      </c>
      <c r="BK70" s="241" t="s">
        <v>290</v>
      </c>
      <c r="BL70" s="241" t="s">
        <v>290</v>
      </c>
      <c r="BM70" s="241" t="s">
        <v>290</v>
      </c>
      <c r="BN70" s="241" t="s">
        <v>290</v>
      </c>
      <c r="BO70" s="241" t="s">
        <v>290</v>
      </c>
      <c r="BP70" s="241" t="s">
        <v>290</v>
      </c>
      <c r="BQ70" s="241" t="s">
        <v>290</v>
      </c>
      <c r="BR70" s="241" t="s">
        <v>290</v>
      </c>
      <c r="BS70" s="241" t="s">
        <v>290</v>
      </c>
      <c r="BT70" s="241" t="s">
        <v>290</v>
      </c>
      <c r="BU70" s="241" t="s">
        <v>290</v>
      </c>
      <c r="BV70" s="241" t="s">
        <v>290</v>
      </c>
      <c r="BW70" s="241" t="s">
        <v>290</v>
      </c>
      <c r="BX70" s="241" t="s">
        <v>290</v>
      </c>
      <c r="BY70" s="241" t="s">
        <v>290</v>
      </c>
      <c r="BZ70" s="242" t="s">
        <v>290</v>
      </c>
    </row>
    <row r="71" spans="1:78" x14ac:dyDescent="0.2">
      <c r="A71" s="201"/>
      <c r="B71" s="233" t="s">
        <v>161</v>
      </c>
      <c r="C71" s="233"/>
      <c r="D71" s="203">
        <v>0</v>
      </c>
      <c r="E71" s="203">
        <v>0</v>
      </c>
      <c r="F71" s="203">
        <v>0</v>
      </c>
      <c r="G71" s="203">
        <v>0</v>
      </c>
      <c r="H71" s="203">
        <v>0</v>
      </c>
      <c r="I71" s="203">
        <v>0</v>
      </c>
      <c r="J71" s="203">
        <v>0</v>
      </c>
      <c r="K71" s="203">
        <v>0</v>
      </c>
      <c r="L71" s="203">
        <v>0</v>
      </c>
      <c r="M71" s="203">
        <v>0</v>
      </c>
      <c r="N71" s="203">
        <v>0</v>
      </c>
      <c r="O71" s="203">
        <v>0</v>
      </c>
      <c r="P71" s="203">
        <v>0</v>
      </c>
      <c r="Q71" s="203">
        <v>0</v>
      </c>
      <c r="R71" s="203">
        <v>0</v>
      </c>
      <c r="S71" s="203">
        <v>0</v>
      </c>
      <c r="T71" s="203">
        <v>0</v>
      </c>
      <c r="U71" s="203">
        <v>0</v>
      </c>
      <c r="V71" s="203">
        <v>0</v>
      </c>
      <c r="W71" s="203">
        <v>0</v>
      </c>
      <c r="X71" s="203">
        <v>0</v>
      </c>
      <c r="Y71" s="203">
        <v>0</v>
      </c>
      <c r="Z71" s="203">
        <v>0</v>
      </c>
      <c r="AA71" s="203">
        <v>0</v>
      </c>
      <c r="AB71" s="203">
        <v>0</v>
      </c>
      <c r="AC71" s="203">
        <v>0</v>
      </c>
      <c r="AD71" s="203">
        <v>0</v>
      </c>
      <c r="AE71" s="203">
        <v>0</v>
      </c>
      <c r="AF71" s="203">
        <v>0</v>
      </c>
      <c r="AG71" s="203">
        <v>0</v>
      </c>
      <c r="AH71" s="203">
        <v>0</v>
      </c>
      <c r="AI71" s="203">
        <v>3</v>
      </c>
      <c r="AJ71" s="203">
        <v>17</v>
      </c>
      <c r="AK71" s="203">
        <v>30</v>
      </c>
      <c r="AL71" s="203">
        <v>44</v>
      </c>
      <c r="AM71" s="203">
        <v>61</v>
      </c>
      <c r="AN71" s="203">
        <v>81</v>
      </c>
      <c r="AO71" s="203">
        <v>104</v>
      </c>
      <c r="AP71" s="203">
        <v>130</v>
      </c>
      <c r="AQ71" s="203">
        <v>155</v>
      </c>
      <c r="AR71" s="203">
        <v>178</v>
      </c>
      <c r="AS71" s="203">
        <v>202</v>
      </c>
      <c r="AT71" s="203">
        <v>225</v>
      </c>
      <c r="AU71" s="203">
        <v>248</v>
      </c>
      <c r="AV71" s="203">
        <v>0</v>
      </c>
      <c r="AW71" s="203">
        <v>0</v>
      </c>
      <c r="AX71" s="203">
        <v>0</v>
      </c>
      <c r="AY71" s="203">
        <v>0</v>
      </c>
      <c r="AZ71" s="203">
        <v>0</v>
      </c>
      <c r="BA71" s="203">
        <v>0</v>
      </c>
      <c r="BB71" s="203">
        <v>0</v>
      </c>
      <c r="BC71" s="203">
        <v>0</v>
      </c>
      <c r="BD71" s="203">
        <v>0</v>
      </c>
      <c r="BE71" s="203">
        <v>0</v>
      </c>
      <c r="BF71" s="203">
        <v>0</v>
      </c>
      <c r="BG71" s="203">
        <v>0</v>
      </c>
      <c r="BH71" s="203">
        <v>0</v>
      </c>
      <c r="BI71" s="203">
        <v>0</v>
      </c>
      <c r="BJ71" s="203">
        <v>0</v>
      </c>
      <c r="BK71" s="203">
        <v>0</v>
      </c>
      <c r="BL71" s="203">
        <v>0</v>
      </c>
      <c r="BM71" s="203">
        <v>0</v>
      </c>
      <c r="BN71" s="203">
        <v>0</v>
      </c>
      <c r="BO71" s="203">
        <v>0</v>
      </c>
      <c r="BP71" s="203">
        <v>0</v>
      </c>
      <c r="BQ71" s="203">
        <v>0</v>
      </c>
      <c r="BR71" s="203">
        <v>0</v>
      </c>
      <c r="BS71" s="203">
        <v>0</v>
      </c>
      <c r="BT71" s="203">
        <v>0</v>
      </c>
      <c r="BU71" s="203">
        <v>0</v>
      </c>
      <c r="BV71" s="203">
        <v>0</v>
      </c>
      <c r="BW71" s="203">
        <v>0</v>
      </c>
      <c r="BX71" s="204">
        <v>0</v>
      </c>
      <c r="BY71" s="204">
        <v>0</v>
      </c>
      <c r="BZ71" s="205">
        <v>0</v>
      </c>
    </row>
    <row r="72" spans="1:78" x14ac:dyDescent="0.2">
      <c r="B72" s="193" t="s">
        <v>269</v>
      </c>
      <c r="D72" s="203">
        <v>0</v>
      </c>
      <c r="E72" s="203">
        <v>0</v>
      </c>
      <c r="F72" s="203">
        <v>0</v>
      </c>
      <c r="G72" s="203">
        <v>0</v>
      </c>
      <c r="H72" s="203">
        <v>0</v>
      </c>
      <c r="I72" s="203">
        <v>0</v>
      </c>
      <c r="J72" s="203">
        <v>0</v>
      </c>
      <c r="K72" s="203">
        <v>0</v>
      </c>
      <c r="L72" s="203">
        <v>0</v>
      </c>
      <c r="M72" s="203">
        <v>0</v>
      </c>
      <c r="N72" s="203">
        <v>0</v>
      </c>
      <c r="O72" s="203">
        <v>0</v>
      </c>
      <c r="P72" s="203">
        <v>0</v>
      </c>
      <c r="Q72" s="203">
        <v>0</v>
      </c>
      <c r="R72" s="203">
        <v>0</v>
      </c>
      <c r="S72" s="203">
        <v>0</v>
      </c>
      <c r="T72" s="203">
        <v>0</v>
      </c>
      <c r="U72" s="203">
        <v>0</v>
      </c>
      <c r="V72" s="203">
        <v>0</v>
      </c>
      <c r="W72" s="203">
        <v>0</v>
      </c>
      <c r="X72" s="203">
        <v>0</v>
      </c>
      <c r="Y72" s="203">
        <v>0</v>
      </c>
      <c r="Z72" s="203">
        <v>0</v>
      </c>
      <c r="AA72" s="203">
        <v>0</v>
      </c>
      <c r="AB72" s="203">
        <v>0</v>
      </c>
      <c r="AC72" s="203">
        <v>0</v>
      </c>
      <c r="AD72" s="203">
        <v>0</v>
      </c>
      <c r="AE72" s="203">
        <v>0</v>
      </c>
      <c r="AF72" s="203">
        <v>0</v>
      </c>
      <c r="AG72" s="203">
        <v>0</v>
      </c>
      <c r="AH72" s="203">
        <v>0</v>
      </c>
      <c r="AI72" s="203">
        <v>0</v>
      </c>
      <c r="AJ72" s="203">
        <v>0</v>
      </c>
      <c r="AK72" s="203">
        <v>0</v>
      </c>
      <c r="AL72" s="203">
        <v>0</v>
      </c>
      <c r="AM72" s="203">
        <v>0</v>
      </c>
      <c r="AN72" s="203">
        <v>0</v>
      </c>
      <c r="AO72" s="203">
        <v>0</v>
      </c>
      <c r="AP72" s="203">
        <v>0</v>
      </c>
      <c r="AQ72" s="203">
        <v>0</v>
      </c>
      <c r="AR72" s="203">
        <v>0</v>
      </c>
      <c r="AS72" s="203">
        <v>0</v>
      </c>
      <c r="AT72" s="203">
        <v>0</v>
      </c>
      <c r="AU72" s="203">
        <v>0</v>
      </c>
      <c r="AV72" s="203">
        <v>0</v>
      </c>
      <c r="AW72" s="203">
        <v>0</v>
      </c>
      <c r="AX72" s="203">
        <v>0</v>
      </c>
      <c r="AY72" s="203">
        <v>0</v>
      </c>
      <c r="AZ72" s="203">
        <v>0</v>
      </c>
      <c r="BA72" s="203">
        <v>0</v>
      </c>
      <c r="BB72" s="203">
        <v>0</v>
      </c>
      <c r="BC72" s="203">
        <v>0</v>
      </c>
      <c r="BD72" s="203">
        <v>3156</v>
      </c>
      <c r="BE72" s="203">
        <v>3859</v>
      </c>
      <c r="BF72" s="203">
        <v>3790</v>
      </c>
      <c r="BG72" s="203">
        <v>3839</v>
      </c>
      <c r="BH72" s="203">
        <v>3892</v>
      </c>
      <c r="BI72" s="203">
        <v>3965</v>
      </c>
      <c r="BJ72" s="203">
        <v>3982</v>
      </c>
      <c r="BK72" s="203">
        <v>3993</v>
      </c>
      <c r="BL72" s="203">
        <v>4079</v>
      </c>
      <c r="BM72" s="203">
        <v>4206</v>
      </c>
      <c r="BN72" s="203">
        <v>4236</v>
      </c>
      <c r="BO72" s="203">
        <v>4277</v>
      </c>
      <c r="BP72" s="203">
        <v>4316</v>
      </c>
      <c r="BQ72" s="203">
        <v>4414</v>
      </c>
      <c r="BR72" s="203">
        <v>4493</v>
      </c>
      <c r="BS72" s="203">
        <v>4360</v>
      </c>
      <c r="BT72" s="203">
        <v>4516</v>
      </c>
      <c r="BU72" s="203">
        <v>4551</v>
      </c>
      <c r="BV72" s="203">
        <v>4665</v>
      </c>
      <c r="BW72" s="203">
        <v>4779</v>
      </c>
      <c r="BX72" s="204">
        <v>0</v>
      </c>
      <c r="BY72" s="204">
        <v>0</v>
      </c>
      <c r="BZ72" s="205">
        <v>0</v>
      </c>
    </row>
    <row r="73" spans="1:78" ht="15" customHeight="1" x14ac:dyDescent="0.2">
      <c r="B73" s="237" t="s">
        <v>28</v>
      </c>
      <c r="D73" s="203">
        <v>0</v>
      </c>
      <c r="E73" s="203">
        <v>0</v>
      </c>
      <c r="F73" s="203">
        <v>0</v>
      </c>
      <c r="G73" s="203">
        <v>0</v>
      </c>
      <c r="H73" s="203">
        <v>0</v>
      </c>
      <c r="I73" s="203">
        <v>0</v>
      </c>
      <c r="J73" s="203">
        <v>0</v>
      </c>
      <c r="K73" s="203">
        <v>0</v>
      </c>
      <c r="L73" s="203">
        <v>0</v>
      </c>
      <c r="M73" s="203">
        <v>0</v>
      </c>
      <c r="N73" s="203">
        <v>0</v>
      </c>
      <c r="O73" s="203">
        <v>0</v>
      </c>
      <c r="P73" s="203">
        <v>0</v>
      </c>
      <c r="Q73" s="203">
        <v>0</v>
      </c>
      <c r="R73" s="203">
        <v>0</v>
      </c>
      <c r="S73" s="203">
        <v>0</v>
      </c>
      <c r="T73" s="203">
        <v>0</v>
      </c>
      <c r="U73" s="203">
        <v>0</v>
      </c>
      <c r="V73" s="203">
        <v>0</v>
      </c>
      <c r="W73" s="203">
        <v>0</v>
      </c>
      <c r="X73" s="203">
        <v>0</v>
      </c>
      <c r="Y73" s="203">
        <v>0</v>
      </c>
      <c r="Z73" s="203">
        <v>0</v>
      </c>
      <c r="AA73" s="203">
        <v>0</v>
      </c>
      <c r="AB73" s="203">
        <v>0</v>
      </c>
      <c r="AC73" s="203">
        <v>0</v>
      </c>
      <c r="AD73" s="203">
        <v>0</v>
      </c>
      <c r="AE73" s="203">
        <v>0</v>
      </c>
      <c r="AF73" s="203">
        <v>0</v>
      </c>
      <c r="AG73" s="203">
        <v>0</v>
      </c>
      <c r="AH73" s="203">
        <v>0</v>
      </c>
      <c r="AI73" s="203">
        <v>0</v>
      </c>
      <c r="AJ73" s="203">
        <v>0</v>
      </c>
      <c r="AK73" s="203">
        <v>0</v>
      </c>
      <c r="AL73" s="203">
        <v>0</v>
      </c>
      <c r="AM73" s="203">
        <v>0</v>
      </c>
      <c r="AN73" s="203">
        <v>0</v>
      </c>
      <c r="AO73" s="203">
        <v>0</v>
      </c>
      <c r="AP73" s="203">
        <v>0</v>
      </c>
      <c r="AQ73" s="203">
        <v>0</v>
      </c>
      <c r="AR73" s="203">
        <v>0</v>
      </c>
      <c r="AS73" s="203">
        <v>0</v>
      </c>
      <c r="AT73" s="203">
        <v>0</v>
      </c>
      <c r="AU73" s="203">
        <v>0</v>
      </c>
      <c r="AV73" s="203">
        <v>0</v>
      </c>
      <c r="AW73" s="203">
        <v>0</v>
      </c>
      <c r="AX73" s="203">
        <v>0</v>
      </c>
      <c r="AY73" s="203">
        <v>0</v>
      </c>
      <c r="AZ73" s="203">
        <v>0</v>
      </c>
      <c r="BA73" s="203">
        <v>0</v>
      </c>
      <c r="BB73" s="203">
        <v>0</v>
      </c>
      <c r="BC73" s="203">
        <v>0</v>
      </c>
      <c r="BD73" s="203">
        <v>0</v>
      </c>
      <c r="BE73" s="203">
        <v>0</v>
      </c>
      <c r="BF73" s="203">
        <v>0</v>
      </c>
      <c r="BG73" s="203">
        <v>1979</v>
      </c>
      <c r="BH73" s="203">
        <v>2594</v>
      </c>
      <c r="BI73" s="203">
        <v>2700</v>
      </c>
      <c r="BJ73" s="203">
        <v>2729</v>
      </c>
      <c r="BK73" s="203">
        <v>2732</v>
      </c>
      <c r="BL73" s="203">
        <v>2724</v>
      </c>
      <c r="BM73" s="203">
        <v>2736</v>
      </c>
      <c r="BN73" s="203">
        <v>2718</v>
      </c>
      <c r="BO73" s="203">
        <v>2649</v>
      </c>
      <c r="BP73" s="203">
        <v>2505</v>
      </c>
      <c r="BQ73" s="203">
        <v>2380</v>
      </c>
      <c r="BR73" s="203">
        <v>2228</v>
      </c>
      <c r="BS73" s="203">
        <v>2098</v>
      </c>
      <c r="BT73" s="203">
        <v>1903</v>
      </c>
      <c r="BU73" s="203">
        <v>1769</v>
      </c>
      <c r="BV73" s="203">
        <v>1654</v>
      </c>
      <c r="BW73" s="203">
        <v>1547</v>
      </c>
      <c r="BX73" s="204">
        <v>1462</v>
      </c>
      <c r="BY73" s="204">
        <v>1435</v>
      </c>
      <c r="BZ73" s="205">
        <v>1432</v>
      </c>
    </row>
    <row r="74" spans="1:78" x14ac:dyDescent="0.2">
      <c r="B74" s="211" t="s">
        <v>167</v>
      </c>
      <c r="D74" s="203">
        <v>0</v>
      </c>
      <c r="E74" s="203">
        <v>0</v>
      </c>
      <c r="F74" s="203">
        <v>0</v>
      </c>
      <c r="G74" s="203">
        <v>0</v>
      </c>
      <c r="H74" s="203">
        <v>0</v>
      </c>
      <c r="I74" s="203">
        <v>0</v>
      </c>
      <c r="J74" s="203">
        <v>0</v>
      </c>
      <c r="K74" s="203">
        <v>0</v>
      </c>
      <c r="L74" s="203">
        <v>0</v>
      </c>
      <c r="M74" s="203">
        <v>0</v>
      </c>
      <c r="N74" s="203">
        <v>0</v>
      </c>
      <c r="O74" s="203">
        <v>0</v>
      </c>
      <c r="P74" s="203">
        <v>0</v>
      </c>
      <c r="Q74" s="203">
        <v>0</v>
      </c>
      <c r="R74" s="203">
        <v>0</v>
      </c>
      <c r="S74" s="203">
        <v>0</v>
      </c>
      <c r="T74" s="203">
        <v>0</v>
      </c>
      <c r="U74" s="203">
        <v>0</v>
      </c>
      <c r="V74" s="203">
        <v>0</v>
      </c>
      <c r="W74" s="203">
        <v>0</v>
      </c>
      <c r="X74" s="203">
        <v>0</v>
      </c>
      <c r="Y74" s="203">
        <v>0</v>
      </c>
      <c r="Z74" s="203">
        <v>0</v>
      </c>
      <c r="AA74" s="203">
        <v>0</v>
      </c>
      <c r="AB74" s="203">
        <v>0</v>
      </c>
      <c r="AC74" s="203">
        <v>0</v>
      </c>
      <c r="AD74" s="203">
        <v>0</v>
      </c>
      <c r="AE74" s="203">
        <v>0</v>
      </c>
      <c r="AF74" s="203">
        <v>0</v>
      </c>
      <c r="AG74" s="203">
        <v>0</v>
      </c>
      <c r="AH74" s="203">
        <v>0</v>
      </c>
      <c r="AI74" s="203">
        <v>0</v>
      </c>
      <c r="AJ74" s="203">
        <v>0</v>
      </c>
      <c r="AK74" s="203">
        <v>0</v>
      </c>
      <c r="AL74" s="203">
        <v>0</v>
      </c>
      <c r="AM74" s="203">
        <v>0</v>
      </c>
      <c r="AN74" s="203">
        <v>0</v>
      </c>
      <c r="AO74" s="203">
        <v>0</v>
      </c>
      <c r="AP74" s="203">
        <v>0</v>
      </c>
      <c r="AQ74" s="203">
        <v>0</v>
      </c>
      <c r="AR74" s="203">
        <v>0</v>
      </c>
      <c r="AS74" s="203">
        <v>0</v>
      </c>
      <c r="AT74" s="203">
        <v>0</v>
      </c>
      <c r="AU74" s="203">
        <v>0</v>
      </c>
      <c r="AV74" s="203">
        <v>0</v>
      </c>
      <c r="AW74" s="203">
        <v>0</v>
      </c>
      <c r="AX74" s="203">
        <v>0</v>
      </c>
      <c r="AY74" s="203">
        <v>0</v>
      </c>
      <c r="AZ74" s="203">
        <v>0</v>
      </c>
      <c r="BA74" s="203">
        <v>0</v>
      </c>
      <c r="BB74" s="203">
        <v>0</v>
      </c>
      <c r="BC74" s="203">
        <v>0</v>
      </c>
      <c r="BD74" s="203">
        <v>0</v>
      </c>
      <c r="BE74" s="203">
        <v>0</v>
      </c>
      <c r="BF74" s="203">
        <v>0</v>
      </c>
      <c r="BG74" s="203">
        <v>0</v>
      </c>
      <c r="BH74" s="203">
        <v>0</v>
      </c>
      <c r="BI74" s="203">
        <v>0</v>
      </c>
      <c r="BJ74" s="203">
        <v>0</v>
      </c>
      <c r="BK74" s="203">
        <v>0</v>
      </c>
      <c r="BL74" s="203">
        <v>0</v>
      </c>
      <c r="BM74" s="203">
        <v>0</v>
      </c>
      <c r="BN74" s="203">
        <v>0</v>
      </c>
      <c r="BO74" s="203">
        <v>0</v>
      </c>
      <c r="BP74" s="203">
        <v>0</v>
      </c>
      <c r="BQ74" s="203">
        <v>1</v>
      </c>
      <c r="BR74" s="203">
        <v>17</v>
      </c>
      <c r="BS74" s="203">
        <v>55</v>
      </c>
      <c r="BT74" s="203">
        <v>116</v>
      </c>
      <c r="BU74" s="203">
        <v>131</v>
      </c>
      <c r="BV74" s="203">
        <v>212</v>
      </c>
      <c r="BW74" s="203">
        <v>318</v>
      </c>
      <c r="BX74" s="204">
        <v>364</v>
      </c>
      <c r="BY74" s="204">
        <v>399</v>
      </c>
      <c r="BZ74" s="205">
        <v>435</v>
      </c>
    </row>
    <row r="75" spans="1:78" x14ac:dyDescent="0.2">
      <c r="B75" s="207" t="s">
        <v>229</v>
      </c>
      <c r="D75" s="203">
        <v>0</v>
      </c>
      <c r="E75" s="203">
        <v>0</v>
      </c>
      <c r="F75" s="203">
        <v>0</v>
      </c>
      <c r="G75" s="203">
        <v>0</v>
      </c>
      <c r="H75" s="203">
        <v>0</v>
      </c>
      <c r="I75" s="203">
        <v>0</v>
      </c>
      <c r="J75" s="203">
        <v>0</v>
      </c>
      <c r="K75" s="203">
        <v>0</v>
      </c>
      <c r="L75" s="203">
        <v>0</v>
      </c>
      <c r="M75" s="203">
        <v>0</v>
      </c>
      <c r="N75" s="203">
        <v>0</v>
      </c>
      <c r="O75" s="203">
        <v>0</v>
      </c>
      <c r="P75" s="203">
        <v>0</v>
      </c>
      <c r="Q75" s="203">
        <v>0</v>
      </c>
      <c r="R75" s="203">
        <v>0</v>
      </c>
      <c r="S75" s="203">
        <v>0</v>
      </c>
      <c r="T75" s="203">
        <v>0</v>
      </c>
      <c r="U75" s="203">
        <v>0</v>
      </c>
      <c r="V75" s="203">
        <v>0</v>
      </c>
      <c r="W75" s="203">
        <v>0</v>
      </c>
      <c r="X75" s="203">
        <v>0</v>
      </c>
      <c r="Y75" s="203">
        <v>0</v>
      </c>
      <c r="Z75" s="203">
        <v>0</v>
      </c>
      <c r="AA75" s="203">
        <v>0</v>
      </c>
      <c r="AB75" s="203">
        <v>0</v>
      </c>
      <c r="AC75" s="203">
        <v>0</v>
      </c>
      <c r="AD75" s="203">
        <v>0</v>
      </c>
      <c r="AE75" s="203">
        <v>0</v>
      </c>
      <c r="AF75" s="203">
        <v>0</v>
      </c>
      <c r="AG75" s="203">
        <v>0</v>
      </c>
      <c r="AH75" s="203">
        <v>0</v>
      </c>
      <c r="AI75" s="203">
        <v>0</v>
      </c>
      <c r="AJ75" s="203">
        <v>0</v>
      </c>
      <c r="AK75" s="203">
        <v>0</v>
      </c>
      <c r="AL75" s="203">
        <v>0</v>
      </c>
      <c r="AM75" s="203">
        <v>0</v>
      </c>
      <c r="AN75" s="203">
        <v>0</v>
      </c>
      <c r="AO75" s="203">
        <v>0</v>
      </c>
      <c r="AP75" s="203">
        <v>0</v>
      </c>
      <c r="AQ75" s="203">
        <v>0</v>
      </c>
      <c r="AR75" s="203">
        <v>0</v>
      </c>
      <c r="AS75" s="203">
        <v>0</v>
      </c>
      <c r="AT75" s="203">
        <v>0</v>
      </c>
      <c r="AU75" s="203">
        <v>0</v>
      </c>
      <c r="AV75" s="203">
        <v>0</v>
      </c>
      <c r="AW75" s="203">
        <v>0</v>
      </c>
      <c r="AX75" s="203">
        <v>0</v>
      </c>
      <c r="AY75" s="203">
        <v>0</v>
      </c>
      <c r="AZ75" s="203">
        <v>0</v>
      </c>
      <c r="BA75" s="203">
        <v>0</v>
      </c>
      <c r="BB75" s="203">
        <v>0</v>
      </c>
      <c r="BC75" s="203">
        <v>0</v>
      </c>
      <c r="BD75" s="203">
        <v>0</v>
      </c>
      <c r="BE75" s="203">
        <v>0</v>
      </c>
      <c r="BF75" s="203">
        <v>0</v>
      </c>
      <c r="BG75" s="203">
        <v>0</v>
      </c>
      <c r="BH75" s="203">
        <v>0</v>
      </c>
      <c r="BI75" s="203">
        <v>0</v>
      </c>
      <c r="BJ75" s="203">
        <v>0</v>
      </c>
      <c r="BK75" s="203">
        <v>0</v>
      </c>
      <c r="BL75" s="203">
        <v>0</v>
      </c>
      <c r="BM75" s="203">
        <v>0</v>
      </c>
      <c r="BN75" s="203">
        <v>0</v>
      </c>
      <c r="BO75" s="203">
        <v>0</v>
      </c>
      <c r="BP75" s="203">
        <v>0</v>
      </c>
      <c r="BQ75" s="203">
        <v>1</v>
      </c>
      <c r="BR75" s="203">
        <v>16</v>
      </c>
      <c r="BS75" s="203">
        <v>54</v>
      </c>
      <c r="BT75" s="203">
        <v>115</v>
      </c>
      <c r="BU75" s="203">
        <v>130</v>
      </c>
      <c r="BV75" s="203">
        <v>209</v>
      </c>
      <c r="BW75" s="203">
        <v>314</v>
      </c>
      <c r="BX75" s="204">
        <v>360</v>
      </c>
      <c r="BY75" s="204">
        <v>394</v>
      </c>
      <c r="BZ75" s="205">
        <v>430</v>
      </c>
    </row>
    <row r="76" spans="1:78" x14ac:dyDescent="0.2">
      <c r="B76" s="207" t="s">
        <v>230</v>
      </c>
      <c r="D76" s="203">
        <v>0</v>
      </c>
      <c r="E76" s="203">
        <v>0</v>
      </c>
      <c r="F76" s="203">
        <v>0</v>
      </c>
      <c r="G76" s="203">
        <v>0</v>
      </c>
      <c r="H76" s="203">
        <v>0</v>
      </c>
      <c r="I76" s="203">
        <v>0</v>
      </c>
      <c r="J76" s="203">
        <v>0</v>
      </c>
      <c r="K76" s="203">
        <v>0</v>
      </c>
      <c r="L76" s="203">
        <v>0</v>
      </c>
      <c r="M76" s="203">
        <v>0</v>
      </c>
      <c r="N76" s="203">
        <v>0</v>
      </c>
      <c r="O76" s="203">
        <v>0</v>
      </c>
      <c r="P76" s="203">
        <v>0</v>
      </c>
      <c r="Q76" s="203">
        <v>0</v>
      </c>
      <c r="R76" s="203">
        <v>0</v>
      </c>
      <c r="S76" s="203">
        <v>0</v>
      </c>
      <c r="T76" s="203">
        <v>0</v>
      </c>
      <c r="U76" s="203">
        <v>0</v>
      </c>
      <c r="V76" s="203">
        <v>0</v>
      </c>
      <c r="W76" s="203">
        <v>0</v>
      </c>
      <c r="X76" s="203">
        <v>0</v>
      </c>
      <c r="Y76" s="203">
        <v>0</v>
      </c>
      <c r="Z76" s="203">
        <v>0</v>
      </c>
      <c r="AA76" s="203">
        <v>0</v>
      </c>
      <c r="AB76" s="203">
        <v>0</v>
      </c>
      <c r="AC76" s="203">
        <v>0</v>
      </c>
      <c r="AD76" s="203">
        <v>0</v>
      </c>
      <c r="AE76" s="203">
        <v>0</v>
      </c>
      <c r="AF76" s="203">
        <v>0</v>
      </c>
      <c r="AG76" s="203">
        <v>0</v>
      </c>
      <c r="AH76" s="203">
        <v>0</v>
      </c>
      <c r="AI76" s="203">
        <v>0</v>
      </c>
      <c r="AJ76" s="203">
        <v>0</v>
      </c>
      <c r="AK76" s="203">
        <v>0</v>
      </c>
      <c r="AL76" s="203">
        <v>0</v>
      </c>
      <c r="AM76" s="203">
        <v>0</v>
      </c>
      <c r="AN76" s="203">
        <v>0</v>
      </c>
      <c r="AO76" s="203">
        <v>0</v>
      </c>
      <c r="AP76" s="203">
        <v>0</v>
      </c>
      <c r="AQ76" s="203">
        <v>0</v>
      </c>
      <c r="AR76" s="203">
        <v>0</v>
      </c>
      <c r="AS76" s="203">
        <v>0</v>
      </c>
      <c r="AT76" s="203">
        <v>0</v>
      </c>
      <c r="AU76" s="203">
        <v>0</v>
      </c>
      <c r="AV76" s="203">
        <v>0</v>
      </c>
      <c r="AW76" s="203">
        <v>0</v>
      </c>
      <c r="AX76" s="203">
        <v>0</v>
      </c>
      <c r="AY76" s="203">
        <v>0</v>
      </c>
      <c r="AZ76" s="203">
        <v>0</v>
      </c>
      <c r="BA76" s="203">
        <v>0</v>
      </c>
      <c r="BB76" s="203">
        <v>0</v>
      </c>
      <c r="BC76" s="203">
        <v>0</v>
      </c>
      <c r="BD76" s="203">
        <v>0</v>
      </c>
      <c r="BE76" s="203">
        <v>0</v>
      </c>
      <c r="BF76" s="203">
        <v>0</v>
      </c>
      <c r="BG76" s="203">
        <v>0</v>
      </c>
      <c r="BH76" s="203">
        <v>0</v>
      </c>
      <c r="BI76" s="203">
        <v>0</v>
      </c>
      <c r="BJ76" s="203">
        <v>0</v>
      </c>
      <c r="BK76" s="203">
        <v>0</v>
      </c>
      <c r="BL76" s="203">
        <v>0</v>
      </c>
      <c r="BM76" s="203">
        <v>0</v>
      </c>
      <c r="BN76" s="203">
        <v>0</v>
      </c>
      <c r="BO76" s="203">
        <v>0</v>
      </c>
      <c r="BP76" s="203">
        <v>0</v>
      </c>
      <c r="BQ76" s="203">
        <v>0</v>
      </c>
      <c r="BR76" s="203">
        <v>0</v>
      </c>
      <c r="BS76" s="203">
        <v>1</v>
      </c>
      <c r="BT76" s="203">
        <v>1</v>
      </c>
      <c r="BU76" s="203">
        <v>1</v>
      </c>
      <c r="BV76" s="203">
        <v>2</v>
      </c>
      <c r="BW76" s="203">
        <v>4</v>
      </c>
      <c r="BX76" s="204">
        <v>4</v>
      </c>
      <c r="BY76" s="204">
        <v>5</v>
      </c>
      <c r="BZ76" s="205">
        <v>5</v>
      </c>
    </row>
    <row r="77" spans="1:78" ht="25.5" customHeight="1" x14ac:dyDescent="0.2">
      <c r="B77" s="237" t="s">
        <v>30</v>
      </c>
      <c r="D77" s="203">
        <v>0</v>
      </c>
      <c r="E77" s="203">
        <v>0</v>
      </c>
      <c r="F77" s="203">
        <v>0</v>
      </c>
      <c r="G77" s="203">
        <v>0</v>
      </c>
      <c r="H77" s="203">
        <v>0</v>
      </c>
      <c r="I77" s="203">
        <v>0</v>
      </c>
      <c r="J77" s="203">
        <v>0</v>
      </c>
      <c r="K77" s="203">
        <v>4621</v>
      </c>
      <c r="L77" s="203">
        <v>4729</v>
      </c>
      <c r="M77" s="203">
        <v>4832</v>
      </c>
      <c r="N77" s="203">
        <v>5412</v>
      </c>
      <c r="O77" s="203">
        <v>5541</v>
      </c>
      <c r="P77" s="203">
        <v>5661</v>
      </c>
      <c r="Q77" s="203">
        <v>5778</v>
      </c>
      <c r="R77" s="203">
        <v>5919</v>
      </c>
      <c r="S77" s="203">
        <v>5965</v>
      </c>
      <c r="T77" s="203">
        <v>6142</v>
      </c>
      <c r="U77" s="203">
        <v>6340</v>
      </c>
      <c r="V77" s="203">
        <v>6523</v>
      </c>
      <c r="W77" s="203">
        <v>6751</v>
      </c>
      <c r="X77" s="203">
        <v>6955</v>
      </c>
      <c r="Y77" s="203">
        <v>7151</v>
      </c>
      <c r="Z77" s="203">
        <v>7344</v>
      </c>
      <c r="AA77" s="203">
        <v>7495</v>
      </c>
      <c r="AB77" s="203">
        <v>7648</v>
      </c>
      <c r="AC77" s="203">
        <v>7803</v>
      </c>
      <c r="AD77" s="203">
        <v>7951</v>
      </c>
      <c r="AE77" s="203">
        <v>8128</v>
      </c>
      <c r="AF77" s="203">
        <v>8315</v>
      </c>
      <c r="AG77" s="203">
        <v>8436</v>
      </c>
      <c r="AH77" s="203">
        <v>8579</v>
      </c>
      <c r="AI77" s="203">
        <v>8727</v>
      </c>
      <c r="AJ77" s="203">
        <v>8895</v>
      </c>
      <c r="AK77" s="203">
        <v>9074</v>
      </c>
      <c r="AL77" s="203">
        <v>9164</v>
      </c>
      <c r="AM77" s="203">
        <v>9261</v>
      </c>
      <c r="AN77" s="203">
        <v>9298</v>
      </c>
      <c r="AO77" s="203">
        <v>9495</v>
      </c>
      <c r="AP77" s="203">
        <v>9627</v>
      </c>
      <c r="AQ77" s="203">
        <v>9700</v>
      </c>
      <c r="AR77" s="203">
        <v>9755</v>
      </c>
      <c r="AS77" s="203">
        <v>9755</v>
      </c>
      <c r="AT77" s="203">
        <v>9930</v>
      </c>
      <c r="AU77" s="203">
        <v>9990</v>
      </c>
      <c r="AV77" s="203">
        <v>10056</v>
      </c>
      <c r="AW77" s="203">
        <v>10061</v>
      </c>
      <c r="AX77" s="203">
        <v>10097</v>
      </c>
      <c r="AY77" s="203">
        <v>10384</v>
      </c>
      <c r="AZ77" s="203">
        <v>10536</v>
      </c>
      <c r="BA77" s="203">
        <v>10680</v>
      </c>
      <c r="BB77" s="203">
        <v>10782</v>
      </c>
      <c r="BC77" s="203">
        <v>10936</v>
      </c>
      <c r="BD77" s="203">
        <v>11004</v>
      </c>
      <c r="BE77" s="203">
        <v>11095</v>
      </c>
      <c r="BF77" s="203">
        <v>11195</v>
      </c>
      <c r="BG77" s="203">
        <v>11320</v>
      </c>
      <c r="BH77" s="203">
        <v>11477</v>
      </c>
      <c r="BI77" s="203">
        <v>11585</v>
      </c>
      <c r="BJ77" s="203">
        <v>11715</v>
      </c>
      <c r="BK77" s="203">
        <v>11938</v>
      </c>
      <c r="BL77" s="203">
        <v>12160</v>
      </c>
      <c r="BM77" s="203">
        <v>12410</v>
      </c>
      <c r="BN77" s="203">
        <v>12566</v>
      </c>
      <c r="BO77" s="203">
        <v>12667</v>
      </c>
      <c r="BP77" s="203">
        <v>12810</v>
      </c>
      <c r="BQ77" s="203">
        <v>12888</v>
      </c>
      <c r="BR77" s="203">
        <v>12958</v>
      </c>
      <c r="BS77" s="203">
        <v>12957</v>
      </c>
      <c r="BT77" s="203">
        <v>13135</v>
      </c>
      <c r="BU77" s="203">
        <v>13018</v>
      </c>
      <c r="BV77" s="203">
        <v>12926</v>
      </c>
      <c r="BW77" s="203">
        <v>12767</v>
      </c>
      <c r="BX77" s="204">
        <v>12676</v>
      </c>
      <c r="BY77" s="204">
        <v>12836</v>
      </c>
      <c r="BZ77" s="205">
        <v>13031</v>
      </c>
    </row>
    <row r="78" spans="1:78" x14ac:dyDescent="0.2">
      <c r="B78" s="207" t="s">
        <v>133</v>
      </c>
      <c r="C78" s="207"/>
      <c r="D78" s="203">
        <f t="shared" ref="D78:J78" si="0">D77</f>
        <v>0</v>
      </c>
      <c r="E78" s="203">
        <f t="shared" si="0"/>
        <v>0</v>
      </c>
      <c r="F78" s="203">
        <f t="shared" si="0"/>
        <v>0</v>
      </c>
      <c r="G78" s="203">
        <f t="shared" si="0"/>
        <v>0</v>
      </c>
      <c r="H78" s="203">
        <f t="shared" si="0"/>
        <v>0</v>
      </c>
      <c r="I78" s="203">
        <f t="shared" si="0"/>
        <v>0</v>
      </c>
      <c r="J78" s="203">
        <f t="shared" si="0"/>
        <v>0</v>
      </c>
      <c r="K78" s="203">
        <f t="shared" ref="K78:BN78" si="1">K77-K85</f>
        <v>4621</v>
      </c>
      <c r="L78" s="203">
        <f t="shared" si="1"/>
        <v>4729</v>
      </c>
      <c r="M78" s="203">
        <f t="shared" si="1"/>
        <v>4832</v>
      </c>
      <c r="N78" s="203">
        <f t="shared" si="1"/>
        <v>5412</v>
      </c>
      <c r="O78" s="203">
        <f t="shared" si="1"/>
        <v>5541</v>
      </c>
      <c r="P78" s="203">
        <f t="shared" si="1"/>
        <v>5661</v>
      </c>
      <c r="Q78" s="203">
        <f t="shared" si="1"/>
        <v>5778</v>
      </c>
      <c r="R78" s="203">
        <f t="shared" si="1"/>
        <v>5919</v>
      </c>
      <c r="S78" s="203">
        <f t="shared" si="1"/>
        <v>5965</v>
      </c>
      <c r="T78" s="203">
        <f t="shared" si="1"/>
        <v>6142</v>
      </c>
      <c r="U78" s="203">
        <f t="shared" si="1"/>
        <v>6340</v>
      </c>
      <c r="V78" s="203">
        <f t="shared" si="1"/>
        <v>6523</v>
      </c>
      <c r="W78" s="203">
        <f t="shared" si="1"/>
        <v>6751</v>
      </c>
      <c r="X78" s="203">
        <f t="shared" si="1"/>
        <v>6955</v>
      </c>
      <c r="Y78" s="203">
        <f t="shared" si="1"/>
        <v>7151</v>
      </c>
      <c r="Z78" s="203">
        <f t="shared" si="1"/>
        <v>7344</v>
      </c>
      <c r="AA78" s="203">
        <f t="shared" si="1"/>
        <v>7365</v>
      </c>
      <c r="AB78" s="203">
        <f t="shared" si="1"/>
        <v>7525</v>
      </c>
      <c r="AC78" s="203">
        <f t="shared" si="1"/>
        <v>7693</v>
      </c>
      <c r="AD78" s="203">
        <f t="shared" si="1"/>
        <v>7853</v>
      </c>
      <c r="AE78" s="203">
        <f t="shared" si="1"/>
        <v>8035</v>
      </c>
      <c r="AF78" s="203">
        <f t="shared" si="1"/>
        <v>8236</v>
      </c>
      <c r="AG78" s="203">
        <f t="shared" si="1"/>
        <v>8364</v>
      </c>
      <c r="AH78" s="203">
        <f t="shared" si="1"/>
        <v>8516</v>
      </c>
      <c r="AI78" s="203">
        <f t="shared" si="1"/>
        <v>8672</v>
      </c>
      <c r="AJ78" s="203">
        <f t="shared" si="1"/>
        <v>8844</v>
      </c>
      <c r="AK78" s="203">
        <f t="shared" si="1"/>
        <v>9028</v>
      </c>
      <c r="AL78" s="203">
        <f t="shared" si="1"/>
        <v>9121</v>
      </c>
      <c r="AM78" s="203">
        <f t="shared" si="1"/>
        <v>9221</v>
      </c>
      <c r="AN78" s="203">
        <f t="shared" si="1"/>
        <v>9259</v>
      </c>
      <c r="AO78" s="203">
        <f t="shared" si="1"/>
        <v>9459</v>
      </c>
      <c r="AP78" s="203">
        <f t="shared" si="1"/>
        <v>9589</v>
      </c>
      <c r="AQ78" s="203">
        <f t="shared" si="1"/>
        <v>9663</v>
      </c>
      <c r="AR78" s="203">
        <f t="shared" si="1"/>
        <v>9719</v>
      </c>
      <c r="AS78" s="203">
        <f t="shared" si="1"/>
        <v>9720</v>
      </c>
      <c r="AT78" s="203">
        <f t="shared" si="1"/>
        <v>9898</v>
      </c>
      <c r="AU78" s="203">
        <f t="shared" si="1"/>
        <v>9959</v>
      </c>
      <c r="AV78" s="203">
        <f t="shared" si="1"/>
        <v>10027</v>
      </c>
      <c r="AW78" s="203">
        <f t="shared" si="1"/>
        <v>10033</v>
      </c>
      <c r="AX78" s="203">
        <f t="shared" si="1"/>
        <v>10070</v>
      </c>
      <c r="AY78" s="203">
        <f t="shared" si="1"/>
        <v>10356</v>
      </c>
      <c r="AZ78" s="203">
        <f t="shared" si="1"/>
        <v>10509</v>
      </c>
      <c r="BA78" s="203">
        <f t="shared" si="1"/>
        <v>10654</v>
      </c>
      <c r="BB78" s="203">
        <f t="shared" si="1"/>
        <v>10758</v>
      </c>
      <c r="BC78" s="203">
        <f t="shared" si="1"/>
        <v>10913</v>
      </c>
      <c r="BD78" s="203">
        <f t="shared" si="1"/>
        <v>10981</v>
      </c>
      <c r="BE78" s="203">
        <f t="shared" si="1"/>
        <v>11072</v>
      </c>
      <c r="BF78" s="203">
        <f t="shared" si="1"/>
        <v>11171</v>
      </c>
      <c r="BG78" s="203">
        <f t="shared" si="1"/>
        <v>11297</v>
      </c>
      <c r="BH78" s="203">
        <f t="shared" si="1"/>
        <v>11454</v>
      </c>
      <c r="BI78" s="203">
        <f t="shared" si="1"/>
        <v>11562</v>
      </c>
      <c r="BJ78" s="203">
        <f t="shared" si="1"/>
        <v>11692</v>
      </c>
      <c r="BK78" s="203">
        <f t="shared" si="1"/>
        <v>11913</v>
      </c>
      <c r="BL78" s="203">
        <f t="shared" si="1"/>
        <v>12134</v>
      </c>
      <c r="BM78" s="203">
        <f t="shared" si="1"/>
        <v>12382</v>
      </c>
      <c r="BN78" s="203">
        <f t="shared" si="1"/>
        <v>12537</v>
      </c>
      <c r="BO78" s="203">
        <f>BO77-BO85</f>
        <v>12634</v>
      </c>
      <c r="BP78" s="203">
        <f t="shared" ref="BP78:BW78" si="2">BP77-BP85</f>
        <v>12775</v>
      </c>
      <c r="BQ78" s="203">
        <f t="shared" si="2"/>
        <v>12846</v>
      </c>
      <c r="BR78" s="203">
        <f t="shared" si="2"/>
        <v>12912</v>
      </c>
      <c r="BS78" s="203">
        <f t="shared" si="2"/>
        <v>12909</v>
      </c>
      <c r="BT78" s="203">
        <f t="shared" si="2"/>
        <v>13083</v>
      </c>
      <c r="BU78" s="203">
        <f t="shared" si="2"/>
        <v>12969</v>
      </c>
      <c r="BV78" s="203">
        <f t="shared" si="2"/>
        <v>12874</v>
      </c>
      <c r="BW78" s="203">
        <f t="shared" si="2"/>
        <v>12713</v>
      </c>
      <c r="BX78" s="204">
        <f>BX77-BX85</f>
        <v>12620</v>
      </c>
      <c r="BY78" s="204">
        <f>BY77-BY85</f>
        <v>12777</v>
      </c>
      <c r="BZ78" s="205">
        <f>BZ77-BZ85</f>
        <v>12970</v>
      </c>
    </row>
    <row r="79" spans="1:78" x14ac:dyDescent="0.2">
      <c r="B79" s="243" t="s">
        <v>250</v>
      </c>
      <c r="C79" s="207"/>
      <c r="D79" s="203">
        <v>0</v>
      </c>
      <c r="E79" s="203">
        <v>0</v>
      </c>
      <c r="F79" s="203">
        <v>0</v>
      </c>
      <c r="G79" s="203">
        <v>0</v>
      </c>
      <c r="H79" s="203">
        <v>0</v>
      </c>
      <c r="I79" s="203">
        <v>0</v>
      </c>
      <c r="J79" s="203">
        <v>0</v>
      </c>
      <c r="K79" s="203">
        <v>0</v>
      </c>
      <c r="L79" s="203">
        <v>0</v>
      </c>
      <c r="M79" s="203">
        <v>0</v>
      </c>
      <c r="N79" s="203">
        <v>0</v>
      </c>
      <c r="O79" s="203">
        <v>0</v>
      </c>
      <c r="P79" s="203">
        <v>0</v>
      </c>
      <c r="Q79" s="203">
        <v>0</v>
      </c>
      <c r="R79" s="203">
        <v>0</v>
      </c>
      <c r="S79" s="203">
        <v>0</v>
      </c>
      <c r="T79" s="203">
        <v>0</v>
      </c>
      <c r="U79" s="203">
        <v>0</v>
      </c>
      <c r="V79" s="203">
        <v>0</v>
      </c>
      <c r="W79" s="203">
        <v>0</v>
      </c>
      <c r="X79" s="203">
        <v>0</v>
      </c>
      <c r="Y79" s="203">
        <v>0</v>
      </c>
      <c r="Z79" s="203">
        <v>0</v>
      </c>
      <c r="AA79" s="203">
        <v>0</v>
      </c>
      <c r="AB79" s="203">
        <v>0</v>
      </c>
      <c r="AC79" s="203">
        <v>0</v>
      </c>
      <c r="AD79" s="203">
        <v>0</v>
      </c>
      <c r="AE79" s="203">
        <v>0</v>
      </c>
      <c r="AF79" s="203">
        <v>0</v>
      </c>
      <c r="AG79" s="203">
        <v>0</v>
      </c>
      <c r="AH79" s="203">
        <v>0</v>
      </c>
      <c r="AI79" s="203">
        <v>0</v>
      </c>
      <c r="AJ79" s="203">
        <v>0</v>
      </c>
      <c r="AK79" s="203">
        <v>0</v>
      </c>
      <c r="AL79" s="203">
        <v>0</v>
      </c>
      <c r="AM79" s="203">
        <v>0</v>
      </c>
      <c r="AN79" s="203">
        <v>0</v>
      </c>
      <c r="AO79" s="203">
        <v>0</v>
      </c>
      <c r="AP79" s="203">
        <v>0</v>
      </c>
      <c r="AQ79" s="203">
        <v>0</v>
      </c>
      <c r="AR79" s="203">
        <v>0</v>
      </c>
      <c r="AS79" s="203">
        <v>0</v>
      </c>
      <c r="AT79" s="203">
        <v>0</v>
      </c>
      <c r="AU79" s="203">
        <v>0</v>
      </c>
      <c r="AV79" s="203">
        <v>0</v>
      </c>
      <c r="AW79" s="203">
        <v>0</v>
      </c>
      <c r="AX79" s="203">
        <v>0</v>
      </c>
      <c r="AY79" s="203">
        <v>0</v>
      </c>
      <c r="AZ79" s="203">
        <v>0</v>
      </c>
      <c r="BA79" s="203">
        <v>0</v>
      </c>
      <c r="BB79" s="203">
        <v>0</v>
      </c>
      <c r="BC79" s="203">
        <v>0</v>
      </c>
      <c r="BD79" s="203">
        <v>10875</v>
      </c>
      <c r="BE79" s="203">
        <v>11018</v>
      </c>
      <c r="BF79" s="203">
        <v>11102</v>
      </c>
      <c r="BG79" s="203">
        <v>11231</v>
      </c>
      <c r="BH79" s="203">
        <v>11384</v>
      </c>
      <c r="BI79" s="203">
        <v>11492</v>
      </c>
      <c r="BJ79" s="203">
        <v>11617</v>
      </c>
      <c r="BK79" s="203">
        <v>11837</v>
      </c>
      <c r="BL79" s="203">
        <v>12053</v>
      </c>
      <c r="BM79" s="203">
        <v>12285</v>
      </c>
      <c r="BN79" s="203">
        <v>12460</v>
      </c>
      <c r="BO79" s="203">
        <v>12556</v>
      </c>
      <c r="BP79" s="203">
        <v>12737</v>
      </c>
      <c r="BQ79" s="203">
        <v>12814</v>
      </c>
      <c r="BR79" s="203">
        <v>12887</v>
      </c>
      <c r="BS79" s="203">
        <v>12890</v>
      </c>
      <c r="BT79" s="203">
        <v>12866</v>
      </c>
      <c r="BU79" s="203">
        <v>12350</v>
      </c>
      <c r="BV79" s="203">
        <v>11876</v>
      </c>
      <c r="BW79" s="203">
        <v>11404</v>
      </c>
      <c r="BX79" s="204">
        <v>10928</v>
      </c>
      <c r="BY79" s="204">
        <v>10458</v>
      </c>
      <c r="BZ79" s="205">
        <v>9988</v>
      </c>
    </row>
    <row r="80" spans="1:78" x14ac:dyDescent="0.2">
      <c r="B80" s="243" t="s">
        <v>270</v>
      </c>
      <c r="C80" s="207"/>
      <c r="D80" s="203">
        <v>0</v>
      </c>
      <c r="E80" s="203">
        <v>0</v>
      </c>
      <c r="F80" s="203">
        <v>0</v>
      </c>
      <c r="G80" s="203">
        <v>0</v>
      </c>
      <c r="H80" s="203">
        <v>0</v>
      </c>
      <c r="I80" s="203">
        <v>0</v>
      </c>
      <c r="J80" s="203">
        <v>0</v>
      </c>
      <c r="K80" s="203">
        <v>0</v>
      </c>
      <c r="L80" s="203">
        <v>0</v>
      </c>
      <c r="M80" s="203">
        <v>0</v>
      </c>
      <c r="N80" s="203">
        <v>0</v>
      </c>
      <c r="O80" s="203">
        <v>0</v>
      </c>
      <c r="P80" s="203">
        <v>0</v>
      </c>
      <c r="Q80" s="203">
        <v>0</v>
      </c>
      <c r="R80" s="203">
        <v>0</v>
      </c>
      <c r="S80" s="203">
        <v>0</v>
      </c>
      <c r="T80" s="203">
        <v>0</v>
      </c>
      <c r="U80" s="203">
        <v>0</v>
      </c>
      <c r="V80" s="203">
        <v>0</v>
      </c>
      <c r="W80" s="203">
        <v>0</v>
      </c>
      <c r="X80" s="203">
        <v>0</v>
      </c>
      <c r="Y80" s="203">
        <v>0</v>
      </c>
      <c r="Z80" s="203">
        <v>0</v>
      </c>
      <c r="AA80" s="203">
        <v>0</v>
      </c>
      <c r="AB80" s="203">
        <v>0</v>
      </c>
      <c r="AC80" s="203">
        <v>0</v>
      </c>
      <c r="AD80" s="203">
        <v>0</v>
      </c>
      <c r="AE80" s="203">
        <v>0</v>
      </c>
      <c r="AF80" s="203">
        <v>0</v>
      </c>
      <c r="AG80" s="203">
        <v>0</v>
      </c>
      <c r="AH80" s="203">
        <v>0</v>
      </c>
      <c r="AI80" s="203">
        <v>80</v>
      </c>
      <c r="AJ80" s="203">
        <v>276</v>
      </c>
      <c r="AK80" s="203">
        <v>476</v>
      </c>
      <c r="AL80" s="203">
        <v>658</v>
      </c>
      <c r="AM80" s="203">
        <v>882</v>
      </c>
      <c r="AN80" s="203">
        <v>1009</v>
      </c>
      <c r="AO80" s="203">
        <v>1434</v>
      </c>
      <c r="AP80" s="203">
        <v>1786</v>
      </c>
      <c r="AQ80" s="203">
        <v>2077</v>
      </c>
      <c r="AR80" s="203">
        <v>2382</v>
      </c>
      <c r="AS80" s="203">
        <v>2515</v>
      </c>
      <c r="AT80" s="203">
        <v>3044</v>
      </c>
      <c r="AU80" s="203">
        <v>3349</v>
      </c>
      <c r="AV80" s="203">
        <v>3642</v>
      </c>
      <c r="AW80" s="203">
        <v>3925</v>
      </c>
      <c r="AX80" s="203">
        <v>4219</v>
      </c>
      <c r="AY80" s="203">
        <v>4552</v>
      </c>
      <c r="AZ80" s="203">
        <v>4927</v>
      </c>
      <c r="BA80" s="203">
        <v>5280</v>
      </c>
      <c r="BB80" s="203">
        <v>5615</v>
      </c>
      <c r="BC80" s="203">
        <v>5947</v>
      </c>
      <c r="BD80" s="203">
        <v>6276</v>
      </c>
      <c r="BE80" s="203">
        <v>6589</v>
      </c>
      <c r="BF80" s="203">
        <v>6851</v>
      </c>
      <c r="BG80" s="203">
        <v>7122</v>
      </c>
      <c r="BH80" s="203">
        <v>7425</v>
      </c>
      <c r="BI80" s="203">
        <v>7700</v>
      </c>
      <c r="BJ80" s="203">
        <v>7963</v>
      </c>
      <c r="BK80" s="203">
        <v>8324</v>
      </c>
      <c r="BL80" s="203">
        <v>8673</v>
      </c>
      <c r="BM80" s="203">
        <v>9052</v>
      </c>
      <c r="BN80" s="203">
        <v>9320</v>
      </c>
      <c r="BO80" s="203">
        <v>9549</v>
      </c>
      <c r="BP80" s="203">
        <v>9848</v>
      </c>
      <c r="BQ80" s="203">
        <v>10021</v>
      </c>
      <c r="BR80" s="203">
        <v>10207</v>
      </c>
      <c r="BS80" s="203">
        <v>10335</v>
      </c>
      <c r="BT80" s="203">
        <v>10400</v>
      </c>
      <c r="BU80" s="203">
        <v>10038</v>
      </c>
      <c r="BV80" s="203">
        <v>9716</v>
      </c>
      <c r="BW80" s="203">
        <v>9384</v>
      </c>
      <c r="BX80" s="204">
        <v>9049</v>
      </c>
      <c r="BY80" s="204">
        <v>8706</v>
      </c>
      <c r="BZ80" s="205">
        <v>8361</v>
      </c>
    </row>
    <row r="81" spans="1:78" x14ac:dyDescent="0.2">
      <c r="B81" s="243" t="s">
        <v>271</v>
      </c>
      <c r="C81" s="207"/>
      <c r="D81" s="203">
        <v>0</v>
      </c>
      <c r="E81" s="203">
        <v>0</v>
      </c>
      <c r="F81" s="203">
        <v>0</v>
      </c>
      <c r="G81" s="203">
        <v>0</v>
      </c>
      <c r="H81" s="203">
        <v>0</v>
      </c>
      <c r="I81" s="203">
        <v>0</v>
      </c>
      <c r="J81" s="203">
        <v>0</v>
      </c>
      <c r="K81" s="203">
        <v>0</v>
      </c>
      <c r="L81" s="203">
        <v>0</v>
      </c>
      <c r="M81" s="203">
        <v>0</v>
      </c>
      <c r="N81" s="203">
        <v>0</v>
      </c>
      <c r="O81" s="203">
        <v>0</v>
      </c>
      <c r="P81" s="203">
        <v>0</v>
      </c>
      <c r="Q81" s="203">
        <v>0</v>
      </c>
      <c r="R81" s="203">
        <v>0</v>
      </c>
      <c r="S81" s="203">
        <v>0</v>
      </c>
      <c r="T81" s="203">
        <v>0</v>
      </c>
      <c r="U81" s="203">
        <v>0</v>
      </c>
      <c r="V81" s="203">
        <v>0</v>
      </c>
      <c r="W81" s="203">
        <v>0</v>
      </c>
      <c r="X81" s="203">
        <v>0</v>
      </c>
      <c r="Y81" s="203">
        <v>0</v>
      </c>
      <c r="Z81" s="203">
        <v>0</v>
      </c>
      <c r="AA81" s="203">
        <v>0</v>
      </c>
      <c r="AB81" s="203">
        <v>0</v>
      </c>
      <c r="AC81" s="203">
        <v>0</v>
      </c>
      <c r="AD81" s="203">
        <v>0</v>
      </c>
      <c r="AE81" s="203">
        <v>0</v>
      </c>
      <c r="AF81" s="203">
        <v>0</v>
      </c>
      <c r="AG81" s="203">
        <v>0</v>
      </c>
      <c r="AH81" s="203">
        <v>0</v>
      </c>
      <c r="AI81" s="203">
        <v>0</v>
      </c>
      <c r="AJ81" s="203">
        <v>0</v>
      </c>
      <c r="AK81" s="203">
        <v>0</v>
      </c>
      <c r="AL81" s="203">
        <v>0</v>
      </c>
      <c r="AM81" s="203">
        <v>0</v>
      </c>
      <c r="AN81" s="203">
        <v>0</v>
      </c>
      <c r="AO81" s="203">
        <v>0</v>
      </c>
      <c r="AP81" s="203">
        <v>0</v>
      </c>
      <c r="AQ81" s="203">
        <v>0</v>
      </c>
      <c r="AR81" s="203">
        <v>0</v>
      </c>
      <c r="AS81" s="203">
        <v>0</v>
      </c>
      <c r="AT81" s="203">
        <v>0</v>
      </c>
      <c r="AU81" s="203">
        <v>0</v>
      </c>
      <c r="AV81" s="203">
        <v>0</v>
      </c>
      <c r="AW81" s="203">
        <v>0</v>
      </c>
      <c r="AX81" s="203">
        <v>0</v>
      </c>
      <c r="AY81" s="203">
        <v>0</v>
      </c>
      <c r="AZ81" s="203">
        <v>0</v>
      </c>
      <c r="BA81" s="203">
        <v>0</v>
      </c>
      <c r="BB81" s="203">
        <v>0</v>
      </c>
      <c r="BC81" s="203">
        <v>0</v>
      </c>
      <c r="BD81" s="203">
        <v>8670</v>
      </c>
      <c r="BE81" s="203">
        <v>8834</v>
      </c>
      <c r="BF81" s="203">
        <v>8961</v>
      </c>
      <c r="BG81" s="203">
        <v>9117</v>
      </c>
      <c r="BH81" s="203">
        <v>9296</v>
      </c>
      <c r="BI81" s="203">
        <v>9439</v>
      </c>
      <c r="BJ81" s="203">
        <v>9594</v>
      </c>
      <c r="BK81" s="203">
        <v>9842</v>
      </c>
      <c r="BL81" s="203">
        <v>10087</v>
      </c>
      <c r="BM81" s="203">
        <v>10358</v>
      </c>
      <c r="BN81" s="203">
        <v>10563</v>
      </c>
      <c r="BO81" s="203">
        <v>10702</v>
      </c>
      <c r="BP81" s="203">
        <v>10874</v>
      </c>
      <c r="BQ81" s="203">
        <v>10984</v>
      </c>
      <c r="BR81" s="203">
        <v>11096</v>
      </c>
      <c r="BS81" s="203">
        <v>11145</v>
      </c>
      <c r="BT81" s="203">
        <v>11155</v>
      </c>
      <c r="BU81" s="203">
        <v>10748</v>
      </c>
      <c r="BV81" s="203">
        <v>10368</v>
      </c>
      <c r="BW81" s="203">
        <v>9990</v>
      </c>
      <c r="BX81" s="204">
        <v>9610</v>
      </c>
      <c r="BY81" s="204">
        <v>9233</v>
      </c>
      <c r="BZ81" s="205">
        <v>8849</v>
      </c>
    </row>
    <row r="82" spans="1:78" x14ac:dyDescent="0.2">
      <c r="B82" s="243" t="s">
        <v>272</v>
      </c>
      <c r="C82" s="207"/>
      <c r="D82" s="203">
        <v>0</v>
      </c>
      <c r="E82" s="203">
        <v>0</v>
      </c>
      <c r="F82" s="203">
        <v>0</v>
      </c>
      <c r="G82" s="203">
        <v>0</v>
      </c>
      <c r="H82" s="203">
        <v>0</v>
      </c>
      <c r="I82" s="203">
        <v>0</v>
      </c>
      <c r="J82" s="203">
        <v>0</v>
      </c>
      <c r="K82" s="203">
        <v>0</v>
      </c>
      <c r="L82" s="203">
        <v>0</v>
      </c>
      <c r="M82" s="203">
        <v>0</v>
      </c>
      <c r="N82" s="203">
        <v>0</v>
      </c>
      <c r="O82" s="203">
        <v>0</v>
      </c>
      <c r="P82" s="203">
        <v>0</v>
      </c>
      <c r="Q82" s="203">
        <v>0</v>
      </c>
      <c r="R82" s="203">
        <v>0</v>
      </c>
      <c r="S82" s="203">
        <v>0</v>
      </c>
      <c r="T82" s="203">
        <v>0</v>
      </c>
      <c r="U82" s="203">
        <v>0</v>
      </c>
      <c r="V82" s="203">
        <v>0</v>
      </c>
      <c r="W82" s="203">
        <v>0</v>
      </c>
      <c r="X82" s="203">
        <v>0</v>
      </c>
      <c r="Y82" s="203">
        <v>0</v>
      </c>
      <c r="Z82" s="203">
        <v>0</v>
      </c>
      <c r="AA82" s="203">
        <v>0</v>
      </c>
      <c r="AB82" s="203">
        <v>0</v>
      </c>
      <c r="AC82" s="203">
        <v>0</v>
      </c>
      <c r="AD82" s="203">
        <v>0</v>
      </c>
      <c r="AE82" s="203">
        <v>0</v>
      </c>
      <c r="AF82" s="203">
        <v>0</v>
      </c>
      <c r="AG82" s="203">
        <v>0</v>
      </c>
      <c r="AH82" s="203">
        <v>0</v>
      </c>
      <c r="AI82" s="203">
        <v>0</v>
      </c>
      <c r="AJ82" s="203">
        <v>0</v>
      </c>
      <c r="AK82" s="203">
        <v>0</v>
      </c>
      <c r="AL82" s="203">
        <v>0</v>
      </c>
      <c r="AM82" s="203">
        <v>0</v>
      </c>
      <c r="AN82" s="203">
        <v>0</v>
      </c>
      <c r="AO82" s="203">
        <v>0</v>
      </c>
      <c r="AP82" s="203">
        <v>0</v>
      </c>
      <c r="AQ82" s="203">
        <v>0</v>
      </c>
      <c r="AR82" s="203">
        <v>0</v>
      </c>
      <c r="AS82" s="203">
        <v>0</v>
      </c>
      <c r="AT82" s="203">
        <v>0</v>
      </c>
      <c r="AU82" s="203">
        <v>0</v>
      </c>
      <c r="AV82" s="203">
        <v>0</v>
      </c>
      <c r="AW82" s="203">
        <v>0</v>
      </c>
      <c r="AX82" s="203">
        <v>0</v>
      </c>
      <c r="AY82" s="203">
        <v>0</v>
      </c>
      <c r="AZ82" s="203">
        <v>0</v>
      </c>
      <c r="BA82" s="203">
        <v>0</v>
      </c>
      <c r="BB82" s="203">
        <v>0</v>
      </c>
      <c r="BC82" s="203">
        <v>0</v>
      </c>
      <c r="BD82" s="203">
        <v>0</v>
      </c>
      <c r="BE82" s="203">
        <v>0</v>
      </c>
      <c r="BF82" s="203">
        <v>0</v>
      </c>
      <c r="BG82" s="203">
        <v>0</v>
      </c>
      <c r="BH82" s="203">
        <v>0</v>
      </c>
      <c r="BI82" s="203">
        <v>0</v>
      </c>
      <c r="BJ82" s="203">
        <v>8</v>
      </c>
      <c r="BK82" s="203">
        <v>24</v>
      </c>
      <c r="BL82" s="203">
        <v>46</v>
      </c>
      <c r="BM82" s="203">
        <v>58</v>
      </c>
      <c r="BN82" s="203">
        <v>66</v>
      </c>
      <c r="BO82" s="203">
        <v>59</v>
      </c>
      <c r="BP82" s="203">
        <v>56</v>
      </c>
      <c r="BQ82" s="203">
        <v>56</v>
      </c>
      <c r="BR82" s="203">
        <v>50</v>
      </c>
      <c r="BS82" s="203">
        <v>47</v>
      </c>
      <c r="BT82" s="203">
        <v>49</v>
      </c>
      <c r="BU82" s="203">
        <v>44</v>
      </c>
      <c r="BV82" s="203">
        <v>30</v>
      </c>
      <c r="BW82" s="203">
        <v>20</v>
      </c>
      <c r="BX82" s="204">
        <v>14</v>
      </c>
      <c r="BY82" s="204">
        <v>10</v>
      </c>
      <c r="BZ82" s="205">
        <v>6</v>
      </c>
    </row>
    <row r="83" spans="1:78" x14ac:dyDescent="0.2">
      <c r="B83" s="243" t="s">
        <v>273</v>
      </c>
      <c r="C83" s="207"/>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v>199</v>
      </c>
      <c r="BU83" s="203">
        <v>601</v>
      </c>
      <c r="BV83" s="203">
        <v>980</v>
      </c>
      <c r="BW83" s="203">
        <v>1292</v>
      </c>
      <c r="BX83" s="204">
        <v>1674</v>
      </c>
      <c r="BY83" s="204">
        <v>2302</v>
      </c>
      <c r="BZ83" s="205">
        <v>2964</v>
      </c>
    </row>
    <row r="84" spans="1:78" x14ac:dyDescent="0.2">
      <c r="B84" s="243" t="s">
        <v>274</v>
      </c>
      <c r="C84" s="207"/>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v>60</v>
      </c>
      <c r="BU84" s="203">
        <v>180</v>
      </c>
      <c r="BV84" s="203">
        <v>294</v>
      </c>
      <c r="BW84" s="203">
        <v>376</v>
      </c>
      <c r="BX84" s="204">
        <v>463</v>
      </c>
      <c r="BY84" s="204">
        <v>605</v>
      </c>
      <c r="BZ84" s="205">
        <v>752</v>
      </c>
    </row>
    <row r="85" spans="1:78" x14ac:dyDescent="0.2">
      <c r="B85" s="207" t="s">
        <v>291</v>
      </c>
      <c r="C85" s="207"/>
      <c r="D85" s="203">
        <v>0</v>
      </c>
      <c r="E85" s="203">
        <v>0</v>
      </c>
      <c r="F85" s="203">
        <v>0</v>
      </c>
      <c r="G85" s="203">
        <v>0</v>
      </c>
      <c r="H85" s="203">
        <v>0</v>
      </c>
      <c r="I85" s="203">
        <v>0</v>
      </c>
      <c r="J85" s="203">
        <v>0</v>
      </c>
      <c r="K85" s="203">
        <v>0</v>
      </c>
      <c r="L85" s="203">
        <v>0</v>
      </c>
      <c r="M85" s="203">
        <v>0</v>
      </c>
      <c r="N85" s="203">
        <v>0</v>
      </c>
      <c r="O85" s="203">
        <v>0</v>
      </c>
      <c r="P85" s="203">
        <v>0</v>
      </c>
      <c r="Q85" s="203">
        <v>0</v>
      </c>
      <c r="R85" s="203">
        <v>0</v>
      </c>
      <c r="S85" s="203">
        <v>0</v>
      </c>
      <c r="T85" s="203">
        <v>0</v>
      </c>
      <c r="U85" s="203">
        <v>0</v>
      </c>
      <c r="V85" s="203">
        <v>0</v>
      </c>
      <c r="W85" s="203">
        <v>0</v>
      </c>
      <c r="X85" s="203">
        <v>0</v>
      </c>
      <c r="Y85" s="203">
        <v>0</v>
      </c>
      <c r="Z85" s="203">
        <v>0</v>
      </c>
      <c r="AA85" s="203">
        <v>130</v>
      </c>
      <c r="AB85" s="203">
        <v>123</v>
      </c>
      <c r="AC85" s="203">
        <v>110</v>
      </c>
      <c r="AD85" s="203">
        <v>98</v>
      </c>
      <c r="AE85" s="203">
        <v>93</v>
      </c>
      <c r="AF85" s="203">
        <v>79</v>
      </c>
      <c r="AG85" s="203">
        <v>72</v>
      </c>
      <c r="AH85" s="203">
        <v>63</v>
      </c>
      <c r="AI85" s="203">
        <v>55</v>
      </c>
      <c r="AJ85" s="203">
        <v>51</v>
      </c>
      <c r="AK85" s="203">
        <v>46</v>
      </c>
      <c r="AL85" s="203">
        <v>43</v>
      </c>
      <c r="AM85" s="203">
        <v>40</v>
      </c>
      <c r="AN85" s="203">
        <v>39</v>
      </c>
      <c r="AO85" s="203">
        <v>36</v>
      </c>
      <c r="AP85" s="203">
        <v>38</v>
      </c>
      <c r="AQ85" s="203">
        <v>37</v>
      </c>
      <c r="AR85" s="203">
        <v>36</v>
      </c>
      <c r="AS85" s="203">
        <v>35</v>
      </c>
      <c r="AT85" s="203">
        <v>32</v>
      </c>
      <c r="AU85" s="203">
        <v>31</v>
      </c>
      <c r="AV85" s="203">
        <v>29</v>
      </c>
      <c r="AW85" s="203">
        <v>28</v>
      </c>
      <c r="AX85" s="203">
        <v>27</v>
      </c>
      <c r="AY85" s="203">
        <v>28</v>
      </c>
      <c r="AZ85" s="203">
        <v>27</v>
      </c>
      <c r="BA85" s="203">
        <v>26</v>
      </c>
      <c r="BB85" s="203">
        <v>24</v>
      </c>
      <c r="BC85" s="203">
        <v>23</v>
      </c>
      <c r="BD85" s="203">
        <v>23</v>
      </c>
      <c r="BE85" s="203">
        <v>23</v>
      </c>
      <c r="BF85" s="203">
        <v>24</v>
      </c>
      <c r="BG85" s="203">
        <v>23</v>
      </c>
      <c r="BH85" s="203">
        <v>23</v>
      </c>
      <c r="BI85" s="203">
        <v>23</v>
      </c>
      <c r="BJ85" s="203">
        <v>23</v>
      </c>
      <c r="BK85" s="203">
        <v>25</v>
      </c>
      <c r="BL85" s="203">
        <v>26</v>
      </c>
      <c r="BM85" s="203">
        <v>28</v>
      </c>
      <c r="BN85" s="203">
        <v>29</v>
      </c>
      <c r="BO85" s="203">
        <v>33</v>
      </c>
      <c r="BP85" s="203">
        <v>35</v>
      </c>
      <c r="BQ85" s="203">
        <v>42</v>
      </c>
      <c r="BR85" s="203">
        <v>46</v>
      </c>
      <c r="BS85" s="203">
        <v>48</v>
      </c>
      <c r="BT85" s="203">
        <v>52</v>
      </c>
      <c r="BU85" s="203">
        <v>49</v>
      </c>
      <c r="BV85" s="203">
        <v>52</v>
      </c>
      <c r="BW85" s="203">
        <v>54</v>
      </c>
      <c r="BX85" s="204">
        <v>56</v>
      </c>
      <c r="BY85" s="204">
        <v>59</v>
      </c>
      <c r="BZ85" s="205">
        <v>61</v>
      </c>
    </row>
    <row r="86" spans="1:78" s="245" customFormat="1" ht="26.25" customHeight="1" x14ac:dyDescent="0.25">
      <c r="A86" s="244"/>
      <c r="B86" s="237" t="s">
        <v>171</v>
      </c>
      <c r="C86" s="193"/>
      <c r="D86" s="203">
        <v>0</v>
      </c>
      <c r="E86" s="203">
        <v>0</v>
      </c>
      <c r="F86" s="203">
        <v>0</v>
      </c>
      <c r="G86" s="203">
        <v>0</v>
      </c>
      <c r="H86" s="203">
        <v>0</v>
      </c>
      <c r="I86" s="203">
        <v>0</v>
      </c>
      <c r="J86" s="203">
        <v>0</v>
      </c>
      <c r="K86" s="203">
        <v>0</v>
      </c>
      <c r="L86" s="203">
        <v>0</v>
      </c>
      <c r="M86" s="203">
        <v>0</v>
      </c>
      <c r="N86" s="203">
        <v>0</v>
      </c>
      <c r="O86" s="203">
        <v>0</v>
      </c>
      <c r="P86" s="203">
        <v>0</v>
      </c>
      <c r="Q86" s="203">
        <v>0</v>
      </c>
      <c r="R86" s="203">
        <v>0</v>
      </c>
      <c r="S86" s="203">
        <v>0</v>
      </c>
      <c r="T86" s="203">
        <v>0</v>
      </c>
      <c r="U86" s="203">
        <v>0</v>
      </c>
      <c r="V86" s="203">
        <v>0</v>
      </c>
      <c r="W86" s="203">
        <v>0</v>
      </c>
      <c r="X86" s="203">
        <v>0</v>
      </c>
      <c r="Y86" s="203">
        <v>0</v>
      </c>
      <c r="Z86" s="203">
        <v>0</v>
      </c>
      <c r="AA86" s="203">
        <v>0</v>
      </c>
      <c r="AB86" s="203">
        <v>0</v>
      </c>
      <c r="AC86" s="203">
        <v>0</v>
      </c>
      <c r="AD86" s="203">
        <v>0</v>
      </c>
      <c r="AE86" s="203">
        <v>0</v>
      </c>
      <c r="AF86" s="203">
        <v>3</v>
      </c>
      <c r="AG86" s="203">
        <v>4</v>
      </c>
      <c r="AH86" s="203">
        <v>6</v>
      </c>
      <c r="AI86" s="203">
        <v>10</v>
      </c>
      <c r="AJ86" s="203">
        <v>14</v>
      </c>
      <c r="AK86" s="203">
        <v>17</v>
      </c>
      <c r="AL86" s="203">
        <v>19</v>
      </c>
      <c r="AM86" s="203">
        <v>21</v>
      </c>
      <c r="AN86" s="203">
        <v>24</v>
      </c>
      <c r="AO86" s="203">
        <v>27</v>
      </c>
      <c r="AP86" s="203">
        <v>29</v>
      </c>
      <c r="AQ86" s="203">
        <v>31</v>
      </c>
      <c r="AR86" s="203">
        <v>34</v>
      </c>
      <c r="AS86" s="203">
        <v>37</v>
      </c>
      <c r="AT86" s="203">
        <v>39</v>
      </c>
      <c r="AU86" s="203">
        <v>40</v>
      </c>
      <c r="AV86" s="203">
        <v>43</v>
      </c>
      <c r="AW86" s="203">
        <v>48</v>
      </c>
      <c r="AX86" s="203">
        <v>49</v>
      </c>
      <c r="AY86" s="203">
        <v>50</v>
      </c>
      <c r="AZ86" s="203">
        <v>36</v>
      </c>
      <c r="BA86" s="203">
        <v>37</v>
      </c>
      <c r="BB86" s="203">
        <v>39</v>
      </c>
      <c r="BC86" s="203">
        <v>40</v>
      </c>
      <c r="BD86" s="203">
        <v>41</v>
      </c>
      <c r="BE86" s="203">
        <v>41</v>
      </c>
      <c r="BF86" s="203">
        <v>41</v>
      </c>
      <c r="BG86" s="203">
        <v>41</v>
      </c>
      <c r="BH86" s="203">
        <v>42</v>
      </c>
      <c r="BI86" s="203">
        <v>42</v>
      </c>
      <c r="BJ86" s="203">
        <v>42</v>
      </c>
      <c r="BK86" s="203">
        <v>42</v>
      </c>
      <c r="BL86" s="203">
        <v>41</v>
      </c>
      <c r="BM86" s="203">
        <v>40</v>
      </c>
      <c r="BN86" s="203">
        <v>39</v>
      </c>
      <c r="BO86" s="203">
        <v>36</v>
      </c>
      <c r="BP86" s="203">
        <v>34</v>
      </c>
      <c r="BQ86" s="203">
        <v>31</v>
      </c>
      <c r="BR86" s="203">
        <v>29</v>
      </c>
      <c r="BS86" s="203">
        <v>38</v>
      </c>
      <c r="BT86" s="203">
        <v>35</v>
      </c>
      <c r="BU86" s="203">
        <v>33</v>
      </c>
      <c r="BV86" s="203">
        <v>31</v>
      </c>
      <c r="BW86" s="203">
        <v>30</v>
      </c>
      <c r="BX86" s="204">
        <v>28</v>
      </c>
      <c r="BY86" s="204">
        <v>26</v>
      </c>
      <c r="BZ86" s="205">
        <v>25</v>
      </c>
    </row>
    <row r="87" spans="1:78" s="245" customFormat="1" ht="15" customHeight="1" x14ac:dyDescent="0.25">
      <c r="A87" s="244"/>
      <c r="B87" s="237" t="s">
        <v>277</v>
      </c>
      <c r="C87" s="193"/>
      <c r="D87" s="203">
        <v>0</v>
      </c>
      <c r="E87" s="203">
        <v>0</v>
      </c>
      <c r="F87" s="203">
        <v>0</v>
      </c>
      <c r="G87" s="203">
        <v>0</v>
      </c>
      <c r="H87" s="203">
        <v>0</v>
      </c>
      <c r="I87" s="203">
        <v>0</v>
      </c>
      <c r="J87" s="203">
        <v>0</v>
      </c>
      <c r="K87" s="203">
        <v>0</v>
      </c>
      <c r="L87" s="203">
        <v>0</v>
      </c>
      <c r="M87" s="203">
        <v>0</v>
      </c>
      <c r="N87" s="203">
        <v>0</v>
      </c>
      <c r="O87" s="203">
        <v>0</v>
      </c>
      <c r="P87" s="203">
        <v>0</v>
      </c>
      <c r="Q87" s="203">
        <v>0</v>
      </c>
      <c r="R87" s="203">
        <v>0</v>
      </c>
      <c r="S87" s="203">
        <v>0</v>
      </c>
      <c r="T87" s="203">
        <v>0</v>
      </c>
      <c r="U87" s="203">
        <v>0</v>
      </c>
      <c r="V87" s="203">
        <v>0</v>
      </c>
      <c r="W87" s="203">
        <v>0</v>
      </c>
      <c r="X87" s="203">
        <v>0</v>
      </c>
      <c r="Y87" s="203">
        <v>0</v>
      </c>
      <c r="Z87" s="203">
        <v>0</v>
      </c>
      <c r="AA87" s="203">
        <v>0</v>
      </c>
      <c r="AB87" s="203">
        <v>0</v>
      </c>
      <c r="AC87" s="203">
        <v>0</v>
      </c>
      <c r="AD87" s="203">
        <v>0</v>
      </c>
      <c r="AE87" s="203">
        <v>0</v>
      </c>
      <c r="AF87" s="203">
        <v>0</v>
      </c>
      <c r="AG87" s="203">
        <v>0</v>
      </c>
      <c r="AH87" s="203">
        <v>0</v>
      </c>
      <c r="AI87" s="203">
        <v>0</v>
      </c>
      <c r="AJ87" s="203">
        <v>0</v>
      </c>
      <c r="AK87" s="203">
        <v>0</v>
      </c>
      <c r="AL87" s="203">
        <v>0</v>
      </c>
      <c r="AM87" s="203">
        <v>0</v>
      </c>
      <c r="AN87" s="203">
        <v>0</v>
      </c>
      <c r="AO87" s="203">
        <v>0</v>
      </c>
      <c r="AP87" s="203">
        <v>0</v>
      </c>
      <c r="AQ87" s="203">
        <v>0</v>
      </c>
      <c r="AR87" s="203">
        <v>0</v>
      </c>
      <c r="AS87" s="203">
        <v>0</v>
      </c>
      <c r="AT87" s="203">
        <v>0</v>
      </c>
      <c r="AU87" s="203">
        <v>0</v>
      </c>
      <c r="AV87" s="203">
        <v>0</v>
      </c>
      <c r="AW87" s="203">
        <v>0</v>
      </c>
      <c r="AX87" s="203">
        <v>0</v>
      </c>
      <c r="AY87" s="203">
        <v>0</v>
      </c>
      <c r="AZ87" s="203">
        <v>0</v>
      </c>
      <c r="BA87" s="203">
        <v>9759</v>
      </c>
      <c r="BB87" s="203">
        <v>9953</v>
      </c>
      <c r="BC87" s="203">
        <v>10084</v>
      </c>
      <c r="BD87" s="203">
        <v>11106</v>
      </c>
      <c r="BE87" s="203">
        <v>11202</v>
      </c>
      <c r="BF87" s="203">
        <v>11358</v>
      </c>
      <c r="BG87" s="203">
        <v>11486</v>
      </c>
      <c r="BH87" s="203">
        <v>11430</v>
      </c>
      <c r="BI87" s="203">
        <v>11555</v>
      </c>
      <c r="BJ87" s="203">
        <v>11750</v>
      </c>
      <c r="BK87" s="203">
        <v>12123</v>
      </c>
      <c r="BL87" s="203">
        <v>12421</v>
      </c>
      <c r="BM87" s="203">
        <v>12681</v>
      </c>
      <c r="BN87" s="203">
        <v>12783</v>
      </c>
      <c r="BO87" s="203">
        <v>12686</v>
      </c>
      <c r="BP87" s="203">
        <v>12683</v>
      </c>
      <c r="BQ87" s="203">
        <v>12585</v>
      </c>
      <c r="BR87" s="203">
        <v>12467</v>
      </c>
      <c r="BS87" s="203">
        <v>12215</v>
      </c>
      <c r="BT87" s="203">
        <v>12025</v>
      </c>
      <c r="BU87" s="203">
        <v>11833</v>
      </c>
      <c r="BV87" s="203">
        <v>11609</v>
      </c>
      <c r="BW87" s="203">
        <v>11448</v>
      </c>
      <c r="BX87" s="204">
        <v>11320</v>
      </c>
      <c r="BY87" s="204">
        <v>11475</v>
      </c>
      <c r="BZ87" s="205">
        <v>11683</v>
      </c>
    </row>
    <row r="88" spans="1:78" ht="15.75" thickBot="1" x14ac:dyDescent="0.25">
      <c r="A88" s="246"/>
      <c r="B88" s="247"/>
      <c r="C88" s="247"/>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13"/>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187" bestFit="1" customWidth="1"/>
    <col min="2" max="2" width="75.7109375" style="45" customWidth="1"/>
    <col min="3" max="3" width="25.7109375" style="45" customWidth="1"/>
    <col min="4" max="75" width="12.7109375" style="188" customWidth="1"/>
    <col min="76" max="78" width="12.7109375" style="52" customWidth="1"/>
    <col min="79" max="16384" width="9.140625" style="52"/>
  </cols>
  <sheetData>
    <row r="1" spans="1:78" s="15"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8" ht="33" customHeight="1" x14ac:dyDescent="0.25">
      <c r="A2" s="41" t="s">
        <v>587</v>
      </c>
      <c r="B2" s="17" t="s">
        <v>292</v>
      </c>
      <c r="C2" s="251"/>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47" customFormat="1" ht="15.75" x14ac:dyDescent="0.25">
      <c r="A3" s="46">
        <v>2017</v>
      </c>
      <c r="B3" s="20" t="s">
        <v>293</v>
      </c>
      <c r="C3" s="20"/>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2"/>
      <c r="B4" s="93" t="s">
        <v>123</v>
      </c>
      <c r="C4" s="93"/>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132"/>
    </row>
    <row r="5" spans="1:78" ht="27" customHeight="1" x14ac:dyDescent="0.25">
      <c r="A5" s="133"/>
      <c r="B5" s="224" t="s">
        <v>294</v>
      </c>
      <c r="C5" s="52"/>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252"/>
      <c r="BE5" s="253"/>
      <c r="BF5" s="135"/>
      <c r="BG5" s="135"/>
      <c r="BH5" s="254" t="s">
        <v>295</v>
      </c>
      <c r="BI5" s="135"/>
      <c r="BJ5" s="135"/>
      <c r="BK5" s="135"/>
      <c r="BL5" s="135"/>
      <c r="BM5" s="135"/>
      <c r="BN5" s="135"/>
      <c r="BO5" s="135"/>
      <c r="BP5" s="135"/>
      <c r="BQ5" s="135"/>
      <c r="BR5" s="135"/>
      <c r="BS5" s="135"/>
      <c r="BT5" s="135"/>
      <c r="BU5" s="135"/>
      <c r="BV5" s="135"/>
      <c r="BW5" s="135"/>
      <c r="BX5" s="135"/>
      <c r="BY5" s="135"/>
      <c r="BZ5" s="136"/>
    </row>
    <row r="6" spans="1:78" x14ac:dyDescent="0.2">
      <c r="A6" s="133"/>
      <c r="B6" s="62" t="s">
        <v>296</v>
      </c>
      <c r="C6" s="52"/>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135">
        <f>'Pension Credit'!AH4</f>
        <v>561</v>
      </c>
      <c r="AI6" s="135">
        <f>'Pension Credit'!AI4</f>
        <v>624</v>
      </c>
      <c r="AJ6" s="135">
        <f>'Pension Credit'!AJ4</f>
        <v>729</v>
      </c>
      <c r="AK6" s="135">
        <f>'Pension Credit'!AK4</f>
        <v>924.13</v>
      </c>
      <c r="AL6" s="135">
        <f>'Pension Credit'!AL4</f>
        <v>941</v>
      </c>
      <c r="AM6" s="135">
        <f>'Pension Credit'!AM4</f>
        <v>985</v>
      </c>
      <c r="AN6" s="135">
        <f>'Pension Credit'!AN4</f>
        <v>1189</v>
      </c>
      <c r="AO6" s="135">
        <f>'Pension Credit'!AO4</f>
        <v>1371</v>
      </c>
      <c r="AP6" s="135">
        <f>'Pension Credit'!AP4</f>
        <v>1458</v>
      </c>
      <c r="AQ6" s="135">
        <f>'Pension Credit'!AQ4</f>
        <v>1574</v>
      </c>
      <c r="AR6" s="135">
        <f>'Pension Credit'!AR4</f>
        <v>1853.9770000000001</v>
      </c>
      <c r="AS6" s="135">
        <f>'Pension Credit'!AS4</f>
        <v>2050.058</v>
      </c>
      <c r="AT6" s="135">
        <f>'Pension Credit'!AT4</f>
        <v>2305.1849999999999</v>
      </c>
      <c r="AU6" s="135">
        <f>'Pension Credit'!AU4</f>
        <v>2758</v>
      </c>
      <c r="AV6" s="135">
        <f>'Pension Credit'!AV4</f>
        <v>3728</v>
      </c>
      <c r="AW6" s="135">
        <f>'Pension Credit'!AW4</f>
        <v>3939</v>
      </c>
      <c r="AX6" s="135">
        <f>'Pension Credit'!AX4</f>
        <v>3969</v>
      </c>
      <c r="AY6" s="135">
        <f>'Pension Credit'!AY4</f>
        <v>3888</v>
      </c>
      <c r="AZ6" s="135">
        <f>'Pension Credit'!AZ4</f>
        <v>3815</v>
      </c>
      <c r="BA6" s="135">
        <f>'Pension Credit'!BA4</f>
        <v>3773</v>
      </c>
      <c r="BB6" s="135">
        <f>'Pension Credit'!BB4</f>
        <v>3619</v>
      </c>
      <c r="BC6" s="135">
        <f>'Pension Credit'!BC4</f>
        <v>3781</v>
      </c>
      <c r="BD6" s="135">
        <f>'Pension Credit'!BD4</f>
        <v>4095</v>
      </c>
      <c r="BE6" s="135">
        <f>'Pension Credit'!BE4</f>
        <v>4486</v>
      </c>
      <c r="BF6" s="135">
        <f>'Pension Credit'!BF4</f>
        <v>4484</v>
      </c>
      <c r="BG6" s="135">
        <f>'Pension Credit'!BG4</f>
        <v>4851.1851234350615</v>
      </c>
      <c r="BH6" s="225">
        <f>'Pension Credit'!BH5</f>
        <v>5970.616</v>
      </c>
      <c r="BI6" s="135">
        <f>'Pension Credit'!BI5</f>
        <v>6426.2752195999992</v>
      </c>
      <c r="BJ6" s="135">
        <f>'Pension Credit'!BJ5</f>
        <v>6868.5436595999981</v>
      </c>
      <c r="BK6" s="135">
        <f>'Pension Credit'!BK5</f>
        <v>7367.1248207140325</v>
      </c>
      <c r="BL6" s="135">
        <f>'Pension Credit'!BL5</f>
        <v>7703.3184822999983</v>
      </c>
      <c r="BM6" s="135">
        <f>'Pension Credit'!BM5</f>
        <v>8128.8851483600001</v>
      </c>
      <c r="BN6" s="135">
        <f>'Pension Credit'!BN5</f>
        <v>8242.1568431600008</v>
      </c>
      <c r="BO6" s="135">
        <f>'Pension Credit'!BO5</f>
        <v>8052.1531093099993</v>
      </c>
      <c r="BP6" s="135">
        <f>'Pension Credit'!BP5</f>
        <v>7510.8751163199995</v>
      </c>
      <c r="BQ6" s="135">
        <f>'Pension Credit'!BQ5</f>
        <v>7041.5234761999718</v>
      </c>
      <c r="BR6" s="135">
        <f>'Pension Credit'!BR5</f>
        <v>6576.0799377400017</v>
      </c>
      <c r="BS6" s="135">
        <f>'Pension Credit'!BS5</f>
        <v>6078.7060508699969</v>
      </c>
      <c r="BT6" s="135">
        <f>'Pension Credit'!BT5</f>
        <v>5665.5855551100021</v>
      </c>
      <c r="BU6" s="135">
        <f>'Pension Credit'!BU5</f>
        <v>5380.456099967143</v>
      </c>
      <c r="BV6" s="135">
        <f>'Pension Credit'!BV5</f>
        <v>5047.5305913015209</v>
      </c>
      <c r="BW6" s="135">
        <f>'Pension Credit'!BW5</f>
        <v>4831.421807821248</v>
      </c>
      <c r="BX6" s="135">
        <f>'Pension Credit'!BX5</f>
        <v>4630.2904476052663</v>
      </c>
      <c r="BY6" s="135">
        <f>'Pension Credit'!BY5</f>
        <v>4596.7040511950554</v>
      </c>
      <c r="BZ6" s="136">
        <f>'Pension Credit'!BZ5</f>
        <v>4684.5594508977529</v>
      </c>
    </row>
    <row r="7" spans="1:78" x14ac:dyDescent="0.2">
      <c r="A7" s="133"/>
      <c r="B7" s="62" t="s">
        <v>297</v>
      </c>
      <c r="C7" s="52"/>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135">
        <f>'Incapacity benefits'!AH41</f>
        <v>130</v>
      </c>
      <c r="AI7" s="135">
        <f>'Incapacity benefits'!AI41</f>
        <v>146</v>
      </c>
      <c r="AJ7" s="135">
        <f>'Incapacity benefits'!AJ41</f>
        <v>172</v>
      </c>
      <c r="AK7" s="135">
        <f>'Incapacity benefits'!AK41</f>
        <v>198</v>
      </c>
      <c r="AL7" s="135">
        <f>'Incapacity benefits'!AL41</f>
        <v>259</v>
      </c>
      <c r="AM7" s="135">
        <f>'Incapacity benefits'!AM41</f>
        <v>305</v>
      </c>
      <c r="AN7" s="135">
        <f>'Incapacity benefits'!AN41</f>
        <v>353</v>
      </c>
      <c r="AO7" s="135">
        <f>'Incapacity benefits'!AO41</f>
        <v>432</v>
      </c>
      <c r="AP7" s="135">
        <f>'Incapacity benefits'!AP41</f>
        <v>539</v>
      </c>
      <c r="AQ7" s="135">
        <f>'Incapacity benefits'!AQ41</f>
        <v>587</v>
      </c>
      <c r="AR7" s="135">
        <f>'Incapacity benefits'!AR41</f>
        <v>772</v>
      </c>
      <c r="AS7" s="135">
        <f>'Incapacity benefits'!AS41</f>
        <v>902</v>
      </c>
      <c r="AT7" s="135">
        <f>'Incapacity benefits'!AT41</f>
        <v>1081.992</v>
      </c>
      <c r="AU7" s="135">
        <f>'Incapacity benefits'!AU41</f>
        <v>1399</v>
      </c>
      <c r="AV7" s="135">
        <f>'Incapacity benefits'!AV41</f>
        <v>1899</v>
      </c>
      <c r="AW7" s="135">
        <f>'Incapacity benefits'!AW41</f>
        <v>2358</v>
      </c>
      <c r="AX7" s="135">
        <f>'Incapacity benefits'!AX41</f>
        <v>2758</v>
      </c>
      <c r="AY7" s="135">
        <f>'Incapacity benefits'!AY41</f>
        <v>3222</v>
      </c>
      <c r="AZ7" s="135">
        <f>'Incapacity benefits'!AZ41</f>
        <v>3507</v>
      </c>
      <c r="BA7" s="135">
        <f>'Incapacity benefits'!BA41</f>
        <v>3679</v>
      </c>
      <c r="BB7" s="135">
        <f>'Incapacity benefits'!BB41</f>
        <v>3848</v>
      </c>
      <c r="BC7" s="135">
        <f>'Incapacity benefits'!BC41</f>
        <v>4051</v>
      </c>
      <c r="BD7" s="135">
        <f>'Incapacity benefits'!BD41</f>
        <v>4400</v>
      </c>
      <c r="BE7" s="135">
        <f>'Incapacity benefits'!BE41</f>
        <v>4769</v>
      </c>
      <c r="BF7" s="135">
        <f>'Incapacity benefits'!BF41</f>
        <v>4773</v>
      </c>
      <c r="BG7" s="135">
        <f>'Incapacity benefits'!BG41</f>
        <v>5005</v>
      </c>
      <c r="BH7" s="225">
        <v>4716.6390675993789</v>
      </c>
      <c r="BI7" s="135">
        <v>4532.1900443650775</v>
      </c>
      <c r="BJ7" s="135">
        <v>4574.2510630700235</v>
      </c>
      <c r="BK7" s="135">
        <v>5056.8584049752199</v>
      </c>
      <c r="BL7" s="135">
        <v>5161.5598443521649</v>
      </c>
      <c r="BM7" s="135">
        <v>5671.3574190053178</v>
      </c>
      <c r="BN7" s="135">
        <v>5911.9173861293239</v>
      </c>
      <c r="BO7" s="135">
        <v>6197.8715380347094</v>
      </c>
      <c r="BP7" s="135">
        <v>6964.3078302746562</v>
      </c>
      <c r="BQ7" s="135">
        <v>7889.4777112593129</v>
      </c>
      <c r="BR7" s="135">
        <v>9186.3063078656032</v>
      </c>
      <c r="BS7" s="135">
        <v>10047.462529285207</v>
      </c>
      <c r="BT7" s="135">
        <v>10234.440397303151</v>
      </c>
      <c r="BU7" s="135">
        <v>10226.350745316757</v>
      </c>
      <c r="BV7" s="135">
        <v>11415.878731508532</v>
      </c>
      <c r="BW7" s="135">
        <v>11221.535501837086</v>
      </c>
      <c r="BX7" s="135">
        <v>11520.389686536406</v>
      </c>
      <c r="BY7" s="135">
        <v>11824.681961437451</v>
      </c>
      <c r="BZ7" s="136">
        <v>12185.597479850014</v>
      </c>
    </row>
    <row r="8" spans="1:78" x14ac:dyDescent="0.2">
      <c r="A8" s="133"/>
      <c r="B8" s="62" t="s">
        <v>298</v>
      </c>
      <c r="C8" s="52"/>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135">
        <f>'Income Support'!AH26</f>
        <v>334</v>
      </c>
      <c r="AI8" s="135">
        <f>'Income Support'!AI26</f>
        <v>355</v>
      </c>
      <c r="AJ8" s="135">
        <f>'Income Support'!AJ26</f>
        <v>436</v>
      </c>
      <c r="AK8" s="135">
        <f>'Income Support'!AK26</f>
        <v>564.62</v>
      </c>
      <c r="AL8" s="135">
        <f>'Income Support'!AL26</f>
        <v>780</v>
      </c>
      <c r="AM8" s="135">
        <f>'Income Support'!AM26</f>
        <v>956</v>
      </c>
      <c r="AN8" s="135">
        <f>'Income Support'!AN26</f>
        <v>1086</v>
      </c>
      <c r="AO8" s="135">
        <f>'Income Support'!AO26</f>
        <v>1313</v>
      </c>
      <c r="AP8" s="135">
        <f>'Income Support'!AP26</f>
        <v>1483</v>
      </c>
      <c r="AQ8" s="135">
        <f>'Income Support'!AQ26</f>
        <v>1596</v>
      </c>
      <c r="AR8" s="135">
        <f>'Income Support'!AR26</f>
        <v>1762</v>
      </c>
      <c r="AS8" s="135">
        <f>'Income Support'!AS26</f>
        <v>1930</v>
      </c>
      <c r="AT8" s="135">
        <f>'Income Support'!AT26</f>
        <v>2286.4560000000001</v>
      </c>
      <c r="AU8" s="135">
        <f>'Income Support'!AU26</f>
        <v>2860</v>
      </c>
      <c r="AV8" s="135">
        <f>'Income Support'!AV26</f>
        <v>3448</v>
      </c>
      <c r="AW8" s="135">
        <f>'Income Support'!AW26</f>
        <v>3735</v>
      </c>
      <c r="AX8" s="135">
        <f>'Income Support'!AX26</f>
        <v>4051</v>
      </c>
      <c r="AY8" s="135">
        <f>'Income Support'!AY26</f>
        <v>4265</v>
      </c>
      <c r="AZ8" s="135">
        <f>'Income Support'!AZ26</f>
        <v>4313</v>
      </c>
      <c r="BA8" s="135">
        <f>'Income Support'!BA26</f>
        <v>4106</v>
      </c>
      <c r="BB8" s="135">
        <f>'Income Support'!BB26</f>
        <v>3941</v>
      </c>
      <c r="BC8" s="135">
        <f>'Income Support'!BC26</f>
        <v>3963</v>
      </c>
      <c r="BD8" s="135">
        <f>'Income Support'!BD26</f>
        <v>4334</v>
      </c>
      <c r="BE8" s="135">
        <f>'Income Support'!BE26</f>
        <v>4520</v>
      </c>
      <c r="BF8" s="135">
        <f>'Income Support'!BF26</f>
        <v>4626</v>
      </c>
      <c r="BG8" s="135">
        <f>'Income Support'!BG26</f>
        <v>4854</v>
      </c>
      <c r="BH8" s="225">
        <f>'Income Support'!BH7</f>
        <v>4596.7527005283919</v>
      </c>
      <c r="BI8" s="135">
        <f>'Income Support'!BI7</f>
        <v>3943.0085425279776</v>
      </c>
      <c r="BJ8" s="135">
        <f>'Income Support'!BJ7</f>
        <v>3604.4662883198689</v>
      </c>
      <c r="BK8" s="135">
        <f>'Income Support'!BK7</f>
        <v>3385.7518830201843</v>
      </c>
      <c r="BL8" s="135">
        <f>'Income Support'!BL7</f>
        <v>3061.3235328641586</v>
      </c>
      <c r="BM8" s="135">
        <f>'Income Support'!BM7</f>
        <v>2842.3252079987501</v>
      </c>
      <c r="BN8" s="135">
        <f>'Income Support'!BN7</f>
        <v>2586.2728269605445</v>
      </c>
      <c r="BO8" s="135">
        <f>'Income Support'!BO7</f>
        <v>2304.3874099657314</v>
      </c>
      <c r="BP8" s="135">
        <f>'Income Support'!BP7</f>
        <v>2110.4942592273346</v>
      </c>
      <c r="BQ8" s="135">
        <f>'Income Support'!BQ7</f>
        <v>1856.5307370233604</v>
      </c>
      <c r="BR8" s="135">
        <f>'Income Support'!BR7</f>
        <v>1698.8486351058339</v>
      </c>
      <c r="BS8" s="135">
        <f>'Income Support'!BS7</f>
        <v>1558.726404111371</v>
      </c>
      <c r="BT8" s="135">
        <f>'Income Support'!BT7</f>
        <v>1403.0825804667929</v>
      </c>
      <c r="BU8" s="135">
        <f>'Income Support'!BU7</f>
        <v>1350.0031668186193</v>
      </c>
      <c r="BV8" s="135">
        <f>'Income Support'!BV7</f>
        <v>1132.7522564370233</v>
      </c>
      <c r="BW8" s="135">
        <f>'Income Support'!BW7</f>
        <v>1133.4692439483204</v>
      </c>
      <c r="BX8" s="135">
        <f>'Income Support'!BX7</f>
        <v>1144.4430242256428</v>
      </c>
      <c r="BY8" s="135">
        <f>'Income Support'!BY7</f>
        <v>1163.5375958917673</v>
      </c>
      <c r="BZ8" s="136">
        <f>'Income Support'!BZ7</f>
        <v>1198.4432946864076</v>
      </c>
    </row>
    <row r="9" spans="1:78" x14ac:dyDescent="0.2">
      <c r="A9" s="133"/>
      <c r="B9" s="62" t="s">
        <v>299</v>
      </c>
      <c r="C9" s="52"/>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135">
        <f>'Income Support'!AH23+'Table 1a'!AH40</f>
        <v>515</v>
      </c>
      <c r="AI9" s="135">
        <f>'Income Support'!AI23+'Table 1a'!AI40</f>
        <v>523</v>
      </c>
      <c r="AJ9" s="135">
        <f>'Income Support'!AJ23+'Table 1a'!AJ40</f>
        <v>794</v>
      </c>
      <c r="AK9" s="135">
        <f>'Income Support'!AK23+'Table 1a'!AK40</f>
        <v>1512.04</v>
      </c>
      <c r="AL9" s="135">
        <f>'Income Support'!AL23+'Table 1a'!AL40</f>
        <v>2567</v>
      </c>
      <c r="AM9" s="135">
        <f>'Income Support'!AM23+'Table 1a'!AM40</f>
        <v>3257</v>
      </c>
      <c r="AN9" s="135">
        <f>'Income Support'!AN23+'Table 1a'!AN40</f>
        <v>3730</v>
      </c>
      <c r="AO9" s="135">
        <f>'Income Support'!AO23+'Table 1a'!AO40</f>
        <v>4214</v>
      </c>
      <c r="AP9" s="135">
        <f>'Income Support'!AP23+'Table 1a'!AP40</f>
        <v>4336</v>
      </c>
      <c r="AQ9" s="135">
        <f>'Income Support'!AQ23+'Table 1a'!AQ40</f>
        <v>3985</v>
      </c>
      <c r="AR9" s="135">
        <f>'Income Support'!AR23+'Table 1a'!AR40</f>
        <v>3045</v>
      </c>
      <c r="AS9" s="135">
        <f>'Income Support'!AS23+'Table 1a'!AS40</f>
        <v>2631</v>
      </c>
      <c r="AT9" s="135">
        <f>'Income Support'!AT23+'Table 1a'!AT40</f>
        <v>2940.4780000000001</v>
      </c>
      <c r="AU9" s="135">
        <f>'Income Support'!AU23+'Table 1a'!AU40</f>
        <v>4200</v>
      </c>
      <c r="AV9" s="135">
        <f>'Income Support'!AV23+'Table 1a'!AV40</f>
        <v>5379</v>
      </c>
      <c r="AW9" s="135">
        <f>'Income Support'!AW23+'Table 1a'!AW40</f>
        <v>5737</v>
      </c>
      <c r="AX9" s="135">
        <f>'Income Support'!AX23+'Table 1a'!AX40</f>
        <v>5183</v>
      </c>
      <c r="AY9" s="135">
        <f>'Income Support'!AY23+'Table 1a'!AY40</f>
        <v>4823</v>
      </c>
      <c r="AZ9" s="135">
        <f>'Income Support'!AZ23+'Table 1a'!AZ40</f>
        <v>4192.2150000000001</v>
      </c>
      <c r="BA9" s="135">
        <f>'Table 1a'!BA40</f>
        <v>3418.4580000000001</v>
      </c>
      <c r="BB9" s="135">
        <f>'Table 1a'!BB40</f>
        <v>3083.4490000000001</v>
      </c>
      <c r="BC9" s="135">
        <f>'Table 1a'!BC40</f>
        <v>2796.067</v>
      </c>
      <c r="BD9" s="135">
        <f>'Table 1a'!BD40</f>
        <v>2435.2660000000001</v>
      </c>
      <c r="BE9" s="135">
        <f>'Table 1a'!BE40</f>
        <v>2135.8090000000002</v>
      </c>
      <c r="BF9" s="135">
        <f>'Table 1a'!BF40</f>
        <v>2105.4681379400004</v>
      </c>
      <c r="BG9" s="135">
        <f>'Table 1a'!BG40</f>
        <v>2051.9794873882602</v>
      </c>
      <c r="BH9" s="225">
        <f>'Table 1a'!BH40</f>
        <v>1759.2470000000001</v>
      </c>
      <c r="BI9" s="135">
        <f>'Table 1a'!BI40</f>
        <v>1824.9606072800002</v>
      </c>
      <c r="BJ9" s="135">
        <f>'Table 1a'!BJ40</f>
        <v>1961.87288926</v>
      </c>
      <c r="BK9" s="135">
        <f>'Table 1a'!BK40</f>
        <v>1817.4577446102965</v>
      </c>
      <c r="BL9" s="135">
        <f>'Table 1a'!BL40</f>
        <v>2129.1275195499998</v>
      </c>
      <c r="BM9" s="135">
        <f>'Table 1a'!BM40</f>
        <v>3595.32545321</v>
      </c>
      <c r="BN9" s="135">
        <f>'Table 1a'!BN40</f>
        <v>3672.3248568335066</v>
      </c>
      <c r="BO9" s="135">
        <f>'Table 1a'!BO40</f>
        <v>4184.1081413699985</v>
      </c>
      <c r="BP9" s="135">
        <f>'Table 1a'!BP40</f>
        <v>4507.4715771600004</v>
      </c>
      <c r="BQ9" s="135">
        <f>'Table 1a'!BQ40</f>
        <v>3811.3202527161902</v>
      </c>
      <c r="BR9" s="135">
        <f>'Table 1a'!BR40</f>
        <v>2695.8303489699992</v>
      </c>
      <c r="BS9" s="135">
        <f>'Table 1a'!BS40</f>
        <v>2003.6174202700001</v>
      </c>
      <c r="BT9" s="135">
        <f>'Table 1a'!BT40</f>
        <v>1611.2098276999998</v>
      </c>
      <c r="BU9" s="135">
        <f>'Table 1a'!BU40</f>
        <v>1364.0410590743093</v>
      </c>
      <c r="BV9" s="135">
        <f>'Table 1a'!BV40</f>
        <v>2188.3445605626757</v>
      </c>
      <c r="BW9" s="135">
        <f>'Table 1a'!BW40</f>
        <v>2287.8642442120909</v>
      </c>
      <c r="BX9" s="135">
        <f>'Table 1a'!BX40</f>
        <v>2347.5937831258584</v>
      </c>
      <c r="BY9" s="135">
        <f>'Table 1a'!BY40</f>
        <v>2413.5764963135634</v>
      </c>
      <c r="BZ9" s="136">
        <f>'Table 1a'!BZ40</f>
        <v>2455.5764816586725</v>
      </c>
    </row>
    <row r="10" spans="1:78" x14ac:dyDescent="0.2">
      <c r="A10" s="133"/>
      <c r="B10" s="62" t="s">
        <v>300</v>
      </c>
      <c r="C10" s="52"/>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135">
        <f>'Income Support'!AH28</f>
        <v>21</v>
      </c>
      <c r="AI10" s="135">
        <f>'Income Support'!AI28</f>
        <v>27</v>
      </c>
      <c r="AJ10" s="135">
        <f>'Income Support'!AJ28</f>
        <v>34</v>
      </c>
      <c r="AK10" s="135">
        <f>'Income Support'!AK28</f>
        <v>46.26</v>
      </c>
      <c r="AL10" s="135">
        <f>'Income Support'!AL28</f>
        <v>65</v>
      </c>
      <c r="AM10" s="135">
        <f>'Income Support'!AM28</f>
        <v>89</v>
      </c>
      <c r="AN10" s="135">
        <f>'Income Support'!AN28</f>
        <v>112</v>
      </c>
      <c r="AO10" s="135">
        <f>'Income Support'!AO28</f>
        <v>116</v>
      </c>
      <c r="AP10" s="135">
        <f>'Income Support'!AP28</f>
        <v>149</v>
      </c>
      <c r="AQ10" s="135">
        <f>'Income Support'!AQ28</f>
        <v>214</v>
      </c>
      <c r="AR10" s="135">
        <f>'Income Support'!AR28</f>
        <v>149</v>
      </c>
      <c r="AS10" s="135">
        <f>'Income Support'!AS28</f>
        <v>162</v>
      </c>
      <c r="AT10" s="135">
        <f>'Income Support'!AT28</f>
        <v>281.07400000000001</v>
      </c>
      <c r="AU10" s="135">
        <f>'Income Support'!AU28</f>
        <v>429.02289951173043</v>
      </c>
      <c r="AV10" s="135">
        <f>'Income Support'!AV28</f>
        <v>335.98800000000119</v>
      </c>
      <c r="AW10" s="135">
        <f>'Income Support'!AW28</f>
        <v>340.62299999999959</v>
      </c>
      <c r="AX10" s="135">
        <f>'Income Support'!AX28</f>
        <v>426.04799999999886</v>
      </c>
      <c r="AY10" s="135">
        <f>'Income Support'!AY28</f>
        <v>494.53299999999945</v>
      </c>
      <c r="AZ10" s="135">
        <f>'Income Support'!AZ28</f>
        <v>450.69499999999999</v>
      </c>
      <c r="BA10" s="135">
        <f>'Income Support'!BA28</f>
        <v>407.31700000000092</v>
      </c>
      <c r="BB10" s="135">
        <f>'Income Support'!BB28</f>
        <v>382.68999999999869</v>
      </c>
      <c r="BC10" s="135">
        <f>'Income Support'!BC28</f>
        <v>287.32200000000012</v>
      </c>
      <c r="BD10" s="135">
        <f>'Income Support'!BD28</f>
        <v>292.22699999999895</v>
      </c>
      <c r="BE10" s="135">
        <f>'Income Support'!BE28</f>
        <v>325.9071194121716</v>
      </c>
      <c r="BF10" s="135">
        <f>'Income Support'!BF28</f>
        <v>354.31471095259985</v>
      </c>
      <c r="BG10" s="135">
        <f>'Income Support'!BG28</f>
        <v>484.93625241992959</v>
      </c>
      <c r="BH10" s="225">
        <f>'Income Support'!BH8+'Income Support'!BH9</f>
        <v>715.52123187222992</v>
      </c>
      <c r="BI10" s="135">
        <f>'Income Support'!BI8+'Income Support'!BI9</f>
        <v>674.79741771194449</v>
      </c>
      <c r="BJ10" s="135">
        <f>'Income Support'!BJ8+'Income Support'!BJ9</f>
        <v>660.05349752010784</v>
      </c>
      <c r="BK10" s="135">
        <f>'Income Support'!BK8+'Income Support'!BK9</f>
        <v>585.37558126336353</v>
      </c>
      <c r="BL10" s="135">
        <f>'Income Support'!BL8+'Income Support'!BL9</f>
        <v>524.65819704367539</v>
      </c>
      <c r="BM10" s="135">
        <f>'Income Support'!BM8+'Income Support'!BM9</f>
        <v>546.51470718593077</v>
      </c>
      <c r="BN10" s="135">
        <f>'Income Support'!BN8+'Income Support'!BN9</f>
        <v>635.11132170833844</v>
      </c>
      <c r="BO10" s="135">
        <f>'Income Support'!BO8+'Income Support'!BO9</f>
        <v>650.5417949495594</v>
      </c>
      <c r="BP10" s="135">
        <f>'Income Support'!BP8+'Income Support'!BP9</f>
        <v>709.01270263800814</v>
      </c>
      <c r="BQ10" s="135">
        <f>'Income Support'!BQ8+'Income Support'!BQ9</f>
        <v>734.64551860732786</v>
      </c>
      <c r="BR10" s="135">
        <f>'Income Support'!BR8+'Income Support'!BR9</f>
        <v>734.78448517856361</v>
      </c>
      <c r="BS10" s="135">
        <f>'Income Support'!BS8+'Income Support'!BS9</f>
        <v>747.80664927342082</v>
      </c>
      <c r="BT10" s="135">
        <f>'Income Support'!BT8+'Income Support'!BT9</f>
        <v>737.78953571006014</v>
      </c>
      <c r="BU10" s="135">
        <f>'Income Support'!BU8+'Income Support'!BU9</f>
        <v>773.36387566284122</v>
      </c>
      <c r="BV10" s="135">
        <f>'Income Support'!BV8+'Income Support'!BV9</f>
        <v>886.06811437107058</v>
      </c>
      <c r="BW10" s="135">
        <f>'Income Support'!BW8+'Income Support'!BW9</f>
        <v>951.05051337408668</v>
      </c>
      <c r="BX10" s="135">
        <f>'Income Support'!BX8+'Income Support'!BX9</f>
        <v>1014.0571722657901</v>
      </c>
      <c r="BY10" s="135">
        <f>'Income Support'!BY8+'Income Support'!BY9</f>
        <v>1083.5635109128705</v>
      </c>
      <c r="BZ10" s="136">
        <f>'Income Support'!BZ8+'Income Support'!BZ9</f>
        <v>1164.0214714013939</v>
      </c>
    </row>
    <row r="11" spans="1:78" ht="26.25" customHeight="1" x14ac:dyDescent="0.2">
      <c r="A11" s="133"/>
      <c r="B11" s="140" t="s">
        <v>301</v>
      </c>
      <c r="C11" s="52"/>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135">
        <f>SUM(AH7:AH10)</f>
        <v>1000</v>
      </c>
      <c r="AI11" s="135">
        <f t="shared" ref="AI11:BU11" si="0">SUM(AI7:AI10)</f>
        <v>1051</v>
      </c>
      <c r="AJ11" s="135">
        <f t="shared" si="0"/>
        <v>1436</v>
      </c>
      <c r="AK11" s="135">
        <f t="shared" si="0"/>
        <v>2320.92</v>
      </c>
      <c r="AL11" s="135">
        <f t="shared" si="0"/>
        <v>3671</v>
      </c>
      <c r="AM11" s="135">
        <f t="shared" si="0"/>
        <v>4607</v>
      </c>
      <c r="AN11" s="135">
        <f t="shared" si="0"/>
        <v>5281</v>
      </c>
      <c r="AO11" s="135">
        <f t="shared" si="0"/>
        <v>6075</v>
      </c>
      <c r="AP11" s="135">
        <f t="shared" si="0"/>
        <v>6507</v>
      </c>
      <c r="AQ11" s="135">
        <f t="shared" si="0"/>
        <v>6382</v>
      </c>
      <c r="AR11" s="135">
        <f t="shared" si="0"/>
        <v>5728</v>
      </c>
      <c r="AS11" s="135">
        <f t="shared" si="0"/>
        <v>5625</v>
      </c>
      <c r="AT11" s="135">
        <f t="shared" si="0"/>
        <v>6590</v>
      </c>
      <c r="AU11" s="135">
        <f t="shared" si="0"/>
        <v>8888.0228995117304</v>
      </c>
      <c r="AV11" s="135">
        <f t="shared" si="0"/>
        <v>11061.988000000001</v>
      </c>
      <c r="AW11" s="135">
        <f t="shared" si="0"/>
        <v>12170.623</v>
      </c>
      <c r="AX11" s="135">
        <f t="shared" si="0"/>
        <v>12418.047999999999</v>
      </c>
      <c r="AY11" s="135">
        <f t="shared" si="0"/>
        <v>12804.532999999999</v>
      </c>
      <c r="AZ11" s="135">
        <f t="shared" si="0"/>
        <v>12462.91</v>
      </c>
      <c r="BA11" s="135">
        <f t="shared" si="0"/>
        <v>11610.775000000001</v>
      </c>
      <c r="BB11" s="135">
        <f t="shared" si="0"/>
        <v>11255.138999999999</v>
      </c>
      <c r="BC11" s="135">
        <f t="shared" si="0"/>
        <v>11097.388999999999</v>
      </c>
      <c r="BD11" s="135">
        <f t="shared" si="0"/>
        <v>11461.492999999999</v>
      </c>
      <c r="BE11" s="135">
        <f t="shared" si="0"/>
        <v>11750.716119412173</v>
      </c>
      <c r="BF11" s="135">
        <f t="shared" si="0"/>
        <v>11858.782848892601</v>
      </c>
      <c r="BG11" s="135">
        <f t="shared" si="0"/>
        <v>12395.91573980819</v>
      </c>
      <c r="BH11" s="225">
        <f t="shared" si="0"/>
        <v>11788.16</v>
      </c>
      <c r="BI11" s="135">
        <f t="shared" si="0"/>
        <v>10974.956611885</v>
      </c>
      <c r="BJ11" s="135">
        <f t="shared" si="0"/>
        <v>10800.64373817</v>
      </c>
      <c r="BK11" s="135">
        <f t="shared" si="0"/>
        <v>10845.443613869065</v>
      </c>
      <c r="BL11" s="135">
        <f t="shared" si="0"/>
        <v>10876.669093809998</v>
      </c>
      <c r="BM11" s="135">
        <f t="shared" si="0"/>
        <v>12655.522787399997</v>
      </c>
      <c r="BN11" s="135">
        <f t="shared" si="0"/>
        <v>12805.626391631713</v>
      </c>
      <c r="BO11" s="135">
        <f t="shared" si="0"/>
        <v>13336.908884319999</v>
      </c>
      <c r="BP11" s="135">
        <f t="shared" si="0"/>
        <v>14291.2863693</v>
      </c>
      <c r="BQ11" s="135">
        <f t="shared" si="0"/>
        <v>14291.974219606191</v>
      </c>
      <c r="BR11" s="135">
        <f t="shared" si="0"/>
        <v>14315.76977712</v>
      </c>
      <c r="BS11" s="135">
        <f t="shared" si="0"/>
        <v>14357.613002939999</v>
      </c>
      <c r="BT11" s="135">
        <f t="shared" si="0"/>
        <v>13986.522341180005</v>
      </c>
      <c r="BU11" s="135">
        <f t="shared" si="0"/>
        <v>13713.758846872524</v>
      </c>
      <c r="BV11" s="135">
        <f>SUM(BV7:BV10)</f>
        <v>15623.043662879301</v>
      </c>
      <c r="BW11" s="135">
        <f>SUM(BW7:BW10)</f>
        <v>15593.919503371584</v>
      </c>
      <c r="BX11" s="135">
        <f>SUM(BX7:BX10)</f>
        <v>16026.483666153696</v>
      </c>
      <c r="BY11" s="135">
        <f>SUM(BY7:BY10)</f>
        <v>16485.359564555652</v>
      </c>
      <c r="BZ11" s="136">
        <f>SUM(BZ7:BZ10)</f>
        <v>17003.638727596488</v>
      </c>
    </row>
    <row r="12" spans="1:78" x14ac:dyDescent="0.2">
      <c r="A12" s="133"/>
      <c r="B12" s="140" t="s">
        <v>302</v>
      </c>
      <c r="C12" s="52"/>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135">
        <f>AH11+AH6</f>
        <v>1561</v>
      </c>
      <c r="AI12" s="135">
        <f t="shared" ref="AI12:BU12" si="1">AI11+AI6</f>
        <v>1675</v>
      </c>
      <c r="AJ12" s="135">
        <f t="shared" si="1"/>
        <v>2165</v>
      </c>
      <c r="AK12" s="135">
        <f t="shared" si="1"/>
        <v>3245.05</v>
      </c>
      <c r="AL12" s="135">
        <f t="shared" si="1"/>
        <v>4612</v>
      </c>
      <c r="AM12" s="135">
        <f t="shared" si="1"/>
        <v>5592</v>
      </c>
      <c r="AN12" s="135">
        <f t="shared" si="1"/>
        <v>6470</v>
      </c>
      <c r="AO12" s="135">
        <f t="shared" si="1"/>
        <v>7446</v>
      </c>
      <c r="AP12" s="135">
        <f t="shared" si="1"/>
        <v>7965</v>
      </c>
      <c r="AQ12" s="135">
        <f t="shared" si="1"/>
        <v>7956</v>
      </c>
      <c r="AR12" s="135">
        <f t="shared" si="1"/>
        <v>7581.9769999999999</v>
      </c>
      <c r="AS12" s="135">
        <f t="shared" si="1"/>
        <v>7675.058</v>
      </c>
      <c r="AT12" s="135">
        <f t="shared" si="1"/>
        <v>8895.1849999999995</v>
      </c>
      <c r="AU12" s="135">
        <f t="shared" si="1"/>
        <v>11646.02289951173</v>
      </c>
      <c r="AV12" s="135">
        <f t="shared" si="1"/>
        <v>14789.988000000001</v>
      </c>
      <c r="AW12" s="135">
        <f t="shared" si="1"/>
        <v>16109.623</v>
      </c>
      <c r="AX12" s="135">
        <f t="shared" si="1"/>
        <v>16387.047999999999</v>
      </c>
      <c r="AY12" s="135">
        <f t="shared" si="1"/>
        <v>16692.532999999999</v>
      </c>
      <c r="AZ12" s="135">
        <f t="shared" si="1"/>
        <v>16277.91</v>
      </c>
      <c r="BA12" s="135">
        <f t="shared" si="1"/>
        <v>15383.775000000001</v>
      </c>
      <c r="BB12" s="135">
        <f t="shared" si="1"/>
        <v>14874.138999999999</v>
      </c>
      <c r="BC12" s="135">
        <f t="shared" si="1"/>
        <v>14878.388999999999</v>
      </c>
      <c r="BD12" s="135">
        <f t="shared" si="1"/>
        <v>15556.492999999999</v>
      </c>
      <c r="BE12" s="135">
        <f t="shared" si="1"/>
        <v>16236.716119412173</v>
      </c>
      <c r="BF12" s="135">
        <f t="shared" si="1"/>
        <v>16342.782848892601</v>
      </c>
      <c r="BG12" s="135">
        <f t="shared" si="1"/>
        <v>17247.100863243249</v>
      </c>
      <c r="BH12" s="225">
        <f t="shared" si="1"/>
        <v>17758.775999999998</v>
      </c>
      <c r="BI12" s="135">
        <f t="shared" si="1"/>
        <v>17401.231831484998</v>
      </c>
      <c r="BJ12" s="135">
        <f t="shared" si="1"/>
        <v>17669.187397769998</v>
      </c>
      <c r="BK12" s="135">
        <f t="shared" si="1"/>
        <v>18212.568434583096</v>
      </c>
      <c r="BL12" s="135">
        <f t="shared" si="1"/>
        <v>18579.987576109997</v>
      </c>
      <c r="BM12" s="135">
        <f t="shared" si="1"/>
        <v>20784.407935759999</v>
      </c>
      <c r="BN12" s="135">
        <f t="shared" si="1"/>
        <v>21047.783234791714</v>
      </c>
      <c r="BO12" s="135">
        <f t="shared" si="1"/>
        <v>21389.061993629999</v>
      </c>
      <c r="BP12" s="135">
        <f t="shared" si="1"/>
        <v>21802.161485619999</v>
      </c>
      <c r="BQ12" s="135">
        <f t="shared" si="1"/>
        <v>21333.497695806163</v>
      </c>
      <c r="BR12" s="135">
        <f t="shared" si="1"/>
        <v>20891.84971486</v>
      </c>
      <c r="BS12" s="135">
        <f t="shared" si="1"/>
        <v>20436.319053809995</v>
      </c>
      <c r="BT12" s="135">
        <f t="shared" si="1"/>
        <v>19652.107896290006</v>
      </c>
      <c r="BU12" s="135">
        <f t="shared" si="1"/>
        <v>19094.214946839667</v>
      </c>
      <c r="BV12" s="135">
        <f>BV11+BV6</f>
        <v>20670.574254180821</v>
      </c>
      <c r="BW12" s="135">
        <f>BW11+BW6</f>
        <v>20425.341311192831</v>
      </c>
      <c r="BX12" s="135">
        <f>BX11+BX6</f>
        <v>20656.774113758962</v>
      </c>
      <c r="BY12" s="135">
        <f>BY11+BY6</f>
        <v>21082.063615750707</v>
      </c>
      <c r="BZ12" s="136">
        <f>BZ11+BZ6</f>
        <v>21688.19817849424</v>
      </c>
    </row>
    <row r="13" spans="1:78" ht="25.5" customHeight="1" x14ac:dyDescent="0.25">
      <c r="A13" s="133"/>
      <c r="B13" s="224" t="s">
        <v>303</v>
      </c>
      <c r="C13" s="52"/>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225"/>
      <c r="BI13" s="135"/>
      <c r="BJ13" s="135"/>
      <c r="BK13" s="135"/>
      <c r="BL13" s="135"/>
      <c r="BM13" s="135"/>
      <c r="BN13" s="135"/>
      <c r="BO13" s="135"/>
      <c r="BP13" s="135"/>
      <c r="BQ13" s="135"/>
      <c r="BR13" s="135"/>
      <c r="BS13" s="135"/>
      <c r="BT13" s="135"/>
      <c r="BU13" s="135"/>
      <c r="BV13" s="135"/>
      <c r="BW13" s="135"/>
      <c r="BX13" s="135"/>
      <c r="BY13" s="135"/>
      <c r="BZ13" s="136"/>
    </row>
    <row r="14" spans="1:78" x14ac:dyDescent="0.2">
      <c r="A14" s="133"/>
      <c r="B14" s="62" t="s">
        <v>296</v>
      </c>
      <c r="C14" s="52"/>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135"/>
      <c r="AI14" s="135"/>
      <c r="AJ14" s="135"/>
      <c r="AK14" s="135"/>
      <c r="AL14" s="135"/>
      <c r="AM14" s="135"/>
      <c r="AN14" s="135"/>
      <c r="AO14" s="135"/>
      <c r="AP14" s="135"/>
      <c r="AQ14" s="135"/>
      <c r="AR14" s="135"/>
      <c r="AS14" s="135"/>
      <c r="AT14" s="135"/>
      <c r="AU14" s="135"/>
      <c r="AV14" s="135"/>
      <c r="AW14" s="135"/>
      <c r="AX14" s="135"/>
      <c r="AY14" s="135"/>
      <c r="AZ14" s="135"/>
      <c r="BA14" s="135">
        <v>116.79592988181108</v>
      </c>
      <c r="BB14" s="135">
        <v>132.17847016496529</v>
      </c>
      <c r="BC14" s="135">
        <v>109.70071383436645</v>
      </c>
      <c r="BD14" s="135">
        <v>125.45522470816346</v>
      </c>
      <c r="BE14" s="135">
        <v>120.38742008976749</v>
      </c>
      <c r="BF14" s="135">
        <v>100.48672426926316</v>
      </c>
      <c r="BG14" s="135">
        <v>100.88002149801866</v>
      </c>
      <c r="BH14" s="225">
        <v>113.2</v>
      </c>
      <c r="BI14" s="135">
        <v>134.19999999999999</v>
      </c>
      <c r="BJ14" s="135">
        <v>142.69999999999999</v>
      </c>
      <c r="BK14" s="135">
        <v>168.4</v>
      </c>
      <c r="BL14" s="135">
        <v>172.2</v>
      </c>
      <c r="BM14" s="135">
        <v>168.9</v>
      </c>
      <c r="BN14" s="135">
        <v>139.4</v>
      </c>
      <c r="BO14" s="135">
        <v>99.9</v>
      </c>
      <c r="BP14" s="135">
        <v>92.5</v>
      </c>
      <c r="BQ14" s="135">
        <v>84.5</v>
      </c>
      <c r="BR14" s="135">
        <v>74.400000000000006</v>
      </c>
      <c r="BS14" s="135">
        <v>57.6</v>
      </c>
      <c r="BT14" s="135">
        <v>50.3</v>
      </c>
      <c r="BU14" s="135">
        <v>50.4</v>
      </c>
      <c r="BV14" s="135"/>
      <c r="BW14" s="135"/>
      <c r="BX14" s="135"/>
      <c r="BY14" s="135"/>
      <c r="BZ14" s="136"/>
    </row>
    <row r="15" spans="1:78" x14ac:dyDescent="0.2">
      <c r="A15" s="133"/>
      <c r="B15" s="62" t="s">
        <v>142</v>
      </c>
      <c r="C15" s="52"/>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f>SUM(BL16:BL18)</f>
        <v>0.53912335720161619</v>
      </c>
      <c r="BM15" s="135">
        <f t="shared" ref="BM15:BU15" si="2">SUM(BM16:BM18)</f>
        <v>25.818976858893286</v>
      </c>
      <c r="BN15" s="135">
        <f t="shared" si="2"/>
        <v>51.262814380029717</v>
      </c>
      <c r="BO15" s="135">
        <f t="shared" si="2"/>
        <v>58.557757927338557</v>
      </c>
      <c r="BP15" s="135">
        <f t="shared" si="2"/>
        <v>93.411892766059182</v>
      </c>
      <c r="BQ15" s="135">
        <f t="shared" si="2"/>
        <v>95.057905838789424</v>
      </c>
      <c r="BR15" s="135">
        <f t="shared" si="2"/>
        <v>105.8671852550389</v>
      </c>
      <c r="BS15" s="135">
        <f t="shared" si="2"/>
        <v>104.14912872340737</v>
      </c>
      <c r="BT15" s="135">
        <f t="shared" si="2"/>
        <v>99.218509518221978</v>
      </c>
      <c r="BU15" s="135">
        <f t="shared" si="2"/>
        <v>81.870469242601629</v>
      </c>
      <c r="BV15" s="135"/>
      <c r="BW15" s="135"/>
      <c r="BX15" s="135"/>
      <c r="BY15" s="135"/>
      <c r="BZ15" s="136"/>
    </row>
    <row r="16" spans="1:78" x14ac:dyDescent="0.2">
      <c r="A16" s="133"/>
      <c r="B16" s="98" t="s">
        <v>304</v>
      </c>
      <c r="C16" s="52"/>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v>0.50070632121848613</v>
      </c>
      <c r="BM16" s="135">
        <v>18.127702347169819</v>
      </c>
      <c r="BN16" s="135">
        <v>23.491723461811898</v>
      </c>
      <c r="BO16" s="135">
        <v>20.478872923260425</v>
      </c>
      <c r="BP16" s="135">
        <v>24.791019055642863</v>
      </c>
      <c r="BQ16" s="135">
        <v>16.919910888119002</v>
      </c>
      <c r="BR16" s="135">
        <v>14.30736104551946</v>
      </c>
      <c r="BS16" s="135">
        <v>8.7309401826348978</v>
      </c>
      <c r="BT16" s="135">
        <v>5.6793231402129853</v>
      </c>
      <c r="BU16" s="135">
        <v>3.916698409527231</v>
      </c>
      <c r="BV16" s="135"/>
      <c r="BW16" s="135"/>
      <c r="BX16" s="135"/>
      <c r="BY16" s="135"/>
      <c r="BZ16" s="136"/>
    </row>
    <row r="17" spans="1:78" x14ac:dyDescent="0.2">
      <c r="A17" s="133"/>
      <c r="B17" s="98" t="s">
        <v>305</v>
      </c>
      <c r="C17" s="52"/>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v>2.446881132976772E-2</v>
      </c>
      <c r="BM17" s="135">
        <v>2.3071630488921482</v>
      </c>
      <c r="BN17" s="135">
        <v>19.220413431936684</v>
      </c>
      <c r="BO17" s="135">
        <v>26.951099101044971</v>
      </c>
      <c r="BP17" s="135">
        <v>38.909879141890073</v>
      </c>
      <c r="BQ17" s="135">
        <v>27.341953510291905</v>
      </c>
      <c r="BR17" s="135">
        <v>22.912320425735729</v>
      </c>
      <c r="BS17" s="135">
        <v>17.868553690015474</v>
      </c>
      <c r="BT17" s="135">
        <v>14.876624849519967</v>
      </c>
      <c r="BU17" s="135">
        <v>11.588503213917249</v>
      </c>
      <c r="BV17" s="135"/>
      <c r="BW17" s="135"/>
      <c r="BX17" s="135"/>
      <c r="BY17" s="135"/>
      <c r="BZ17" s="136"/>
    </row>
    <row r="18" spans="1:78" x14ac:dyDescent="0.2">
      <c r="A18" s="133"/>
      <c r="B18" s="98" t="s">
        <v>306</v>
      </c>
      <c r="C18" s="255"/>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v>1.3948224653362337E-2</v>
      </c>
      <c r="BM18" s="135">
        <v>5.3841114628313225</v>
      </c>
      <c r="BN18" s="135">
        <v>8.5506774862811366</v>
      </c>
      <c r="BO18" s="135">
        <v>11.127785903033159</v>
      </c>
      <c r="BP18" s="135">
        <v>29.710994568526246</v>
      </c>
      <c r="BQ18" s="135">
        <v>50.796041440378517</v>
      </c>
      <c r="BR18" s="135">
        <v>68.647503783783719</v>
      </c>
      <c r="BS18" s="135">
        <v>77.549634850757002</v>
      </c>
      <c r="BT18" s="135">
        <v>78.662561528489022</v>
      </c>
      <c r="BU18" s="135">
        <v>66.365267619157152</v>
      </c>
      <c r="BV18" s="135"/>
      <c r="BW18" s="135"/>
      <c r="BX18" s="135"/>
      <c r="BY18" s="135"/>
      <c r="BZ18" s="136"/>
    </row>
    <row r="19" spans="1:78" ht="25.5" customHeight="1" x14ac:dyDescent="0.2">
      <c r="A19" s="133"/>
      <c r="B19" s="62" t="s">
        <v>307</v>
      </c>
      <c r="C19" s="52"/>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135"/>
      <c r="AI19" s="135"/>
      <c r="AJ19" s="135"/>
      <c r="AK19" s="135"/>
      <c r="AL19" s="135"/>
      <c r="AM19" s="135"/>
      <c r="AN19" s="135"/>
      <c r="AO19" s="135"/>
      <c r="AP19" s="135"/>
      <c r="AQ19" s="135"/>
      <c r="AR19" s="135"/>
      <c r="AS19" s="135"/>
      <c r="AT19" s="135"/>
      <c r="AU19" s="135"/>
      <c r="AV19" s="135"/>
      <c r="AW19" s="135"/>
      <c r="AX19" s="135"/>
      <c r="AY19" s="135"/>
      <c r="AZ19" s="135"/>
      <c r="BA19" s="135">
        <v>163.47866651108149</v>
      </c>
      <c r="BB19" s="135">
        <v>187.05371385383526</v>
      </c>
      <c r="BC19" s="135">
        <v>149.96755398000798</v>
      </c>
      <c r="BD19" s="135">
        <v>169.40724939581844</v>
      </c>
      <c r="BE19" s="135">
        <v>154.21051973578159</v>
      </c>
      <c r="BF19" s="135">
        <v>119.15920173857145</v>
      </c>
      <c r="BG19" s="135">
        <v>112.32029204902062</v>
      </c>
      <c r="BH19" s="225">
        <v>116.79585017902568</v>
      </c>
      <c r="BI19" s="135">
        <v>124.13452808126607</v>
      </c>
      <c r="BJ19" s="135">
        <v>123.21674183774292</v>
      </c>
      <c r="BK19" s="135">
        <v>134.48699999999999</v>
      </c>
      <c r="BL19" s="135">
        <v>129.953</v>
      </c>
      <c r="BM19" s="135">
        <v>121.925</v>
      </c>
      <c r="BN19" s="135">
        <v>95.212260665519551</v>
      </c>
      <c r="BO19" s="135">
        <v>59.030710077407292</v>
      </c>
      <c r="BP19" s="135">
        <v>36.975583583650085</v>
      </c>
      <c r="BQ19" s="135">
        <v>15.905182093178912</v>
      </c>
      <c r="BR19" s="135">
        <v>6.5732235105918706</v>
      </c>
      <c r="BS19" s="135">
        <v>2.3802792382619851</v>
      </c>
      <c r="BT19" s="135">
        <v>0.29071255440362059</v>
      </c>
      <c r="BU19" s="135">
        <v>0</v>
      </c>
      <c r="BV19" s="135"/>
      <c r="BW19" s="135"/>
      <c r="BX19" s="135"/>
      <c r="BY19" s="135"/>
      <c r="BZ19" s="136"/>
    </row>
    <row r="20" spans="1:78" x14ac:dyDescent="0.2">
      <c r="A20" s="133"/>
      <c r="B20" s="62" t="s">
        <v>298</v>
      </c>
      <c r="C20" s="52"/>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135"/>
      <c r="AI20" s="135"/>
      <c r="AJ20" s="135"/>
      <c r="AK20" s="135"/>
      <c r="AL20" s="135"/>
      <c r="AM20" s="135"/>
      <c r="AN20" s="135"/>
      <c r="AO20" s="135"/>
      <c r="AP20" s="135"/>
      <c r="AQ20" s="135"/>
      <c r="AR20" s="135"/>
      <c r="AS20" s="135"/>
      <c r="AT20" s="135"/>
      <c r="AU20" s="135"/>
      <c r="AV20" s="135"/>
      <c r="AW20" s="135"/>
      <c r="AX20" s="135"/>
      <c r="AY20" s="135"/>
      <c r="AZ20" s="135"/>
      <c r="BA20" s="135">
        <v>203.36061820070574</v>
      </c>
      <c r="BB20" s="135">
        <v>198.40568887790511</v>
      </c>
      <c r="BC20" s="135">
        <v>140.66165186094764</v>
      </c>
      <c r="BD20" s="135">
        <v>138.41469909637487</v>
      </c>
      <c r="BE20" s="135">
        <v>114.8001021440505</v>
      </c>
      <c r="BF20" s="135">
        <v>74.862649640004904</v>
      </c>
      <c r="BG20" s="135">
        <v>62.973652575140854</v>
      </c>
      <c r="BH20" s="225">
        <v>61.77587354492487</v>
      </c>
      <c r="BI20" s="135">
        <v>63.70905671573847</v>
      </c>
      <c r="BJ20" s="135">
        <v>63.463436144717264</v>
      </c>
      <c r="BK20" s="135">
        <v>62.935000000000002</v>
      </c>
      <c r="BL20" s="135">
        <v>60.78</v>
      </c>
      <c r="BM20" s="135">
        <v>67.691999999999993</v>
      </c>
      <c r="BN20" s="135">
        <v>64.433555716356807</v>
      </c>
      <c r="BO20" s="135">
        <v>45.933912116105837</v>
      </c>
      <c r="BP20" s="135">
        <v>33.680927381063057</v>
      </c>
      <c r="BQ20" s="135">
        <v>27.841767534470925</v>
      </c>
      <c r="BR20" s="135">
        <v>27.199686350520878</v>
      </c>
      <c r="BS20" s="135">
        <v>22.82069513776662</v>
      </c>
      <c r="BT20" s="135">
        <v>17.690771403035047</v>
      </c>
      <c r="BU20" s="135">
        <v>13.518815824720237</v>
      </c>
      <c r="BV20" s="135"/>
      <c r="BW20" s="135"/>
      <c r="BX20" s="135"/>
      <c r="BY20" s="135"/>
      <c r="BZ20" s="136"/>
    </row>
    <row r="21" spans="1:78" x14ac:dyDescent="0.2">
      <c r="A21" s="133"/>
      <c r="B21" s="62" t="s">
        <v>299</v>
      </c>
      <c r="C21" s="52"/>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135"/>
      <c r="AI21" s="135"/>
      <c r="AJ21" s="135"/>
      <c r="AK21" s="135"/>
      <c r="AL21" s="135"/>
      <c r="AM21" s="135"/>
      <c r="AN21" s="135"/>
      <c r="AO21" s="135"/>
      <c r="AP21" s="135"/>
      <c r="AQ21" s="135"/>
      <c r="AR21" s="135"/>
      <c r="AS21" s="135"/>
      <c r="AT21" s="135"/>
      <c r="AU21" s="135"/>
      <c r="AV21" s="135"/>
      <c r="AW21" s="135"/>
      <c r="AX21" s="135"/>
      <c r="AY21" s="135"/>
      <c r="AZ21" s="135"/>
      <c r="BA21" s="135">
        <v>144.44922362530784</v>
      </c>
      <c r="BB21" s="135">
        <v>118.34974127073058</v>
      </c>
      <c r="BC21" s="135">
        <v>74.90693985231799</v>
      </c>
      <c r="BD21" s="135">
        <v>65.80689248048904</v>
      </c>
      <c r="BE21" s="135">
        <v>44.158188736817465</v>
      </c>
      <c r="BF21" s="135">
        <v>29.341435221051537</v>
      </c>
      <c r="BG21" s="135">
        <v>26.164782709926769</v>
      </c>
      <c r="BH21" s="225">
        <v>22.270286626406381</v>
      </c>
      <c r="BI21" s="135">
        <v>20.989385162316275</v>
      </c>
      <c r="BJ21" s="135">
        <v>22.828368151564696</v>
      </c>
      <c r="BK21" s="135">
        <v>22.635999999999999</v>
      </c>
      <c r="BL21" s="135">
        <v>24.882000000000001</v>
      </c>
      <c r="BM21" s="135">
        <v>124.113</v>
      </c>
      <c r="BN21" s="135">
        <v>121.19978491441283</v>
      </c>
      <c r="BO21" s="135">
        <v>75.406614660501049</v>
      </c>
      <c r="BP21" s="135">
        <v>64.692109571851034</v>
      </c>
      <c r="BQ21" s="135">
        <v>43.402130616711688</v>
      </c>
      <c r="BR21" s="135">
        <v>25.514656454953286</v>
      </c>
      <c r="BS21" s="135">
        <v>15.439877685028977</v>
      </c>
      <c r="BT21" s="135">
        <v>6.2925776439887553</v>
      </c>
      <c r="BU21" s="135">
        <v>3.7449238611665696</v>
      </c>
      <c r="BV21" s="135"/>
      <c r="BW21" s="135"/>
      <c r="BX21" s="135"/>
      <c r="BY21" s="135"/>
      <c r="BZ21" s="136"/>
    </row>
    <row r="22" spans="1:78" x14ac:dyDescent="0.2">
      <c r="A22" s="133"/>
      <c r="B22" s="62" t="s">
        <v>300</v>
      </c>
      <c r="C22" s="52"/>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135"/>
      <c r="AI22" s="135"/>
      <c r="AJ22" s="135"/>
      <c r="AK22" s="135"/>
      <c r="AL22" s="135"/>
      <c r="AM22" s="135"/>
      <c r="AN22" s="135"/>
      <c r="AO22" s="135"/>
      <c r="AP22" s="135"/>
      <c r="AQ22" s="135"/>
      <c r="AR22" s="135"/>
      <c r="AS22" s="135"/>
      <c r="AT22" s="135"/>
      <c r="AU22" s="135"/>
      <c r="AV22" s="135"/>
      <c r="AW22" s="135"/>
      <c r="AX22" s="135"/>
      <c r="AY22" s="135"/>
      <c r="AZ22" s="135"/>
      <c r="BA22" s="135">
        <v>38.789312587174926</v>
      </c>
      <c r="BB22" s="135">
        <v>34.561682109675409</v>
      </c>
      <c r="BC22" s="135">
        <v>22.422254102716579</v>
      </c>
      <c r="BD22" s="135">
        <v>21.978699599733631</v>
      </c>
      <c r="BE22" s="135">
        <v>19.528754619871819</v>
      </c>
      <c r="BF22" s="135">
        <v>13.079704247052007</v>
      </c>
      <c r="BG22" s="135">
        <v>10.37376788383064</v>
      </c>
      <c r="BH22" s="225">
        <v>17.945685060334739</v>
      </c>
      <c r="BI22" s="135">
        <v>19.538175067930293</v>
      </c>
      <c r="BJ22" s="135">
        <v>20.399963952869477</v>
      </c>
      <c r="BK22" s="135">
        <v>23.855</v>
      </c>
      <c r="BL22" s="135">
        <v>24.017000000000003</v>
      </c>
      <c r="BM22" s="135">
        <v>24.642999999999997</v>
      </c>
      <c r="BN22" s="135">
        <v>18.39283910997651</v>
      </c>
      <c r="BO22" s="135">
        <v>14.946486557439496</v>
      </c>
      <c r="BP22" s="135">
        <v>17.950244579809109</v>
      </c>
      <c r="BQ22" s="135">
        <v>20.2149122285795</v>
      </c>
      <c r="BR22" s="135">
        <v>16.67174622935487</v>
      </c>
      <c r="BS22" s="135">
        <v>16.543540634105515</v>
      </c>
      <c r="BT22" s="135">
        <v>13.636616454105845</v>
      </c>
      <c r="BU22" s="135">
        <v>11.091624539932239</v>
      </c>
      <c r="BV22" s="135"/>
      <c r="BW22" s="135"/>
      <c r="BX22" s="135"/>
      <c r="BY22" s="135"/>
      <c r="BZ22" s="136"/>
    </row>
    <row r="23" spans="1:78" ht="26.25" customHeight="1" x14ac:dyDescent="0.2">
      <c r="A23" s="133"/>
      <c r="B23" s="140" t="s">
        <v>301</v>
      </c>
      <c r="C23" s="52"/>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135"/>
      <c r="AI23" s="135"/>
      <c r="AJ23" s="135"/>
      <c r="AK23" s="135"/>
      <c r="AL23" s="135"/>
      <c r="AM23" s="135"/>
      <c r="AN23" s="135"/>
      <c r="AO23" s="135"/>
      <c r="AP23" s="135"/>
      <c r="AQ23" s="135"/>
      <c r="AR23" s="135"/>
      <c r="AS23" s="135"/>
      <c r="AT23" s="135"/>
      <c r="AU23" s="135"/>
      <c r="AV23" s="135"/>
      <c r="AW23" s="135"/>
      <c r="AX23" s="135"/>
      <c r="AY23" s="135"/>
      <c r="AZ23" s="135"/>
      <c r="BA23" s="135">
        <f>SUM(BA16:BA22)</f>
        <v>550.07782092426999</v>
      </c>
      <c r="BB23" s="135">
        <f t="shared" ref="BB23:BG23" si="3">SUM(BB16:BB22)</f>
        <v>538.37082611214635</v>
      </c>
      <c r="BC23" s="135">
        <f t="shared" si="3"/>
        <v>387.95839979599015</v>
      </c>
      <c r="BD23" s="135">
        <f t="shared" si="3"/>
        <v>395.60754057241604</v>
      </c>
      <c r="BE23" s="135">
        <f t="shared" si="3"/>
        <v>332.69756523652143</v>
      </c>
      <c r="BF23" s="135">
        <f t="shared" si="3"/>
        <v>236.44299084667989</v>
      </c>
      <c r="BG23" s="135">
        <f t="shared" si="3"/>
        <v>211.83249521791888</v>
      </c>
      <c r="BH23" s="225">
        <f>SUM(BH16:BH22)</f>
        <v>218.78769541069167</v>
      </c>
      <c r="BI23" s="135">
        <f t="shared" ref="BI23:BU23" si="4">SUM(BI16:BI22)</f>
        <v>228.37114502725112</v>
      </c>
      <c r="BJ23" s="135">
        <f t="shared" si="4"/>
        <v>229.90851008689435</v>
      </c>
      <c r="BK23" s="135">
        <f t="shared" si="4"/>
        <v>243.91299999999998</v>
      </c>
      <c r="BL23" s="135">
        <f t="shared" si="4"/>
        <v>240.17112335720162</v>
      </c>
      <c r="BM23" s="135">
        <f t="shared" si="4"/>
        <v>364.19197685889327</v>
      </c>
      <c r="BN23" s="135">
        <f t="shared" si="4"/>
        <v>350.50125478629542</v>
      </c>
      <c r="BO23" s="135">
        <f t="shared" si="4"/>
        <v>253.87548133879224</v>
      </c>
      <c r="BP23" s="135">
        <f t="shared" si="4"/>
        <v>246.71075788243246</v>
      </c>
      <c r="BQ23" s="135">
        <f t="shared" si="4"/>
        <v>202.42189831173042</v>
      </c>
      <c r="BR23" s="135">
        <f t="shared" si="4"/>
        <v>181.82649780045983</v>
      </c>
      <c r="BS23" s="135">
        <f t="shared" si="4"/>
        <v>161.33352141857048</v>
      </c>
      <c r="BT23" s="135">
        <f t="shared" si="4"/>
        <v>137.12918757375525</v>
      </c>
      <c r="BU23" s="135">
        <f t="shared" si="4"/>
        <v>110.22583346842067</v>
      </c>
      <c r="BV23" s="135"/>
      <c r="BW23" s="135"/>
      <c r="BX23" s="135"/>
      <c r="BY23" s="135"/>
      <c r="BZ23" s="136"/>
    </row>
    <row r="24" spans="1:78" x14ac:dyDescent="0.2">
      <c r="A24" s="133"/>
      <c r="B24" s="140" t="s">
        <v>302</v>
      </c>
      <c r="C24" s="52"/>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135"/>
      <c r="AI24" s="135"/>
      <c r="AJ24" s="135"/>
      <c r="AK24" s="135"/>
      <c r="AL24" s="135"/>
      <c r="AM24" s="135"/>
      <c r="AN24" s="135"/>
      <c r="AO24" s="135"/>
      <c r="AP24" s="135"/>
      <c r="AQ24" s="135"/>
      <c r="AR24" s="135"/>
      <c r="AS24" s="135"/>
      <c r="AT24" s="135"/>
      <c r="AU24" s="135"/>
      <c r="AV24" s="135"/>
      <c r="AW24" s="135"/>
      <c r="AX24" s="135"/>
      <c r="AY24" s="135"/>
      <c r="AZ24" s="135"/>
      <c r="BA24" s="135">
        <f>BA23+BA14</f>
        <v>666.87375080608103</v>
      </c>
      <c r="BB24" s="135">
        <f t="shared" ref="BB24:BG24" si="5">BB23+BB14</f>
        <v>670.54929627711158</v>
      </c>
      <c r="BC24" s="135">
        <f t="shared" si="5"/>
        <v>497.65911363035661</v>
      </c>
      <c r="BD24" s="135">
        <f t="shared" si="5"/>
        <v>521.06276528057947</v>
      </c>
      <c r="BE24" s="135">
        <f t="shared" si="5"/>
        <v>453.08498532628892</v>
      </c>
      <c r="BF24" s="135">
        <f t="shared" si="5"/>
        <v>336.92971511594305</v>
      </c>
      <c r="BG24" s="135">
        <f t="shared" si="5"/>
        <v>312.71251671593757</v>
      </c>
      <c r="BH24" s="225">
        <f>BH23+BH14</f>
        <v>331.98769541069169</v>
      </c>
      <c r="BI24" s="135">
        <f t="shared" ref="BI24:BU24" si="6">BI23+BI14</f>
        <v>362.57114502725108</v>
      </c>
      <c r="BJ24" s="135">
        <f t="shared" si="6"/>
        <v>372.60851008689434</v>
      </c>
      <c r="BK24" s="135">
        <f t="shared" si="6"/>
        <v>412.31299999999999</v>
      </c>
      <c r="BL24" s="135">
        <f t="shared" si="6"/>
        <v>412.37112335720161</v>
      </c>
      <c r="BM24" s="135">
        <f t="shared" si="6"/>
        <v>533.0919768588933</v>
      </c>
      <c r="BN24" s="135">
        <f t="shared" si="6"/>
        <v>489.90125478629545</v>
      </c>
      <c r="BO24" s="135">
        <f t="shared" si="6"/>
        <v>353.77548133879225</v>
      </c>
      <c r="BP24" s="135">
        <f t="shared" si="6"/>
        <v>339.21075788243246</v>
      </c>
      <c r="BQ24" s="135">
        <f t="shared" si="6"/>
        <v>286.92189831173039</v>
      </c>
      <c r="BR24" s="135">
        <f t="shared" si="6"/>
        <v>256.22649780045981</v>
      </c>
      <c r="BS24" s="135">
        <f t="shared" si="6"/>
        <v>218.93352141857048</v>
      </c>
      <c r="BT24" s="135">
        <f t="shared" si="6"/>
        <v>187.42918757375526</v>
      </c>
      <c r="BU24" s="135">
        <f t="shared" si="6"/>
        <v>160.62583346842067</v>
      </c>
      <c r="BV24" s="135"/>
      <c r="BW24" s="135"/>
      <c r="BX24" s="135"/>
      <c r="BY24" s="135"/>
      <c r="BZ24" s="136"/>
    </row>
    <row r="25" spans="1:78" ht="26.25" customHeight="1" x14ac:dyDescent="0.25">
      <c r="A25" s="133"/>
      <c r="B25" s="224" t="s">
        <v>308</v>
      </c>
      <c r="C25" s="52"/>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225"/>
      <c r="BI25" s="135"/>
      <c r="BJ25" s="135"/>
      <c r="BK25" s="135"/>
      <c r="BL25" s="135"/>
      <c r="BM25" s="135"/>
      <c r="BN25" s="135"/>
      <c r="BO25" s="135"/>
      <c r="BP25" s="135"/>
      <c r="BQ25" s="135"/>
      <c r="BR25" s="135"/>
      <c r="BS25" s="135"/>
      <c r="BT25" s="135"/>
      <c r="BU25" s="135"/>
      <c r="BV25" s="135"/>
      <c r="BW25" s="135"/>
      <c r="BX25" s="135"/>
      <c r="BY25" s="135"/>
      <c r="BZ25" s="136"/>
    </row>
    <row r="26" spans="1:78" x14ac:dyDescent="0.2">
      <c r="A26" s="133"/>
      <c r="B26" s="62" t="s">
        <v>296</v>
      </c>
      <c r="C26" s="52"/>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135">
        <f>'Income Support'!AH31</f>
        <v>2.8029816586538465</v>
      </c>
      <c r="AI26" s="135">
        <f>'Income Support'!AI31</f>
        <v>3.1177550000000003</v>
      </c>
      <c r="AJ26" s="135">
        <f>'Income Support'!AJ31</f>
        <v>4.417237692307693</v>
      </c>
      <c r="AK26" s="135">
        <f>'Income Support'!AK31</f>
        <v>3.0525300000000004</v>
      </c>
      <c r="AL26" s="135">
        <f>'Income Support'!AL31</f>
        <v>5.1579929999999994</v>
      </c>
      <c r="AM26" s="135">
        <f>'Income Support'!AM31</f>
        <v>4.8207797499999998</v>
      </c>
      <c r="AN26" s="135">
        <f>'Income Support'!AN31</f>
        <v>5.9772190000000007</v>
      </c>
      <c r="AO26" s="135">
        <f>'Income Support'!AO31</f>
        <v>6.0103905714285712</v>
      </c>
      <c r="AP26" s="135">
        <f>'Income Support'!AP31</f>
        <v>6.2181166666666661</v>
      </c>
      <c r="AQ26" s="135">
        <f>'Income Support'!AQ31</f>
        <v>11.184782999999999</v>
      </c>
      <c r="AR26" s="135">
        <f>'Income Support'!AR31</f>
        <v>20.375420333333334</v>
      </c>
      <c r="AS26" s="135">
        <f>'Income Support'!AS31</f>
        <v>23.223578666666668</v>
      </c>
      <c r="AT26" s="135">
        <f>'Income Support'!AT31</f>
        <v>27.424068666666663</v>
      </c>
      <c r="AU26" s="135">
        <f>'Income Support'!AU31</f>
        <v>33.173434999999991</v>
      </c>
      <c r="AV26" s="135">
        <f>'Income Support'!AV31</f>
        <v>38.794090666666669</v>
      </c>
      <c r="AW26" s="135">
        <f>'Income Support'!AW31</f>
        <v>43.345056333333332</v>
      </c>
      <c r="AX26" s="135">
        <f>'Income Support'!AX31</f>
        <v>43.463999999999999</v>
      </c>
      <c r="AY26" s="135">
        <f>'Income Support'!AY31</f>
        <v>46.861000000000004</v>
      </c>
      <c r="AZ26" s="135">
        <f>'Income Support'!AZ31</f>
        <v>50.704000000000001</v>
      </c>
      <c r="BA26" s="135">
        <f>'Income Support'!BA31</f>
        <v>51.632000000000005</v>
      </c>
      <c r="BB26" s="135">
        <f>'Income Support'!BB31</f>
        <v>53.134</v>
      </c>
      <c r="BC26" s="135">
        <f>'Income Support'!BC31</f>
        <v>55.036000000000001</v>
      </c>
      <c r="BD26" s="135">
        <f>'Income Support'!BD31</f>
        <v>63.141999999999996</v>
      </c>
      <c r="BE26" s="135">
        <f>'Income Support'!BE31</f>
        <v>69.936000000000007</v>
      </c>
      <c r="BF26" s="135">
        <f>'Income Support'!BF31</f>
        <v>78.903000000000006</v>
      </c>
      <c r="BG26" s="135">
        <f>'Income Support'!BG31</f>
        <v>44.26</v>
      </c>
      <c r="BH26" s="225">
        <v>0</v>
      </c>
      <c r="BI26" s="135">
        <v>0</v>
      </c>
      <c r="BJ26" s="135">
        <v>0</v>
      </c>
      <c r="BK26" s="135">
        <v>0</v>
      </c>
      <c r="BL26" s="135">
        <v>0</v>
      </c>
      <c r="BM26" s="135">
        <v>0</v>
      </c>
      <c r="BN26" s="135">
        <v>0</v>
      </c>
      <c r="BO26" s="135">
        <v>0</v>
      </c>
      <c r="BP26" s="135">
        <v>0</v>
      </c>
      <c r="BQ26" s="135">
        <v>0</v>
      </c>
      <c r="BR26" s="135">
        <v>0</v>
      </c>
      <c r="BS26" s="135">
        <v>0</v>
      </c>
      <c r="BT26" s="135">
        <v>0</v>
      </c>
      <c r="BU26" s="135">
        <v>0</v>
      </c>
      <c r="BV26" s="135">
        <v>0</v>
      </c>
      <c r="BW26" s="135">
        <v>0</v>
      </c>
      <c r="BX26" s="135">
        <v>0</v>
      </c>
      <c r="BY26" s="135">
        <v>0</v>
      </c>
      <c r="BZ26" s="136">
        <v>0</v>
      </c>
    </row>
    <row r="27" spans="1:78" x14ac:dyDescent="0.2">
      <c r="A27" s="133"/>
      <c r="B27" s="62" t="s">
        <v>297</v>
      </c>
      <c r="C27" s="52"/>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135">
        <f>'Income Support'!AH32+'Income Support'!AH34</f>
        <v>7.5111414455503507</v>
      </c>
      <c r="AI27" s="135">
        <f>'Income Support'!AI32+'Income Support'!AI34</f>
        <v>8.4174038688524586</v>
      </c>
      <c r="AJ27" s="135">
        <f>'Income Support'!AJ32+'Income Support'!AJ34</f>
        <v>9.4816625866666655</v>
      </c>
      <c r="AK27" s="135">
        <f>'Income Support'!AK32+'Income Support'!AK34</f>
        <v>12.034947442955179</v>
      </c>
      <c r="AL27" s="135">
        <f>'Income Support'!AL32+'Income Support'!AL34</f>
        <v>13.745806388888887</v>
      </c>
      <c r="AM27" s="135">
        <f>'Income Support'!AM32+'Income Support'!AM34</f>
        <v>19.090701198757763</v>
      </c>
      <c r="AN27" s="135">
        <f>'Income Support'!AN32+'Income Support'!AN34</f>
        <v>21.007634551282052</v>
      </c>
      <c r="AO27" s="135">
        <f>'Income Support'!AO32+'Income Support'!AO34</f>
        <v>26.119155875576038</v>
      </c>
      <c r="AP27" s="135">
        <f>'Income Support'!AP32+'Income Support'!AP34</f>
        <v>32.606789188888889</v>
      </c>
      <c r="AQ27" s="135">
        <f>'Income Support'!AQ32+'Income Support'!AQ34</f>
        <v>38.531891107954536</v>
      </c>
      <c r="AR27" s="135">
        <f>'Income Support'!AR32+'Income Support'!AR34</f>
        <v>59.18475512688822</v>
      </c>
      <c r="AS27" s="135">
        <f>'Income Support'!AS32+'Income Support'!AS34</f>
        <v>88.33756571666666</v>
      </c>
      <c r="AT27" s="135">
        <f>'Income Support'!AT32+'Income Support'!AT34</f>
        <v>105.5033161810141</v>
      </c>
      <c r="AU27" s="135">
        <f>'Income Support'!AU32+'Income Support'!AU34</f>
        <v>176.29218303667017</v>
      </c>
      <c r="AV27" s="135">
        <f>'Income Support'!AV32+'Income Support'!AV34</f>
        <v>255.36242765825932</v>
      </c>
      <c r="AW27" s="135">
        <f>'Income Support'!AW32+'Income Support'!AW34</f>
        <v>326.26827882189571</v>
      </c>
      <c r="AX27" s="135">
        <f>'Income Support'!AX32+'Income Support'!AX34</f>
        <v>301.11099999999999</v>
      </c>
      <c r="AY27" s="135">
        <f>'Income Support'!AY32+'Income Support'!AY34</f>
        <v>349.55500000000001</v>
      </c>
      <c r="AZ27" s="135">
        <f>'Income Support'!AZ32+'Income Support'!AZ34</f>
        <v>383.83500000000004</v>
      </c>
      <c r="BA27" s="135">
        <f>'Income Support'!BA32+'Income Support'!BA34</f>
        <v>410.74400000000003</v>
      </c>
      <c r="BB27" s="135">
        <f>'Income Support'!BB32+'Income Support'!BB34</f>
        <v>430.81400000000002</v>
      </c>
      <c r="BC27" s="135">
        <f>'Income Support'!BC32+'Income Support'!BC34</f>
        <v>504.67800000000005</v>
      </c>
      <c r="BD27" s="135">
        <f>'Income Support'!BD32+'Income Support'!BD34</f>
        <v>645.44600000000003</v>
      </c>
      <c r="BE27" s="135">
        <f>'Income Support'!BE32+'Income Support'!BE34</f>
        <v>762.50800000000004</v>
      </c>
      <c r="BF27" s="135">
        <f>'Income Support'!BF32+'Income Support'!BF34</f>
        <v>868.03</v>
      </c>
      <c r="BG27" s="135">
        <f>'Income Support'!BG32+'Income Support'!BG34</f>
        <v>922.62299999999993</v>
      </c>
      <c r="BH27" s="225">
        <f>'Income Support'!BH11</f>
        <v>762.85481436764269</v>
      </c>
      <c r="BI27" s="135">
        <f>'Income Support'!BI11</f>
        <v>581.84828131173447</v>
      </c>
      <c r="BJ27" s="135">
        <f>'Income Support'!BJ11</f>
        <v>473.61722956436608</v>
      </c>
      <c r="BK27" s="135">
        <f>'Income Support'!BK11</f>
        <v>413.95084160102698</v>
      </c>
      <c r="BL27" s="135">
        <f>'Income Support'!BL11</f>
        <v>361.9907599972754</v>
      </c>
      <c r="BM27" s="135">
        <f>'Income Support'!BM11</f>
        <v>257.46548854574922</v>
      </c>
      <c r="BN27" s="135">
        <f>'Income Support'!BN11</f>
        <v>205.60454345030763</v>
      </c>
      <c r="BO27" s="135">
        <f>'Income Support'!BO11</f>
        <v>154.90300893745626</v>
      </c>
      <c r="BP27" s="135">
        <f>'Income Support'!BP11</f>
        <v>76.267852899601877</v>
      </c>
      <c r="BQ27" s="135">
        <f>'Income Support'!BQ11</f>
        <v>20.56193343208226</v>
      </c>
      <c r="BR27" s="135">
        <f>'Income Support'!BR11</f>
        <v>6.1435737027836854</v>
      </c>
      <c r="BS27" s="135">
        <f>'Income Support'!BS11</f>
        <v>2.054652867902226</v>
      </c>
      <c r="BT27" s="135">
        <f>'Income Support'!BT11</f>
        <v>0.52375590992334764</v>
      </c>
      <c r="BU27" s="135">
        <f>'Income Support'!BU11</f>
        <v>0</v>
      </c>
      <c r="BV27" s="135">
        <f>'Income Support'!BV11</f>
        <v>0</v>
      </c>
      <c r="BW27" s="135">
        <f>'Income Support'!BW11</f>
        <v>0</v>
      </c>
      <c r="BX27" s="135">
        <f>'Income Support'!BX11</f>
        <v>0</v>
      </c>
      <c r="BY27" s="135">
        <f>'Income Support'!BY11</f>
        <v>0</v>
      </c>
      <c r="BZ27" s="136">
        <f>'Income Support'!BZ11</f>
        <v>0</v>
      </c>
    </row>
    <row r="28" spans="1:78" x14ac:dyDescent="0.2">
      <c r="A28" s="133"/>
      <c r="B28" s="62" t="s">
        <v>298</v>
      </c>
      <c r="C28" s="52"/>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135">
        <f>'Income Support'!AH33</f>
        <v>182.15085531267607</v>
      </c>
      <c r="AI28" s="135">
        <f>'Income Support'!AI33</f>
        <v>193.603454</v>
      </c>
      <c r="AJ28" s="135">
        <f>'Income Support'!AJ33</f>
        <v>246.08449246153847</v>
      </c>
      <c r="AK28" s="135">
        <f>'Income Support'!AK33</f>
        <v>298.00780700000001</v>
      </c>
      <c r="AL28" s="135">
        <f>'Income Support'!AL33</f>
        <v>372.96242025000004</v>
      </c>
      <c r="AM28" s="135">
        <f>'Income Support'!AM33</f>
        <v>418.66883899999999</v>
      </c>
      <c r="AN28" s="135">
        <f>'Income Support'!AN33</f>
        <v>472.97908750000005</v>
      </c>
      <c r="AO28" s="135">
        <f>'Income Support'!AO33</f>
        <v>559.46277857142854</v>
      </c>
      <c r="AP28" s="135">
        <f>'Income Support'!AP33</f>
        <v>619.10317680000003</v>
      </c>
      <c r="AQ28" s="135">
        <f>'Income Support'!AQ33</f>
        <v>687.23668999999995</v>
      </c>
      <c r="AR28" s="135">
        <f>'Income Support'!AR33</f>
        <v>786.62654500000008</v>
      </c>
      <c r="AS28" s="135">
        <f>'Income Support'!AS33</f>
        <v>914.84584999999981</v>
      </c>
      <c r="AT28" s="135">
        <f>'Income Support'!AT33</f>
        <v>1031.7429646666667</v>
      </c>
      <c r="AU28" s="135">
        <f>'Income Support'!AU33</f>
        <v>1238.1339973333331</v>
      </c>
      <c r="AV28" s="135">
        <f>'Income Support'!AV33</f>
        <v>1496.1980143333333</v>
      </c>
      <c r="AW28" s="135">
        <f>'Income Support'!AW33</f>
        <v>1640.7096546666664</v>
      </c>
      <c r="AX28" s="135">
        <f>'Income Support'!AX33</f>
        <v>1565.194</v>
      </c>
      <c r="AY28" s="135">
        <f>'Income Support'!AY33</f>
        <v>1620.7080000000001</v>
      </c>
      <c r="AZ28" s="135">
        <f>'Income Support'!AZ33</f>
        <v>1655.7110000000002</v>
      </c>
      <c r="BA28" s="135">
        <f>'Income Support'!BA33</f>
        <v>1620.1309999999999</v>
      </c>
      <c r="BB28" s="135">
        <f>'Income Support'!BB33</f>
        <v>1603.6470000000002</v>
      </c>
      <c r="BC28" s="135">
        <f>'Income Support'!BC33</f>
        <v>1767.1590000000001</v>
      </c>
      <c r="BD28" s="135">
        <f>'Income Support'!BD33</f>
        <v>2165.7539999999999</v>
      </c>
      <c r="BE28" s="135">
        <f>'Income Support'!BE33</f>
        <v>2410.0329999999999</v>
      </c>
      <c r="BF28" s="135">
        <f>'Income Support'!BF33</f>
        <v>2614.94</v>
      </c>
      <c r="BG28" s="135">
        <f>'Income Support'!BG33</f>
        <v>2692.2280000000001</v>
      </c>
      <c r="BH28" s="225">
        <f>'Income Support'!BH12</f>
        <v>2379.5925143374584</v>
      </c>
      <c r="BI28" s="135">
        <f>'Income Support'!BI12</f>
        <v>1837.3630975898855</v>
      </c>
      <c r="BJ28" s="135">
        <f>'Income Support'!BJ12</f>
        <v>1488.0812530592266</v>
      </c>
      <c r="BK28" s="135">
        <f>'Income Support'!BK12</f>
        <v>1240.0749327219526</v>
      </c>
      <c r="BL28" s="135">
        <f>'Income Support'!BL12</f>
        <v>1019.2297363963041</v>
      </c>
      <c r="BM28" s="135">
        <f>'Income Support'!BM12</f>
        <v>573.42465157263109</v>
      </c>
      <c r="BN28" s="135">
        <f>'Income Support'!BN12</f>
        <v>385.58487222799226</v>
      </c>
      <c r="BO28" s="135">
        <f>'Income Support'!BO12</f>
        <v>257.83000969421636</v>
      </c>
      <c r="BP28" s="135">
        <f>'Income Support'!BP12</f>
        <v>181.74617268748545</v>
      </c>
      <c r="BQ28" s="135">
        <f>'Income Support'!BQ12</f>
        <v>126.36562807856818</v>
      </c>
      <c r="BR28" s="135">
        <f>'Income Support'!BR12</f>
        <v>93.6580137692699</v>
      </c>
      <c r="BS28" s="135">
        <f>'Income Support'!BS12</f>
        <v>62.747404987093589</v>
      </c>
      <c r="BT28" s="135">
        <f>'Income Support'!BT12</f>
        <v>46.036474036780142</v>
      </c>
      <c r="BU28" s="135">
        <f>'Income Support'!BU12</f>
        <v>32.822764531472657</v>
      </c>
      <c r="BV28" s="135">
        <f>'Income Support'!BV12</f>
        <v>25.027251988224094</v>
      </c>
      <c r="BW28" s="135">
        <f>'Income Support'!BW12</f>
        <v>19.618043503133713</v>
      </c>
      <c r="BX28" s="135">
        <f>'Income Support'!BX12</f>
        <v>15.349053428553704</v>
      </c>
      <c r="BY28" s="135">
        <f>'Income Support'!BY12</f>
        <v>12.501398902039142</v>
      </c>
      <c r="BZ28" s="136">
        <f>'Income Support'!BZ12</f>
        <v>9.9150845536425631</v>
      </c>
    </row>
    <row r="29" spans="1:78" x14ac:dyDescent="0.2">
      <c r="A29" s="133"/>
      <c r="B29" s="62" t="s">
        <v>299</v>
      </c>
      <c r="C29" s="52"/>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135">
        <f>'Income Support'!AH30+'Table 2a'!AH13</f>
        <v>93.471266166347988</v>
      </c>
      <c r="AI29" s="135">
        <f>'Income Support'!AI30+'Table 2a'!AI13</f>
        <v>94.923246999999989</v>
      </c>
      <c r="AJ29" s="135">
        <f>'Income Support'!AJ30+'Table 2a'!AJ13</f>
        <v>133.38773399999999</v>
      </c>
      <c r="AK29" s="135">
        <f>'Income Support'!AK30+'Table 2a'!AK13</f>
        <v>247.07490900000002</v>
      </c>
      <c r="AL29" s="135">
        <f>'Income Support'!AL30+'Table 2a'!AL13</f>
        <v>357.58954</v>
      </c>
      <c r="AM29" s="135">
        <f>'Income Support'!AM30+'Table 2a'!AM13</f>
        <v>431.42880574999998</v>
      </c>
      <c r="AN29" s="135">
        <f>'Income Support'!AN30+'Table 2a'!AN13</f>
        <v>509.44051474999986</v>
      </c>
      <c r="AO29" s="135">
        <f>'Income Support'!AO30+'Table 2a'!AO13</f>
        <v>568.12316771428561</v>
      </c>
      <c r="AP29" s="135">
        <f>'Income Support'!AP30+'Table 2a'!AP13</f>
        <v>574.2704686666666</v>
      </c>
      <c r="AQ29" s="135">
        <f>'Income Support'!AQ30+'Table 2a'!AQ13</f>
        <v>536.17211133333342</v>
      </c>
      <c r="AR29" s="135">
        <f>'Income Support'!AR30+'Table 2a'!AR13</f>
        <v>433.57405600000004</v>
      </c>
      <c r="AS29" s="135">
        <f>'Income Support'!AS30+'Table 2a'!AS13</f>
        <v>354.685723</v>
      </c>
      <c r="AT29" s="135">
        <f>'Income Support'!AT30+'Table 2a'!AT13</f>
        <v>376.53609799999998</v>
      </c>
      <c r="AU29" s="135">
        <f>'Income Support'!AU30+'Table 2a'!AU13</f>
        <v>563.69445233333329</v>
      </c>
      <c r="AV29" s="135">
        <f>'Income Support'!AV30+'Table 2a'!AV13</f>
        <v>715.69305299999996</v>
      </c>
      <c r="AW29" s="135">
        <f>'Income Support'!AW30+'Table 2a'!AW13</f>
        <v>769.72457333333318</v>
      </c>
      <c r="AX29" s="135">
        <f>'Income Support'!AX30+'Table 2a'!AX13</f>
        <v>820</v>
      </c>
      <c r="AY29" s="135">
        <f>'Income Support'!AY30+'Table 2a'!AY13</f>
        <v>660</v>
      </c>
      <c r="AZ29" s="135">
        <f>'Income Support'!AZ30+'Table 2a'!AZ13</f>
        <v>490</v>
      </c>
      <c r="BA29" s="135">
        <f>'Table 2a'!BA13</f>
        <v>330</v>
      </c>
      <c r="BB29" s="135">
        <f>'Table 2a'!BB13</f>
        <v>305</v>
      </c>
      <c r="BC29" s="135">
        <f>'Table 2a'!BC13</f>
        <v>285</v>
      </c>
      <c r="BD29" s="135">
        <f>'Table 2a'!BD13</f>
        <v>305</v>
      </c>
      <c r="BE29" s="135">
        <f>'Table 2a'!BE13</f>
        <v>284</v>
      </c>
      <c r="BF29" s="135">
        <f>'Table 2a'!BF13</f>
        <v>289.81299999999999</v>
      </c>
      <c r="BG29" s="135">
        <f>'Table 2a'!BG13</f>
        <v>255.8872903330878</v>
      </c>
      <c r="BH29" s="225">
        <f>'Table 2a'!BH13</f>
        <v>142.881</v>
      </c>
      <c r="BI29" s="135">
        <f>'Table 2a'!BI13</f>
        <v>24.123565300067376</v>
      </c>
      <c r="BJ29" s="135">
        <f>'Table 2a'!BJ13</f>
        <v>12.22461096189574</v>
      </c>
      <c r="BK29" s="135">
        <f>'Table 2a'!BK13</f>
        <v>0</v>
      </c>
      <c r="BL29" s="135">
        <f>'Table 2a'!BL13</f>
        <v>0</v>
      </c>
      <c r="BM29" s="135">
        <f>'Table 2a'!BM13</f>
        <v>0</v>
      </c>
      <c r="BN29" s="135">
        <f>'Table 2a'!BN13</f>
        <v>0</v>
      </c>
      <c r="BO29" s="135">
        <f>'Table 2a'!BO13</f>
        <v>0</v>
      </c>
      <c r="BP29" s="135">
        <f>'Table 2a'!BP13</f>
        <v>0</v>
      </c>
      <c r="BQ29" s="135">
        <f>'Table 2a'!BQ13</f>
        <v>0</v>
      </c>
      <c r="BR29" s="135">
        <f>'Table 2a'!BR13</f>
        <v>0</v>
      </c>
      <c r="BS29" s="135">
        <f>'Table 2a'!BS13</f>
        <v>0</v>
      </c>
      <c r="BT29" s="135">
        <f>'Table 2a'!BT13</f>
        <v>0</v>
      </c>
      <c r="BU29" s="135">
        <f>'Table 2a'!BU13</f>
        <v>0</v>
      </c>
      <c r="BV29" s="135">
        <f>'Table 2a'!BV13</f>
        <v>0</v>
      </c>
      <c r="BW29" s="135">
        <f>'Table 2a'!BW13</f>
        <v>0</v>
      </c>
      <c r="BX29" s="135">
        <f>'Table 2a'!BX13</f>
        <v>0</v>
      </c>
      <c r="BY29" s="135">
        <f>'Table 2a'!BY13</f>
        <v>0</v>
      </c>
      <c r="BZ29" s="136">
        <f>'Table 2a'!BZ13</f>
        <v>0</v>
      </c>
    </row>
    <row r="30" spans="1:78" x14ac:dyDescent="0.2">
      <c r="A30" s="133"/>
      <c r="B30" s="62" t="s">
        <v>300</v>
      </c>
      <c r="C30" s="52"/>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135">
        <f>'Income Support'!AH35</f>
        <v>1.5700192131147541</v>
      </c>
      <c r="AI30" s="135">
        <f>'Income Support'!AI35</f>
        <v>2.0185961311475409</v>
      </c>
      <c r="AJ30" s="135">
        <f>'Income Support'!AJ35</f>
        <v>2.5145194133333337</v>
      </c>
      <c r="AK30" s="135">
        <f>'Income Support'!AK35</f>
        <v>4.1943370570448213</v>
      </c>
      <c r="AL30" s="135">
        <f>'Income Support'!AL35</f>
        <v>6.0108461111111113</v>
      </c>
      <c r="AM30" s="135">
        <f>'Income Support'!AM35</f>
        <v>8.9534398012422383</v>
      </c>
      <c r="AN30" s="135">
        <f>'Income Support'!AN35</f>
        <v>11.366141948717949</v>
      </c>
      <c r="AO30" s="135">
        <f>'Income Support'!AO35</f>
        <v>12.40421998156682</v>
      </c>
      <c r="AP30" s="135">
        <f>'Income Support'!AP35</f>
        <v>13.377009744444447</v>
      </c>
      <c r="AQ30" s="135">
        <f>'Income Support'!AQ35</f>
        <v>18.165157558712117</v>
      </c>
      <c r="AR30" s="135">
        <f>'Income Support'!AR35</f>
        <v>22.602176873111784</v>
      </c>
      <c r="AS30" s="135">
        <f>'Income Support'!AS35</f>
        <v>36.159565949999994</v>
      </c>
      <c r="AT30" s="135">
        <f>'Income Support'!AT35</f>
        <v>60.108176818985882</v>
      </c>
      <c r="AU30" s="135">
        <f>'Income Support'!AU35</f>
        <v>72.762087296663097</v>
      </c>
      <c r="AV30" s="135">
        <f>'Income Support'!AV35</f>
        <v>82.914424675073988</v>
      </c>
      <c r="AW30" s="135">
        <f>'Income Support'!AW35</f>
        <v>91.830058844770917</v>
      </c>
      <c r="AX30" s="135">
        <f>'Income Support'!AX35</f>
        <v>56.148000000000003</v>
      </c>
      <c r="AY30" s="135">
        <f>'Income Support'!AY35</f>
        <v>67.225999999999999</v>
      </c>
      <c r="AZ30" s="135">
        <f>'Income Support'!AZ35</f>
        <v>72.277000000000001</v>
      </c>
      <c r="BA30" s="135">
        <f>'Income Support'!BA35</f>
        <v>71.974000000000004</v>
      </c>
      <c r="BB30" s="135">
        <f>'Income Support'!BB35</f>
        <v>72.932000000000002</v>
      </c>
      <c r="BC30" s="135">
        <f>'Income Support'!BC35</f>
        <v>57.133000000000003</v>
      </c>
      <c r="BD30" s="135">
        <f>'Income Support'!BD35</f>
        <v>70.122000000000014</v>
      </c>
      <c r="BE30" s="135">
        <f>'Income Support'!BE35</f>
        <v>82.59</v>
      </c>
      <c r="BF30" s="135">
        <f>'Income Support'!BF35</f>
        <v>93.134</v>
      </c>
      <c r="BG30" s="135">
        <f>'Income Support'!BG35</f>
        <v>93.677999999999997</v>
      </c>
      <c r="BH30" s="225">
        <f>'Income Support'!BH13+'Income Support'!BH14</f>
        <v>135.55267129489889</v>
      </c>
      <c r="BI30" s="135">
        <f>'Income Support'!BI13+'Income Support'!BI14</f>
        <v>106.78862109838009</v>
      </c>
      <c r="BJ30" s="135">
        <f>'Income Support'!BJ13+'Income Support'!BJ14</f>
        <v>88.301517376407233</v>
      </c>
      <c r="BK30" s="135">
        <f>'Income Support'!BK13+'Income Support'!BK14</f>
        <v>83.486206160473344</v>
      </c>
      <c r="BL30" s="135">
        <f>'Income Support'!BL13+'Income Support'!BL14</f>
        <v>74.469583454151902</v>
      </c>
      <c r="BM30" s="135">
        <f>'Income Support'!BM13+'Income Support'!BM14</f>
        <v>46.082289627416799</v>
      </c>
      <c r="BN30" s="135">
        <f>'Income Support'!BN13+'Income Support'!BN14</f>
        <v>42.030298381239113</v>
      </c>
      <c r="BO30" s="135">
        <f>'Income Support'!BO13+'Income Support'!BO14</f>
        <v>38.324695975425612</v>
      </c>
      <c r="BP30" s="135">
        <f>'Income Support'!BP13+'Income Support'!BP14</f>
        <v>34.26120907045155</v>
      </c>
      <c r="BQ30" s="135">
        <f>'Income Support'!BQ13+'Income Support'!BQ14</f>
        <v>25.247131731818119</v>
      </c>
      <c r="BR30" s="135">
        <f>'Income Support'!BR13+'Income Support'!BR14</f>
        <v>19.689829310529547</v>
      </c>
      <c r="BS30" s="135">
        <f>'Income Support'!BS13+'Income Support'!BS14</f>
        <v>15.422745257298772</v>
      </c>
      <c r="BT30" s="135">
        <f>'Income Support'!BT13+'Income Support'!BT14</f>
        <v>12.61094960559176</v>
      </c>
      <c r="BU30" s="135">
        <f>'Income Support'!BU13+'Income Support'!BU14</f>
        <v>9.7850374878251785</v>
      </c>
      <c r="BV30" s="135">
        <f>'Income Support'!BV13+'Income Support'!BV14</f>
        <v>7.6541345352052916</v>
      </c>
      <c r="BW30" s="135">
        <f>'Income Support'!BW13+'Income Support'!BW14</f>
        <v>5.8848627981534571</v>
      </c>
      <c r="BX30" s="135">
        <f>'Income Support'!BX13+'Income Support'!BX14</f>
        <v>4.557762348209164</v>
      </c>
      <c r="BY30" s="135">
        <f>'Income Support'!BY13+'Income Support'!BY14</f>
        <v>3.5758076358782418</v>
      </c>
      <c r="BZ30" s="136">
        <f>'Income Support'!BZ13+'Income Support'!BZ14</f>
        <v>2.8934159528624592</v>
      </c>
    </row>
    <row r="31" spans="1:78" ht="26.25" customHeight="1" x14ac:dyDescent="0.2">
      <c r="A31" s="133"/>
      <c r="B31" s="140" t="s">
        <v>301</v>
      </c>
      <c r="C31" s="52"/>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135">
        <f>SUM(AH27:AH30)</f>
        <v>284.70328213768914</v>
      </c>
      <c r="AI31" s="135">
        <f t="shared" ref="AI31:BU31" si="7">SUM(AI27:AI30)</f>
        <v>298.96270099999998</v>
      </c>
      <c r="AJ31" s="135">
        <f t="shared" si="7"/>
        <v>391.4684084615385</v>
      </c>
      <c r="AK31" s="135">
        <f t="shared" si="7"/>
        <v>561.31200049999995</v>
      </c>
      <c r="AL31" s="135">
        <f t="shared" si="7"/>
        <v>750.30861275000007</v>
      </c>
      <c r="AM31" s="135">
        <f t="shared" si="7"/>
        <v>878.14178574999994</v>
      </c>
      <c r="AN31" s="135">
        <f t="shared" si="7"/>
        <v>1014.7933787499999</v>
      </c>
      <c r="AO31" s="135">
        <f t="shared" si="7"/>
        <v>1166.1093221428569</v>
      </c>
      <c r="AP31" s="135">
        <f t="shared" si="7"/>
        <v>1239.3574444000001</v>
      </c>
      <c r="AQ31" s="135">
        <f t="shared" si="7"/>
        <v>1280.1058499999999</v>
      </c>
      <c r="AR31" s="135">
        <f t="shared" si="7"/>
        <v>1301.9875330000002</v>
      </c>
      <c r="AS31" s="135">
        <f t="shared" si="7"/>
        <v>1394.0287046666663</v>
      </c>
      <c r="AT31" s="135">
        <f t="shared" si="7"/>
        <v>1573.8905556666666</v>
      </c>
      <c r="AU31" s="135">
        <f t="shared" si="7"/>
        <v>2050.8827199999996</v>
      </c>
      <c r="AV31" s="135">
        <f t="shared" si="7"/>
        <v>2550.1679196666664</v>
      </c>
      <c r="AW31" s="135">
        <f t="shared" si="7"/>
        <v>2828.5325656666664</v>
      </c>
      <c r="AX31" s="135">
        <f t="shared" si="7"/>
        <v>2742.453</v>
      </c>
      <c r="AY31" s="135">
        <f t="shared" si="7"/>
        <v>2697.489</v>
      </c>
      <c r="AZ31" s="135">
        <f t="shared" si="7"/>
        <v>2601.8230000000003</v>
      </c>
      <c r="BA31" s="135">
        <f t="shared" si="7"/>
        <v>2432.8490000000002</v>
      </c>
      <c r="BB31" s="135">
        <f t="shared" si="7"/>
        <v>2412.393</v>
      </c>
      <c r="BC31" s="135">
        <f t="shared" si="7"/>
        <v>2613.9699999999998</v>
      </c>
      <c r="BD31" s="135">
        <f t="shared" si="7"/>
        <v>3186.3219999999997</v>
      </c>
      <c r="BE31" s="135">
        <f t="shared" si="7"/>
        <v>3539.1310000000003</v>
      </c>
      <c r="BF31" s="135">
        <f t="shared" si="7"/>
        <v>3865.9170000000004</v>
      </c>
      <c r="BG31" s="135">
        <f t="shared" si="7"/>
        <v>3964.416290333088</v>
      </c>
      <c r="BH31" s="225">
        <f t="shared" si="7"/>
        <v>3420.8809999999999</v>
      </c>
      <c r="BI31" s="135">
        <f t="shared" si="7"/>
        <v>2550.1235653000672</v>
      </c>
      <c r="BJ31" s="135">
        <f t="shared" si="7"/>
        <v>2062.2246109618955</v>
      </c>
      <c r="BK31" s="135">
        <f t="shared" si="7"/>
        <v>1737.5119804834528</v>
      </c>
      <c r="BL31" s="135">
        <f t="shared" si="7"/>
        <v>1455.6900798477316</v>
      </c>
      <c r="BM31" s="135">
        <f t="shared" si="7"/>
        <v>876.97242974579706</v>
      </c>
      <c r="BN31" s="135">
        <f t="shared" si="7"/>
        <v>633.219714059539</v>
      </c>
      <c r="BO31" s="135">
        <f t="shared" si="7"/>
        <v>451.05771460709821</v>
      </c>
      <c r="BP31" s="135">
        <f t="shared" si="7"/>
        <v>292.27523465753887</v>
      </c>
      <c r="BQ31" s="135">
        <f t="shared" si="7"/>
        <v>172.17469324246855</v>
      </c>
      <c r="BR31" s="135">
        <f t="shared" si="7"/>
        <v>119.49141678258313</v>
      </c>
      <c r="BS31" s="135">
        <f t="shared" si="7"/>
        <v>80.22480311229458</v>
      </c>
      <c r="BT31" s="135">
        <f t="shared" si="7"/>
        <v>59.171179552295243</v>
      </c>
      <c r="BU31" s="135">
        <f t="shared" si="7"/>
        <v>42.607802019297836</v>
      </c>
      <c r="BV31" s="135">
        <f>SUM(BV27:BV30)</f>
        <v>32.681386523429389</v>
      </c>
      <c r="BW31" s="135">
        <f>SUM(BW27:BW30)</f>
        <v>25.502906301287169</v>
      </c>
      <c r="BX31" s="135">
        <f>SUM(BX27:BX30)</f>
        <v>19.906815776762869</v>
      </c>
      <c r="BY31" s="135">
        <f>SUM(BY27:BY30)</f>
        <v>16.077206537917384</v>
      </c>
      <c r="BZ31" s="136">
        <f>SUM(BZ27:BZ30)</f>
        <v>12.808500506505023</v>
      </c>
    </row>
    <row r="32" spans="1:78" x14ac:dyDescent="0.2">
      <c r="A32" s="133"/>
      <c r="B32" s="140" t="s">
        <v>302</v>
      </c>
      <c r="C32" s="52"/>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135">
        <f>AH31+AH26</f>
        <v>287.50626379634298</v>
      </c>
      <c r="AI32" s="135">
        <f t="shared" ref="AI32:BU32" si="8">AI31+AI26</f>
        <v>302.08045599999997</v>
      </c>
      <c r="AJ32" s="135">
        <f t="shared" si="8"/>
        <v>395.88564615384621</v>
      </c>
      <c r="AK32" s="135">
        <f t="shared" si="8"/>
        <v>564.3645305</v>
      </c>
      <c r="AL32" s="135">
        <f t="shared" si="8"/>
        <v>755.4666057500001</v>
      </c>
      <c r="AM32" s="135">
        <f t="shared" si="8"/>
        <v>882.96256549999998</v>
      </c>
      <c r="AN32" s="135">
        <f t="shared" si="8"/>
        <v>1020.7705977499999</v>
      </c>
      <c r="AO32" s="135">
        <f t="shared" si="8"/>
        <v>1172.1197127142855</v>
      </c>
      <c r="AP32" s="135">
        <f t="shared" si="8"/>
        <v>1245.5755610666668</v>
      </c>
      <c r="AQ32" s="135">
        <f t="shared" si="8"/>
        <v>1291.2906329999998</v>
      </c>
      <c r="AR32" s="135">
        <f t="shared" si="8"/>
        <v>1322.3629533333335</v>
      </c>
      <c r="AS32" s="135">
        <f t="shared" si="8"/>
        <v>1417.252283333333</v>
      </c>
      <c r="AT32" s="135">
        <f t="shared" si="8"/>
        <v>1601.3146243333333</v>
      </c>
      <c r="AU32" s="135">
        <f t="shared" si="8"/>
        <v>2084.0561549999998</v>
      </c>
      <c r="AV32" s="135">
        <f t="shared" si="8"/>
        <v>2588.9620103333332</v>
      </c>
      <c r="AW32" s="135">
        <f t="shared" si="8"/>
        <v>2871.877622</v>
      </c>
      <c r="AX32" s="135">
        <f t="shared" si="8"/>
        <v>2785.9169999999999</v>
      </c>
      <c r="AY32" s="135">
        <f t="shared" si="8"/>
        <v>2744.35</v>
      </c>
      <c r="AZ32" s="135">
        <f t="shared" si="8"/>
        <v>2652.5270000000005</v>
      </c>
      <c r="BA32" s="135">
        <f t="shared" si="8"/>
        <v>2484.4810000000002</v>
      </c>
      <c r="BB32" s="135">
        <f t="shared" si="8"/>
        <v>2465.527</v>
      </c>
      <c r="BC32" s="135">
        <f t="shared" si="8"/>
        <v>2669.0059999999999</v>
      </c>
      <c r="BD32" s="135">
        <f t="shared" si="8"/>
        <v>3249.4639999999995</v>
      </c>
      <c r="BE32" s="135">
        <f t="shared" si="8"/>
        <v>3609.0670000000005</v>
      </c>
      <c r="BF32" s="135">
        <f t="shared" si="8"/>
        <v>3944.82</v>
      </c>
      <c r="BG32" s="135">
        <f t="shared" si="8"/>
        <v>4008.6762903330882</v>
      </c>
      <c r="BH32" s="225">
        <f t="shared" si="8"/>
        <v>3420.8809999999999</v>
      </c>
      <c r="BI32" s="135">
        <f t="shared" si="8"/>
        <v>2550.1235653000672</v>
      </c>
      <c r="BJ32" s="135">
        <f t="shared" si="8"/>
        <v>2062.2246109618955</v>
      </c>
      <c r="BK32" s="135">
        <f t="shared" si="8"/>
        <v>1737.5119804834528</v>
      </c>
      <c r="BL32" s="135">
        <f t="shared" si="8"/>
        <v>1455.6900798477316</v>
      </c>
      <c r="BM32" s="135">
        <f t="shared" si="8"/>
        <v>876.97242974579706</v>
      </c>
      <c r="BN32" s="135">
        <f t="shared" si="8"/>
        <v>633.219714059539</v>
      </c>
      <c r="BO32" s="135">
        <f t="shared" si="8"/>
        <v>451.05771460709821</v>
      </c>
      <c r="BP32" s="135">
        <f t="shared" si="8"/>
        <v>292.27523465753887</v>
      </c>
      <c r="BQ32" s="135">
        <f t="shared" si="8"/>
        <v>172.17469324246855</v>
      </c>
      <c r="BR32" s="135">
        <f t="shared" si="8"/>
        <v>119.49141678258313</v>
      </c>
      <c r="BS32" s="135">
        <f t="shared" si="8"/>
        <v>80.22480311229458</v>
      </c>
      <c r="BT32" s="135">
        <f t="shared" si="8"/>
        <v>59.171179552295243</v>
      </c>
      <c r="BU32" s="135">
        <f t="shared" si="8"/>
        <v>42.607802019297836</v>
      </c>
      <c r="BV32" s="135">
        <f>BV31+BV26</f>
        <v>32.681386523429389</v>
      </c>
      <c r="BW32" s="135">
        <f>BW31+BW26</f>
        <v>25.502906301287169</v>
      </c>
      <c r="BX32" s="135">
        <f>BX31+BX26</f>
        <v>19.906815776762869</v>
      </c>
      <c r="BY32" s="135">
        <f>BY31+BY26</f>
        <v>16.077206537917384</v>
      </c>
      <c r="BZ32" s="136">
        <f>BZ31+BZ26</f>
        <v>12.808500506505023</v>
      </c>
    </row>
    <row r="33" spans="1:78" ht="26.25" customHeight="1" x14ac:dyDescent="0.25">
      <c r="A33" s="133"/>
      <c r="B33" s="224" t="s">
        <v>309</v>
      </c>
      <c r="C33" s="52"/>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225"/>
      <c r="BI33" s="135"/>
      <c r="BJ33" s="135"/>
      <c r="BK33" s="135"/>
      <c r="BL33" s="135"/>
      <c r="BM33" s="135"/>
      <c r="BN33" s="135"/>
      <c r="BO33" s="135"/>
      <c r="BP33" s="135"/>
      <c r="BQ33" s="135"/>
      <c r="BR33" s="135"/>
      <c r="BS33" s="135"/>
      <c r="BT33" s="135"/>
      <c r="BU33" s="135"/>
      <c r="BV33" s="135"/>
      <c r="BW33" s="135"/>
      <c r="BX33" s="135"/>
      <c r="BY33" s="135"/>
      <c r="BZ33" s="136"/>
    </row>
    <row r="34" spans="1:78" x14ac:dyDescent="0.2">
      <c r="A34" s="133"/>
      <c r="B34" s="62" t="s">
        <v>296</v>
      </c>
      <c r="C34" s="52"/>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135">
        <f>'Income Support'!AH37</f>
        <v>0</v>
      </c>
      <c r="AI34" s="135">
        <f>'Income Support'!AI37</f>
        <v>7.9208541951414011</v>
      </c>
      <c r="AJ34" s="135">
        <f>'Income Support'!AJ37</f>
        <v>14.257537551254522</v>
      </c>
      <c r="AK34" s="135">
        <f>'Income Support'!AK37</f>
        <v>18.217964648825223</v>
      </c>
      <c r="AL34" s="135">
        <f>'Income Support'!AL37</f>
        <v>30.891331361051463</v>
      </c>
      <c r="AM34" s="135">
        <f>'Income Support'!AM37</f>
        <v>82.376883629470569</v>
      </c>
      <c r="AN34" s="135">
        <f>'Income Support'!AN37</f>
        <v>158.41708390282801</v>
      </c>
      <c r="AO34" s="135">
        <f>'Income Support'!AO37</f>
        <v>275.64572599092071</v>
      </c>
      <c r="AP34" s="135">
        <f>'Income Support'!AP37</f>
        <v>396.04270975706999</v>
      </c>
      <c r="AQ34" s="135">
        <f>'Income Support'!AQ37</f>
        <v>531.48931649398799</v>
      </c>
      <c r="AR34" s="135">
        <f>'Income Support'!AR37</f>
        <v>695.45099833341499</v>
      </c>
      <c r="AS34" s="135">
        <f>'Income Support'!AS37</f>
        <v>875.25438856312473</v>
      </c>
      <c r="AT34" s="135">
        <f>'Income Support'!AT37</f>
        <v>1012.7680845889809</v>
      </c>
      <c r="AU34" s="135">
        <f>'Income Support'!AU37</f>
        <v>1284.9325956024427</v>
      </c>
      <c r="AV34" s="135">
        <f>'Income Support'!AV37</f>
        <v>1549.3917064717893</v>
      </c>
      <c r="AW34" s="135">
        <f>'Income Support'!AW37</f>
        <v>1694.465297394725</v>
      </c>
      <c r="AX34" s="135">
        <f>'Income Support'!AX37</f>
        <v>1703.4202564991706</v>
      </c>
      <c r="AY34" s="135">
        <f>'Income Support'!AY37</f>
        <v>1500.1314740626374</v>
      </c>
      <c r="AZ34" s="135">
        <f>'Income Support'!AZ37</f>
        <v>1421.519831098472</v>
      </c>
      <c r="BA34" s="135">
        <f>'Income Support'!BA37</f>
        <v>1299.9456455967315</v>
      </c>
      <c r="BB34" s="135">
        <f>'Income Support'!BB37</f>
        <v>1181.8139462800841</v>
      </c>
      <c r="BC34" s="135">
        <f>'Income Support'!BC37</f>
        <v>1112.7124440704331</v>
      </c>
      <c r="BD34" s="135">
        <f>'Income Support'!BD37</f>
        <v>1077.816952234662</v>
      </c>
      <c r="BE34" s="135">
        <f>'Income Support'!BE37</f>
        <v>1056.9938777475572</v>
      </c>
      <c r="BF34" s="135">
        <f>'Income Support'!BF37</f>
        <v>607.92077511202979</v>
      </c>
      <c r="BG34" s="135">
        <f>'Income Support'!BG37</f>
        <v>239.26332801532695</v>
      </c>
      <c r="BH34" s="225"/>
      <c r="BI34" s="135"/>
      <c r="BJ34" s="135"/>
      <c r="BK34" s="135"/>
      <c r="BL34" s="135"/>
      <c r="BM34" s="135"/>
      <c r="BN34" s="135"/>
      <c r="BO34" s="135"/>
      <c r="BP34" s="135"/>
      <c r="BQ34" s="135"/>
      <c r="BR34" s="135"/>
      <c r="BS34" s="135"/>
      <c r="BT34" s="135"/>
      <c r="BU34" s="135"/>
      <c r="BV34" s="135"/>
      <c r="BW34" s="135"/>
      <c r="BX34" s="135"/>
      <c r="BY34" s="135"/>
      <c r="BZ34" s="136"/>
    </row>
    <row r="35" spans="1:78" x14ac:dyDescent="0.2">
      <c r="A35" s="133"/>
      <c r="B35" s="62" t="s">
        <v>297</v>
      </c>
      <c r="C35" s="52"/>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135">
        <f>'Income Support'!AH38</f>
        <v>0</v>
      </c>
      <c r="AI35" s="135">
        <f>'Income Support'!AI38</f>
        <v>2.0791458048585989</v>
      </c>
      <c r="AJ35" s="135">
        <f>'Income Support'!AJ38</f>
        <v>3.7424624487454778</v>
      </c>
      <c r="AK35" s="135">
        <f>'Income Support'!AK38</f>
        <v>4.7820353511747768</v>
      </c>
      <c r="AL35" s="135">
        <f>'Income Support'!AL38</f>
        <v>8.1086686389485365</v>
      </c>
      <c r="AM35" s="135">
        <f>'Income Support'!AM38</f>
        <v>21.623116370529431</v>
      </c>
      <c r="AN35" s="135">
        <f>'Income Support'!AN38</f>
        <v>41.582916097171989</v>
      </c>
      <c r="AO35" s="135">
        <f>'Income Support'!AO38</f>
        <v>72.35427400907929</v>
      </c>
      <c r="AP35" s="135">
        <f>'Income Support'!AP38</f>
        <v>103.95729024293001</v>
      </c>
      <c r="AQ35" s="135">
        <f>'Income Support'!AQ38</f>
        <v>139.51068350601201</v>
      </c>
      <c r="AR35" s="135">
        <f>'Income Support'!AR38</f>
        <v>182.54900166658501</v>
      </c>
      <c r="AS35" s="135">
        <f>'Income Support'!AS38</f>
        <v>229.74561143687527</v>
      </c>
      <c r="AT35" s="135">
        <f>'Income Support'!AT38</f>
        <v>251.9138825897187</v>
      </c>
      <c r="AU35" s="135">
        <f>'Income Support'!AU38</f>
        <v>322.46952062524298</v>
      </c>
      <c r="AV35" s="135">
        <f>'Income Support'!AV38</f>
        <v>389.73388162224228</v>
      </c>
      <c r="AW35" s="135">
        <f>'Income Support'!AW38</f>
        <v>462.72661970850959</v>
      </c>
      <c r="AX35" s="135">
        <f>'Income Support'!AX38</f>
        <v>478.80049192921024</v>
      </c>
      <c r="AY35" s="135">
        <f>'Income Support'!AY38</f>
        <v>480.76420050781519</v>
      </c>
      <c r="AZ35" s="135">
        <f>'Income Support'!AZ38</f>
        <v>487.18098724935635</v>
      </c>
      <c r="BA35" s="135">
        <f>'Income Support'!BA38</f>
        <v>493.93324999863</v>
      </c>
      <c r="BB35" s="135">
        <f>'Income Support'!BB38</f>
        <v>496.25659195105163</v>
      </c>
      <c r="BC35" s="135">
        <f>'Income Support'!BC38</f>
        <v>496.5127764741809</v>
      </c>
      <c r="BD35" s="135">
        <f>'Income Support'!BD38</f>
        <v>485.25471579187501</v>
      </c>
      <c r="BE35" s="135">
        <f>'Income Support'!BE38</f>
        <v>489.04849039406668</v>
      </c>
      <c r="BF35" s="135">
        <f>'Income Support'!BF38</f>
        <v>147.12428187369665</v>
      </c>
      <c r="BG35" s="135">
        <f>'Income Support'!BG38</f>
        <v>64.975747559198723</v>
      </c>
      <c r="BH35" s="225"/>
      <c r="BI35" s="135"/>
      <c r="BJ35" s="135"/>
      <c r="BK35" s="135"/>
      <c r="BL35" s="135"/>
      <c r="BM35" s="135"/>
      <c r="BN35" s="135"/>
      <c r="BO35" s="135"/>
      <c r="BP35" s="135"/>
      <c r="BQ35" s="135"/>
      <c r="BR35" s="135"/>
      <c r="BS35" s="135"/>
      <c r="BT35" s="135"/>
      <c r="BU35" s="135"/>
      <c r="BV35" s="135"/>
      <c r="BW35" s="135"/>
      <c r="BX35" s="135"/>
      <c r="BY35" s="135"/>
      <c r="BZ35" s="136"/>
    </row>
    <row r="36" spans="1:78" ht="39" customHeight="1" x14ac:dyDescent="0.25">
      <c r="A36" s="133"/>
      <c r="B36" s="57" t="s">
        <v>310</v>
      </c>
      <c r="C36" s="256"/>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225"/>
      <c r="BI36" s="135"/>
      <c r="BJ36" s="135"/>
      <c r="BK36" s="135"/>
      <c r="BL36" s="135"/>
      <c r="BM36" s="135"/>
      <c r="BN36" s="135"/>
      <c r="BO36" s="135"/>
      <c r="BP36" s="135"/>
      <c r="BQ36" s="135"/>
      <c r="BR36" s="135"/>
      <c r="BS36" s="135"/>
      <c r="BT36" s="135"/>
      <c r="BU36" s="135"/>
      <c r="BV36" s="135"/>
      <c r="BW36" s="135"/>
      <c r="BX36" s="135"/>
      <c r="BY36" s="135"/>
      <c r="BZ36" s="136"/>
    </row>
    <row r="37" spans="1:78" x14ac:dyDescent="0.2">
      <c r="A37" s="133"/>
      <c r="B37" s="62" t="s">
        <v>296</v>
      </c>
      <c r="C37" s="52"/>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135">
        <f>AH6-AH26-AH34</f>
        <v>558.19701834134617</v>
      </c>
      <c r="AI37" s="135">
        <f t="shared" ref="AI37:BZ38" si="9">AI6-AI26-AI34</f>
        <v>612.96139080485864</v>
      </c>
      <c r="AJ37" s="135">
        <f t="shared" si="9"/>
        <v>710.32522475643782</v>
      </c>
      <c r="AK37" s="135">
        <f t="shared" si="9"/>
        <v>902.85950535117468</v>
      </c>
      <c r="AL37" s="135">
        <f t="shared" si="9"/>
        <v>904.9506756389485</v>
      </c>
      <c r="AM37" s="135">
        <f t="shared" si="9"/>
        <v>897.80233662052933</v>
      </c>
      <c r="AN37" s="135">
        <f t="shared" si="9"/>
        <v>1024.605697097172</v>
      </c>
      <c r="AO37" s="135">
        <f t="shared" si="9"/>
        <v>1089.3438834376507</v>
      </c>
      <c r="AP37" s="135">
        <f t="shared" si="9"/>
        <v>1055.7391735762633</v>
      </c>
      <c r="AQ37" s="135">
        <f t="shared" si="9"/>
        <v>1031.3259005060122</v>
      </c>
      <c r="AR37" s="135">
        <f t="shared" si="9"/>
        <v>1138.1505813332519</v>
      </c>
      <c r="AS37" s="135">
        <f t="shared" si="9"/>
        <v>1151.5800327702086</v>
      </c>
      <c r="AT37" s="135">
        <f t="shared" si="9"/>
        <v>1264.9928467443524</v>
      </c>
      <c r="AU37" s="135">
        <f t="shared" si="9"/>
        <v>1439.8939693975572</v>
      </c>
      <c r="AV37" s="135">
        <f t="shared" si="9"/>
        <v>2139.8142028615439</v>
      </c>
      <c r="AW37" s="135">
        <f t="shared" si="9"/>
        <v>2201.1896462719415</v>
      </c>
      <c r="AX37" s="135">
        <f t="shared" si="9"/>
        <v>2222.1157435008295</v>
      </c>
      <c r="AY37" s="135">
        <f t="shared" si="9"/>
        <v>2341.0075259373625</v>
      </c>
      <c r="AZ37" s="135">
        <f t="shared" si="9"/>
        <v>2342.7761689015279</v>
      </c>
      <c r="BA37" s="135">
        <f t="shared" si="9"/>
        <v>2421.4223544032684</v>
      </c>
      <c r="BB37" s="135">
        <f t="shared" si="9"/>
        <v>2384.0520537199159</v>
      </c>
      <c r="BC37" s="135">
        <f t="shared" si="9"/>
        <v>2613.2515559295671</v>
      </c>
      <c r="BD37" s="135">
        <f t="shared" si="9"/>
        <v>2954.0410477653381</v>
      </c>
      <c r="BE37" s="135">
        <f t="shared" si="9"/>
        <v>3359.0701222524431</v>
      </c>
      <c r="BF37" s="135">
        <f t="shared" si="9"/>
        <v>3797.17622488797</v>
      </c>
      <c r="BG37" s="135">
        <f t="shared" si="9"/>
        <v>4567.6617954197345</v>
      </c>
      <c r="BH37" s="225">
        <f t="shared" si="9"/>
        <v>5970.616</v>
      </c>
      <c r="BI37" s="135">
        <f t="shared" si="9"/>
        <v>6426.2752195999992</v>
      </c>
      <c r="BJ37" s="135">
        <f t="shared" si="9"/>
        <v>6868.5436595999981</v>
      </c>
      <c r="BK37" s="135">
        <f t="shared" si="9"/>
        <v>7367.1248207140325</v>
      </c>
      <c r="BL37" s="135">
        <f t="shared" si="9"/>
        <v>7703.3184822999983</v>
      </c>
      <c r="BM37" s="135">
        <f t="shared" si="9"/>
        <v>8128.8851483600001</v>
      </c>
      <c r="BN37" s="135">
        <f t="shared" si="9"/>
        <v>8242.1568431600008</v>
      </c>
      <c r="BO37" s="135">
        <f t="shared" si="9"/>
        <v>8052.1531093099993</v>
      </c>
      <c r="BP37" s="135">
        <f t="shared" si="9"/>
        <v>7510.8751163199995</v>
      </c>
      <c r="BQ37" s="135">
        <f t="shared" si="9"/>
        <v>7041.5234761999718</v>
      </c>
      <c r="BR37" s="135">
        <f t="shared" si="9"/>
        <v>6576.0799377400017</v>
      </c>
      <c r="BS37" s="135">
        <f t="shared" si="9"/>
        <v>6078.7060508699969</v>
      </c>
      <c r="BT37" s="135">
        <f t="shared" si="9"/>
        <v>5665.5855551100021</v>
      </c>
      <c r="BU37" s="135">
        <f t="shared" si="9"/>
        <v>5380.456099967143</v>
      </c>
      <c r="BV37" s="135">
        <f t="shared" si="9"/>
        <v>5047.5305913015209</v>
      </c>
      <c r="BW37" s="135">
        <f t="shared" si="9"/>
        <v>4831.421807821248</v>
      </c>
      <c r="BX37" s="135">
        <f t="shared" si="9"/>
        <v>4630.2904476052663</v>
      </c>
      <c r="BY37" s="135">
        <f t="shared" si="9"/>
        <v>4596.7040511950554</v>
      </c>
      <c r="BZ37" s="136">
        <f t="shared" si="9"/>
        <v>4684.5594508977529</v>
      </c>
    </row>
    <row r="38" spans="1:78" x14ac:dyDescent="0.2">
      <c r="A38" s="133"/>
      <c r="B38" s="62" t="s">
        <v>297</v>
      </c>
      <c r="C38" s="52"/>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135">
        <f>AH7-AH27-AH35</f>
        <v>122.48885855444965</v>
      </c>
      <c r="AI38" s="135">
        <f t="shared" si="9"/>
        <v>135.50345032628894</v>
      </c>
      <c r="AJ38" s="135">
        <f t="shared" si="9"/>
        <v>158.77587496458787</v>
      </c>
      <c r="AK38" s="135">
        <f t="shared" si="9"/>
        <v>181.18301720587004</v>
      </c>
      <c r="AL38" s="135">
        <f t="shared" si="9"/>
        <v>237.14552497216258</v>
      </c>
      <c r="AM38" s="135">
        <f t="shared" si="9"/>
        <v>264.28618243071281</v>
      </c>
      <c r="AN38" s="135">
        <f t="shared" si="9"/>
        <v>290.40944935154596</v>
      </c>
      <c r="AO38" s="135">
        <f t="shared" si="9"/>
        <v>333.52657011534467</v>
      </c>
      <c r="AP38" s="135">
        <f t="shared" si="9"/>
        <v>402.43592056818107</v>
      </c>
      <c r="AQ38" s="135">
        <f t="shared" si="9"/>
        <v>408.95742538603349</v>
      </c>
      <c r="AR38" s="135">
        <f t="shared" si="9"/>
        <v>530.26624320652672</v>
      </c>
      <c r="AS38" s="135">
        <f t="shared" si="9"/>
        <v>583.9168228464581</v>
      </c>
      <c r="AT38" s="135">
        <f t="shared" si="9"/>
        <v>724.57480122926722</v>
      </c>
      <c r="AU38" s="135">
        <f t="shared" si="9"/>
        <v>900.23829633808691</v>
      </c>
      <c r="AV38" s="135">
        <f t="shared" si="9"/>
        <v>1253.9036907194984</v>
      </c>
      <c r="AW38" s="135">
        <f t="shared" si="9"/>
        <v>1569.0051014695946</v>
      </c>
      <c r="AX38" s="135">
        <f t="shared" si="9"/>
        <v>1978.0885080707899</v>
      </c>
      <c r="AY38" s="135">
        <f t="shared" si="9"/>
        <v>2391.6807994921851</v>
      </c>
      <c r="AZ38" s="135">
        <f t="shared" si="9"/>
        <v>2635.9840127506436</v>
      </c>
      <c r="BA38" s="135">
        <f t="shared" si="9"/>
        <v>2774.32275000137</v>
      </c>
      <c r="BB38" s="135">
        <f t="shared" si="9"/>
        <v>2920.9294080489485</v>
      </c>
      <c r="BC38" s="135">
        <f t="shared" si="9"/>
        <v>3049.8092235258191</v>
      </c>
      <c r="BD38" s="135">
        <f t="shared" si="9"/>
        <v>3269.2992842081248</v>
      </c>
      <c r="BE38" s="135">
        <f t="shared" si="9"/>
        <v>3517.4435096059333</v>
      </c>
      <c r="BF38" s="135">
        <f t="shared" si="9"/>
        <v>3757.8457181263038</v>
      </c>
      <c r="BG38" s="135">
        <f t="shared" si="9"/>
        <v>4017.4012524408013</v>
      </c>
      <c r="BH38" s="225">
        <f t="shared" si="9"/>
        <v>3953.7842532317363</v>
      </c>
      <c r="BI38" s="135">
        <f t="shared" si="9"/>
        <v>3950.3417630533431</v>
      </c>
      <c r="BJ38" s="135">
        <f t="shared" si="9"/>
        <v>4100.6338335056571</v>
      </c>
      <c r="BK38" s="135">
        <f t="shared" si="9"/>
        <v>4642.9075633741932</v>
      </c>
      <c r="BL38" s="135">
        <f t="shared" si="9"/>
        <v>4799.5690843548891</v>
      </c>
      <c r="BM38" s="135">
        <f t="shared" si="9"/>
        <v>5413.8919304595684</v>
      </c>
      <c r="BN38" s="135">
        <f t="shared" si="9"/>
        <v>5706.3128426790163</v>
      </c>
      <c r="BO38" s="135">
        <f>BO7-BO27-BO35</f>
        <v>6042.9685290972529</v>
      </c>
      <c r="BP38" s="135">
        <f t="shared" si="9"/>
        <v>6888.0399773750541</v>
      </c>
      <c r="BQ38" s="135">
        <f t="shared" si="9"/>
        <v>7868.9157778272302</v>
      </c>
      <c r="BR38" s="135">
        <f t="shared" si="9"/>
        <v>9180.1627341628191</v>
      </c>
      <c r="BS38" s="135">
        <f t="shared" si="9"/>
        <v>10045.407876417305</v>
      </c>
      <c r="BT38" s="135">
        <f t="shared" si="9"/>
        <v>10233.916641393227</v>
      </c>
      <c r="BU38" s="135">
        <f t="shared" si="9"/>
        <v>10226.350745316757</v>
      </c>
      <c r="BV38" s="135">
        <f t="shared" si="9"/>
        <v>11415.878731508532</v>
      </c>
      <c r="BW38" s="135">
        <f t="shared" si="9"/>
        <v>11221.535501837086</v>
      </c>
      <c r="BX38" s="135">
        <f t="shared" si="9"/>
        <v>11520.389686536406</v>
      </c>
      <c r="BY38" s="135">
        <f t="shared" si="9"/>
        <v>11824.681961437451</v>
      </c>
      <c r="BZ38" s="136">
        <f t="shared" si="9"/>
        <v>12185.597479850014</v>
      </c>
    </row>
    <row r="39" spans="1:78" x14ac:dyDescent="0.2">
      <c r="A39" s="133"/>
      <c r="B39" s="62" t="s">
        <v>298</v>
      </c>
      <c r="C39" s="52"/>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135">
        <f>AH8-AH28</f>
        <v>151.84914468732393</v>
      </c>
      <c r="AI39" s="135">
        <f t="shared" ref="AI39:BZ41" si="10">AI8-AI28</f>
        <v>161.396546</v>
      </c>
      <c r="AJ39" s="135">
        <f t="shared" si="10"/>
        <v>189.91550753846153</v>
      </c>
      <c r="AK39" s="135">
        <f t="shared" si="10"/>
        <v>266.61219299999999</v>
      </c>
      <c r="AL39" s="135">
        <f t="shared" si="10"/>
        <v>407.03757974999996</v>
      </c>
      <c r="AM39" s="135">
        <f t="shared" si="10"/>
        <v>537.33116100000007</v>
      </c>
      <c r="AN39" s="135">
        <f t="shared" si="10"/>
        <v>613.02091249999989</v>
      </c>
      <c r="AO39" s="135">
        <f t="shared" si="10"/>
        <v>753.53722142857146</v>
      </c>
      <c r="AP39" s="135">
        <f t="shared" si="10"/>
        <v>863.89682319999997</v>
      </c>
      <c r="AQ39" s="135">
        <f t="shared" si="10"/>
        <v>908.76331000000005</v>
      </c>
      <c r="AR39" s="135">
        <f t="shared" si="10"/>
        <v>975.37345499999992</v>
      </c>
      <c r="AS39" s="135">
        <f t="shared" si="10"/>
        <v>1015.1541500000002</v>
      </c>
      <c r="AT39" s="135">
        <f t="shared" si="10"/>
        <v>1254.7130353333334</v>
      </c>
      <c r="AU39" s="135">
        <f t="shared" si="10"/>
        <v>1621.8660026666669</v>
      </c>
      <c r="AV39" s="135">
        <f t="shared" si="10"/>
        <v>1951.8019856666667</v>
      </c>
      <c r="AW39" s="135">
        <f t="shared" si="10"/>
        <v>2094.2903453333338</v>
      </c>
      <c r="AX39" s="135">
        <f t="shared" si="10"/>
        <v>2485.806</v>
      </c>
      <c r="AY39" s="135">
        <f t="shared" si="10"/>
        <v>2644.2919999999999</v>
      </c>
      <c r="AZ39" s="135">
        <f t="shared" si="10"/>
        <v>2657.2889999999998</v>
      </c>
      <c r="BA39" s="135">
        <f t="shared" si="10"/>
        <v>2485.8690000000001</v>
      </c>
      <c r="BB39" s="135">
        <f t="shared" si="10"/>
        <v>2337.3530000000001</v>
      </c>
      <c r="BC39" s="135">
        <f t="shared" si="10"/>
        <v>2195.8409999999999</v>
      </c>
      <c r="BD39" s="135">
        <f t="shared" si="10"/>
        <v>2168.2460000000001</v>
      </c>
      <c r="BE39" s="135">
        <f t="shared" si="10"/>
        <v>2109.9670000000001</v>
      </c>
      <c r="BF39" s="135">
        <f t="shared" si="10"/>
        <v>2011.06</v>
      </c>
      <c r="BG39" s="135">
        <f t="shared" si="10"/>
        <v>2161.7719999999999</v>
      </c>
      <c r="BH39" s="225">
        <f t="shared" si="10"/>
        <v>2217.1601861909335</v>
      </c>
      <c r="BI39" s="135">
        <f t="shared" si="10"/>
        <v>2105.6454449380922</v>
      </c>
      <c r="BJ39" s="135">
        <f t="shared" si="10"/>
        <v>2116.3850352606423</v>
      </c>
      <c r="BK39" s="135">
        <f t="shared" si="10"/>
        <v>2145.6769502982315</v>
      </c>
      <c r="BL39" s="135">
        <f t="shared" si="10"/>
        <v>2042.0937964678544</v>
      </c>
      <c r="BM39" s="135">
        <f t="shared" si="10"/>
        <v>2268.9005564261188</v>
      </c>
      <c r="BN39" s="135">
        <f t="shared" si="10"/>
        <v>2200.6879547325525</v>
      </c>
      <c r="BO39" s="135">
        <f t="shared" si="10"/>
        <v>2046.557400271515</v>
      </c>
      <c r="BP39" s="135">
        <f t="shared" si="10"/>
        <v>1928.7480865398493</v>
      </c>
      <c r="BQ39" s="135">
        <f t="shared" si="10"/>
        <v>1730.1651089447923</v>
      </c>
      <c r="BR39" s="135">
        <f t="shared" si="10"/>
        <v>1605.1906213365639</v>
      </c>
      <c r="BS39" s="135">
        <f t="shared" si="10"/>
        <v>1495.9789991242774</v>
      </c>
      <c r="BT39" s="135">
        <f t="shared" si="10"/>
        <v>1357.0461064300127</v>
      </c>
      <c r="BU39" s="135">
        <f t="shared" si="10"/>
        <v>1317.1804022871468</v>
      </c>
      <c r="BV39" s="135">
        <f t="shared" si="10"/>
        <v>1107.7250044487992</v>
      </c>
      <c r="BW39" s="135">
        <f t="shared" si="10"/>
        <v>1113.8512004451866</v>
      </c>
      <c r="BX39" s="135">
        <f t="shared" si="10"/>
        <v>1129.093970797089</v>
      </c>
      <c r="BY39" s="135">
        <f t="shared" si="10"/>
        <v>1151.0361969897281</v>
      </c>
      <c r="BZ39" s="136">
        <f t="shared" si="10"/>
        <v>1188.528210132765</v>
      </c>
    </row>
    <row r="40" spans="1:78" x14ac:dyDescent="0.2">
      <c r="A40" s="133"/>
      <c r="B40" s="62" t="s">
        <v>299</v>
      </c>
      <c r="C40" s="52"/>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135">
        <f>AH9-AH29</f>
        <v>421.52873383365204</v>
      </c>
      <c r="AI40" s="135">
        <f t="shared" si="10"/>
        <v>428.076753</v>
      </c>
      <c r="AJ40" s="135">
        <f t="shared" si="10"/>
        <v>660.61226599999998</v>
      </c>
      <c r="AK40" s="135">
        <f t="shared" si="10"/>
        <v>1264.965091</v>
      </c>
      <c r="AL40" s="135">
        <f t="shared" si="10"/>
        <v>2209.4104600000001</v>
      </c>
      <c r="AM40" s="135">
        <f t="shared" si="10"/>
        <v>2825.5711942500002</v>
      </c>
      <c r="AN40" s="135">
        <f t="shared" si="10"/>
        <v>3220.5594852500003</v>
      </c>
      <c r="AO40" s="135">
        <f t="shared" si="10"/>
        <v>3645.8768322857145</v>
      </c>
      <c r="AP40" s="135">
        <f t="shared" si="10"/>
        <v>3761.7295313333334</v>
      </c>
      <c r="AQ40" s="135">
        <f t="shared" si="10"/>
        <v>3448.8278886666667</v>
      </c>
      <c r="AR40" s="135">
        <f t="shared" si="10"/>
        <v>2611.4259440000001</v>
      </c>
      <c r="AS40" s="135">
        <f t="shared" si="10"/>
        <v>2276.3142769999999</v>
      </c>
      <c r="AT40" s="135">
        <f t="shared" si="10"/>
        <v>2563.941902</v>
      </c>
      <c r="AU40" s="135">
        <f t="shared" si="10"/>
        <v>3636.3055476666668</v>
      </c>
      <c r="AV40" s="135">
        <f t="shared" si="10"/>
        <v>4663.306947</v>
      </c>
      <c r="AW40" s="135">
        <f t="shared" si="10"/>
        <v>4967.275426666667</v>
      </c>
      <c r="AX40" s="135">
        <f t="shared" si="10"/>
        <v>4363</v>
      </c>
      <c r="AY40" s="135">
        <f t="shared" si="10"/>
        <v>4163</v>
      </c>
      <c r="AZ40" s="135">
        <f t="shared" si="10"/>
        <v>3702.2150000000001</v>
      </c>
      <c r="BA40" s="135">
        <f t="shared" si="10"/>
        <v>3088.4580000000001</v>
      </c>
      <c r="BB40" s="135">
        <f t="shared" si="10"/>
        <v>2778.4490000000001</v>
      </c>
      <c r="BC40" s="135">
        <f t="shared" si="10"/>
        <v>2511.067</v>
      </c>
      <c r="BD40" s="135">
        <f t="shared" si="10"/>
        <v>2130.2660000000001</v>
      </c>
      <c r="BE40" s="135">
        <f t="shared" si="10"/>
        <v>1851.8090000000002</v>
      </c>
      <c r="BF40" s="135">
        <f t="shared" si="10"/>
        <v>1815.6551379400003</v>
      </c>
      <c r="BG40" s="135">
        <f t="shared" si="10"/>
        <v>1796.0921970551724</v>
      </c>
      <c r="BH40" s="225">
        <f t="shared" si="10"/>
        <v>1616.366</v>
      </c>
      <c r="BI40" s="135">
        <f t="shared" si="10"/>
        <v>1800.8370419799328</v>
      </c>
      <c r="BJ40" s="135">
        <f t="shared" si="10"/>
        <v>1949.6482782981043</v>
      </c>
      <c r="BK40" s="135">
        <f t="shared" si="10"/>
        <v>1817.4577446102965</v>
      </c>
      <c r="BL40" s="135">
        <f t="shared" si="10"/>
        <v>2129.1275195499998</v>
      </c>
      <c r="BM40" s="135">
        <f t="shared" si="10"/>
        <v>3595.32545321</v>
      </c>
      <c r="BN40" s="135">
        <f t="shared" si="10"/>
        <v>3672.3248568335066</v>
      </c>
      <c r="BO40" s="135">
        <f t="shared" si="10"/>
        <v>4184.1081413699985</v>
      </c>
      <c r="BP40" s="135">
        <f t="shared" si="10"/>
        <v>4507.4715771600004</v>
      </c>
      <c r="BQ40" s="135">
        <f t="shared" si="10"/>
        <v>3811.3202527161902</v>
      </c>
      <c r="BR40" s="135">
        <f t="shared" si="10"/>
        <v>2695.8303489699992</v>
      </c>
      <c r="BS40" s="135">
        <f t="shared" si="10"/>
        <v>2003.6174202700001</v>
      </c>
      <c r="BT40" s="135">
        <f t="shared" si="10"/>
        <v>1611.2098276999998</v>
      </c>
      <c r="BU40" s="135">
        <f t="shared" si="10"/>
        <v>1364.0410590743093</v>
      </c>
      <c r="BV40" s="135">
        <f t="shared" si="10"/>
        <v>2188.3445605626757</v>
      </c>
      <c r="BW40" s="135">
        <f t="shared" si="10"/>
        <v>2287.8642442120909</v>
      </c>
      <c r="BX40" s="135">
        <f t="shared" si="10"/>
        <v>2347.5937831258584</v>
      </c>
      <c r="BY40" s="135">
        <f t="shared" si="10"/>
        <v>2413.5764963135634</v>
      </c>
      <c r="BZ40" s="136">
        <f t="shared" si="10"/>
        <v>2455.5764816586725</v>
      </c>
    </row>
    <row r="41" spans="1:78" x14ac:dyDescent="0.2">
      <c r="A41" s="133"/>
      <c r="B41" s="62" t="s">
        <v>300</v>
      </c>
      <c r="C41" s="52"/>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135">
        <f>AH10-AH30</f>
        <v>19.429980786885245</v>
      </c>
      <c r="AI41" s="135">
        <f t="shared" si="10"/>
        <v>24.98140386885246</v>
      </c>
      <c r="AJ41" s="135">
        <f t="shared" si="10"/>
        <v>31.485480586666668</v>
      </c>
      <c r="AK41" s="135">
        <f t="shared" si="10"/>
        <v>42.065662942955178</v>
      </c>
      <c r="AL41" s="135">
        <f t="shared" si="10"/>
        <v>58.989153888888886</v>
      </c>
      <c r="AM41" s="135">
        <f t="shared" si="10"/>
        <v>80.04656019875776</v>
      </c>
      <c r="AN41" s="135">
        <f t="shared" si="10"/>
        <v>100.63385805128205</v>
      </c>
      <c r="AO41" s="135">
        <f t="shared" si="10"/>
        <v>103.59578001843317</v>
      </c>
      <c r="AP41" s="135">
        <f t="shared" si="10"/>
        <v>135.62299025555555</v>
      </c>
      <c r="AQ41" s="135">
        <f t="shared" si="10"/>
        <v>195.83484244128789</v>
      </c>
      <c r="AR41" s="135">
        <f t="shared" si="10"/>
        <v>126.39782312688821</v>
      </c>
      <c r="AS41" s="135">
        <f t="shared" si="10"/>
        <v>125.84043405</v>
      </c>
      <c r="AT41" s="135">
        <f t="shared" si="10"/>
        <v>220.96582318101412</v>
      </c>
      <c r="AU41" s="135">
        <f t="shared" si="10"/>
        <v>356.26081221506735</v>
      </c>
      <c r="AV41" s="135">
        <f t="shared" si="10"/>
        <v>253.07357532492722</v>
      </c>
      <c r="AW41" s="135">
        <f t="shared" si="10"/>
        <v>248.79294115522868</v>
      </c>
      <c r="AX41" s="135">
        <f t="shared" si="10"/>
        <v>369.89999999999884</v>
      </c>
      <c r="AY41" s="135">
        <f t="shared" si="10"/>
        <v>427.30699999999945</v>
      </c>
      <c r="AZ41" s="135">
        <f t="shared" si="10"/>
        <v>378.41800000000001</v>
      </c>
      <c r="BA41" s="135">
        <f t="shared" si="10"/>
        <v>335.34300000000093</v>
      </c>
      <c r="BB41" s="135">
        <f t="shared" si="10"/>
        <v>309.75799999999867</v>
      </c>
      <c r="BC41" s="135">
        <f t="shared" si="10"/>
        <v>230.18900000000011</v>
      </c>
      <c r="BD41" s="135">
        <f t="shared" si="10"/>
        <v>222.10499999999894</v>
      </c>
      <c r="BE41" s="135">
        <f t="shared" si="10"/>
        <v>243.31711941217159</v>
      </c>
      <c r="BF41" s="135">
        <f t="shared" si="10"/>
        <v>261.18071095259984</v>
      </c>
      <c r="BG41" s="135">
        <f t="shared" si="10"/>
        <v>391.25825241992959</v>
      </c>
      <c r="BH41" s="225">
        <f t="shared" si="10"/>
        <v>579.968560577331</v>
      </c>
      <c r="BI41" s="135">
        <f t="shared" si="10"/>
        <v>568.00879661356441</v>
      </c>
      <c r="BJ41" s="135">
        <f t="shared" si="10"/>
        <v>571.75198014370062</v>
      </c>
      <c r="BK41" s="135">
        <f t="shared" si="10"/>
        <v>501.8893751028902</v>
      </c>
      <c r="BL41" s="135">
        <f t="shared" si="10"/>
        <v>450.18861358952347</v>
      </c>
      <c r="BM41" s="135">
        <f t="shared" si="10"/>
        <v>500.43241755851398</v>
      </c>
      <c r="BN41" s="135">
        <f t="shared" si="10"/>
        <v>593.08102332709927</v>
      </c>
      <c r="BO41" s="135">
        <f t="shared" si="10"/>
        <v>612.21709897413382</v>
      </c>
      <c r="BP41" s="135">
        <f t="shared" si="10"/>
        <v>674.75149356755662</v>
      </c>
      <c r="BQ41" s="135">
        <f t="shared" si="10"/>
        <v>709.39838687550969</v>
      </c>
      <c r="BR41" s="135">
        <f t="shared" si="10"/>
        <v>715.09465586803412</v>
      </c>
      <c r="BS41" s="135">
        <f t="shared" si="10"/>
        <v>732.38390401612207</v>
      </c>
      <c r="BT41" s="135">
        <f t="shared" si="10"/>
        <v>725.17858610446842</v>
      </c>
      <c r="BU41" s="135">
        <f t="shared" si="10"/>
        <v>763.57883817501602</v>
      </c>
      <c r="BV41" s="135">
        <f t="shared" si="10"/>
        <v>878.41397983586523</v>
      </c>
      <c r="BW41" s="135">
        <f t="shared" si="10"/>
        <v>945.16565057593323</v>
      </c>
      <c r="BX41" s="135">
        <f t="shared" si="10"/>
        <v>1009.4994099175809</v>
      </c>
      <c r="BY41" s="135">
        <f t="shared" si="10"/>
        <v>1079.9877032769923</v>
      </c>
      <c r="BZ41" s="136">
        <f t="shared" si="10"/>
        <v>1161.1280554485315</v>
      </c>
    </row>
    <row r="42" spans="1:78" ht="26.25" customHeight="1" x14ac:dyDescent="0.2">
      <c r="A42" s="133"/>
      <c r="B42" s="140" t="s">
        <v>301</v>
      </c>
      <c r="C42" s="52"/>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135">
        <f>SUM(AH38:AH41)</f>
        <v>715.29671786231086</v>
      </c>
      <c r="AI42" s="135">
        <f t="shared" ref="AI42:BU42" si="11">SUM(AI38:AI41)</f>
        <v>749.95815319514134</v>
      </c>
      <c r="AJ42" s="135">
        <f t="shared" si="11"/>
        <v>1040.789129089716</v>
      </c>
      <c r="AK42" s="135">
        <f t="shared" si="11"/>
        <v>1754.8259641488253</v>
      </c>
      <c r="AL42" s="135">
        <f t="shared" si="11"/>
        <v>2912.5827186110514</v>
      </c>
      <c r="AM42" s="135">
        <f t="shared" si="11"/>
        <v>3707.2350978794707</v>
      </c>
      <c r="AN42" s="135">
        <f t="shared" si="11"/>
        <v>4224.6237051528278</v>
      </c>
      <c r="AO42" s="135">
        <f t="shared" si="11"/>
        <v>4836.5364038480639</v>
      </c>
      <c r="AP42" s="135">
        <f t="shared" si="11"/>
        <v>5163.6852653570695</v>
      </c>
      <c r="AQ42" s="135">
        <f t="shared" si="11"/>
        <v>4962.3834664939886</v>
      </c>
      <c r="AR42" s="135">
        <f t="shared" si="11"/>
        <v>4243.4634653334151</v>
      </c>
      <c r="AS42" s="135">
        <f t="shared" si="11"/>
        <v>4001.2256838964586</v>
      </c>
      <c r="AT42" s="135">
        <f t="shared" si="11"/>
        <v>4764.1955617436151</v>
      </c>
      <c r="AU42" s="135">
        <f t="shared" si="11"/>
        <v>6514.6706588864881</v>
      </c>
      <c r="AV42" s="135">
        <f t="shared" si="11"/>
        <v>8122.086198711092</v>
      </c>
      <c r="AW42" s="135">
        <f t="shared" si="11"/>
        <v>8879.3638146248231</v>
      </c>
      <c r="AX42" s="135">
        <f t="shared" si="11"/>
        <v>9196.7945080707887</v>
      </c>
      <c r="AY42" s="135">
        <f t="shared" si="11"/>
        <v>9626.2797994921839</v>
      </c>
      <c r="AZ42" s="135">
        <f t="shared" si="11"/>
        <v>9373.9060127506436</v>
      </c>
      <c r="BA42" s="135">
        <f t="shared" si="11"/>
        <v>8683.992750001371</v>
      </c>
      <c r="BB42" s="135">
        <f t="shared" si="11"/>
        <v>8346.4894080489466</v>
      </c>
      <c r="BC42" s="135">
        <f t="shared" si="11"/>
        <v>7986.9062235258198</v>
      </c>
      <c r="BD42" s="135">
        <f t="shared" si="11"/>
        <v>7789.9162842081232</v>
      </c>
      <c r="BE42" s="135">
        <f t="shared" si="11"/>
        <v>7722.5366290181055</v>
      </c>
      <c r="BF42" s="135">
        <f t="shared" si="11"/>
        <v>7845.7415670189039</v>
      </c>
      <c r="BG42" s="135">
        <f t="shared" si="11"/>
        <v>8366.5237019159031</v>
      </c>
      <c r="BH42" s="225">
        <f t="shared" si="11"/>
        <v>8367.2790000000005</v>
      </c>
      <c r="BI42" s="135">
        <f t="shared" si="11"/>
        <v>8424.8330465849322</v>
      </c>
      <c r="BJ42" s="135">
        <f t="shared" si="11"/>
        <v>8738.4191272081043</v>
      </c>
      <c r="BK42" s="135">
        <f t="shared" si="11"/>
        <v>9107.9316333856113</v>
      </c>
      <c r="BL42" s="135">
        <f t="shared" si="11"/>
        <v>9420.9790139622673</v>
      </c>
      <c r="BM42" s="135">
        <f t="shared" si="11"/>
        <v>11778.5503576542</v>
      </c>
      <c r="BN42" s="135">
        <f t="shared" si="11"/>
        <v>12172.406677572175</v>
      </c>
      <c r="BO42" s="135">
        <f t="shared" si="11"/>
        <v>12885.8511697129</v>
      </c>
      <c r="BP42" s="135">
        <f t="shared" si="11"/>
        <v>13999.011134642462</v>
      </c>
      <c r="BQ42" s="135">
        <f t="shared" si="11"/>
        <v>14119.799526363722</v>
      </c>
      <c r="BR42" s="135">
        <f t="shared" si="11"/>
        <v>14196.278360337416</v>
      </c>
      <c r="BS42" s="135">
        <f t="shared" si="11"/>
        <v>14277.388199827705</v>
      </c>
      <c r="BT42" s="135">
        <f t="shared" si="11"/>
        <v>13927.351161627708</v>
      </c>
      <c r="BU42" s="135">
        <f t="shared" si="11"/>
        <v>13671.151044853228</v>
      </c>
      <c r="BV42" s="135">
        <f>SUM(BV38:BV41)</f>
        <v>15590.362276355872</v>
      </c>
      <c r="BW42" s="135">
        <f>SUM(BW38:BW41)</f>
        <v>15568.416597070296</v>
      </c>
      <c r="BX42" s="135">
        <f>SUM(BX38:BX41)</f>
        <v>16006.576850376932</v>
      </c>
      <c r="BY42" s="135">
        <f>SUM(BY38:BY41)</f>
        <v>16469.282358017732</v>
      </c>
      <c r="BZ42" s="136">
        <f>SUM(BZ38:BZ41)</f>
        <v>16990.830227089984</v>
      </c>
    </row>
    <row r="43" spans="1:78" x14ac:dyDescent="0.2">
      <c r="A43" s="133"/>
      <c r="B43" s="140" t="s">
        <v>302</v>
      </c>
      <c r="C43" s="52"/>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135">
        <f>AH42+AH37</f>
        <v>1273.4937362036571</v>
      </c>
      <c r="AI43" s="135">
        <f t="shared" ref="AI43:BU43" si="12">AI42+AI37</f>
        <v>1362.9195439999999</v>
      </c>
      <c r="AJ43" s="135">
        <f t="shared" si="12"/>
        <v>1751.1143538461538</v>
      </c>
      <c r="AK43" s="135">
        <f t="shared" si="12"/>
        <v>2657.6854695000002</v>
      </c>
      <c r="AL43" s="135">
        <f t="shared" si="12"/>
        <v>3817.5333942500001</v>
      </c>
      <c r="AM43" s="135">
        <f t="shared" si="12"/>
        <v>4605.0374345</v>
      </c>
      <c r="AN43" s="135">
        <f t="shared" si="12"/>
        <v>5249.22940225</v>
      </c>
      <c r="AO43" s="135">
        <f t="shared" si="12"/>
        <v>5925.8802872857141</v>
      </c>
      <c r="AP43" s="135">
        <f t="shared" si="12"/>
        <v>6219.4244389333326</v>
      </c>
      <c r="AQ43" s="135">
        <f t="shared" si="12"/>
        <v>5993.7093670000013</v>
      </c>
      <c r="AR43" s="135">
        <f t="shared" si="12"/>
        <v>5381.6140466666675</v>
      </c>
      <c r="AS43" s="135">
        <f t="shared" si="12"/>
        <v>5152.8057166666676</v>
      </c>
      <c r="AT43" s="135">
        <f t="shared" si="12"/>
        <v>6029.1884084879675</v>
      </c>
      <c r="AU43" s="135">
        <f t="shared" si="12"/>
        <v>7954.5646282840453</v>
      </c>
      <c r="AV43" s="135">
        <f t="shared" si="12"/>
        <v>10261.900401572635</v>
      </c>
      <c r="AW43" s="135">
        <f t="shared" si="12"/>
        <v>11080.553460896765</v>
      </c>
      <c r="AX43" s="135">
        <f t="shared" si="12"/>
        <v>11418.910251571619</v>
      </c>
      <c r="AY43" s="135">
        <f t="shared" si="12"/>
        <v>11967.287325429546</v>
      </c>
      <c r="AZ43" s="135">
        <f t="shared" si="12"/>
        <v>11716.682181652171</v>
      </c>
      <c r="BA43" s="135">
        <f t="shared" si="12"/>
        <v>11105.415104404639</v>
      </c>
      <c r="BB43" s="135">
        <f t="shared" si="12"/>
        <v>10730.541461768862</v>
      </c>
      <c r="BC43" s="135">
        <f t="shared" si="12"/>
        <v>10600.157779455387</v>
      </c>
      <c r="BD43" s="135">
        <f t="shared" si="12"/>
        <v>10743.957331973461</v>
      </c>
      <c r="BE43" s="135">
        <f t="shared" si="12"/>
        <v>11081.606751270549</v>
      </c>
      <c r="BF43" s="135">
        <f t="shared" si="12"/>
        <v>11642.917791906873</v>
      </c>
      <c r="BG43" s="135">
        <f t="shared" si="12"/>
        <v>12934.185497335639</v>
      </c>
      <c r="BH43" s="225">
        <f t="shared" si="12"/>
        <v>14337.895</v>
      </c>
      <c r="BI43" s="135">
        <f t="shared" si="12"/>
        <v>14851.108266184932</v>
      </c>
      <c r="BJ43" s="135">
        <f t="shared" si="12"/>
        <v>15606.962786808102</v>
      </c>
      <c r="BK43" s="135">
        <f t="shared" si="12"/>
        <v>16475.056454099642</v>
      </c>
      <c r="BL43" s="135">
        <f t="shared" si="12"/>
        <v>17124.297496262265</v>
      </c>
      <c r="BM43" s="135">
        <f t="shared" si="12"/>
        <v>19907.435506014201</v>
      </c>
      <c r="BN43" s="135">
        <f t="shared" si="12"/>
        <v>20414.563520732176</v>
      </c>
      <c r="BO43" s="135">
        <f t="shared" si="12"/>
        <v>20938.004279022898</v>
      </c>
      <c r="BP43" s="135">
        <f t="shared" si="12"/>
        <v>21509.88625096246</v>
      </c>
      <c r="BQ43" s="135">
        <f t="shared" si="12"/>
        <v>21161.323002563695</v>
      </c>
      <c r="BR43" s="135">
        <f t="shared" si="12"/>
        <v>20772.358298077415</v>
      </c>
      <c r="BS43" s="135">
        <f t="shared" si="12"/>
        <v>20356.094250697701</v>
      </c>
      <c r="BT43" s="135">
        <f t="shared" si="12"/>
        <v>19592.93671673771</v>
      </c>
      <c r="BU43" s="135">
        <f t="shared" si="12"/>
        <v>19051.607144820373</v>
      </c>
      <c r="BV43" s="135">
        <f>BV42+BV37</f>
        <v>20637.892867657392</v>
      </c>
      <c r="BW43" s="135">
        <f>BW42+BW37</f>
        <v>20399.838404891543</v>
      </c>
      <c r="BX43" s="135">
        <f>BX42+BX37</f>
        <v>20636.8672979822</v>
      </c>
      <c r="BY43" s="135">
        <f>BY42+BY37</f>
        <v>21065.986409212786</v>
      </c>
      <c r="BZ43" s="136">
        <f>BZ42+BZ37</f>
        <v>21675.389677987736</v>
      </c>
    </row>
    <row r="44" spans="1:78" ht="26.25" customHeight="1" x14ac:dyDescent="0.25">
      <c r="A44" s="133"/>
      <c r="B44" s="224" t="s">
        <v>311</v>
      </c>
      <c r="C44" s="52"/>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6"/>
    </row>
    <row r="45" spans="1:78" x14ac:dyDescent="0.2">
      <c r="A45" s="133"/>
      <c r="B45" s="62" t="s">
        <v>312</v>
      </c>
      <c r="C45" s="52"/>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135">
        <v>24</v>
      </c>
      <c r="AI45" s="135">
        <v>27</v>
      </c>
      <c r="AJ45" s="135">
        <v>42</v>
      </c>
      <c r="AK45" s="135">
        <v>66</v>
      </c>
      <c r="AL45" s="135">
        <v>94</v>
      </c>
      <c r="AM45" s="135">
        <v>123</v>
      </c>
      <c r="AN45" s="135">
        <v>126</v>
      </c>
      <c r="AO45" s="135">
        <v>130</v>
      </c>
      <c r="AP45" s="135">
        <v>161</v>
      </c>
      <c r="AQ45" s="135">
        <v>179.708</v>
      </c>
      <c r="AR45" s="135">
        <v>394.245</v>
      </c>
      <c r="AS45" s="135">
        <v>425.16500000000002</v>
      </c>
      <c r="AT45" s="135">
        <v>494.35300000000001</v>
      </c>
      <c r="AU45" s="135">
        <v>626.245</v>
      </c>
      <c r="AV45" s="135">
        <v>928.67899999999997</v>
      </c>
      <c r="AW45" s="135">
        <v>1207.7750000000001</v>
      </c>
      <c r="AX45" s="135">
        <v>1440.797</v>
      </c>
      <c r="AY45" s="135">
        <v>1739.5630000000001</v>
      </c>
      <c r="AZ45" s="135">
        <v>2083.6799999999998</v>
      </c>
      <c r="BA45" s="135">
        <v>2326.3319999999999</v>
      </c>
      <c r="BB45" s="135">
        <v>2428.9789999999998</v>
      </c>
      <c r="BC45" s="135">
        <v>1895.7190000000001</v>
      </c>
      <c r="BD45" s="135">
        <v>1.71</v>
      </c>
      <c r="BE45" s="135">
        <v>-0.81900222</v>
      </c>
      <c r="BF45" s="135">
        <v>-0.73990369000000011</v>
      </c>
      <c r="BG45" s="135">
        <v>8.5208560000000017E-2</v>
      </c>
      <c r="BH45" s="135">
        <v>-2.9000000000000001E-2</v>
      </c>
      <c r="BI45" s="135">
        <v>0</v>
      </c>
      <c r="BJ45" s="135">
        <v>0</v>
      </c>
      <c r="BK45" s="135">
        <v>0</v>
      </c>
      <c r="BL45" s="135">
        <v>0</v>
      </c>
      <c r="BM45" s="135">
        <v>0</v>
      </c>
      <c r="BN45" s="135">
        <v>0</v>
      </c>
      <c r="BO45" s="135">
        <v>0</v>
      </c>
      <c r="BP45" s="135">
        <v>0</v>
      </c>
      <c r="BQ45" s="135">
        <v>0</v>
      </c>
      <c r="BR45" s="135">
        <v>0</v>
      </c>
      <c r="BS45" s="135">
        <v>0</v>
      </c>
      <c r="BT45" s="135">
        <v>0</v>
      </c>
      <c r="BU45" s="135">
        <v>0</v>
      </c>
      <c r="BV45" s="135">
        <v>0</v>
      </c>
      <c r="BW45" s="135">
        <v>0</v>
      </c>
      <c r="BX45" s="135">
        <v>0</v>
      </c>
      <c r="BY45" s="135">
        <v>0</v>
      </c>
      <c r="BZ45" s="136">
        <v>0</v>
      </c>
    </row>
    <row r="46" spans="1:78" x14ac:dyDescent="0.2">
      <c r="A46" s="133"/>
      <c r="B46" s="98" t="s">
        <v>313</v>
      </c>
      <c r="C46" s="52"/>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135">
        <v>14.511966970103668</v>
      </c>
      <c r="AI46" s="135">
        <v>16.133326530612248</v>
      </c>
      <c r="AJ46" s="135">
        <v>24.717428571428567</v>
      </c>
      <c r="AK46" s="135">
        <v>38.256555984555987</v>
      </c>
      <c r="AL46" s="135">
        <v>53.688094574692514</v>
      </c>
      <c r="AM46" s="135">
        <v>69.433802484230412</v>
      </c>
      <c r="AN46" s="135">
        <v>70.79400989192159</v>
      </c>
      <c r="AO46" s="135">
        <v>72.922577563434828</v>
      </c>
      <c r="AP46" s="135">
        <v>90.311245126833001</v>
      </c>
      <c r="AQ46" s="135">
        <v>101.14080485724621</v>
      </c>
      <c r="AR46" s="135">
        <v>214.69849528659114</v>
      </c>
      <c r="AS46" s="135">
        <v>246.22674990624449</v>
      </c>
      <c r="AT46" s="135">
        <v>290.78532291356805</v>
      </c>
      <c r="AU46" s="135">
        <v>374.87953670196288</v>
      </c>
      <c r="AV46" s="135">
        <v>515.91282807874779</v>
      </c>
      <c r="AW46" s="135">
        <v>639.46872373484587</v>
      </c>
      <c r="AX46" s="135">
        <v>746.17943712198155</v>
      </c>
      <c r="AY46" s="135">
        <v>868.26822643117271</v>
      </c>
      <c r="AZ46" s="135">
        <v>1014.3606606667142</v>
      </c>
      <c r="BA46" s="135">
        <v>1119.2241017635679</v>
      </c>
      <c r="BB46" s="135">
        <v>1161.318333432162</v>
      </c>
      <c r="BC46" s="135">
        <v>952.99214417084886</v>
      </c>
      <c r="BD46" s="135">
        <v>0.85962981144998363</v>
      </c>
      <c r="BE46" s="135">
        <v>-0.41171855202088775</v>
      </c>
      <c r="BF46" s="135">
        <v>-0.37195512837768846</v>
      </c>
      <c r="BG46" s="135">
        <v>4.2834981501008555E-2</v>
      </c>
      <c r="BH46" s="135">
        <v>-1.4578517270204401E-2</v>
      </c>
      <c r="BI46" s="135">
        <v>0</v>
      </c>
      <c r="BJ46" s="135">
        <v>0</v>
      </c>
      <c r="BK46" s="135">
        <v>0</v>
      </c>
      <c r="BL46" s="135">
        <v>0</v>
      </c>
      <c r="BM46" s="135">
        <v>0</v>
      </c>
      <c r="BN46" s="135">
        <v>0</v>
      </c>
      <c r="BO46" s="135">
        <v>0</v>
      </c>
      <c r="BP46" s="135">
        <v>0</v>
      </c>
      <c r="BQ46" s="135">
        <v>0</v>
      </c>
      <c r="BR46" s="135">
        <v>0</v>
      </c>
      <c r="BS46" s="135">
        <v>0</v>
      </c>
      <c r="BT46" s="135">
        <v>0</v>
      </c>
      <c r="BU46" s="135">
        <v>0</v>
      </c>
      <c r="BV46" s="135">
        <v>0</v>
      </c>
      <c r="BW46" s="135">
        <v>0</v>
      </c>
      <c r="BX46" s="135">
        <v>0</v>
      </c>
      <c r="BY46" s="135">
        <v>0</v>
      </c>
      <c r="BZ46" s="136">
        <v>0</v>
      </c>
    </row>
    <row r="47" spans="1:78" x14ac:dyDescent="0.2">
      <c r="A47" s="133"/>
      <c r="B47" s="98" t="s">
        <v>314</v>
      </c>
      <c r="C47" s="52"/>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135">
        <v>9.4880330298963322</v>
      </c>
      <c r="AI47" s="135">
        <v>10.866673469387752</v>
      </c>
      <c r="AJ47" s="135">
        <v>17.282571428571433</v>
      </c>
      <c r="AK47" s="135">
        <v>27.743444015444013</v>
      </c>
      <c r="AL47" s="135">
        <v>40.311905425307486</v>
      </c>
      <c r="AM47" s="135">
        <v>53.566197515769588</v>
      </c>
      <c r="AN47" s="135">
        <v>55.20599010807841</v>
      </c>
      <c r="AO47" s="135">
        <v>57.077422436565172</v>
      </c>
      <c r="AP47" s="135">
        <v>70.688754873166999</v>
      </c>
      <c r="AQ47" s="135">
        <v>78.567195142753789</v>
      </c>
      <c r="AR47" s="135">
        <v>179.54650471340884</v>
      </c>
      <c r="AS47" s="135">
        <v>178.93825009375556</v>
      </c>
      <c r="AT47" s="135">
        <v>203.56767708643196</v>
      </c>
      <c r="AU47" s="135">
        <v>251.36546329803713</v>
      </c>
      <c r="AV47" s="135">
        <v>412.76617192125207</v>
      </c>
      <c r="AW47" s="135">
        <v>568.30627626515411</v>
      </c>
      <c r="AX47" s="135">
        <v>694.61756287801848</v>
      </c>
      <c r="AY47" s="135">
        <v>871.2947735688274</v>
      </c>
      <c r="AZ47" s="135">
        <v>1069.3193393332856</v>
      </c>
      <c r="BA47" s="135">
        <v>1207.107898236432</v>
      </c>
      <c r="BB47" s="135">
        <v>1267.660666567838</v>
      </c>
      <c r="BC47" s="135">
        <v>942.7268558291513</v>
      </c>
      <c r="BD47" s="135">
        <v>0.85037018855001634</v>
      </c>
      <c r="BE47" s="135">
        <v>-0.40728366797911225</v>
      </c>
      <c r="BF47" s="135">
        <v>-0.36794856162231165</v>
      </c>
      <c r="BG47" s="135">
        <v>4.2373578498991461E-2</v>
      </c>
      <c r="BH47" s="135">
        <v>-1.44214827297956E-2</v>
      </c>
      <c r="BI47" s="135">
        <v>0</v>
      </c>
      <c r="BJ47" s="135">
        <v>0</v>
      </c>
      <c r="BK47" s="135">
        <v>0</v>
      </c>
      <c r="BL47" s="135">
        <v>0</v>
      </c>
      <c r="BM47" s="135">
        <v>0</v>
      </c>
      <c r="BN47" s="135">
        <v>0</v>
      </c>
      <c r="BO47" s="135">
        <v>0</v>
      </c>
      <c r="BP47" s="135">
        <v>0</v>
      </c>
      <c r="BQ47" s="135">
        <v>0</v>
      </c>
      <c r="BR47" s="135">
        <v>0</v>
      </c>
      <c r="BS47" s="135">
        <v>0</v>
      </c>
      <c r="BT47" s="135">
        <v>0</v>
      </c>
      <c r="BU47" s="135">
        <v>0</v>
      </c>
      <c r="BV47" s="135">
        <v>0</v>
      </c>
      <c r="BW47" s="135">
        <v>0</v>
      </c>
      <c r="BX47" s="135">
        <v>0</v>
      </c>
      <c r="BY47" s="135">
        <v>0</v>
      </c>
      <c r="BZ47" s="136">
        <v>0</v>
      </c>
    </row>
    <row r="48" spans="1:78" x14ac:dyDescent="0.2">
      <c r="A48" s="133"/>
      <c r="B48" s="98" t="s">
        <v>315</v>
      </c>
      <c r="C48" s="52"/>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135">
        <v>13.756276951258759</v>
      </c>
      <c r="AI48" s="135">
        <v>14.721428571428573</v>
      </c>
      <c r="AJ48" s="135">
        <v>22.033333333333331</v>
      </c>
      <c r="AK48" s="135">
        <v>32.202197802197801</v>
      </c>
      <c r="AL48" s="135">
        <v>41.401985111662533</v>
      </c>
      <c r="AM48" s="135">
        <v>50.329731447640235</v>
      </c>
      <c r="AN48" s="135">
        <v>51.097730029457637</v>
      </c>
      <c r="AO48" s="135">
        <v>53.433919597989942</v>
      </c>
      <c r="AP48" s="135">
        <v>66.668636363636352</v>
      </c>
      <c r="AQ48" s="135">
        <v>77.651036790439605</v>
      </c>
      <c r="AR48" s="135">
        <v>134.98114050144258</v>
      </c>
      <c r="AS48" s="135">
        <v>173.14325355946306</v>
      </c>
      <c r="AT48" s="135">
        <v>199.74592724262308</v>
      </c>
      <c r="AU48" s="135">
        <v>245.91611603384013</v>
      </c>
      <c r="AV48" s="135">
        <v>404.6508545365192</v>
      </c>
      <c r="AW48" s="135">
        <v>552.73875902745692</v>
      </c>
      <c r="AX48" s="135">
        <v>656.20748239800935</v>
      </c>
      <c r="AY48" s="135">
        <v>792.96442475354183</v>
      </c>
      <c r="AZ48" s="135">
        <v>949.43287308560286</v>
      </c>
      <c r="BA48" s="135">
        <v>1104.2454763063374</v>
      </c>
      <c r="BB48" s="135">
        <v>1220.2878674290116</v>
      </c>
      <c r="BC48" s="135">
        <v>970.71840220705849</v>
      </c>
      <c r="BD48" s="135">
        <v>0.8756194709100189</v>
      </c>
      <c r="BE48" s="135">
        <v>-0.41937677809972562</v>
      </c>
      <c r="BF48" s="135">
        <v>-0.37887372956852083</v>
      </c>
      <c r="BG48" s="135">
        <v>4.3631739312400351E-2</v>
      </c>
      <c r="BH48" s="135">
        <v>-1.4849686933561724E-2</v>
      </c>
      <c r="BI48" s="135">
        <v>0</v>
      </c>
      <c r="BJ48" s="135">
        <v>0</v>
      </c>
      <c r="BK48" s="135">
        <v>0</v>
      </c>
      <c r="BL48" s="135">
        <v>0</v>
      </c>
      <c r="BM48" s="135">
        <v>0</v>
      </c>
      <c r="BN48" s="135">
        <v>0</v>
      </c>
      <c r="BO48" s="135">
        <v>0</v>
      </c>
      <c r="BP48" s="135">
        <v>0</v>
      </c>
      <c r="BQ48" s="135">
        <v>0</v>
      </c>
      <c r="BR48" s="135">
        <v>0</v>
      </c>
      <c r="BS48" s="135">
        <v>0</v>
      </c>
      <c r="BT48" s="135">
        <v>0</v>
      </c>
      <c r="BU48" s="135">
        <v>0</v>
      </c>
      <c r="BV48" s="135">
        <v>0</v>
      </c>
      <c r="BW48" s="135">
        <v>0</v>
      </c>
      <c r="BX48" s="135">
        <v>0</v>
      </c>
      <c r="BY48" s="135">
        <v>0</v>
      </c>
      <c r="BZ48" s="136">
        <v>0</v>
      </c>
    </row>
    <row r="49" spans="1:78" x14ac:dyDescent="0.2">
      <c r="A49" s="133"/>
      <c r="B49" s="98" t="s">
        <v>316</v>
      </c>
      <c r="C49" s="52"/>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135">
        <v>10.243723048741241</v>
      </c>
      <c r="AI49" s="135">
        <v>12.278571428571427</v>
      </c>
      <c r="AJ49" s="135">
        <v>19.966666666666669</v>
      </c>
      <c r="AK49" s="135">
        <v>33.797802197802199</v>
      </c>
      <c r="AL49" s="135">
        <v>52.598014888337467</v>
      </c>
      <c r="AM49" s="135">
        <v>72.670268552359772</v>
      </c>
      <c r="AN49" s="135">
        <v>74.902269970542363</v>
      </c>
      <c r="AO49" s="135">
        <v>76.566080402010058</v>
      </c>
      <c r="AP49" s="135">
        <v>94.331363636363648</v>
      </c>
      <c r="AQ49" s="135">
        <v>102.05696320956039</v>
      </c>
      <c r="AR49" s="135">
        <v>259.26385949855739</v>
      </c>
      <c r="AS49" s="135">
        <v>252.02174644053699</v>
      </c>
      <c r="AT49" s="135">
        <v>294.60707275737695</v>
      </c>
      <c r="AU49" s="135">
        <v>380.32888396615988</v>
      </c>
      <c r="AV49" s="135">
        <v>524.02814546348088</v>
      </c>
      <c r="AW49" s="135">
        <v>655.03624097254328</v>
      </c>
      <c r="AX49" s="135">
        <v>784.58951760199068</v>
      </c>
      <c r="AY49" s="135">
        <v>946.59857524645815</v>
      </c>
      <c r="AZ49" s="135">
        <v>1134.2471269143971</v>
      </c>
      <c r="BA49" s="135">
        <v>1222.0865236936625</v>
      </c>
      <c r="BB49" s="135">
        <v>1208.691132570988</v>
      </c>
      <c r="BC49" s="135">
        <v>925.00059779294145</v>
      </c>
      <c r="BD49" s="135">
        <v>0.83438052908998106</v>
      </c>
      <c r="BE49" s="135">
        <v>-0.39962544190027438</v>
      </c>
      <c r="BF49" s="135">
        <v>-0.36102996043147928</v>
      </c>
      <c r="BG49" s="135">
        <v>4.1576820687599665E-2</v>
      </c>
      <c r="BH49" s="135">
        <v>-1.4150313066438278E-2</v>
      </c>
      <c r="BI49" s="135">
        <v>0</v>
      </c>
      <c r="BJ49" s="135">
        <v>0</v>
      </c>
      <c r="BK49" s="135">
        <v>0</v>
      </c>
      <c r="BL49" s="135">
        <v>0</v>
      </c>
      <c r="BM49" s="135">
        <v>0</v>
      </c>
      <c r="BN49" s="135">
        <v>0</v>
      </c>
      <c r="BO49" s="135">
        <v>0</v>
      </c>
      <c r="BP49" s="135">
        <v>0</v>
      </c>
      <c r="BQ49" s="135">
        <v>0</v>
      </c>
      <c r="BR49" s="135">
        <v>0</v>
      </c>
      <c r="BS49" s="135">
        <v>0</v>
      </c>
      <c r="BT49" s="135">
        <v>0</v>
      </c>
      <c r="BU49" s="135">
        <v>0</v>
      </c>
      <c r="BV49" s="135">
        <v>0</v>
      </c>
      <c r="BW49" s="135">
        <v>0</v>
      </c>
      <c r="BX49" s="135">
        <v>0</v>
      </c>
      <c r="BY49" s="135">
        <v>0</v>
      </c>
      <c r="BZ49" s="136">
        <v>0</v>
      </c>
    </row>
    <row r="50" spans="1:78" ht="26.25" customHeight="1" x14ac:dyDescent="0.2">
      <c r="A50" s="133"/>
      <c r="B50" s="62" t="s">
        <v>139</v>
      </c>
      <c r="C50" s="52"/>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135">
        <v>0</v>
      </c>
      <c r="AI50" s="135">
        <v>0</v>
      </c>
      <c r="AJ50" s="135">
        <v>0</v>
      </c>
      <c r="AK50" s="135">
        <v>0</v>
      </c>
      <c r="AL50" s="135">
        <v>0</v>
      </c>
      <c r="AM50" s="135">
        <v>0</v>
      </c>
      <c r="AN50" s="135">
        <v>0</v>
      </c>
      <c r="AO50" s="135">
        <v>0</v>
      </c>
      <c r="AP50" s="135">
        <v>0</v>
      </c>
      <c r="AQ50" s="135">
        <v>0</v>
      </c>
      <c r="AR50" s="135">
        <v>0</v>
      </c>
      <c r="AS50" s="135">
        <v>0</v>
      </c>
      <c r="AT50" s="135">
        <v>0</v>
      </c>
      <c r="AU50" s="135">
        <v>0</v>
      </c>
      <c r="AV50" s="135">
        <v>2.8769999999999998</v>
      </c>
      <c r="AW50" s="135">
        <v>7.2039999999999997</v>
      </c>
      <c r="AX50" s="135">
        <v>11.369</v>
      </c>
      <c r="AY50" s="135">
        <v>19.163</v>
      </c>
      <c r="AZ50" s="135">
        <v>34.027000000000001</v>
      </c>
      <c r="BA50" s="135">
        <v>42.026000000000003</v>
      </c>
      <c r="BB50" s="135">
        <v>48.832000000000001</v>
      </c>
      <c r="BC50" s="135">
        <v>39.287999999999997</v>
      </c>
      <c r="BD50" s="135">
        <v>-6.0999999999999999E-2</v>
      </c>
      <c r="BE50" s="135">
        <v>-8.6436562195121955E-2</v>
      </c>
      <c r="BF50" s="135">
        <v>-0.14737339999999999</v>
      </c>
      <c r="BG50" s="135">
        <v>8.5208560000000017E-2</v>
      </c>
      <c r="BH50" s="135">
        <v>-2.9000000000000001E-2</v>
      </c>
      <c r="BI50" s="135">
        <v>0</v>
      </c>
      <c r="BJ50" s="135">
        <v>0</v>
      </c>
      <c r="BK50" s="135">
        <v>0</v>
      </c>
      <c r="BL50" s="135">
        <v>0</v>
      </c>
      <c r="BM50" s="135">
        <v>0</v>
      </c>
      <c r="BN50" s="135">
        <v>0</v>
      </c>
      <c r="BO50" s="135">
        <v>0</v>
      </c>
      <c r="BP50" s="135">
        <v>0</v>
      </c>
      <c r="BQ50" s="135">
        <v>0</v>
      </c>
      <c r="BR50" s="135">
        <v>0</v>
      </c>
      <c r="BS50" s="135">
        <v>0</v>
      </c>
      <c r="BT50" s="135">
        <v>0</v>
      </c>
      <c r="BU50" s="135">
        <v>0</v>
      </c>
      <c r="BV50" s="135">
        <v>0</v>
      </c>
      <c r="BW50" s="135">
        <v>0</v>
      </c>
      <c r="BX50" s="135">
        <v>0</v>
      </c>
      <c r="BY50" s="135">
        <v>0</v>
      </c>
      <c r="BZ50" s="136">
        <v>0</v>
      </c>
    </row>
    <row r="51" spans="1:78" x14ac:dyDescent="0.2">
      <c r="A51" s="133"/>
      <c r="B51" s="98" t="s">
        <v>313</v>
      </c>
      <c r="C51" s="52"/>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135">
        <v>0</v>
      </c>
      <c r="AI51" s="135">
        <v>0</v>
      </c>
      <c r="AJ51" s="135">
        <v>0</v>
      </c>
      <c r="AK51" s="135">
        <v>0</v>
      </c>
      <c r="AL51" s="135">
        <v>0</v>
      </c>
      <c r="AM51" s="135">
        <v>0</v>
      </c>
      <c r="AN51" s="135">
        <v>0</v>
      </c>
      <c r="AO51" s="135">
        <v>0</v>
      </c>
      <c r="AP51" s="135">
        <v>0</v>
      </c>
      <c r="AQ51" s="135">
        <v>0</v>
      </c>
      <c r="AR51" s="135">
        <v>0</v>
      </c>
      <c r="AS51" s="135">
        <v>0</v>
      </c>
      <c r="AT51" s="135">
        <v>0</v>
      </c>
      <c r="AU51" s="135">
        <v>0</v>
      </c>
      <c r="AV51" s="135">
        <v>0.65355075911120464</v>
      </c>
      <c r="AW51" s="135">
        <v>1.6217743773994191</v>
      </c>
      <c r="AX51" s="135">
        <v>2.5752797853609004</v>
      </c>
      <c r="AY51" s="135">
        <v>4.0695107580942906</v>
      </c>
      <c r="AZ51" s="135">
        <v>7.3852964480226744</v>
      </c>
      <c r="BA51" s="135">
        <v>9.2967079417926204</v>
      </c>
      <c r="BB51" s="135">
        <v>10.80366474213008</v>
      </c>
      <c r="BC51" s="135">
        <v>9.355921533335783</v>
      </c>
      <c r="BD51" s="135">
        <v>0</v>
      </c>
      <c r="BE51" s="135">
        <v>0</v>
      </c>
      <c r="BF51" s="135">
        <v>0</v>
      </c>
      <c r="BG51" s="135">
        <v>0</v>
      </c>
      <c r="BH51" s="135">
        <v>0</v>
      </c>
      <c r="BI51" s="135">
        <v>0</v>
      </c>
      <c r="BJ51" s="135">
        <v>0</v>
      </c>
      <c r="BK51" s="135">
        <v>0</v>
      </c>
      <c r="BL51" s="135">
        <v>0</v>
      </c>
      <c r="BM51" s="135">
        <v>0</v>
      </c>
      <c r="BN51" s="135">
        <v>0</v>
      </c>
      <c r="BO51" s="135">
        <v>0</v>
      </c>
      <c r="BP51" s="135">
        <v>0</v>
      </c>
      <c r="BQ51" s="135">
        <v>0</v>
      </c>
      <c r="BR51" s="135">
        <v>0</v>
      </c>
      <c r="BS51" s="135">
        <v>0</v>
      </c>
      <c r="BT51" s="135">
        <v>0</v>
      </c>
      <c r="BU51" s="135">
        <v>0</v>
      </c>
      <c r="BV51" s="135">
        <v>0</v>
      </c>
      <c r="BW51" s="135">
        <v>0</v>
      </c>
      <c r="BX51" s="135">
        <v>0</v>
      </c>
      <c r="BY51" s="135">
        <v>0</v>
      </c>
      <c r="BZ51" s="136">
        <v>0</v>
      </c>
    </row>
    <row r="52" spans="1:78" x14ac:dyDescent="0.2">
      <c r="A52" s="133"/>
      <c r="B52" s="98" t="s">
        <v>314</v>
      </c>
      <c r="C52" s="52"/>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135">
        <v>0</v>
      </c>
      <c r="AI52" s="135">
        <v>0</v>
      </c>
      <c r="AJ52" s="135">
        <v>0</v>
      </c>
      <c r="AK52" s="135">
        <v>0</v>
      </c>
      <c r="AL52" s="135">
        <v>0</v>
      </c>
      <c r="AM52" s="135">
        <v>0</v>
      </c>
      <c r="AN52" s="135">
        <v>0</v>
      </c>
      <c r="AO52" s="135">
        <v>0</v>
      </c>
      <c r="AP52" s="135">
        <v>0</v>
      </c>
      <c r="AQ52" s="135">
        <v>0</v>
      </c>
      <c r="AR52" s="135">
        <v>0</v>
      </c>
      <c r="AS52" s="135">
        <v>0</v>
      </c>
      <c r="AT52" s="135">
        <v>0</v>
      </c>
      <c r="AU52" s="135">
        <v>0</v>
      </c>
      <c r="AV52" s="135">
        <v>2.2234492408887951</v>
      </c>
      <c r="AW52" s="135">
        <v>5.5822256226005811</v>
      </c>
      <c r="AX52" s="135">
        <v>8.7937202146390998</v>
      </c>
      <c r="AY52" s="135">
        <v>15.09348924190571</v>
      </c>
      <c r="AZ52" s="135">
        <v>26.641703551977329</v>
      </c>
      <c r="BA52" s="135">
        <v>32.729292058207385</v>
      </c>
      <c r="BB52" s="135">
        <v>38.028335257869927</v>
      </c>
      <c r="BC52" s="135">
        <v>29.932078466664212</v>
      </c>
      <c r="BD52" s="135">
        <v>-6.0999999999999999E-2</v>
      </c>
      <c r="BE52" s="135">
        <v>-8.6436562195121955E-2</v>
      </c>
      <c r="BF52" s="135">
        <v>-0.14737339999999999</v>
      </c>
      <c r="BG52" s="135">
        <v>8.5208560000000017E-2</v>
      </c>
      <c r="BH52" s="135">
        <v>-2.9000000000000001E-2</v>
      </c>
      <c r="BI52" s="135">
        <v>0</v>
      </c>
      <c r="BJ52" s="135">
        <v>0</v>
      </c>
      <c r="BK52" s="135">
        <v>0</v>
      </c>
      <c r="BL52" s="135">
        <v>0</v>
      </c>
      <c r="BM52" s="135">
        <v>0</v>
      </c>
      <c r="BN52" s="135">
        <v>0</v>
      </c>
      <c r="BO52" s="135">
        <v>0</v>
      </c>
      <c r="BP52" s="135">
        <v>0</v>
      </c>
      <c r="BQ52" s="135">
        <v>0</v>
      </c>
      <c r="BR52" s="135">
        <v>0</v>
      </c>
      <c r="BS52" s="135">
        <v>0</v>
      </c>
      <c r="BT52" s="135">
        <v>0</v>
      </c>
      <c r="BU52" s="135">
        <v>0</v>
      </c>
      <c r="BV52" s="135">
        <v>0</v>
      </c>
      <c r="BW52" s="135">
        <v>0</v>
      </c>
      <c r="BX52" s="135">
        <v>0</v>
      </c>
      <c r="BY52" s="135">
        <v>0</v>
      </c>
      <c r="BZ52" s="136">
        <v>0</v>
      </c>
    </row>
    <row r="53" spans="1:78" x14ac:dyDescent="0.2">
      <c r="A53" s="133"/>
      <c r="B53" s="62" t="s">
        <v>253</v>
      </c>
      <c r="C53" s="52"/>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135">
        <v>0</v>
      </c>
      <c r="AI53" s="135">
        <v>0</v>
      </c>
      <c r="AJ53" s="135">
        <v>0</v>
      </c>
      <c r="AK53" s="135">
        <v>0</v>
      </c>
      <c r="AL53" s="135">
        <v>0</v>
      </c>
      <c r="AM53" s="135">
        <v>0</v>
      </c>
      <c r="AN53" s="135">
        <v>0</v>
      </c>
      <c r="AO53" s="135">
        <v>0</v>
      </c>
      <c r="AP53" s="135">
        <v>0</v>
      </c>
      <c r="AQ53" s="135">
        <v>0</v>
      </c>
      <c r="AR53" s="135">
        <v>0</v>
      </c>
      <c r="AS53" s="135">
        <v>0</v>
      </c>
      <c r="AT53" s="135">
        <v>0</v>
      </c>
      <c r="AU53" s="135">
        <v>0</v>
      </c>
      <c r="AV53" s="135">
        <v>0</v>
      </c>
      <c r="AW53" s="135">
        <v>0</v>
      </c>
      <c r="AX53" s="135">
        <v>0</v>
      </c>
      <c r="AY53" s="135">
        <v>0</v>
      </c>
      <c r="AZ53" s="135">
        <v>3.1930000000000001</v>
      </c>
      <c r="BA53" s="135">
        <v>23.582999999999998</v>
      </c>
      <c r="BB53" s="135">
        <v>32.392000000000003</v>
      </c>
      <c r="BC53" s="135">
        <v>27.45</v>
      </c>
      <c r="BD53" s="135">
        <v>4.1689999999999996</v>
      </c>
      <c r="BE53" s="135">
        <v>6.0000000000000001E-3</v>
      </c>
      <c r="BF53" s="135">
        <v>4.2999999999999997E-2</v>
      </c>
      <c r="BG53" s="135">
        <v>0</v>
      </c>
      <c r="BH53" s="135">
        <v>0</v>
      </c>
      <c r="BI53" s="135">
        <v>0</v>
      </c>
      <c r="BJ53" s="135">
        <v>0</v>
      </c>
      <c r="BK53" s="135">
        <v>0</v>
      </c>
      <c r="BL53" s="135">
        <v>0</v>
      </c>
      <c r="BM53" s="135">
        <v>0</v>
      </c>
      <c r="BN53" s="135">
        <v>0</v>
      </c>
      <c r="BO53" s="135">
        <v>0</v>
      </c>
      <c r="BP53" s="135">
        <v>0</v>
      </c>
      <c r="BQ53" s="135">
        <v>0</v>
      </c>
      <c r="BR53" s="135">
        <v>0</v>
      </c>
      <c r="BS53" s="135">
        <v>0</v>
      </c>
      <c r="BT53" s="135">
        <v>0</v>
      </c>
      <c r="BU53" s="135">
        <v>0</v>
      </c>
      <c r="BV53" s="135">
        <v>0</v>
      </c>
      <c r="BW53" s="135">
        <v>0</v>
      </c>
      <c r="BX53" s="135">
        <v>0</v>
      </c>
      <c r="BY53" s="135">
        <v>0</v>
      </c>
      <c r="BZ53" s="136">
        <v>0</v>
      </c>
    </row>
    <row r="54" spans="1:78" x14ac:dyDescent="0.2">
      <c r="A54" s="133"/>
      <c r="B54" s="62" t="s">
        <v>317</v>
      </c>
      <c r="C54" s="52"/>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135">
        <f>'Table 1a'!AH36</f>
        <v>0</v>
      </c>
      <c r="AI54" s="135">
        <f>'Table 1a'!AI36</f>
        <v>0</v>
      </c>
      <c r="AJ54" s="135">
        <f>'Table 1a'!AJ36</f>
        <v>0</v>
      </c>
      <c r="AK54" s="135">
        <f>'Table 1a'!AK36</f>
        <v>0</v>
      </c>
      <c r="AL54" s="135">
        <f>'Table 1a'!AL36</f>
        <v>0</v>
      </c>
      <c r="AM54" s="135">
        <f>'Table 1a'!AM36</f>
        <v>0</v>
      </c>
      <c r="AN54" s="135">
        <f>'Table 1a'!AN36</f>
        <v>0</v>
      </c>
      <c r="AO54" s="135">
        <f>'Table 1a'!AO36</f>
        <v>0</v>
      </c>
      <c r="AP54" s="135">
        <f>'Table 1a'!AP36</f>
        <v>0</v>
      </c>
      <c r="AQ54" s="135">
        <f>'Table 1a'!AQ36</f>
        <v>0</v>
      </c>
      <c r="AR54" s="135">
        <f>'Table 1a'!AR36</f>
        <v>0</v>
      </c>
      <c r="AS54" s="135">
        <f>'Table 1a'!AS36</f>
        <v>0</v>
      </c>
      <c r="AT54" s="135">
        <f>'Table 1a'!AT36</f>
        <v>0</v>
      </c>
      <c r="AU54" s="135">
        <f>'Table 1a'!AU36</f>
        <v>0</v>
      </c>
      <c r="AV54" s="135">
        <f>'Table 1a'!AV36</f>
        <v>0</v>
      </c>
      <c r="AW54" s="135">
        <f>'Table 1a'!AW36</f>
        <v>0</v>
      </c>
      <c r="AX54" s="135">
        <f>'Table 1a'!AX36</f>
        <v>0</v>
      </c>
      <c r="AY54" s="135">
        <f>'Table 1a'!AY36</f>
        <v>0</v>
      </c>
      <c r="AZ54" s="135">
        <f>'Table 1a'!AZ36</f>
        <v>0</v>
      </c>
      <c r="BA54" s="135">
        <f>'Table 1a'!BA36</f>
        <v>0</v>
      </c>
      <c r="BB54" s="135">
        <f>'Table 1a'!BB36</f>
        <v>0</v>
      </c>
      <c r="BC54" s="135">
        <f>'Table 1a'!BC36</f>
        <v>0</v>
      </c>
      <c r="BD54" s="135">
        <f>'Table 1a'!BD36</f>
        <v>0</v>
      </c>
      <c r="BE54" s="135">
        <f>'Table 1a'!BE36</f>
        <v>0</v>
      </c>
      <c r="BF54" s="135">
        <f>'Table 1a'!BF36</f>
        <v>0</v>
      </c>
      <c r="BG54" s="135">
        <f>'Table 1a'!BG36</f>
        <v>0</v>
      </c>
      <c r="BH54" s="135">
        <f>'Table 1a'!BH36</f>
        <v>0</v>
      </c>
      <c r="BI54" s="135">
        <f>'Table 1a'!BI36</f>
        <v>0</v>
      </c>
      <c r="BJ54" s="135">
        <f>'Table 1a'!BJ36</f>
        <v>0</v>
      </c>
      <c r="BK54" s="135">
        <f>'Table 1a'!BK36</f>
        <v>0</v>
      </c>
      <c r="BL54" s="135">
        <f>'Table 1a'!BL36</f>
        <v>90.849720650000009</v>
      </c>
      <c r="BM54" s="135">
        <f>'Table 1a'!BM36</f>
        <v>106.96880001999999</v>
      </c>
      <c r="BN54" s="135">
        <f>'Table 1a'!BN36</f>
        <v>109.92031101000002</v>
      </c>
      <c r="BO54" s="135">
        <f>'Table 1a'!BO36</f>
        <v>115.96021940000001</v>
      </c>
      <c r="BP54" s="135">
        <f>'Table 1a'!BP36</f>
        <v>110.02752643000001</v>
      </c>
      <c r="BQ54" s="135">
        <f>'Table 1a'!BQ36</f>
        <v>101.38309716000001</v>
      </c>
      <c r="BR54" s="135">
        <f>'Table 1a'!BR36</f>
        <v>15.698963300000001</v>
      </c>
      <c r="BS54" s="135">
        <f>'Table 1a'!BS36</f>
        <v>0</v>
      </c>
      <c r="BT54" s="135">
        <f>'Table 1a'!BT36</f>
        <v>0</v>
      </c>
      <c r="BU54" s="135">
        <f>'Table 1a'!BU36</f>
        <v>0</v>
      </c>
      <c r="BV54" s="135">
        <f>'Table 1a'!BV36</f>
        <v>0</v>
      </c>
      <c r="BW54" s="135">
        <f>'Table 1a'!BW36</f>
        <v>0</v>
      </c>
      <c r="BX54" s="135">
        <f>'Table 1a'!BX36</f>
        <v>0</v>
      </c>
      <c r="BY54" s="135">
        <f>'Table 1a'!BY36</f>
        <v>0</v>
      </c>
      <c r="BZ54" s="136">
        <f>'Table 1a'!BZ36</f>
        <v>0</v>
      </c>
    </row>
    <row r="55" spans="1:78" ht="26.25" customHeight="1" x14ac:dyDescent="0.25">
      <c r="A55" s="133"/>
      <c r="B55" s="224" t="s">
        <v>318</v>
      </c>
      <c r="C55" s="52"/>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254" t="s">
        <v>295</v>
      </c>
      <c r="BM55" s="135"/>
      <c r="BN55" s="135"/>
      <c r="BO55" s="135"/>
      <c r="BP55" s="135"/>
      <c r="BQ55" s="135"/>
      <c r="BR55" s="135"/>
      <c r="BS55" s="135"/>
      <c r="BT55" s="135"/>
      <c r="BU55" s="135"/>
      <c r="BV55" s="135"/>
      <c r="BW55" s="135"/>
      <c r="BX55" s="135"/>
      <c r="BY55" s="135"/>
      <c r="BZ55" s="136"/>
    </row>
    <row r="56" spans="1:78" x14ac:dyDescent="0.2">
      <c r="A56" s="133"/>
      <c r="B56" s="62" t="s">
        <v>319</v>
      </c>
      <c r="C56" s="52"/>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135">
        <f>'Council Tax Benefit'!AH19</f>
        <v>189.0604099893182</v>
      </c>
      <c r="AI56" s="135">
        <f>'Council Tax Benefit'!AI19</f>
        <v>217.24186395918002</v>
      </c>
      <c r="AJ56" s="135">
        <f>'Council Tax Benefit'!AJ19</f>
        <v>291.64676658977385</v>
      </c>
      <c r="AK56" s="135">
        <f>'Council Tax Benefit'!AK19</f>
        <v>435.79447132057123</v>
      </c>
      <c r="AL56" s="135">
        <f>'Council Tax Benefit'!AL19</f>
        <v>531.64070822038082</v>
      </c>
      <c r="AM56" s="135">
        <f>'Council Tax Benefit'!AM19</f>
        <v>599.91337522552976</v>
      </c>
      <c r="AN56" s="135">
        <f>'Council Tax Benefit'!AN19</f>
        <v>667.59777746960162</v>
      </c>
      <c r="AO56" s="135">
        <f>'Council Tax Benefit'!AO19</f>
        <v>730.54411349699535</v>
      </c>
      <c r="AP56" s="135">
        <f>'Council Tax Benefit'!AP19</f>
        <v>805.60849456809274</v>
      </c>
      <c r="AQ56" s="135">
        <f>'Council Tax Benefit'!AQ19</f>
        <v>838.18835992187337</v>
      </c>
      <c r="AR56" s="135">
        <f>'Council Tax Benefit'!AR19</f>
        <v>760.26900000000001</v>
      </c>
      <c r="AS56" s="135">
        <f>'Council Tax Benefit'!AS19</f>
        <v>936.29321192193368</v>
      </c>
      <c r="AT56" s="135">
        <f>'Council Tax Benefit'!AT19</f>
        <v>1162.117</v>
      </c>
      <c r="AU56" s="135">
        <f>'Council Tax Benefit'!AU19</f>
        <v>670.327</v>
      </c>
      <c r="AV56" s="135">
        <f>'Council Tax Benefit'!AV19</f>
        <v>724.20100000000002</v>
      </c>
      <c r="AW56" s="135">
        <f>'Council Tax Benefit'!AW19</f>
        <v>941.47799999999995</v>
      </c>
      <c r="AX56" s="135">
        <f>'Council Tax Benefit'!AX19</f>
        <v>973.24916299999973</v>
      </c>
      <c r="AY56" s="135">
        <f>'Council Tax Benefit'!AY19</f>
        <v>991.50290500000006</v>
      </c>
      <c r="AZ56" s="135">
        <f>'Council Tax Benefit'!AZ19</f>
        <v>1035.1050220000002</v>
      </c>
      <c r="BA56" s="135">
        <f>'Council Tax Benefit'!BA19</f>
        <v>1079.5440269999999</v>
      </c>
      <c r="BB56" s="135">
        <f>'Council Tax Benefit'!BB19</f>
        <v>1124.7226409999994</v>
      </c>
      <c r="BC56" s="135">
        <f>'Council Tax Benefit'!BC19</f>
        <v>1163.735510948489</v>
      </c>
      <c r="BD56" s="135">
        <f>'Council Tax Benefit'!BD19</f>
        <v>1229.3620240181656</v>
      </c>
      <c r="BE56" s="135">
        <f>'Council Tax Benefit'!BE19</f>
        <v>1349.4457237699216</v>
      </c>
      <c r="BF56" s="135">
        <f>'Council Tax Benefit'!BF19</f>
        <v>1430.8457317625675</v>
      </c>
      <c r="BG56" s="135">
        <f>'Council Tax Benefit'!BG19</f>
        <v>1612.517104499429</v>
      </c>
      <c r="BH56" s="135">
        <f>'Council Tax Benefit'!BH19</f>
        <v>1828.5273484448542</v>
      </c>
      <c r="BI56" s="135">
        <f>'Council Tax Benefit'!BI19</f>
        <v>1843.2959341159444</v>
      </c>
      <c r="BJ56" s="135">
        <f>'Council Tax Benefit'!BJ19</f>
        <v>2003.9939900362206</v>
      </c>
      <c r="BK56" s="135">
        <f>'Council Tax Benefit'!BK19</f>
        <v>2046.6136160962108</v>
      </c>
      <c r="BL56" s="225">
        <f>'Council Tax Benefit'!BL11+'Council Tax Benefit'!BL14</f>
        <v>1951.6371495119893</v>
      </c>
      <c r="BM56" s="135">
        <f>'Council Tax Benefit'!BM11+'Council Tax Benefit'!BM14</f>
        <v>2006.7896813621428</v>
      </c>
      <c r="BN56" s="135">
        <f>'Council Tax Benefit'!BN11+'Council Tax Benefit'!BN14</f>
        <v>2033.5200871314812</v>
      </c>
      <c r="BO56" s="135">
        <f>'Council Tax Benefit'!BO11+'Council Tax Benefit'!BO14</f>
        <v>1982.7831259442928</v>
      </c>
      <c r="BP56" s="135">
        <f>'Council Tax Benefit'!BP11+'Council Tax Benefit'!BP14</f>
        <v>1921.059573258301</v>
      </c>
      <c r="BQ56" s="135">
        <f>'Council Tax Benefit'!BQ11+'Council Tax Benefit'!BQ14</f>
        <v>0</v>
      </c>
      <c r="BR56" s="135">
        <f>'Council Tax Benefit'!BR11+'Council Tax Benefit'!BR14</f>
        <v>0</v>
      </c>
      <c r="BS56" s="135">
        <f>'Council Tax Benefit'!BS11+'Council Tax Benefit'!BS14</f>
        <v>0</v>
      </c>
      <c r="BT56" s="135">
        <f>'Council Tax Benefit'!BT11+'Council Tax Benefit'!BT14</f>
        <v>0</v>
      </c>
      <c r="BU56" s="135">
        <f>'Council Tax Benefit'!BU11+'Council Tax Benefit'!BU14</f>
        <v>0</v>
      </c>
      <c r="BV56" s="135">
        <f>'Council Tax Benefit'!BV11+'Council Tax Benefit'!BV14</f>
        <v>0</v>
      </c>
      <c r="BW56" s="135">
        <f>'Council Tax Benefit'!BW11+'Council Tax Benefit'!BW14</f>
        <v>0</v>
      </c>
      <c r="BX56" s="135">
        <f>'Council Tax Benefit'!BX11+'Council Tax Benefit'!BX14</f>
        <v>0</v>
      </c>
      <c r="BY56" s="135">
        <f>'Council Tax Benefit'!BY11+'Council Tax Benefit'!BY14</f>
        <v>0</v>
      </c>
      <c r="BZ56" s="136">
        <f>'Council Tax Benefit'!BZ11+'Council Tax Benefit'!BZ14</f>
        <v>0</v>
      </c>
    </row>
    <row r="57" spans="1:78" x14ac:dyDescent="0.2">
      <c r="A57" s="133"/>
      <c r="B57" s="62" t="s">
        <v>320</v>
      </c>
      <c r="C57" s="52"/>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135">
        <f>'Council Tax Benefit'!AH20</f>
        <v>27.502827272667155</v>
      </c>
      <c r="AI57" s="135">
        <f>'Council Tax Benefit'!AI20</f>
        <v>31.585852043726426</v>
      </c>
      <c r="AJ57" s="135">
        <f>'Council Tax Benefit'!AJ20</f>
        <v>42.384582121077884</v>
      </c>
      <c r="AK57" s="135">
        <f>'Council Tax Benefit'!AK20</f>
        <v>63.213077234706887</v>
      </c>
      <c r="AL57" s="135">
        <f>'Council Tax Benefit'!AL20</f>
        <v>76.776376134597115</v>
      </c>
      <c r="AM57" s="135">
        <f>'Council Tax Benefit'!AM20</f>
        <v>86.294927523123278</v>
      </c>
      <c r="AN57" s="135">
        <f>'Council Tax Benefit'!AN20</f>
        <v>96.19980924653629</v>
      </c>
      <c r="AO57" s="135">
        <f>'Council Tax Benefit'!AO20</f>
        <v>104.64116166965778</v>
      </c>
      <c r="AP57" s="135">
        <f>'Council Tax Benefit'!AP20</f>
        <v>116.03413200590694</v>
      </c>
      <c r="AQ57" s="135">
        <f>'Council Tax Benefit'!AQ20</f>
        <v>120.6229520803748</v>
      </c>
      <c r="AR57" s="135">
        <f>'Council Tax Benefit'!AR20</f>
        <v>83.058999999999997</v>
      </c>
      <c r="AS57" s="135">
        <f>'Council Tax Benefit'!AS20</f>
        <v>114.8284154022263</v>
      </c>
      <c r="AT57" s="135">
        <f>'Council Tax Benefit'!AT20</f>
        <v>166.71700000000001</v>
      </c>
      <c r="AU57" s="135">
        <f>'Council Tax Benefit'!AU20</f>
        <v>112.279</v>
      </c>
      <c r="AV57" s="135">
        <f>'Council Tax Benefit'!AV20</f>
        <v>146.14699999999999</v>
      </c>
      <c r="AW57" s="135">
        <f>'Council Tax Benefit'!AW20</f>
        <v>188.857</v>
      </c>
      <c r="AX57" s="135">
        <f>'Council Tax Benefit'!AX20</f>
        <v>237.89668399999994</v>
      </c>
      <c r="AY57" s="135">
        <f>'Council Tax Benefit'!AY20</f>
        <v>279.43384600000002</v>
      </c>
      <c r="AZ57" s="135">
        <f>'Council Tax Benefit'!AZ20</f>
        <v>318.77796300000006</v>
      </c>
      <c r="BA57" s="135">
        <f>'Council Tax Benefit'!BA20</f>
        <v>366.771837</v>
      </c>
      <c r="BB57" s="135">
        <f>'Council Tax Benefit'!BB20</f>
        <v>408.74446599999976</v>
      </c>
      <c r="BC57" s="135">
        <f>'Council Tax Benefit'!BC20</f>
        <v>444.9005951357899</v>
      </c>
      <c r="BD57" s="135">
        <f>'Council Tax Benefit'!BD20</f>
        <v>486.32011499999982</v>
      </c>
      <c r="BE57" s="135">
        <f>'Council Tax Benefit'!BE20</f>
        <v>528.76477520781191</v>
      </c>
      <c r="BF57" s="135">
        <f>'Council Tax Benefit'!BF20</f>
        <v>593.43878223860281</v>
      </c>
      <c r="BG57" s="135">
        <f>'Council Tax Benefit'!BG20</f>
        <v>700.71103272999665</v>
      </c>
      <c r="BH57" s="135">
        <f>'Council Tax Benefit'!BH20</f>
        <v>750.02694315173312</v>
      </c>
      <c r="BI57" s="135">
        <f>'Council Tax Benefit'!BI20</f>
        <v>839.96132516636135</v>
      </c>
      <c r="BJ57" s="135">
        <f>'Council Tax Benefit'!BJ20</f>
        <v>805.30950638016247</v>
      </c>
      <c r="BK57" s="135">
        <f>'Council Tax Benefit'!BK20</f>
        <v>828.09404862651547</v>
      </c>
      <c r="BL57" s="225">
        <f>'Council Tax Benefit'!BL7</f>
        <v>944.21315574012146</v>
      </c>
      <c r="BM57" s="135">
        <f>'Council Tax Benefit'!BM7</f>
        <v>1026.3094368543275</v>
      </c>
      <c r="BN57" s="135">
        <f>'Council Tax Benefit'!BN7</f>
        <v>1083.9569208671562</v>
      </c>
      <c r="BO57" s="135">
        <f>'Council Tax Benefit'!BO7</f>
        <v>1097.3255047744601</v>
      </c>
      <c r="BP57" s="135">
        <f>'Council Tax Benefit'!BP7</f>
        <v>1110.9613710199749</v>
      </c>
      <c r="BQ57" s="135">
        <f>'Council Tax Benefit'!BQ7</f>
        <v>0</v>
      </c>
      <c r="BR57" s="135">
        <f>'Council Tax Benefit'!BR7</f>
        <v>0</v>
      </c>
      <c r="BS57" s="135">
        <f>'Council Tax Benefit'!BS7</f>
        <v>0</v>
      </c>
      <c r="BT57" s="135">
        <f>'Council Tax Benefit'!BT7</f>
        <v>0</v>
      </c>
      <c r="BU57" s="135">
        <f>'Council Tax Benefit'!BU7</f>
        <v>0</v>
      </c>
      <c r="BV57" s="135">
        <f>'Council Tax Benefit'!BV7</f>
        <v>0</v>
      </c>
      <c r="BW57" s="135">
        <f>'Council Tax Benefit'!BW7</f>
        <v>0</v>
      </c>
      <c r="BX57" s="135">
        <f>'Council Tax Benefit'!BX7</f>
        <v>0</v>
      </c>
      <c r="BY57" s="135">
        <f>'Council Tax Benefit'!BY7</f>
        <v>0</v>
      </c>
      <c r="BZ57" s="136">
        <f>'Council Tax Benefit'!BZ7</f>
        <v>0</v>
      </c>
    </row>
    <row r="58" spans="1:78" x14ac:dyDescent="0.2">
      <c r="A58" s="133"/>
      <c r="B58" s="62" t="s">
        <v>321</v>
      </c>
      <c r="C58" s="52"/>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135">
        <f>'Council Tax Benefit'!AH21</f>
        <v>88.945632781705058</v>
      </c>
      <c r="AI58" s="135">
        <f>'Council Tax Benefit'!AI21</f>
        <v>102.63989716099778</v>
      </c>
      <c r="AJ58" s="135">
        <f>'Council Tax Benefit'!AJ21</f>
        <v>138.3856917255178</v>
      </c>
      <c r="AK58" s="135">
        <f>'Council Tax Benefit'!AK21</f>
        <v>205.51754927689734</v>
      </c>
      <c r="AL58" s="135">
        <f>'Council Tax Benefit'!AL21</f>
        <v>249.99250242525952</v>
      </c>
      <c r="AM58" s="135">
        <f>'Council Tax Benefit'!AM21</f>
        <v>281.05739095461479</v>
      </c>
      <c r="AN58" s="135">
        <f>'Council Tax Benefit'!AN21</f>
        <v>312.24655644943772</v>
      </c>
      <c r="AO58" s="135">
        <f>'Council Tax Benefit'!AO21</f>
        <v>341.18609501439198</v>
      </c>
      <c r="AP58" s="135">
        <f>'Council Tax Benefit'!AP21</f>
        <v>377.30402508543466</v>
      </c>
      <c r="AQ58" s="135">
        <f>'Council Tax Benefit'!AQ21</f>
        <v>392.27715570427546</v>
      </c>
      <c r="AR58" s="135">
        <f>'Council Tax Benefit'!AR21</f>
        <v>216.39</v>
      </c>
      <c r="AS58" s="135">
        <f>'Council Tax Benefit'!AS21</f>
        <v>243.14730758287362</v>
      </c>
      <c r="AT58" s="135">
        <f>'Council Tax Benefit'!AT21</f>
        <v>222.857</v>
      </c>
      <c r="AU58" s="135">
        <f>'Council Tax Benefit'!AU21</f>
        <v>185.916</v>
      </c>
      <c r="AV58" s="135">
        <f>'Council Tax Benefit'!AV21</f>
        <v>219.042</v>
      </c>
      <c r="AW58" s="135">
        <f>'Council Tax Benefit'!AW21</f>
        <v>306.87099999999998</v>
      </c>
      <c r="AX58" s="135">
        <f>'Council Tax Benefit'!AX21</f>
        <v>345.70058699999993</v>
      </c>
      <c r="AY58" s="135">
        <f>'Council Tax Benefit'!AY21</f>
        <v>383.72152899999998</v>
      </c>
      <c r="AZ58" s="135">
        <f>'Council Tax Benefit'!AZ21</f>
        <v>408.69452700000005</v>
      </c>
      <c r="BA58" s="135">
        <f>'Council Tax Benefit'!BA21</f>
        <v>423.69869799999998</v>
      </c>
      <c r="BB58" s="135">
        <f>'Council Tax Benefit'!BB21</f>
        <v>442.26725699999969</v>
      </c>
      <c r="BC58" s="135">
        <f>'Council Tax Benefit'!BC21</f>
        <v>458.38614234181148</v>
      </c>
      <c r="BD58" s="135">
        <f>'Council Tax Benefit'!BD21</f>
        <v>449.61359899999985</v>
      </c>
      <c r="BE58" s="135">
        <f>'Council Tax Benefit'!BE21</f>
        <v>447.65738801479245</v>
      </c>
      <c r="BF58" s="135">
        <f>'Council Tax Benefit'!BF21</f>
        <v>456.77495423193301</v>
      </c>
      <c r="BG58" s="135">
        <f>'Council Tax Benefit'!BG21</f>
        <v>524.55682653580504</v>
      </c>
      <c r="BH58" s="135">
        <f>'Council Tax Benefit'!BH21</f>
        <v>571.40950903414523</v>
      </c>
      <c r="BI58" s="135">
        <f>'Council Tax Benefit'!BI21</f>
        <v>632.58899092529441</v>
      </c>
      <c r="BJ58" s="135">
        <f>'Council Tax Benefit'!BJ21</f>
        <v>623.4840715467576</v>
      </c>
      <c r="BK58" s="135">
        <f>'Council Tax Benefit'!BK21</f>
        <v>618.93076704709995</v>
      </c>
      <c r="BL58" s="225">
        <f>'Council Tax Benefit'!BL8</f>
        <v>548.72375959129954</v>
      </c>
      <c r="BM58" s="135">
        <f>'Council Tax Benefit'!BM8</f>
        <v>539.7901437571029</v>
      </c>
      <c r="BN58" s="135">
        <f>'Council Tax Benefit'!BN8</f>
        <v>504.78300198133326</v>
      </c>
      <c r="BO58" s="135">
        <f>'Council Tax Benefit'!BO8</f>
        <v>443.73935361736528</v>
      </c>
      <c r="BP58" s="135">
        <f>'Council Tax Benefit'!BP8</f>
        <v>399.82414747873798</v>
      </c>
      <c r="BQ58" s="135">
        <f>'Council Tax Benefit'!BQ8</f>
        <v>0</v>
      </c>
      <c r="BR58" s="135">
        <f>'Council Tax Benefit'!BR8</f>
        <v>0</v>
      </c>
      <c r="BS58" s="135">
        <f>'Council Tax Benefit'!BS8</f>
        <v>0</v>
      </c>
      <c r="BT58" s="135">
        <f>'Council Tax Benefit'!BT8</f>
        <v>0</v>
      </c>
      <c r="BU58" s="135">
        <f>'Council Tax Benefit'!BU8</f>
        <v>0</v>
      </c>
      <c r="BV58" s="135">
        <f>'Council Tax Benefit'!BV8</f>
        <v>0</v>
      </c>
      <c r="BW58" s="135">
        <f>'Council Tax Benefit'!BW8</f>
        <v>0</v>
      </c>
      <c r="BX58" s="135">
        <f>'Council Tax Benefit'!BX8</f>
        <v>0</v>
      </c>
      <c r="BY58" s="135">
        <f>'Council Tax Benefit'!BY8</f>
        <v>0</v>
      </c>
      <c r="BZ58" s="136">
        <f>'Council Tax Benefit'!BZ8</f>
        <v>0</v>
      </c>
    </row>
    <row r="59" spans="1:78" x14ac:dyDescent="0.2">
      <c r="A59" s="133"/>
      <c r="B59" s="62" t="s">
        <v>322</v>
      </c>
      <c r="C59" s="52"/>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135">
        <f>'Council Tax Benefit'!AH22</f>
        <v>73.242794596669199</v>
      </c>
      <c r="AI59" s="135">
        <f>'Council Tax Benefit'!AI22</f>
        <v>85.168081893459714</v>
      </c>
      <c r="AJ59" s="135">
        <f>'Council Tax Benefit'!AJ22</f>
        <v>115.30566723086193</v>
      </c>
      <c r="AK59" s="135">
        <f>'Council Tax Benefit'!AK22</f>
        <v>169.32691721496712</v>
      </c>
      <c r="AL59" s="135">
        <f>'Council Tax Benefit'!AL22</f>
        <v>204.21808645897408</v>
      </c>
      <c r="AM59" s="135">
        <f>'Council Tax Benefit'!AM22</f>
        <v>227.83044737490729</v>
      </c>
      <c r="AN59" s="135">
        <f>'Council Tax Benefit'!AN22</f>
        <v>252.51033820403745</v>
      </c>
      <c r="AO59" s="135">
        <f>'Council Tax Benefit'!AO22</f>
        <v>274.82477751762963</v>
      </c>
      <c r="AP59" s="135">
        <f>'Council Tax Benefit'!AP22</f>
        <v>305.30618267506998</v>
      </c>
      <c r="AQ59" s="135">
        <f>'Council Tax Benefit'!AQ22</f>
        <v>317.94417999582299</v>
      </c>
      <c r="AR59" s="135">
        <f>'Council Tax Benefit'!AR22</f>
        <v>223.36600000000001</v>
      </c>
      <c r="AS59" s="135">
        <f>'Council Tax Benefit'!AS22</f>
        <v>286.63975529133552</v>
      </c>
      <c r="AT59" s="135">
        <f>'Council Tax Benefit'!AT22</f>
        <v>372.90100000000001</v>
      </c>
      <c r="AU59" s="135">
        <f>'Council Tax Benefit'!AU22</f>
        <v>327.95400000000001</v>
      </c>
      <c r="AV59" s="135">
        <f>'Council Tax Benefit'!AV22</f>
        <v>480.35</v>
      </c>
      <c r="AW59" s="135">
        <f>'Council Tax Benefit'!AW22</f>
        <v>380.02</v>
      </c>
      <c r="AX59" s="135">
        <f>'Council Tax Benefit'!AX22</f>
        <v>382.28165999999993</v>
      </c>
      <c r="AY59" s="135">
        <f>'Council Tax Benefit'!AY22</f>
        <v>366.89570099999997</v>
      </c>
      <c r="AZ59" s="135">
        <f>'Council Tax Benefit'!AZ22</f>
        <v>361.93527000000006</v>
      </c>
      <c r="BA59" s="135">
        <f>'Council Tax Benefit'!BA22</f>
        <v>314.93220000000008</v>
      </c>
      <c r="BB59" s="135">
        <f>'Council Tax Benefit'!BB22</f>
        <v>270.82839699999982</v>
      </c>
      <c r="BC59" s="135">
        <f>'Council Tax Benefit'!BC22</f>
        <v>249.93090682948699</v>
      </c>
      <c r="BD59" s="135">
        <f>'Council Tax Benefit'!BD22</f>
        <v>226.13233899999992</v>
      </c>
      <c r="BE59" s="135">
        <f>'Council Tax Benefit'!BE22</f>
        <v>192.60883676756498</v>
      </c>
      <c r="BF59" s="135">
        <f>'Council Tax Benefit'!BF22</f>
        <v>192.05057165464862</v>
      </c>
      <c r="BG59" s="135">
        <f>'Council Tax Benefit'!BG22</f>
        <v>171.31617186991193</v>
      </c>
      <c r="BH59" s="135">
        <f>'Council Tax Benefit'!BH22</f>
        <v>217.85321717670377</v>
      </c>
      <c r="BI59" s="135">
        <f>'Council Tax Benefit'!BI22</f>
        <v>241.13550347906477</v>
      </c>
      <c r="BJ59" s="135">
        <f>'Council Tax Benefit'!BJ22</f>
        <v>243.50566881771863</v>
      </c>
      <c r="BK59" s="135">
        <f>'Council Tax Benefit'!BK22</f>
        <v>242.59360966221021</v>
      </c>
      <c r="BL59" s="225">
        <f>'Council Tax Benefit'!BL6</f>
        <v>308.02755006718922</v>
      </c>
      <c r="BM59" s="135">
        <f>'Council Tax Benefit'!BM6</f>
        <v>515.48243622450877</v>
      </c>
      <c r="BN59" s="135">
        <f>'Council Tax Benefit'!BN6</f>
        <v>559.64886740375289</v>
      </c>
      <c r="BO59" s="135">
        <f>'Council Tax Benefit'!BO6</f>
        <v>588.23789220306298</v>
      </c>
      <c r="BP59" s="135">
        <f>'Council Tax Benefit'!BP6</f>
        <v>620.96731151552888</v>
      </c>
      <c r="BQ59" s="135">
        <f>'Council Tax Benefit'!BQ6</f>
        <v>0</v>
      </c>
      <c r="BR59" s="135">
        <f>'Council Tax Benefit'!BR6</f>
        <v>0</v>
      </c>
      <c r="BS59" s="135">
        <f>'Council Tax Benefit'!BS6</f>
        <v>0</v>
      </c>
      <c r="BT59" s="135">
        <f>'Council Tax Benefit'!BT6</f>
        <v>0</v>
      </c>
      <c r="BU59" s="135">
        <f>'Council Tax Benefit'!BU6</f>
        <v>0</v>
      </c>
      <c r="BV59" s="135">
        <f>'Council Tax Benefit'!BV6</f>
        <v>0</v>
      </c>
      <c r="BW59" s="135">
        <f>'Council Tax Benefit'!BW6</f>
        <v>0</v>
      </c>
      <c r="BX59" s="135">
        <f>'Council Tax Benefit'!BX6</f>
        <v>0</v>
      </c>
      <c r="BY59" s="135">
        <f>'Council Tax Benefit'!BY6</f>
        <v>0</v>
      </c>
      <c r="BZ59" s="136">
        <f>'Council Tax Benefit'!BZ6</f>
        <v>0</v>
      </c>
    </row>
    <row r="60" spans="1:78" x14ac:dyDescent="0.2">
      <c r="A60" s="133"/>
      <c r="B60" s="62" t="s">
        <v>323</v>
      </c>
      <c r="C60" s="52"/>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135">
        <f>'Council Tax Benefit'!AH23</f>
        <v>7.2483353596404072</v>
      </c>
      <c r="AI60" s="135">
        <f>'Council Tax Benefit'!AI23</f>
        <v>8.3643049426361529</v>
      </c>
      <c r="AJ60" s="135">
        <f>'Council Tax Benefit'!AJ23</f>
        <v>11.277292332768525</v>
      </c>
      <c r="AK60" s="135">
        <f>'Council Tax Benefit'!AK23</f>
        <v>16.747984952857394</v>
      </c>
      <c r="AL60" s="135">
        <f>'Council Tax Benefit'!AL23</f>
        <v>20.372326760788525</v>
      </c>
      <c r="AM60" s="135">
        <f>'Council Tax Benefit'!AM23</f>
        <v>22.903858921824849</v>
      </c>
      <c r="AN60" s="135">
        <f>'Council Tax Benefit'!AN23</f>
        <v>25.445518630386744</v>
      </c>
      <c r="AO60" s="135">
        <f>'Council Tax Benefit'!AO23</f>
        <v>27.803852301325378</v>
      </c>
      <c r="AP60" s="135">
        <f>'Council Tax Benefit'!AP23</f>
        <v>30.747165665495459</v>
      </c>
      <c r="AQ60" s="135">
        <f>'Council Tax Benefit'!AQ23</f>
        <v>31.967352297653349</v>
      </c>
      <c r="AR60" s="135">
        <f>'Council Tax Benefit'!AR23</f>
        <v>82.050000000000196</v>
      </c>
      <c r="AS60" s="135">
        <f>'Council Tax Benefit'!AS23</f>
        <v>118.75330980163085</v>
      </c>
      <c r="AT60" s="135">
        <f>'Council Tax Benefit'!AT23</f>
        <v>198.21799999999985</v>
      </c>
      <c r="AU60" s="135">
        <f>'Council Tax Benefit'!AU23</f>
        <v>107.69100000000003</v>
      </c>
      <c r="AV60" s="135">
        <f>'Council Tax Benefit'!AV23</f>
        <v>122.83600000000021</v>
      </c>
      <c r="AW60" s="135">
        <f>'Council Tax Benefit'!AW23</f>
        <v>122.67399999999998</v>
      </c>
      <c r="AX60" s="135">
        <f>'Council Tax Benefit'!AX23</f>
        <v>138.08320000000001</v>
      </c>
      <c r="AY60" s="135">
        <f>'Council Tax Benefit'!AY23</f>
        <v>167.11695100000003</v>
      </c>
      <c r="AZ60" s="135">
        <f>'Council Tax Benefit'!AZ23</f>
        <v>186.09901000000005</v>
      </c>
      <c r="BA60" s="135">
        <f>'Council Tax Benefit'!BA23</f>
        <v>209.73186299999998</v>
      </c>
      <c r="BB60" s="135">
        <f>'Council Tax Benefit'!BB23</f>
        <v>205.84185399999987</v>
      </c>
      <c r="BC60" s="135">
        <f>'Council Tax Benefit'!BC23</f>
        <v>193.93417053751386</v>
      </c>
      <c r="BD60" s="135">
        <f>'Council Tax Benefit'!BD23</f>
        <v>183.09040199999998</v>
      </c>
      <c r="BE60" s="135">
        <f>'Council Tax Benefit'!BE23</f>
        <v>167.34613042003627</v>
      </c>
      <c r="BF60" s="135">
        <f>'Council Tax Benefit'!BF23</f>
        <v>160.82925848722746</v>
      </c>
      <c r="BG60" s="135">
        <f>'Council Tax Benefit'!BG23</f>
        <v>217.02985962485695</v>
      </c>
      <c r="BH60" s="135">
        <f>'Council Tax Benefit'!BH23</f>
        <v>189.16794511091098</v>
      </c>
      <c r="BI60" s="135">
        <f>'Council Tax Benefit'!BI23</f>
        <v>217.10782131333502</v>
      </c>
      <c r="BJ60" s="135">
        <f>'Council Tax Benefit'!BJ23</f>
        <v>264.73346821914066</v>
      </c>
      <c r="BK60" s="135">
        <f>'Council Tax Benefit'!BK23</f>
        <v>290.45553756796437</v>
      </c>
      <c r="BL60" s="225">
        <f>SUM('Council Tax Benefit'!BL9:BL10,'Council Tax Benefit'!BL12:BL13,'Council Tax Benefit'!BL15)</f>
        <v>481.84204708940024</v>
      </c>
      <c r="BM60" s="135">
        <f>SUM('Council Tax Benefit'!BM9:BM10,'Council Tax Benefit'!BM12:BM13,'Council Tax Benefit'!BM15)</f>
        <v>609.30652680191724</v>
      </c>
      <c r="BN60" s="135">
        <f>SUM('Council Tax Benefit'!BN9:BN10,'Council Tax Benefit'!BN12:BN13,'Council Tax Benefit'!BN15)</f>
        <v>742.86444761627672</v>
      </c>
      <c r="BO60" s="135">
        <f>SUM('Council Tax Benefit'!BO9:BO10,'Council Tax Benefit'!BO12:BO13,'Council Tax Benefit'!BO15)</f>
        <v>806.2930184608191</v>
      </c>
      <c r="BP60" s="135">
        <f>SUM('Council Tax Benefit'!BP9:BP10,'Council Tax Benefit'!BP12:BP13,'Council Tax Benefit'!BP15)</f>
        <v>859.13568672745646</v>
      </c>
      <c r="BQ60" s="135">
        <f>SUM('Council Tax Benefit'!BQ9:BQ10,'Council Tax Benefit'!BQ12:BQ13,'Council Tax Benefit'!BQ15)</f>
        <v>0</v>
      </c>
      <c r="BR60" s="135">
        <f>SUM('Council Tax Benefit'!BR9:BR10,'Council Tax Benefit'!BR12:BR13,'Council Tax Benefit'!BR15)</f>
        <v>0</v>
      </c>
      <c r="BS60" s="135">
        <f>SUM('Council Tax Benefit'!BS9:BS10,'Council Tax Benefit'!BS12:BS13,'Council Tax Benefit'!BS15)</f>
        <v>0</v>
      </c>
      <c r="BT60" s="135">
        <f>SUM('Council Tax Benefit'!BT9:BT10,'Council Tax Benefit'!BT12:BT13,'Council Tax Benefit'!BT15)</f>
        <v>0</v>
      </c>
      <c r="BU60" s="135">
        <f>SUM('Council Tax Benefit'!BU9:BU10,'Council Tax Benefit'!BU12:BU13,'Council Tax Benefit'!BU15)</f>
        <v>0</v>
      </c>
      <c r="BV60" s="135">
        <f>SUM('Council Tax Benefit'!BV9:BV10,'Council Tax Benefit'!BV12:BV13,'Council Tax Benefit'!BV15)</f>
        <v>0</v>
      </c>
      <c r="BW60" s="135">
        <f>SUM('Council Tax Benefit'!BW9:BW10,'Council Tax Benefit'!BW12:BW13,'Council Tax Benefit'!BW15)</f>
        <v>0</v>
      </c>
      <c r="BX60" s="135">
        <f>SUM('Council Tax Benefit'!BX9:BX10,'Council Tax Benefit'!BX12:BX13,'Council Tax Benefit'!BX15)</f>
        <v>0</v>
      </c>
      <c r="BY60" s="135">
        <f>SUM('Council Tax Benefit'!BY9:BY10,'Council Tax Benefit'!BY12:BY13,'Council Tax Benefit'!BY15)</f>
        <v>0</v>
      </c>
      <c r="BZ60" s="136">
        <f>SUM('Council Tax Benefit'!BZ9:BZ10,'Council Tax Benefit'!BZ12:BZ13,'Council Tax Benefit'!BZ15)</f>
        <v>0</v>
      </c>
    </row>
    <row r="61" spans="1:78" ht="26.25" customHeight="1" x14ac:dyDescent="0.2">
      <c r="A61" s="133"/>
      <c r="B61" s="140" t="s">
        <v>324</v>
      </c>
      <c r="C61" s="52"/>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135">
        <f>'Council Tax Benefit'!AH16</f>
        <v>189.0604099893182</v>
      </c>
      <c r="AI61" s="135">
        <f>'Council Tax Benefit'!AI16</f>
        <v>217.24186395918002</v>
      </c>
      <c r="AJ61" s="135">
        <f>'Council Tax Benefit'!AJ16</f>
        <v>291.64676658977385</v>
      </c>
      <c r="AK61" s="135">
        <f>'Council Tax Benefit'!AK16</f>
        <v>435.79447132057123</v>
      </c>
      <c r="AL61" s="135">
        <f>'Council Tax Benefit'!AL16</f>
        <v>531.64070822038082</v>
      </c>
      <c r="AM61" s="135">
        <f>'Council Tax Benefit'!AM16</f>
        <v>599.91337522552976</v>
      </c>
      <c r="AN61" s="135">
        <f>'Council Tax Benefit'!AN16</f>
        <v>667.59777746960162</v>
      </c>
      <c r="AO61" s="135">
        <f>'Council Tax Benefit'!AO16</f>
        <v>730.54411349699535</v>
      </c>
      <c r="AP61" s="135">
        <f>'Council Tax Benefit'!AP16</f>
        <v>805.60849456809274</v>
      </c>
      <c r="AQ61" s="135">
        <f>'Council Tax Benefit'!AQ16</f>
        <v>838.18835992187337</v>
      </c>
      <c r="AR61" s="135">
        <f>'Council Tax Benefit'!AR16</f>
        <v>760.26900000000001</v>
      </c>
      <c r="AS61" s="135">
        <f>'Council Tax Benefit'!AS16</f>
        <v>936.29321192193368</v>
      </c>
      <c r="AT61" s="135">
        <f>'Council Tax Benefit'!AT16</f>
        <v>1162.117</v>
      </c>
      <c r="AU61" s="135">
        <f>'Council Tax Benefit'!AU16</f>
        <v>670.327</v>
      </c>
      <c r="AV61" s="135">
        <f>'Council Tax Benefit'!AV16</f>
        <v>724.20100000000002</v>
      </c>
      <c r="AW61" s="135">
        <f>'Council Tax Benefit'!AW16</f>
        <v>941.47799999999995</v>
      </c>
      <c r="AX61" s="135">
        <f>'Council Tax Benefit'!AX16</f>
        <v>973.24916299999973</v>
      </c>
      <c r="AY61" s="135">
        <f>'Council Tax Benefit'!AY16</f>
        <v>991.50290500000006</v>
      </c>
      <c r="AZ61" s="135">
        <f>'Council Tax Benefit'!AZ16</f>
        <v>1035.1050220000002</v>
      </c>
      <c r="BA61" s="135">
        <f>'Council Tax Benefit'!BA16</f>
        <v>1079.5440269999999</v>
      </c>
      <c r="BB61" s="135">
        <f>'Council Tax Benefit'!BB16</f>
        <v>1124.7226409999994</v>
      </c>
      <c r="BC61" s="135">
        <f>'Council Tax Benefit'!BC16</f>
        <v>1163.735510948489</v>
      </c>
      <c r="BD61" s="135">
        <f>'Council Tax Benefit'!BD16</f>
        <v>1229.3620240181656</v>
      </c>
      <c r="BE61" s="135">
        <f>'Council Tax Benefit'!BE16</f>
        <v>1349.4457237699216</v>
      </c>
      <c r="BF61" s="135">
        <f>'Council Tax Benefit'!BF16</f>
        <v>1430.8457317625675</v>
      </c>
      <c r="BG61" s="135">
        <f>'Council Tax Benefit'!BG16</f>
        <v>1612.517104499429</v>
      </c>
      <c r="BH61" s="135">
        <f>'Council Tax Benefit'!BH16</f>
        <v>1828.5273484448542</v>
      </c>
      <c r="BI61" s="135">
        <f>'Council Tax Benefit'!BI16</f>
        <v>1843.2959341159444</v>
      </c>
      <c r="BJ61" s="135">
        <f>'Council Tax Benefit'!BJ16</f>
        <v>2003.9939900362206</v>
      </c>
      <c r="BK61" s="135">
        <f>'Council Tax Benefit'!BK16</f>
        <v>2046.6136160962108</v>
      </c>
      <c r="BL61" s="135">
        <f>'Council Tax Benefit'!BL16</f>
        <v>2162.8252108384918</v>
      </c>
      <c r="BM61" s="135">
        <f>'Council Tax Benefit'!BM16</f>
        <v>2239.7459853678515</v>
      </c>
      <c r="BN61" s="135">
        <f>'Council Tax Benefit'!BN16</f>
        <v>2273.0145576027198</v>
      </c>
      <c r="BO61" s="135">
        <f>'Council Tax Benefit'!BO16</f>
        <v>2227.1295013956719</v>
      </c>
      <c r="BP61" s="135">
        <f>'Council Tax Benefit'!BP16</f>
        <v>2136.5856605519407</v>
      </c>
      <c r="BQ61" s="135">
        <f>'Council Tax Benefit'!BQ16</f>
        <v>0</v>
      </c>
      <c r="BR61" s="135">
        <f>'Council Tax Benefit'!BR16</f>
        <v>0</v>
      </c>
      <c r="BS61" s="135">
        <f>'Council Tax Benefit'!BS16</f>
        <v>0</v>
      </c>
      <c r="BT61" s="135">
        <f>'Council Tax Benefit'!BT16</f>
        <v>0</v>
      </c>
      <c r="BU61" s="135">
        <f>'Council Tax Benefit'!BU16</f>
        <v>0</v>
      </c>
      <c r="BV61" s="135">
        <f>'Council Tax Benefit'!BV16</f>
        <v>0</v>
      </c>
      <c r="BW61" s="135">
        <f>'Council Tax Benefit'!BW16</f>
        <v>0</v>
      </c>
      <c r="BX61" s="135">
        <f>'Council Tax Benefit'!BX16</f>
        <v>0</v>
      </c>
      <c r="BY61" s="135">
        <f>'Council Tax Benefit'!BY16</f>
        <v>0</v>
      </c>
      <c r="BZ61" s="136">
        <f>'Council Tax Benefit'!BZ16</f>
        <v>0</v>
      </c>
    </row>
    <row r="62" spans="1:78" x14ac:dyDescent="0.2">
      <c r="A62" s="133"/>
      <c r="B62" s="140" t="s">
        <v>301</v>
      </c>
      <c r="C62" s="52"/>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135">
        <f>'Council Tax Benefit'!AH17</f>
        <v>196.93959001068183</v>
      </c>
      <c r="AI62" s="135">
        <f>'Council Tax Benefit'!AI17</f>
        <v>227.75813604082006</v>
      </c>
      <c r="AJ62" s="135">
        <f>'Council Tax Benefit'!AJ17</f>
        <v>307.35323341022615</v>
      </c>
      <c r="AK62" s="135">
        <f>'Council Tax Benefit'!AK17</f>
        <v>454.80552867942873</v>
      </c>
      <c r="AL62" s="135">
        <f>'Council Tax Benefit'!AL17</f>
        <v>551.35929177961918</v>
      </c>
      <c r="AM62" s="135">
        <f>'Council Tax Benefit'!AM17</f>
        <v>618.08662477447024</v>
      </c>
      <c r="AN62" s="135">
        <f>'Council Tax Benefit'!AN17</f>
        <v>686.40222253039815</v>
      </c>
      <c r="AO62" s="135">
        <f>'Council Tax Benefit'!AO17</f>
        <v>748.45588650300476</v>
      </c>
      <c r="AP62" s="135">
        <f>'Council Tax Benefit'!AP17</f>
        <v>829.39150543190704</v>
      </c>
      <c r="AQ62" s="135">
        <f>'Council Tax Benefit'!AQ17</f>
        <v>862.81164007812663</v>
      </c>
      <c r="AR62" s="135">
        <f>'Council Tax Benefit'!AR17</f>
        <v>604.86500000000012</v>
      </c>
      <c r="AS62" s="135">
        <f>'Council Tax Benefit'!AS17</f>
        <v>763.36878807806625</v>
      </c>
      <c r="AT62" s="135">
        <f>'Council Tax Benefit'!AT17</f>
        <v>960.69299999999987</v>
      </c>
      <c r="AU62" s="135">
        <f>'Council Tax Benefit'!AU17</f>
        <v>733.84</v>
      </c>
      <c r="AV62" s="135">
        <f>'Council Tax Benefit'!AV17</f>
        <v>968.37500000000023</v>
      </c>
      <c r="AW62" s="135">
        <f>'Council Tax Benefit'!AW17</f>
        <v>998.42199999999991</v>
      </c>
      <c r="AX62" s="135">
        <f>'Council Tax Benefit'!AX17</f>
        <v>1103.9621309999998</v>
      </c>
      <c r="AY62" s="135">
        <f>'Council Tax Benefit'!AY17</f>
        <v>1197.1680269999999</v>
      </c>
      <c r="AZ62" s="135">
        <f>'Council Tax Benefit'!AZ17</f>
        <v>1275.5067700000002</v>
      </c>
      <c r="BA62" s="135">
        <f>'Council Tax Benefit'!BA17</f>
        <v>1315.1345980000001</v>
      </c>
      <c r="BB62" s="135">
        <f>'Council Tax Benefit'!BB17</f>
        <v>1327.6819739999989</v>
      </c>
      <c r="BC62" s="135">
        <f>'Council Tax Benefit'!BC17</f>
        <v>1347.1518148446023</v>
      </c>
      <c r="BD62" s="135">
        <f>'Council Tax Benefit'!BD17</f>
        <v>1345.1564549999996</v>
      </c>
      <c r="BE62" s="135">
        <f>'Council Tax Benefit'!BE17</f>
        <v>1336.3771304102056</v>
      </c>
      <c r="BF62" s="135">
        <f>'Council Tax Benefit'!BF17</f>
        <v>1403.0935666124119</v>
      </c>
      <c r="BG62" s="135">
        <f>'Council Tax Benefit'!BG17</f>
        <v>1613.6138907605705</v>
      </c>
      <c r="BH62" s="135">
        <f>'Council Tax Benefit'!BH17</f>
        <v>1728.4576144734931</v>
      </c>
      <c r="BI62" s="135">
        <f>'Council Tax Benefit'!BI17</f>
        <v>1930.7936408840555</v>
      </c>
      <c r="BJ62" s="135">
        <f>'Council Tax Benefit'!BJ17</f>
        <v>1937.0327149637794</v>
      </c>
      <c r="BK62" s="135">
        <f>'Council Tax Benefit'!BK17</f>
        <v>1980.0739629037898</v>
      </c>
      <c r="BL62" s="135">
        <f>'Council Tax Benefit'!BL17</f>
        <v>2071.6184511615079</v>
      </c>
      <c r="BM62" s="135">
        <f>'Council Tax Benefit'!BM17</f>
        <v>2457.9322396321481</v>
      </c>
      <c r="BN62" s="135">
        <f>'Council Tax Benefit'!BN17</f>
        <v>2651.7587673972803</v>
      </c>
      <c r="BO62" s="135">
        <f>'Council Tax Benefit'!BO17</f>
        <v>2691.2493936043288</v>
      </c>
      <c r="BP62" s="135">
        <f>'Council Tax Benefit'!BP17</f>
        <v>2775.3624294480583</v>
      </c>
      <c r="BQ62" s="135">
        <f>'Council Tax Benefit'!BQ17</f>
        <v>0</v>
      </c>
      <c r="BR62" s="135">
        <f>'Council Tax Benefit'!BR17</f>
        <v>0</v>
      </c>
      <c r="BS62" s="135">
        <f>'Council Tax Benefit'!BS17</f>
        <v>0</v>
      </c>
      <c r="BT62" s="135">
        <f>'Council Tax Benefit'!BT17</f>
        <v>0</v>
      </c>
      <c r="BU62" s="135">
        <f>'Council Tax Benefit'!BU17</f>
        <v>0</v>
      </c>
      <c r="BV62" s="135">
        <f>'Council Tax Benefit'!BV17</f>
        <v>0</v>
      </c>
      <c r="BW62" s="135">
        <f>'Council Tax Benefit'!BW17</f>
        <v>0</v>
      </c>
      <c r="BX62" s="135">
        <f>'Council Tax Benefit'!BX17</f>
        <v>0</v>
      </c>
      <c r="BY62" s="135">
        <f>'Council Tax Benefit'!BY17</f>
        <v>0</v>
      </c>
      <c r="BZ62" s="136">
        <f>'Council Tax Benefit'!BZ17</f>
        <v>0</v>
      </c>
    </row>
    <row r="63" spans="1:78" s="58" customFormat="1" ht="15.75" x14ac:dyDescent="0.25">
      <c r="A63" s="147"/>
      <c r="B63" s="224" t="s">
        <v>93</v>
      </c>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48">
        <f>AH62+AH56</f>
        <v>386</v>
      </c>
      <c r="AI63" s="48">
        <f t="shared" ref="AI63:BK63" si="13">AI62+AI56</f>
        <v>445.00000000000011</v>
      </c>
      <c r="AJ63" s="48">
        <f t="shared" si="13"/>
        <v>599</v>
      </c>
      <c r="AK63" s="48">
        <f t="shared" si="13"/>
        <v>890.59999999999991</v>
      </c>
      <c r="AL63" s="48">
        <f t="shared" si="13"/>
        <v>1083</v>
      </c>
      <c r="AM63" s="48">
        <f t="shared" si="13"/>
        <v>1218</v>
      </c>
      <c r="AN63" s="48">
        <f t="shared" si="13"/>
        <v>1353.9999999999998</v>
      </c>
      <c r="AO63" s="48">
        <f t="shared" si="13"/>
        <v>1479</v>
      </c>
      <c r="AP63" s="48">
        <f t="shared" si="13"/>
        <v>1634.9999999999998</v>
      </c>
      <c r="AQ63" s="48">
        <f t="shared" si="13"/>
        <v>1701</v>
      </c>
      <c r="AR63" s="48">
        <f t="shared" si="13"/>
        <v>1365.134</v>
      </c>
      <c r="AS63" s="48">
        <f t="shared" si="13"/>
        <v>1699.6619999999998</v>
      </c>
      <c r="AT63" s="48">
        <f t="shared" si="13"/>
        <v>2122.81</v>
      </c>
      <c r="AU63" s="48">
        <f t="shared" si="13"/>
        <v>1404.1669999999999</v>
      </c>
      <c r="AV63" s="48">
        <f t="shared" si="13"/>
        <v>1692.5760000000002</v>
      </c>
      <c r="AW63" s="48">
        <f t="shared" si="13"/>
        <v>1939.8999999999999</v>
      </c>
      <c r="AX63" s="48">
        <f t="shared" si="13"/>
        <v>2077.2112939999997</v>
      </c>
      <c r="AY63" s="48">
        <f t="shared" si="13"/>
        <v>2188.670932</v>
      </c>
      <c r="AZ63" s="48">
        <f t="shared" si="13"/>
        <v>2310.6117920000006</v>
      </c>
      <c r="BA63" s="48">
        <f t="shared" si="13"/>
        <v>2394.678625</v>
      </c>
      <c r="BB63" s="48">
        <f t="shared" si="13"/>
        <v>2452.4046149999986</v>
      </c>
      <c r="BC63" s="48">
        <f t="shared" si="13"/>
        <v>2510.8873257930913</v>
      </c>
      <c r="BD63" s="48">
        <f t="shared" si="13"/>
        <v>2574.5184790181652</v>
      </c>
      <c r="BE63" s="48">
        <f t="shared" si="13"/>
        <v>2685.8228541801273</v>
      </c>
      <c r="BF63" s="48">
        <f t="shared" si="13"/>
        <v>2833.9392983749794</v>
      </c>
      <c r="BG63" s="48">
        <f t="shared" si="13"/>
        <v>3226.1309952599995</v>
      </c>
      <c r="BH63" s="48">
        <f t="shared" si="13"/>
        <v>3556.9849629183473</v>
      </c>
      <c r="BI63" s="48">
        <f t="shared" si="13"/>
        <v>3774.089575</v>
      </c>
      <c r="BJ63" s="48">
        <f t="shared" si="13"/>
        <v>3941.0267050000002</v>
      </c>
      <c r="BK63" s="48">
        <f t="shared" si="13"/>
        <v>4026.6875790000004</v>
      </c>
      <c r="BL63" s="48">
        <f t="shared" ref="BL63:BU63" si="14">BL62+BL61</f>
        <v>4234.4436619999997</v>
      </c>
      <c r="BM63" s="48">
        <f t="shared" si="14"/>
        <v>4697.6782249999997</v>
      </c>
      <c r="BN63" s="48">
        <f t="shared" si="14"/>
        <v>4924.7733250000001</v>
      </c>
      <c r="BO63" s="48">
        <f t="shared" si="14"/>
        <v>4918.3788950000007</v>
      </c>
      <c r="BP63" s="48">
        <f t="shared" si="14"/>
        <v>4911.948089999999</v>
      </c>
      <c r="BQ63" s="48">
        <f t="shared" si="14"/>
        <v>0</v>
      </c>
      <c r="BR63" s="48">
        <f t="shared" si="14"/>
        <v>0</v>
      </c>
      <c r="BS63" s="48">
        <f t="shared" si="14"/>
        <v>0</v>
      </c>
      <c r="BT63" s="48">
        <f t="shared" si="14"/>
        <v>0</v>
      </c>
      <c r="BU63" s="48">
        <f t="shared" si="14"/>
        <v>0</v>
      </c>
      <c r="BV63" s="48">
        <f>BV62+BV61</f>
        <v>0</v>
      </c>
      <c r="BW63" s="48">
        <f>BW62+BW61</f>
        <v>0</v>
      </c>
      <c r="BX63" s="48">
        <f>BX62+BX61</f>
        <v>0</v>
      </c>
      <c r="BY63" s="48">
        <f>BY62+BY61</f>
        <v>0</v>
      </c>
      <c r="BZ63" s="49">
        <f>BZ62+BZ61</f>
        <v>0</v>
      </c>
    </row>
    <row r="64" spans="1:78" ht="26.25" customHeight="1" x14ac:dyDescent="0.25">
      <c r="A64" s="133"/>
      <c r="B64" s="224" t="s">
        <v>740</v>
      </c>
      <c r="C64" s="52"/>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254" t="s">
        <v>295</v>
      </c>
      <c r="BM64" s="135"/>
      <c r="BN64" s="135"/>
      <c r="BO64" s="135"/>
      <c r="BP64" s="135"/>
      <c r="BQ64" s="135"/>
      <c r="BR64" s="135"/>
      <c r="BS64" s="135"/>
      <c r="BT64" s="135"/>
      <c r="BU64" s="135"/>
      <c r="BV64" s="135"/>
      <c r="BW64" s="135"/>
      <c r="BX64" s="135"/>
      <c r="BY64" s="135"/>
      <c r="BZ64" s="136"/>
    </row>
    <row r="65" spans="1:78" x14ac:dyDescent="0.2">
      <c r="A65" s="133"/>
      <c r="B65" s="62" t="s">
        <v>319</v>
      </c>
      <c r="C65" s="52"/>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135">
        <f>'Housing benefits'!AH29</f>
        <v>320.9395900106818</v>
      </c>
      <c r="AI65" s="135">
        <f>'Housing benefits'!AI29</f>
        <v>352.75813604081998</v>
      </c>
      <c r="AJ65" s="135">
        <f>'Housing benefits'!AJ29</f>
        <v>455.35323341022615</v>
      </c>
      <c r="AK65" s="135">
        <f>'Housing benefits'!AK29</f>
        <v>736.40552867942881</v>
      </c>
      <c r="AL65" s="135">
        <f>'Housing benefits'!AL29</f>
        <v>946.35929177961918</v>
      </c>
      <c r="AM65" s="135">
        <f>'Housing benefits'!AM29</f>
        <v>1119.0866247744702</v>
      </c>
      <c r="AN65" s="135">
        <f>'Housing benefits'!AN29</f>
        <v>1260.4022225303984</v>
      </c>
      <c r="AO65" s="135">
        <f>'Housing benefits'!AO29</f>
        <v>1413.4558865030046</v>
      </c>
      <c r="AP65" s="135">
        <f>'Housing benefits'!AP29</f>
        <v>1518.3915054319073</v>
      </c>
      <c r="AQ65" s="135">
        <f>'Housing benefits'!AQ29</f>
        <v>1572.8116400781266</v>
      </c>
      <c r="AR65" s="135">
        <f>'Housing benefits'!AR29</f>
        <v>1819.8820000000001</v>
      </c>
      <c r="AS65" s="135">
        <f>'Housing benefits'!AS29</f>
        <v>2044.9829999999999</v>
      </c>
      <c r="AT65" s="135">
        <f>'Housing benefits'!AT29</f>
        <v>2323.52</v>
      </c>
      <c r="AU65" s="135">
        <f>'Housing benefits'!AU29</f>
        <v>2573.1280000000002</v>
      </c>
      <c r="AV65" s="135">
        <f>'Housing benefits'!AV29</f>
        <v>2807.8249999999998</v>
      </c>
      <c r="AW65" s="135">
        <f>'Housing benefits'!AW29</f>
        <v>3189.0050000000001</v>
      </c>
      <c r="AX65" s="135">
        <f>'Housing benefits'!AX29</f>
        <v>3402.2148963971672</v>
      </c>
      <c r="AY65" s="135">
        <f>'Housing benefits'!AY29</f>
        <v>3614.8473488867526</v>
      </c>
      <c r="AZ65" s="135">
        <f>'Housing benefits'!AZ29</f>
        <v>3751.9206727282358</v>
      </c>
      <c r="BA65" s="135">
        <f>'Housing benefits'!BA29</f>
        <v>3788.0146137757624</v>
      </c>
      <c r="BB65" s="135">
        <f>'Housing benefits'!BB29</f>
        <v>3851.7417929521921</v>
      </c>
      <c r="BC65" s="135">
        <f>'Housing benefits'!BC29</f>
        <v>3997.2728888889624</v>
      </c>
      <c r="BD65" s="135">
        <f>'Housing benefits'!BD29</f>
        <v>4207.3417317175063</v>
      </c>
      <c r="BE65" s="135">
        <f>'Housing benefits'!BE29</f>
        <v>4458.6120397296809</v>
      </c>
      <c r="BF65" s="135">
        <f>'Housing benefits'!BF29</f>
        <v>4782.8062827579006</v>
      </c>
      <c r="BG65" s="135">
        <f>'Housing benefits'!BG29</f>
        <v>4439.9426964228405</v>
      </c>
      <c r="BH65" s="135">
        <f>'Housing benefits'!BH29</f>
        <v>4548.4601171225586</v>
      </c>
      <c r="BI65" s="135">
        <f>'Housing benefits'!BI29</f>
        <v>4563.9384927414358</v>
      </c>
      <c r="BJ65" s="135">
        <f>'Housing benefits'!BJ29</f>
        <v>4861.4789099542368</v>
      </c>
      <c r="BK65" s="135">
        <f>'Housing benefits'!BK29</f>
        <v>4923.6027084858815</v>
      </c>
      <c r="BL65" s="225">
        <f>'Housing benefits'!BL21+'Housing benefits'!BL24</f>
        <v>4882.1578166048466</v>
      </c>
      <c r="BM65" s="135">
        <f>'Housing benefits'!BM21+'Housing benefits'!BM24</f>
        <v>5125.0099036320935</v>
      </c>
      <c r="BN65" s="135">
        <f>'Housing benefits'!BN21+'Housing benefits'!BN24</f>
        <v>5232.2329732898997</v>
      </c>
      <c r="BO65" s="135">
        <f>'Housing benefits'!BO21+'Housing benefits'!BO24</f>
        <v>5468.3170610229809</v>
      </c>
      <c r="BP65" s="135">
        <f>'Housing benefits'!BP21+'Housing benefits'!BP24</f>
        <v>5700.6891313261458</v>
      </c>
      <c r="BQ65" s="135">
        <f>'Housing benefits'!BQ21+'Housing benefits'!BQ24</f>
        <v>5896.2725098941992</v>
      </c>
      <c r="BR65" s="135">
        <f>'Housing benefits'!BR21+'Housing benefits'!BR24</f>
        <v>6004.6254088499054</v>
      </c>
      <c r="BS65" s="135">
        <f>'Housing benefits'!BS21+'Housing benefits'!BS24</f>
        <v>6044.6823176369771</v>
      </c>
      <c r="BT65" s="135">
        <f>'Housing benefits'!BT21+'Housing benefits'!BT24</f>
        <v>5964.4625042826092</v>
      </c>
      <c r="BU65" s="135">
        <f>'Housing benefits'!BU21+'Housing benefits'!BU24</f>
        <v>5823.4600947527733</v>
      </c>
      <c r="BV65" s="135">
        <f>'Housing benefits'!BV21+'Housing benefits'!BV24</f>
        <v>5630.8487740184337</v>
      </c>
      <c r="BW65" s="135">
        <f>'Housing benefits'!BW21+'Housing benefits'!BW24</f>
        <v>5415.9317707817117</v>
      </c>
      <c r="BX65" s="135">
        <f>'Housing benefits'!BX21+'Housing benefits'!BX24</f>
        <v>5379.7954509551628</v>
      </c>
      <c r="BY65" s="135">
        <f>'Housing benefits'!BY21+'Housing benefits'!BY24</f>
        <v>5555.1525630782808</v>
      </c>
      <c r="BZ65" s="136">
        <f>'Housing benefits'!BZ21+'Housing benefits'!BZ24</f>
        <v>5793.4792792082289</v>
      </c>
    </row>
    <row r="66" spans="1:78" x14ac:dyDescent="0.2">
      <c r="A66" s="133"/>
      <c r="B66" s="62" t="s">
        <v>320</v>
      </c>
      <c r="C66" s="52"/>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135">
        <f>'Housing benefits'!AH30</f>
        <v>51.497172727332845</v>
      </c>
      <c r="AI66" s="135">
        <f>'Housing benefits'!AI30</f>
        <v>56.414147956273574</v>
      </c>
      <c r="AJ66" s="135">
        <f>'Housing benefits'!AJ30</f>
        <v>72.615417878922116</v>
      </c>
      <c r="AK66" s="135">
        <f>'Housing benefits'!AK30</f>
        <v>117.78692276529311</v>
      </c>
      <c r="AL66" s="135">
        <f>'Housing benefits'!AL30</f>
        <v>151.22362386540289</v>
      </c>
      <c r="AM66" s="135">
        <f>'Housing benefits'!AM30</f>
        <v>178.70507247687672</v>
      </c>
      <c r="AN66" s="135">
        <f>'Housing benefits'!AN30</f>
        <v>201.80019075346371</v>
      </c>
      <c r="AO66" s="135">
        <f>'Housing benefits'!AO30</f>
        <v>225.35883833034222</v>
      </c>
      <c r="AP66" s="135">
        <f>'Housing benefits'!AP30</f>
        <v>242.96586799409306</v>
      </c>
      <c r="AQ66" s="135">
        <f>'Housing benefits'!AQ30</f>
        <v>251.3770479196252</v>
      </c>
      <c r="AR66" s="135">
        <f>'Housing benefits'!AR30</f>
        <v>219.61099999999999</v>
      </c>
      <c r="AS66" s="135">
        <f>'Housing benefits'!AS30</f>
        <v>302.30599999999998</v>
      </c>
      <c r="AT66" s="135">
        <f>'Housing benefits'!AT30</f>
        <v>415.50300000000004</v>
      </c>
      <c r="AU66" s="135">
        <f>'Housing benefits'!AU30</f>
        <v>549.82100000000003</v>
      </c>
      <c r="AV66" s="135">
        <f>'Housing benefits'!AV30</f>
        <v>722.96500000000003</v>
      </c>
      <c r="AW66" s="135">
        <f>'Housing benefits'!AW30</f>
        <v>963.53300000000002</v>
      </c>
      <c r="AX66" s="135">
        <f>'Housing benefits'!AX30</f>
        <v>1237.7020586775143</v>
      </c>
      <c r="AY66" s="135">
        <f>'Housing benefits'!AY30</f>
        <v>1440.7675679371928</v>
      </c>
      <c r="AZ66" s="135">
        <f>'Housing benefits'!AZ30</f>
        <v>1632.1173192887268</v>
      </c>
      <c r="BA66" s="135">
        <f>'Housing benefits'!BA30</f>
        <v>1783.2014949487759</v>
      </c>
      <c r="BB66" s="135">
        <f>'Housing benefits'!BB30</f>
        <v>1966.2753495570933</v>
      </c>
      <c r="BC66" s="135">
        <f>'Housing benefits'!BC30</f>
        <v>2143.4684371455282</v>
      </c>
      <c r="BD66" s="135">
        <f>'Housing benefits'!BD30</f>
        <v>2303.1767229957381</v>
      </c>
      <c r="BE66" s="135">
        <f>'Housing benefits'!BE30</f>
        <v>2531.7035246192022</v>
      </c>
      <c r="BF66" s="135">
        <f>'Housing benefits'!BF30</f>
        <v>2999.4614887041653</v>
      </c>
      <c r="BG66" s="135">
        <f>'Housing benefits'!BG30</f>
        <v>2966.6712049912694</v>
      </c>
      <c r="BH66" s="135">
        <f>'Housing benefits'!BH30</f>
        <v>3201.5130041258617</v>
      </c>
      <c r="BI66" s="135">
        <f>'Housing benefits'!BI30</f>
        <v>3472.5465205192463</v>
      </c>
      <c r="BJ66" s="135">
        <f>'Housing benefits'!BJ30</f>
        <v>3760.9241738617989</v>
      </c>
      <c r="BK66" s="135">
        <f>'Housing benefits'!BK30</f>
        <v>3996.4280011900032</v>
      </c>
      <c r="BL66" s="225">
        <f>'Housing benefits'!BL17</f>
        <v>4476.9210732179572</v>
      </c>
      <c r="BM66" s="135">
        <f>'Housing benefits'!BM17</f>
        <v>5069.1288261388017</v>
      </c>
      <c r="BN66" s="135">
        <f>'Housing benefits'!BN17</f>
        <v>5380.0316400709962</v>
      </c>
      <c r="BO66" s="135">
        <f>'Housing benefits'!BO17</f>
        <v>5751.430097558853</v>
      </c>
      <c r="BP66" s="135">
        <f>'Housing benefits'!BP17</f>
        <v>6054.4950272257229</v>
      </c>
      <c r="BQ66" s="135">
        <f>'Housing benefits'!BQ17</f>
        <v>6194.2714010260988</v>
      </c>
      <c r="BR66" s="135">
        <f>'Housing benefits'!BR17</f>
        <v>6678.1472903271933</v>
      </c>
      <c r="BS66" s="135">
        <f>'Housing benefits'!BS17</f>
        <v>6946.5151764190032</v>
      </c>
      <c r="BT66" s="135">
        <f>'Housing benefits'!BT17</f>
        <v>6870.0617211736808</v>
      </c>
      <c r="BU66" s="135">
        <f>'Housing benefits'!BU17</f>
        <v>6636.6344023368538</v>
      </c>
      <c r="BV66" s="135">
        <f>'Housing benefits'!BV17</f>
        <v>6945.5669699398095</v>
      </c>
      <c r="BW66" s="135">
        <f>'Housing benefits'!BW17</f>
        <v>6973.1386429925351</v>
      </c>
      <c r="BX66" s="135">
        <f>'Housing benefits'!BX17</f>
        <v>6669.3448735434677</v>
      </c>
      <c r="BY66" s="135">
        <f>'Housing benefits'!BY17</f>
        <v>6851.615212021341</v>
      </c>
      <c r="BZ66" s="136">
        <f>'Housing benefits'!BZ17</f>
        <v>7008.079820229631</v>
      </c>
    </row>
    <row r="67" spans="1:78" x14ac:dyDescent="0.2">
      <c r="A67" s="133"/>
      <c r="B67" s="62" t="s">
        <v>321</v>
      </c>
      <c r="C67" s="52"/>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135">
        <f>'Housing benefits'!AH31</f>
        <v>168.08730332909167</v>
      </c>
      <c r="AI67" s="135">
        <f>'Housing benefits'!AI31</f>
        <v>184.99751749637238</v>
      </c>
      <c r="AJ67" s="135">
        <f>'Housing benefits'!AJ31</f>
        <v>239.23474572028033</v>
      </c>
      <c r="AK67" s="135">
        <f>'Housing benefits'!AK31</f>
        <v>386.48978982576017</v>
      </c>
      <c r="AL67" s="135">
        <f>'Housing benefits'!AL31</f>
        <v>497.02647197775968</v>
      </c>
      <c r="AM67" s="135">
        <f>'Housing benefits'!AM31</f>
        <v>587.578235170884</v>
      </c>
      <c r="AN67" s="135">
        <f>'Housing benefits'!AN31</f>
        <v>661.2712513369687</v>
      </c>
      <c r="AO67" s="135">
        <f>'Housing benefits'!AO31</f>
        <v>741.87435234499264</v>
      </c>
      <c r="AP67" s="135">
        <f>'Housing benefits'!AP31</f>
        <v>797.59674087542669</v>
      </c>
      <c r="AQ67" s="135">
        <f>'Housing benefits'!AQ31</f>
        <v>825.30668435995631</v>
      </c>
      <c r="AR67" s="135">
        <f>'Housing benefits'!AR31</f>
        <v>605.18799999999999</v>
      </c>
      <c r="AS67" s="135">
        <f>'Housing benefits'!AS31</f>
        <v>725.47699999999998</v>
      </c>
      <c r="AT67" s="135">
        <f>'Housing benefits'!AT31</f>
        <v>943.97500000000002</v>
      </c>
      <c r="AU67" s="135">
        <f>'Housing benefits'!AU31</f>
        <v>1292.8490000000002</v>
      </c>
      <c r="AV67" s="135">
        <f>'Housing benefits'!AV31</f>
        <v>1634.97</v>
      </c>
      <c r="AW67" s="135">
        <f>'Housing benefits'!AW31</f>
        <v>1949.7149999999999</v>
      </c>
      <c r="AX67" s="135">
        <f>'Housing benefits'!AX31</f>
        <v>2178.8338293619486</v>
      </c>
      <c r="AY67" s="135">
        <f>'Housing benefits'!AY31</f>
        <v>2410.3410278276319</v>
      </c>
      <c r="AZ67" s="135">
        <f>'Housing benefits'!AZ31</f>
        <v>2602.0677779938896</v>
      </c>
      <c r="BA67" s="135">
        <f>'Housing benefits'!BA31</f>
        <v>2613.3758641330728</v>
      </c>
      <c r="BB67" s="135">
        <f>'Housing benefits'!BB31</f>
        <v>2654.0090183747411</v>
      </c>
      <c r="BC67" s="135">
        <f>'Housing benefits'!BC31</f>
        <v>2717.25314288246</v>
      </c>
      <c r="BD67" s="135">
        <f>'Housing benefits'!BD31</f>
        <v>2631.7231073019957</v>
      </c>
      <c r="BE67" s="135">
        <f>'Housing benefits'!BE31</f>
        <v>2676.4827117072482</v>
      </c>
      <c r="BF67" s="135">
        <f>'Housing benefits'!BF31</f>
        <v>2863.2198953002007</v>
      </c>
      <c r="BG67" s="135">
        <f>'Housing benefits'!BG31</f>
        <v>3002.8396047330152</v>
      </c>
      <c r="BH67" s="135">
        <f>'Housing benefits'!BH31</f>
        <v>3231.1334929200289</v>
      </c>
      <c r="BI67" s="135">
        <f>'Housing benefits'!BI31</f>
        <v>3522.8486328112713</v>
      </c>
      <c r="BJ67" s="135">
        <f>'Housing benefits'!BJ31</f>
        <v>3676.4928151004046</v>
      </c>
      <c r="BK67" s="135">
        <f>'Housing benefits'!BK31</f>
        <v>3930.1189148811586</v>
      </c>
      <c r="BL67" s="225">
        <f>'Housing benefits'!BL18</f>
        <v>3278.6721206416673</v>
      </c>
      <c r="BM67" s="135">
        <f>'Housing benefits'!BM18</f>
        <v>3414.699558166159</v>
      </c>
      <c r="BN67" s="135">
        <f>'Housing benefits'!BN18</f>
        <v>3246.9003947534702</v>
      </c>
      <c r="BO67" s="135">
        <f>'Housing benefits'!BO18</f>
        <v>3003.0285087410157</v>
      </c>
      <c r="BP67" s="135">
        <f>'Housing benefits'!BP18</f>
        <v>2754.4785976389271</v>
      </c>
      <c r="BQ67" s="135">
        <f>'Housing benefits'!BQ18</f>
        <v>2504.5623245995998</v>
      </c>
      <c r="BR67" s="135">
        <f>'Housing benefits'!BR18</f>
        <v>2378.8444446022886</v>
      </c>
      <c r="BS67" s="135">
        <f>'Housing benefits'!BS18</f>
        <v>2256.0112500659761</v>
      </c>
      <c r="BT67" s="135">
        <f>'Housing benefits'!BT18</f>
        <v>2088.7413831652643</v>
      </c>
      <c r="BU67" s="135">
        <f>'Housing benefits'!BU18</f>
        <v>1867.2960959667619</v>
      </c>
      <c r="BV67" s="135">
        <f>'Housing benefits'!BV18</f>
        <v>1680.8396608049673</v>
      </c>
      <c r="BW67" s="135">
        <f>'Housing benefits'!BW18</f>
        <v>1713.4809099182139</v>
      </c>
      <c r="BX67" s="135">
        <f>'Housing benefits'!BX18</f>
        <v>1667.7921078788386</v>
      </c>
      <c r="BY67" s="135">
        <f>'Housing benefits'!BY18</f>
        <v>1704.9974277957808</v>
      </c>
      <c r="BZ67" s="136">
        <f>'Housing benefits'!BZ18</f>
        <v>1744.1414743651942</v>
      </c>
    </row>
    <row r="68" spans="1:78" x14ac:dyDescent="0.2">
      <c r="A68" s="133"/>
      <c r="B68" s="62" t="s">
        <v>322</v>
      </c>
      <c r="C68" s="52"/>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135">
        <f>'Housing benefits'!AH32</f>
        <v>167.7572054033308</v>
      </c>
      <c r="AI68" s="135">
        <f>'Housing benefits'!AI32</f>
        <v>184.83191810654029</v>
      </c>
      <c r="AJ68" s="135">
        <f>'Housing benefits'!AJ32</f>
        <v>238.69433276913807</v>
      </c>
      <c r="AK68" s="135">
        <f>'Housing benefits'!AK32</f>
        <v>385.67308278503288</v>
      </c>
      <c r="AL68" s="135">
        <f>'Housing benefits'!AL32</f>
        <v>495.78191354102592</v>
      </c>
      <c r="AM68" s="135">
        <f>'Housing benefits'!AM32</f>
        <v>586.16955262509271</v>
      </c>
      <c r="AN68" s="135">
        <f>'Housing benefits'!AN32</f>
        <v>659.48966179596255</v>
      </c>
      <c r="AO68" s="135">
        <f>'Housing benefits'!AO32</f>
        <v>740.17522248237037</v>
      </c>
      <c r="AP68" s="135">
        <f>'Housing benefits'!AP32</f>
        <v>795.69381732493002</v>
      </c>
      <c r="AQ68" s="135">
        <f>'Housing benefits'!AQ32</f>
        <v>824.05582000417701</v>
      </c>
      <c r="AR68" s="135">
        <f>'Housing benefits'!AR32</f>
        <v>827.64699999999993</v>
      </c>
      <c r="AS68" s="135">
        <f>'Housing benefits'!AS32</f>
        <v>856.07600000000002</v>
      </c>
      <c r="AT68" s="135">
        <f>'Housing benefits'!AT32</f>
        <v>998.779</v>
      </c>
      <c r="AU68" s="135">
        <f>'Housing benefits'!AU32</f>
        <v>1447.0230000000001</v>
      </c>
      <c r="AV68" s="135">
        <f>'Housing benefits'!AV32</f>
        <v>2057.3580000000002</v>
      </c>
      <c r="AW68" s="135">
        <f>'Housing benefits'!AW32</f>
        <v>2331.1950000000002</v>
      </c>
      <c r="AX68" s="135">
        <f>'Housing benefits'!AX32</f>
        <v>2407.7275243945537</v>
      </c>
      <c r="AY68" s="135">
        <f>'Housing benefits'!AY32</f>
        <v>2329.3000610574099</v>
      </c>
      <c r="AZ68" s="135">
        <f>'Housing benefits'!AZ32</f>
        <v>2177.215384967817</v>
      </c>
      <c r="BA68" s="135">
        <f>'Housing benefits'!BA32</f>
        <v>1713.8246039972835</v>
      </c>
      <c r="BB68" s="135">
        <f>'Housing benefits'!BB32</f>
        <v>1410.9078789879757</v>
      </c>
      <c r="BC68" s="135">
        <f>'Housing benefits'!BC32</f>
        <v>1214.0820612666143</v>
      </c>
      <c r="BD68" s="135">
        <f>'Housing benefits'!BD32</f>
        <v>1085.7342355085079</v>
      </c>
      <c r="BE68" s="135">
        <f>'Housing benefits'!BE32</f>
        <v>1001.1096309288404</v>
      </c>
      <c r="BF68" s="135">
        <f>'Housing benefits'!BF32</f>
        <v>1053.6159987005542</v>
      </c>
      <c r="BG68" s="135">
        <f>'Housing benefits'!BG32</f>
        <v>956.77120862113122</v>
      </c>
      <c r="BH68" s="135">
        <f>'Housing benefits'!BH32</f>
        <v>1087.8137888204469</v>
      </c>
      <c r="BI68" s="135">
        <f>'Housing benefits'!BI32</f>
        <v>1160.1935787766724</v>
      </c>
      <c r="BJ68" s="135">
        <f>'Housing benefits'!BJ32</f>
        <v>1245.1512127626136</v>
      </c>
      <c r="BK68" s="135">
        <f>'Housing benefits'!BK32</f>
        <v>1315.7849954177275</v>
      </c>
      <c r="BL68" s="225">
        <f>'Housing benefits'!BL16</f>
        <v>1646.9585583274306</v>
      </c>
      <c r="BM68" s="135">
        <f>'Housing benefits'!BM16</f>
        <v>2732.7185734874533</v>
      </c>
      <c r="BN68" s="135">
        <f>'Housing benefits'!BN16</f>
        <v>3068.8441160952298</v>
      </c>
      <c r="BO68" s="135">
        <f>'Housing benefits'!BO16</f>
        <v>3399.1006602323869</v>
      </c>
      <c r="BP68" s="135">
        <f>'Housing benefits'!BP16</f>
        <v>3644.1718667287919</v>
      </c>
      <c r="BQ68" s="135">
        <f>'Housing benefits'!BQ16</f>
        <v>3241.9422918321306</v>
      </c>
      <c r="BR68" s="135">
        <f>'Housing benefits'!BR16</f>
        <v>2411.6856133845986</v>
      </c>
      <c r="BS68" s="135">
        <f>'Housing benefits'!BS16</f>
        <v>1916.7666369866961</v>
      </c>
      <c r="BT68" s="135">
        <f>'Housing benefits'!BT16</f>
        <v>1636.6315206723273</v>
      </c>
      <c r="BU68" s="135">
        <f>'Housing benefits'!BU16</f>
        <v>1472.0375473085683</v>
      </c>
      <c r="BV68" s="135">
        <f>'Housing benefits'!BV16</f>
        <v>2377.1619451402689</v>
      </c>
      <c r="BW68" s="135">
        <f>'Housing benefits'!BW16</f>
        <v>2466.8370290650378</v>
      </c>
      <c r="BX68" s="135">
        <f>'Housing benefits'!BX16</f>
        <v>2373.0523658983584</v>
      </c>
      <c r="BY68" s="135">
        <f>'Housing benefits'!BY16</f>
        <v>2443.5074298954937</v>
      </c>
      <c r="BZ68" s="136">
        <f>'Housing benefits'!BZ16</f>
        <v>2516.3700395966534</v>
      </c>
    </row>
    <row r="69" spans="1:78" x14ac:dyDescent="0.2">
      <c r="A69" s="133"/>
      <c r="B69" s="62" t="s">
        <v>323</v>
      </c>
      <c r="C69" s="52"/>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135">
        <f>'Housing benefits'!AH33</f>
        <v>12.718728529562867</v>
      </c>
      <c r="AI69" s="135">
        <f>'Housing benefits'!AI33</f>
        <v>13.998280399993689</v>
      </c>
      <c r="AJ69" s="135">
        <f>'Housing benefits'!AJ33</f>
        <v>18.102270221433344</v>
      </c>
      <c r="AK69" s="135">
        <f>'Housing benefits'!AK33</f>
        <v>29.244675944485095</v>
      </c>
      <c r="AL69" s="135">
        <f>'Housing benefits'!AL33</f>
        <v>37.608698836192275</v>
      </c>
      <c r="AM69" s="135">
        <f>'Housing benefits'!AM33</f>
        <v>44.460514952676363</v>
      </c>
      <c r="AN69" s="135">
        <f>'Housing benefits'!AN33</f>
        <v>50.036673583206834</v>
      </c>
      <c r="AO69" s="135">
        <f>'Housing benefits'!AO33</f>
        <v>56.135700339289997</v>
      </c>
      <c r="AP69" s="135">
        <f>'Housing benefits'!AP33</f>
        <v>60.352068373643192</v>
      </c>
      <c r="AQ69" s="135">
        <f>'Housing benefits'!AQ33</f>
        <v>62.448807638114886</v>
      </c>
      <c r="AR69" s="135">
        <f>'Housing benefits'!AR33</f>
        <v>251.12099999999964</v>
      </c>
      <c r="AS69" s="135">
        <f>'Housing benefits'!AS33</f>
        <v>303.69499999999999</v>
      </c>
      <c r="AT69" s="135">
        <f>'Housing benefits'!AT33</f>
        <v>413.56399999999968</v>
      </c>
      <c r="AU69" s="135">
        <f>'Housing benefits'!AU33</f>
        <v>495.83100000000047</v>
      </c>
      <c r="AV69" s="135">
        <f>'Housing benefits'!AV33</f>
        <v>588.97799999999972</v>
      </c>
      <c r="AW69" s="135">
        <f>'Housing benefits'!AW33</f>
        <v>783.39700000000119</v>
      </c>
      <c r="AX69" s="135">
        <f>'Housing benefits'!AX33</f>
        <v>876.75761116881586</v>
      </c>
      <c r="AY69" s="135">
        <f>'Housing benefits'!AY33</f>
        <v>1079.4106882910114</v>
      </c>
      <c r="AZ69" s="135">
        <f>'Housing benefits'!AZ33</f>
        <v>1216.4408100213277</v>
      </c>
      <c r="BA69" s="135">
        <f>'Housing benefits'!BA33</f>
        <v>1277.9795461451065</v>
      </c>
      <c r="BB69" s="135">
        <f>'Housing benefits'!BB33</f>
        <v>1181.8701801279974</v>
      </c>
      <c r="BC69" s="135">
        <f>'Housing benefits'!BC33</f>
        <v>992.02728649103301</v>
      </c>
      <c r="BD69" s="135">
        <f>'Housing benefits'!BD33</f>
        <v>934.39317727625121</v>
      </c>
      <c r="BE69" s="135">
        <f>'Housing benefits'!BE33</f>
        <v>920.78722401502739</v>
      </c>
      <c r="BF69" s="135">
        <f>'Housing benefits'!BF33</f>
        <v>937.11675053717931</v>
      </c>
      <c r="BG69" s="135">
        <f>'Housing benefits'!BG33</f>
        <v>981.1484059417445</v>
      </c>
      <c r="BH69" s="135">
        <f>'Housing benefits'!BH33</f>
        <v>1088.6496584511015</v>
      </c>
      <c r="BI69" s="135">
        <f>'Housing benefits'!BI33</f>
        <v>1208.6779101513739</v>
      </c>
      <c r="BJ69" s="135">
        <f>'Housing benefits'!BJ33</f>
        <v>1296.5004743209502</v>
      </c>
      <c r="BK69" s="135">
        <f>'Housing benefits'!BK33</f>
        <v>1565.8659750252277</v>
      </c>
      <c r="BL69" s="225">
        <f>SUM('Housing benefits'!BL19:BL20,'Housing benefits'!BL22:BL23,'Housing benefits'!BL25)</f>
        <v>2818.731593208101</v>
      </c>
      <c r="BM69" s="135">
        <f>SUM('Housing benefits'!BM19:BM20,'Housing benefits'!BM22:BM23,'Housing benefits'!BM25)</f>
        <v>3647.6743165754906</v>
      </c>
      <c r="BN69" s="135">
        <f>SUM('Housing benefits'!BN19:BN20,'Housing benefits'!BN22:BN23,'Housing benefits'!BN25)</f>
        <v>4498.9811767903993</v>
      </c>
      <c r="BO69" s="135">
        <f>SUM('Housing benefits'!BO19:BO20,'Housing benefits'!BO22:BO23,'Housing benefits'!BO25)</f>
        <v>5198.4137954447706</v>
      </c>
      <c r="BP69" s="135">
        <f>SUM('Housing benefits'!BP19:BP20,'Housing benefits'!BP22:BP23,'Housing benefits'!BP25)</f>
        <v>5745.7969890804134</v>
      </c>
      <c r="BQ69" s="135">
        <f>SUM('Housing benefits'!BQ19:BQ20,'Housing benefits'!BQ22:BQ23,'Housing benefits'!BQ25)</f>
        <v>6332.7591456479722</v>
      </c>
      <c r="BR69" s="135">
        <f>SUM('Housing benefits'!BR19:BR20,'Housing benefits'!BR22:BR23,'Housing benefits'!BR25)</f>
        <v>6843.2627978360115</v>
      </c>
      <c r="BS69" s="135">
        <f>SUM('Housing benefits'!BS19:BS20,'Housing benefits'!BS22:BS23,'Housing benefits'!BS25)</f>
        <v>7079.7382658913511</v>
      </c>
      <c r="BT69" s="135">
        <f>SUM('Housing benefits'!BT19:BT20,'Housing benefits'!BT22:BT23,'Housing benefits'!BT25)</f>
        <v>6880.7027897061271</v>
      </c>
      <c r="BU69" s="135">
        <f>SUM('Housing benefits'!BU19:BU20,'Housing benefits'!BU22:BU23,'Housing benefits'!BU25)</f>
        <v>6580.9577109592938</v>
      </c>
      <c r="BV69" s="135">
        <f>SUM('Housing benefits'!BV19:BV20,'Housing benefits'!BV22:BV23,'Housing benefits'!BV25)</f>
        <v>7205.7614655192447</v>
      </c>
      <c r="BW69" s="135">
        <f>SUM('Housing benefits'!BW19:BW20,'Housing benefits'!BW22:BW23,'Housing benefits'!BW25)</f>
        <v>7372.7150019344481</v>
      </c>
      <c r="BX69" s="135">
        <f>SUM('Housing benefits'!BX19:BX20,'Housing benefits'!BX22:BX23,'Housing benefits'!BX25)</f>
        <v>7426.6617014250824</v>
      </c>
      <c r="BY69" s="135">
        <f>SUM('Housing benefits'!BY19:BY20,'Housing benefits'!BY22:BY23,'Housing benefits'!BY25)</f>
        <v>7519.2655750352042</v>
      </c>
      <c r="BZ69" s="136">
        <f>SUM('Housing benefits'!BZ19:BZ20,'Housing benefits'!BZ22:BZ23,'Housing benefits'!BZ25)</f>
        <v>7583.4862739079344</v>
      </c>
    </row>
    <row r="70" spans="1:78" ht="26.25" customHeight="1" x14ac:dyDescent="0.2">
      <c r="A70" s="133"/>
      <c r="B70" s="140" t="s">
        <v>324</v>
      </c>
      <c r="C70" s="52"/>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135">
        <f>'Housing benefits'!AH26</f>
        <v>320.9395900106818</v>
      </c>
      <c r="AI70" s="135">
        <f>'Housing benefits'!AI26</f>
        <v>352.75813604081998</v>
      </c>
      <c r="AJ70" s="135">
        <f>'Housing benefits'!AJ26</f>
        <v>455.35323341022615</v>
      </c>
      <c r="AK70" s="135">
        <f>'Housing benefits'!AK26</f>
        <v>736.40552867942881</v>
      </c>
      <c r="AL70" s="135">
        <f>'Housing benefits'!AL26</f>
        <v>946.35929177961918</v>
      </c>
      <c r="AM70" s="135">
        <f>'Housing benefits'!AM26</f>
        <v>1119.0866247744702</v>
      </c>
      <c r="AN70" s="135">
        <f>'Housing benefits'!AN26</f>
        <v>1260.4022225303984</v>
      </c>
      <c r="AO70" s="135">
        <f>'Housing benefits'!AO26</f>
        <v>1413.4558865030046</v>
      </c>
      <c r="AP70" s="135">
        <f>'Housing benefits'!AP26</f>
        <v>1518.3915054319073</v>
      </c>
      <c r="AQ70" s="135">
        <f>'Housing benefits'!AQ26</f>
        <v>1572.8116400781266</v>
      </c>
      <c r="AR70" s="135">
        <f>'Housing benefits'!AR26</f>
        <v>1819.8820000000001</v>
      </c>
      <c r="AS70" s="135">
        <f>'Housing benefits'!AS26</f>
        <v>2044.9829999999999</v>
      </c>
      <c r="AT70" s="135">
        <f>'Housing benefits'!AT26</f>
        <v>2323.52</v>
      </c>
      <c r="AU70" s="135">
        <f>'Housing benefits'!AU26</f>
        <v>2573.1280000000002</v>
      </c>
      <c r="AV70" s="135">
        <f>'Housing benefits'!AV26</f>
        <v>2807.8249999999998</v>
      </c>
      <c r="AW70" s="135">
        <f>'Housing benefits'!AW26</f>
        <v>3189.0050000000001</v>
      </c>
      <c r="AX70" s="135">
        <f>'Housing benefits'!AX26</f>
        <v>3402.2148963971672</v>
      </c>
      <c r="AY70" s="135">
        <f>'Housing benefits'!AY26</f>
        <v>3614.8473488867526</v>
      </c>
      <c r="AZ70" s="135">
        <f>'Housing benefits'!AZ26</f>
        <v>3751.9206727282358</v>
      </c>
      <c r="BA70" s="135">
        <f>'Housing benefits'!BA26</f>
        <v>3788.0146137757624</v>
      </c>
      <c r="BB70" s="135">
        <f>'Housing benefits'!BB26</f>
        <v>3851.7417929521921</v>
      </c>
      <c r="BC70" s="135">
        <f>'Housing benefits'!BC26</f>
        <v>3997.2728888889624</v>
      </c>
      <c r="BD70" s="135">
        <f>'Housing benefits'!BD26</f>
        <v>4207.3417317175063</v>
      </c>
      <c r="BE70" s="135">
        <f>'Housing benefits'!BE26</f>
        <v>4458.6120397296809</v>
      </c>
      <c r="BF70" s="135">
        <f>'Housing benefits'!BF26</f>
        <v>4782.8062827579006</v>
      </c>
      <c r="BG70" s="135">
        <f>'Housing benefits'!BG26</f>
        <v>4439.9426964228405</v>
      </c>
      <c r="BH70" s="135">
        <f>'Housing benefits'!BH26</f>
        <v>4548.4601171225586</v>
      </c>
      <c r="BI70" s="135">
        <f>'Housing benefits'!BI26</f>
        <v>4563.9384927414358</v>
      </c>
      <c r="BJ70" s="135">
        <f>'Housing benefits'!BJ26</f>
        <v>4861.4789099542368</v>
      </c>
      <c r="BK70" s="135">
        <f>'Housing benefits'!BK26</f>
        <v>4923.6027084858815</v>
      </c>
      <c r="BL70" s="135">
        <f>'Housing benefits'!BL26</f>
        <v>5503.9442212258709</v>
      </c>
      <c r="BM70" s="135">
        <f>'Housing benefits'!BM26</f>
        <v>5762.4397376097304</v>
      </c>
      <c r="BN70" s="135">
        <f>'Housing benefits'!BN26</f>
        <v>5948.9797621593234</v>
      </c>
      <c r="BO70" s="135">
        <f>'Housing benefits'!BO26</f>
        <v>6241.622946717006</v>
      </c>
      <c r="BP70" s="135">
        <f>'Housing benefits'!BP26</f>
        <v>6427.139962759471</v>
      </c>
      <c r="BQ70" s="135">
        <f>'Housing benefits'!BQ26</f>
        <v>6544.0581409153201</v>
      </c>
      <c r="BR70" s="135">
        <f>'Housing benefits'!BR26</f>
        <v>6578.0549409279665</v>
      </c>
      <c r="BS70" s="135">
        <f>'Housing benefits'!BS26</f>
        <v>6527.4880116677159</v>
      </c>
      <c r="BT70" s="135">
        <f>'Housing benefits'!BT26</f>
        <v>6329.2889150000001</v>
      </c>
      <c r="BU70" s="135">
        <f>'Housing benefits'!BU26</f>
        <v>6021.2409491495519</v>
      </c>
      <c r="BV70" s="135">
        <f>'Housing benefits'!BV26</f>
        <v>5663.8192617300729</v>
      </c>
      <c r="BW70" s="135">
        <f>'Housing benefits'!BW26</f>
        <v>5415.9317707817163</v>
      </c>
      <c r="BX70" s="135">
        <f>'Housing benefits'!BX26</f>
        <v>5379.7954509551701</v>
      </c>
      <c r="BY70" s="135">
        <f>'Housing benefits'!BY26</f>
        <v>5555.152563078288</v>
      </c>
      <c r="BZ70" s="136">
        <f>'Housing benefits'!BZ26</f>
        <v>5793.4792792082335</v>
      </c>
    </row>
    <row r="71" spans="1:78" x14ac:dyDescent="0.2">
      <c r="A71" s="133"/>
      <c r="B71" s="140" t="s">
        <v>301</v>
      </c>
      <c r="C71" s="52"/>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135">
        <f>'Housing benefits'!AH27</f>
        <v>400.06040998931815</v>
      </c>
      <c r="AI71" s="135">
        <f>'Housing benefits'!AI27</f>
        <v>440.24186395917997</v>
      </c>
      <c r="AJ71" s="135">
        <f>'Housing benefits'!AJ27</f>
        <v>568.64676658977396</v>
      </c>
      <c r="AK71" s="135">
        <f>'Housing benefits'!AK27</f>
        <v>919.19447132057121</v>
      </c>
      <c r="AL71" s="135">
        <f>'Housing benefits'!AL27</f>
        <v>1181.6407082203809</v>
      </c>
      <c r="AM71" s="135">
        <f>'Housing benefits'!AM27</f>
        <v>1396.9133752255298</v>
      </c>
      <c r="AN71" s="135">
        <f>'Housing benefits'!AN27</f>
        <v>1572.5977774696016</v>
      </c>
      <c r="AO71" s="135">
        <f>'Housing benefits'!AO27</f>
        <v>1763.5441134969951</v>
      </c>
      <c r="AP71" s="135">
        <f>'Housing benefits'!AP27</f>
        <v>1896.6084945680932</v>
      </c>
      <c r="AQ71" s="135">
        <f>'Housing benefits'!AQ27</f>
        <v>1963.1883599218736</v>
      </c>
      <c r="AR71" s="135">
        <f>'Housing benefits'!AR27</f>
        <v>1903.5669999999996</v>
      </c>
      <c r="AS71" s="135">
        <f>'Housing benefits'!AS27</f>
        <v>2187.5540000000001</v>
      </c>
      <c r="AT71" s="135">
        <f>'Housing benefits'!AT27</f>
        <v>2771.8209999999999</v>
      </c>
      <c r="AU71" s="135">
        <f>'Housing benefits'!AU27</f>
        <v>3785.5240000000008</v>
      </c>
      <c r="AV71" s="135">
        <f>'Housing benefits'!AV27</f>
        <v>5004.2709999999997</v>
      </c>
      <c r="AW71" s="135">
        <f>'Housing benefits'!AW27</f>
        <v>6027.8400000000011</v>
      </c>
      <c r="AX71" s="135">
        <f>'Housing benefits'!AX27</f>
        <v>6701.0210236028324</v>
      </c>
      <c r="AY71" s="135">
        <f>'Housing benefits'!AY27</f>
        <v>7259.8193451132465</v>
      </c>
      <c r="AZ71" s="135">
        <f>'Housing benefits'!AZ27</f>
        <v>7627.8412922717607</v>
      </c>
      <c r="BA71" s="135">
        <f>'Housing benefits'!BA27</f>
        <v>7388.3815092242394</v>
      </c>
      <c r="BB71" s="135">
        <f>'Housing benefits'!BB27</f>
        <v>7213.0624270478074</v>
      </c>
      <c r="BC71" s="135">
        <f>'Housing benefits'!BC27</f>
        <v>7066.8309277856351</v>
      </c>
      <c r="BD71" s="135">
        <f>'Housing benefits'!BD27</f>
        <v>6955.0272430824934</v>
      </c>
      <c r="BE71" s="135">
        <f>'Housing benefits'!BE27</f>
        <v>7130.0830912703177</v>
      </c>
      <c r="BF71" s="135">
        <f>'Housing benefits'!BF27</f>
        <v>7853.4141332420995</v>
      </c>
      <c r="BG71" s="135">
        <f>'Housing benefits'!BG27</f>
        <v>7907.4304242871603</v>
      </c>
      <c r="BH71" s="135">
        <f>'Housing benefits'!BH27</f>
        <v>8609.1099443174389</v>
      </c>
      <c r="BI71" s="135">
        <f>'Housing benefits'!BI27</f>
        <v>9364.2666422585644</v>
      </c>
      <c r="BJ71" s="135">
        <f>'Housing benefits'!BJ27</f>
        <v>9979.0686760457666</v>
      </c>
      <c r="BK71" s="135">
        <f>'Housing benefits'!BK27</f>
        <v>10808.197886514117</v>
      </c>
      <c r="BL71" s="135">
        <f>'Housing benefits'!BL27</f>
        <v>11599.496940774132</v>
      </c>
      <c r="BM71" s="135">
        <f>'Housing benefits'!BM27</f>
        <v>14226.791440390265</v>
      </c>
      <c r="BN71" s="135">
        <f>'Housing benefits'!BN27</f>
        <v>15478.01053884067</v>
      </c>
      <c r="BO71" s="135">
        <f>'Housing benefits'!BO27</f>
        <v>16578.667176283001</v>
      </c>
      <c r="BP71" s="135">
        <f>'Housing benefits'!BP27</f>
        <v>17472.491649240532</v>
      </c>
      <c r="BQ71" s="135">
        <f>'Housing benefits'!BQ27</f>
        <v>17625.749532084679</v>
      </c>
      <c r="BR71" s="135">
        <f>'Housing benefits'!BR27</f>
        <v>17738.510614072031</v>
      </c>
      <c r="BS71" s="135">
        <f>'Housing benefits'!BS27</f>
        <v>17716.225635332288</v>
      </c>
      <c r="BT71" s="135">
        <f>'Housing benefits'!BT27</f>
        <v>17111.31100400001</v>
      </c>
      <c r="BU71" s="135">
        <f>'Housing benefits'!BU27</f>
        <v>16359.144902174701</v>
      </c>
      <c r="BV71" s="135">
        <f>'Housing benefits'!BV27</f>
        <v>18176.359553692651</v>
      </c>
      <c r="BW71" s="135">
        <f>'Housing benefits'!BW27</f>
        <v>18526.171583910233</v>
      </c>
      <c r="BX71" s="135">
        <f>'Housing benefits'!BX27</f>
        <v>18136.851048745739</v>
      </c>
      <c r="BY71" s="135">
        <f>'Housing benefits'!BY27</f>
        <v>18519.385644747814</v>
      </c>
      <c r="BZ71" s="136">
        <f>'Housing benefits'!BZ27</f>
        <v>18852.077608099407</v>
      </c>
    </row>
    <row r="72" spans="1:78" s="58" customFormat="1" ht="15.75" x14ac:dyDescent="0.25">
      <c r="A72" s="147"/>
      <c r="B72" s="224" t="s">
        <v>93</v>
      </c>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48">
        <f>SUM(AH70:AH71)</f>
        <v>721</v>
      </c>
      <c r="AI72" s="48">
        <f t="shared" ref="AI72:BL72" si="15">SUM(AI70:AI71)</f>
        <v>793</v>
      </c>
      <c r="AJ72" s="48">
        <f t="shared" si="15"/>
        <v>1024</v>
      </c>
      <c r="AK72" s="48">
        <f t="shared" si="15"/>
        <v>1655.6</v>
      </c>
      <c r="AL72" s="48">
        <f t="shared" si="15"/>
        <v>2128</v>
      </c>
      <c r="AM72" s="48">
        <f t="shared" si="15"/>
        <v>2516</v>
      </c>
      <c r="AN72" s="48">
        <f t="shared" si="15"/>
        <v>2833</v>
      </c>
      <c r="AO72" s="48">
        <f t="shared" si="15"/>
        <v>3177</v>
      </c>
      <c r="AP72" s="48">
        <f t="shared" si="15"/>
        <v>3415.0000000000005</v>
      </c>
      <c r="AQ72" s="48">
        <f t="shared" si="15"/>
        <v>3536</v>
      </c>
      <c r="AR72" s="48">
        <f t="shared" si="15"/>
        <v>3723.4489999999996</v>
      </c>
      <c r="AS72" s="48">
        <f t="shared" si="15"/>
        <v>4232.5370000000003</v>
      </c>
      <c r="AT72" s="48">
        <f t="shared" si="15"/>
        <v>5095.3410000000003</v>
      </c>
      <c r="AU72" s="48">
        <f t="shared" si="15"/>
        <v>6358.652000000001</v>
      </c>
      <c r="AV72" s="48">
        <f t="shared" si="15"/>
        <v>7812.0959999999995</v>
      </c>
      <c r="AW72" s="48">
        <f t="shared" si="15"/>
        <v>9216.8450000000012</v>
      </c>
      <c r="AX72" s="48">
        <f t="shared" si="15"/>
        <v>10103.235919999999</v>
      </c>
      <c r="AY72" s="48">
        <f t="shared" si="15"/>
        <v>10874.666694</v>
      </c>
      <c r="AZ72" s="48">
        <f t="shared" si="15"/>
        <v>11379.761964999996</v>
      </c>
      <c r="BA72" s="48">
        <f t="shared" si="15"/>
        <v>11176.396123000002</v>
      </c>
      <c r="BB72" s="48">
        <f t="shared" si="15"/>
        <v>11064.80422</v>
      </c>
      <c r="BC72" s="48">
        <f t="shared" si="15"/>
        <v>11064.103816674597</v>
      </c>
      <c r="BD72" s="48">
        <f t="shared" si="15"/>
        <v>11162.3689748</v>
      </c>
      <c r="BE72" s="48">
        <f t="shared" si="15"/>
        <v>11588.695130999999</v>
      </c>
      <c r="BF72" s="48">
        <f t="shared" si="15"/>
        <v>12636.220416</v>
      </c>
      <c r="BG72" s="48">
        <f t="shared" si="15"/>
        <v>12347.373120710001</v>
      </c>
      <c r="BH72" s="48">
        <f t="shared" si="15"/>
        <v>13157.570061439998</v>
      </c>
      <c r="BI72" s="48">
        <f t="shared" si="15"/>
        <v>13928.205135</v>
      </c>
      <c r="BJ72" s="48">
        <f t="shared" si="15"/>
        <v>14840.547586000004</v>
      </c>
      <c r="BK72" s="48">
        <f t="shared" si="15"/>
        <v>15731.800594999999</v>
      </c>
      <c r="BL72" s="48">
        <f t="shared" si="15"/>
        <v>17103.441162000003</v>
      </c>
      <c r="BM72" s="48">
        <f t="shared" ref="BM72:BU72" si="16">BM71+BM70</f>
        <v>19989.231177999995</v>
      </c>
      <c r="BN72" s="48">
        <f t="shared" si="16"/>
        <v>21426.990300999994</v>
      </c>
      <c r="BO72" s="48">
        <f t="shared" si="16"/>
        <v>22820.290123000006</v>
      </c>
      <c r="BP72" s="48">
        <f t="shared" si="16"/>
        <v>23899.631612000005</v>
      </c>
      <c r="BQ72" s="48">
        <f t="shared" si="16"/>
        <v>24169.807672999999</v>
      </c>
      <c r="BR72" s="48">
        <f t="shared" si="16"/>
        <v>24316.565554999997</v>
      </c>
      <c r="BS72" s="48">
        <f t="shared" si="16"/>
        <v>24243.713647000004</v>
      </c>
      <c r="BT72" s="48">
        <f t="shared" si="16"/>
        <v>23440.599919000011</v>
      </c>
      <c r="BU72" s="48">
        <f t="shared" si="16"/>
        <v>22380.385851324252</v>
      </c>
      <c r="BV72" s="48">
        <f>BV71+BV70</f>
        <v>23840.178815422725</v>
      </c>
      <c r="BW72" s="48">
        <f>BW71+BW70</f>
        <v>23942.10335469195</v>
      </c>
      <c r="BX72" s="48">
        <f>BX71+BX70</f>
        <v>23516.64649970091</v>
      </c>
      <c r="BY72" s="48">
        <f>BY71+BY70</f>
        <v>24074.538207826103</v>
      </c>
      <c r="BZ72" s="49">
        <f>BZ71+BZ70</f>
        <v>24645.556887307641</v>
      </c>
    </row>
    <row r="73" spans="1:78" ht="26.25" customHeight="1" x14ac:dyDescent="0.25">
      <c r="A73" s="133"/>
      <c r="B73" s="224" t="s">
        <v>263</v>
      </c>
      <c r="C73" s="52"/>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6"/>
    </row>
    <row r="74" spans="1:78" x14ac:dyDescent="0.2">
      <c r="A74" s="133"/>
      <c r="B74" s="62" t="s">
        <v>135</v>
      </c>
      <c r="C74" s="52"/>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135">
        <f t="shared" ref="AH74:BX74" si="17">SUM(AH75:AH76)</f>
        <v>0</v>
      </c>
      <c r="AI74" s="135">
        <f t="shared" si="17"/>
        <v>0</v>
      </c>
      <c r="AJ74" s="135">
        <f t="shared" si="17"/>
        <v>0</v>
      </c>
      <c r="AK74" s="135">
        <f t="shared" si="17"/>
        <v>0</v>
      </c>
      <c r="AL74" s="135">
        <f t="shared" si="17"/>
        <v>0</v>
      </c>
      <c r="AM74" s="135">
        <f t="shared" si="17"/>
        <v>0</v>
      </c>
      <c r="AN74" s="135">
        <f t="shared" si="17"/>
        <v>0</v>
      </c>
      <c r="AO74" s="135">
        <f t="shared" si="17"/>
        <v>0</v>
      </c>
      <c r="AP74" s="135">
        <f t="shared" si="17"/>
        <v>0</v>
      </c>
      <c r="AQ74" s="135">
        <f t="shared" si="17"/>
        <v>0</v>
      </c>
      <c r="AR74" s="135">
        <f t="shared" si="17"/>
        <v>0</v>
      </c>
      <c r="AS74" s="135">
        <f t="shared" si="17"/>
        <v>0</v>
      </c>
      <c r="AT74" s="135">
        <f t="shared" si="17"/>
        <v>0</v>
      </c>
      <c r="AU74" s="135">
        <f t="shared" si="17"/>
        <v>0</v>
      </c>
      <c r="AV74" s="135">
        <f t="shared" si="17"/>
        <v>0</v>
      </c>
      <c r="AW74" s="135">
        <f t="shared" si="17"/>
        <v>0</v>
      </c>
      <c r="AX74" s="135">
        <f t="shared" si="17"/>
        <v>0</v>
      </c>
      <c r="AY74" s="135">
        <f t="shared" si="17"/>
        <v>0</v>
      </c>
      <c r="AZ74" s="135">
        <f t="shared" si="17"/>
        <v>0</v>
      </c>
      <c r="BA74" s="135">
        <f t="shared" si="17"/>
        <v>0</v>
      </c>
      <c r="BB74" s="135">
        <f t="shared" si="17"/>
        <v>0</v>
      </c>
      <c r="BC74" s="135">
        <f t="shared" si="17"/>
        <v>0</v>
      </c>
      <c r="BD74" s="135">
        <f t="shared" si="17"/>
        <v>0</v>
      </c>
      <c r="BE74" s="135">
        <f t="shared" si="17"/>
        <v>0</v>
      </c>
      <c r="BF74" s="135">
        <f t="shared" si="17"/>
        <v>0</v>
      </c>
      <c r="BG74" s="135">
        <f t="shared" si="17"/>
        <v>0</v>
      </c>
      <c r="BH74" s="135">
        <f t="shared" si="17"/>
        <v>0</v>
      </c>
      <c r="BI74" s="135">
        <f t="shared" si="17"/>
        <v>0</v>
      </c>
      <c r="BJ74" s="135">
        <f t="shared" si="17"/>
        <v>3.4359999999999999</v>
      </c>
      <c r="BK74" s="135">
        <f t="shared" si="17"/>
        <v>3.99</v>
      </c>
      <c r="BL74" s="135">
        <f t="shared" si="17"/>
        <v>211.09399999999999</v>
      </c>
      <c r="BM74" s="135">
        <f t="shared" si="17"/>
        <v>298.26100000000002</v>
      </c>
      <c r="BN74" s="135">
        <f t="shared" si="17"/>
        <v>435.41003044000001</v>
      </c>
      <c r="BO74" s="135">
        <f t="shared" si="17"/>
        <v>128.72999999999999</v>
      </c>
      <c r="BP74" s="135">
        <f t="shared" si="17"/>
        <v>141.73699999999999</v>
      </c>
      <c r="BQ74" s="135">
        <f t="shared" si="17"/>
        <v>8.4069999999999965</v>
      </c>
      <c r="BR74" s="135">
        <f t="shared" si="17"/>
        <v>11.036000000000001</v>
      </c>
      <c r="BS74" s="135">
        <f t="shared" si="17"/>
        <v>3.9260000000000019</v>
      </c>
      <c r="BT74" s="135">
        <f t="shared" si="17"/>
        <v>3.2965944199999972</v>
      </c>
      <c r="BU74" s="135">
        <f t="shared" si="17"/>
        <v>136.64184668724164</v>
      </c>
      <c r="BV74" s="135">
        <f t="shared" si="17"/>
        <v>136.3228479996335</v>
      </c>
      <c r="BW74" s="135">
        <f t="shared" si="17"/>
        <v>136.19003023432151</v>
      </c>
      <c r="BX74" s="135">
        <f t="shared" si="17"/>
        <v>136.05542105175567</v>
      </c>
      <c r="BY74" s="135">
        <f>SUM(BY75:BY76)</f>
        <v>135.9215243731162</v>
      </c>
      <c r="BZ74" s="136">
        <f>SUM(BZ75:BZ76)</f>
        <v>135.77583246428151</v>
      </c>
    </row>
    <row r="75" spans="1:78" x14ac:dyDescent="0.2">
      <c r="A75" s="133"/>
      <c r="B75" s="98" t="s">
        <v>325</v>
      </c>
      <c r="C75" s="52"/>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135">
        <f>'Table 2a'!AH87</f>
        <v>0</v>
      </c>
      <c r="AI75" s="135">
        <f>'Table 2a'!AI87</f>
        <v>0</v>
      </c>
      <c r="AJ75" s="135">
        <f>'Table 2a'!AJ87</f>
        <v>0</v>
      </c>
      <c r="AK75" s="135">
        <f>'Table 2a'!AK87</f>
        <v>0</v>
      </c>
      <c r="AL75" s="135">
        <f>'Table 2a'!AL87</f>
        <v>0</v>
      </c>
      <c r="AM75" s="135">
        <f>'Table 2a'!AM87</f>
        <v>0</v>
      </c>
      <c r="AN75" s="135">
        <f>'Table 2a'!AN87</f>
        <v>0</v>
      </c>
      <c r="AO75" s="135">
        <f>'Table 2a'!AO87</f>
        <v>0</v>
      </c>
      <c r="AP75" s="135">
        <f>'Table 2a'!AP87</f>
        <v>0</v>
      </c>
      <c r="AQ75" s="135">
        <f>'Table 2a'!AQ87</f>
        <v>0</v>
      </c>
      <c r="AR75" s="135">
        <f>'Table 2a'!AR87</f>
        <v>0</v>
      </c>
      <c r="AS75" s="135">
        <f>'Table 2a'!AS87</f>
        <v>0</v>
      </c>
      <c r="AT75" s="135">
        <f>'Table 2a'!AT87</f>
        <v>0</v>
      </c>
      <c r="AU75" s="135">
        <f>'Table 2a'!AU87</f>
        <v>0</v>
      </c>
      <c r="AV75" s="135">
        <f>'Table 2a'!AV87</f>
        <v>0</v>
      </c>
      <c r="AW75" s="135">
        <f>'Table 2a'!AW87</f>
        <v>0</v>
      </c>
      <c r="AX75" s="135">
        <f>'Table 2a'!AX87</f>
        <v>0</v>
      </c>
      <c r="AY75" s="135">
        <f>'Table 2a'!AY87</f>
        <v>0</v>
      </c>
      <c r="AZ75" s="135">
        <f>'Table 2a'!AZ87</f>
        <v>0</v>
      </c>
      <c r="BA75" s="135">
        <f>'Table 2a'!BA87</f>
        <v>0</v>
      </c>
      <c r="BB75" s="135">
        <f>'Table 2a'!BB87</f>
        <v>0</v>
      </c>
      <c r="BC75" s="135">
        <f>'Table 2a'!BC87</f>
        <v>0</v>
      </c>
      <c r="BD75" s="135">
        <f>'Table 2a'!BD87</f>
        <v>0</v>
      </c>
      <c r="BE75" s="135">
        <f>'Table 2a'!BE87</f>
        <v>0</v>
      </c>
      <c r="BF75" s="135">
        <f>'Table 2a'!BF87</f>
        <v>0</v>
      </c>
      <c r="BG75" s="135">
        <f>'Table 2a'!BG87</f>
        <v>0</v>
      </c>
      <c r="BH75" s="135">
        <f>'Table 2a'!BH87</f>
        <v>0</v>
      </c>
      <c r="BI75" s="135">
        <f>'Table 2a'!BI87</f>
        <v>0</v>
      </c>
      <c r="BJ75" s="135">
        <f>'Table 2a'!BJ87</f>
        <v>2.3854757613040265</v>
      </c>
      <c r="BK75" s="135">
        <f>'Table 2a'!BK87</f>
        <v>2.7799798323037712</v>
      </c>
      <c r="BL75" s="135">
        <f>'Table 2a'!BL87</f>
        <v>145.43650100833483</v>
      </c>
      <c r="BM75" s="135">
        <f>'Table 2a'!BM87</f>
        <v>193.92315446943357</v>
      </c>
      <c r="BN75" s="135">
        <f>'Table 2a'!BN87</f>
        <v>266.81067065860327</v>
      </c>
      <c r="BO75" s="135">
        <f>'Table 2a'!BO87</f>
        <v>77.89376230618096</v>
      </c>
      <c r="BP75" s="135">
        <f>'Table 2a'!BP87</f>
        <v>83.761185046642368</v>
      </c>
      <c r="BQ75" s="135">
        <f>'Table 2a'!BQ87</f>
        <v>4.8547000187328013</v>
      </c>
      <c r="BR75" s="135">
        <f>'Table 2a'!BR87</f>
        <v>6.144183842691306</v>
      </c>
      <c r="BS75" s="135">
        <f>'Table 2a'!BS87</f>
        <v>1.9437355560062652</v>
      </c>
      <c r="BT75" s="135">
        <f>'Table 2a'!BT87</f>
        <v>1.6169761388612867</v>
      </c>
      <c r="BU75" s="135">
        <f>'Table 2a'!BU87</f>
        <v>67.463581167414333</v>
      </c>
      <c r="BV75" s="135">
        <f>'Table 2a'!BV87</f>
        <v>67.262112540709353</v>
      </c>
      <c r="BW75" s="135">
        <f>'Table 2a'!BW87</f>
        <v>67.140422294625395</v>
      </c>
      <c r="BX75" s="135">
        <f>'Table 2a'!BX87</f>
        <v>67.015130234413178</v>
      </c>
      <c r="BY75" s="135">
        <f>'Table 2a'!BY87</f>
        <v>66.901951231678609</v>
      </c>
      <c r="BZ75" s="136">
        <f>'Table 2a'!BZ87</f>
        <v>66.792929017214064</v>
      </c>
    </row>
    <row r="76" spans="1:78" x14ac:dyDescent="0.2">
      <c r="A76" s="133"/>
      <c r="B76" s="98" t="s">
        <v>326</v>
      </c>
      <c r="C76" s="52"/>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135">
        <f>'Table 2a'!AH28</f>
        <v>0</v>
      </c>
      <c r="AI76" s="135">
        <f>'Table 2a'!AI28</f>
        <v>0</v>
      </c>
      <c r="AJ76" s="135">
        <f>'Table 2a'!AJ28</f>
        <v>0</v>
      </c>
      <c r="AK76" s="135">
        <f>'Table 2a'!AK28</f>
        <v>0</v>
      </c>
      <c r="AL76" s="135">
        <f>'Table 2a'!AL28</f>
        <v>0</v>
      </c>
      <c r="AM76" s="135">
        <f>'Table 2a'!AM28</f>
        <v>0</v>
      </c>
      <c r="AN76" s="135">
        <f>'Table 2a'!AN28</f>
        <v>0</v>
      </c>
      <c r="AO76" s="135">
        <f>'Table 2a'!AO28</f>
        <v>0</v>
      </c>
      <c r="AP76" s="135">
        <f>'Table 2a'!AP28</f>
        <v>0</v>
      </c>
      <c r="AQ76" s="135">
        <f>'Table 2a'!AQ28</f>
        <v>0</v>
      </c>
      <c r="AR76" s="135">
        <f>'Table 2a'!AR28</f>
        <v>0</v>
      </c>
      <c r="AS76" s="135">
        <f>'Table 2a'!AS28</f>
        <v>0</v>
      </c>
      <c r="AT76" s="135">
        <f>'Table 2a'!AT28</f>
        <v>0</v>
      </c>
      <c r="AU76" s="135">
        <f>'Table 2a'!AU28</f>
        <v>0</v>
      </c>
      <c r="AV76" s="135">
        <f>'Table 2a'!AV28</f>
        <v>0</v>
      </c>
      <c r="AW76" s="135">
        <f>'Table 2a'!AW28</f>
        <v>0</v>
      </c>
      <c r="AX76" s="135">
        <f>'Table 2a'!AX28</f>
        <v>0</v>
      </c>
      <c r="AY76" s="135">
        <f>'Table 2a'!AY28</f>
        <v>0</v>
      </c>
      <c r="AZ76" s="135">
        <f>'Table 2a'!AZ28</f>
        <v>0</v>
      </c>
      <c r="BA76" s="135">
        <f>'Table 2a'!BA28</f>
        <v>0</v>
      </c>
      <c r="BB76" s="135">
        <f>'Table 2a'!BB28</f>
        <v>0</v>
      </c>
      <c r="BC76" s="135">
        <f>'Table 2a'!BC28</f>
        <v>0</v>
      </c>
      <c r="BD76" s="135">
        <f>'Table 2a'!BD28</f>
        <v>0</v>
      </c>
      <c r="BE76" s="135">
        <f>'Table 2a'!BE28</f>
        <v>0</v>
      </c>
      <c r="BF76" s="135">
        <f>'Table 2a'!BF28</f>
        <v>0</v>
      </c>
      <c r="BG76" s="135">
        <f>'Table 2a'!BG28</f>
        <v>0</v>
      </c>
      <c r="BH76" s="135">
        <f>'Table 2a'!BH28</f>
        <v>0</v>
      </c>
      <c r="BI76" s="135">
        <f>'Table 2a'!BI28</f>
        <v>0</v>
      </c>
      <c r="BJ76" s="135">
        <f>'Table 2a'!BJ28</f>
        <v>1.0505242386959734</v>
      </c>
      <c r="BK76" s="135">
        <f>'Table 2a'!BK28</f>
        <v>1.210020167696229</v>
      </c>
      <c r="BL76" s="135">
        <f>'Table 2a'!BL28</f>
        <v>65.657498991665165</v>
      </c>
      <c r="BM76" s="135">
        <f>'Table 2a'!BM28</f>
        <v>104.33784553056645</v>
      </c>
      <c r="BN76" s="135">
        <f>'Table 2a'!BN28</f>
        <v>168.59935978139674</v>
      </c>
      <c r="BO76" s="135">
        <f>'Table 2a'!BO28</f>
        <v>50.836237693819029</v>
      </c>
      <c r="BP76" s="135">
        <f>'Table 2a'!BP28</f>
        <v>57.975814953357627</v>
      </c>
      <c r="BQ76" s="135">
        <f>'Table 2a'!BQ28</f>
        <v>3.5522999812671952</v>
      </c>
      <c r="BR76" s="135">
        <f>'Table 2a'!BR28</f>
        <v>4.8918161573086953</v>
      </c>
      <c r="BS76" s="135">
        <f>'Table 2a'!BS28</f>
        <v>1.9822644439937367</v>
      </c>
      <c r="BT76" s="135">
        <f>'Table 2a'!BT28</f>
        <v>1.6796182811387106</v>
      </c>
      <c r="BU76" s="135">
        <f>'Table 2a'!BU28</f>
        <v>69.178265519827292</v>
      </c>
      <c r="BV76" s="135">
        <f>'Table 2a'!BV28</f>
        <v>69.060735458924142</v>
      </c>
      <c r="BW76" s="135">
        <f>'Table 2a'!BW28</f>
        <v>69.049607939696102</v>
      </c>
      <c r="BX76" s="135">
        <f>'Table 2a'!BX28</f>
        <v>69.040290817342509</v>
      </c>
      <c r="BY76" s="135">
        <f>'Table 2a'!BY28</f>
        <v>69.019573141437604</v>
      </c>
      <c r="BZ76" s="136">
        <f>'Table 2a'!BZ28</f>
        <v>68.982903447067429</v>
      </c>
    </row>
    <row r="77" spans="1:78" x14ac:dyDescent="0.2">
      <c r="A77" s="133"/>
      <c r="B77" s="62" t="s">
        <v>140</v>
      </c>
      <c r="C77" s="52"/>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135">
        <f>'Table 1a'!AH18</f>
        <v>0</v>
      </c>
      <c r="AI77" s="135">
        <f>'Table 1a'!AI18</f>
        <v>0</v>
      </c>
      <c r="AJ77" s="135">
        <f>'Table 1a'!AJ18</f>
        <v>0</v>
      </c>
      <c r="AK77" s="135">
        <f>'Table 1a'!AK18</f>
        <v>0</v>
      </c>
      <c r="AL77" s="135">
        <f>'Table 1a'!AL18</f>
        <v>0</v>
      </c>
      <c r="AM77" s="135">
        <f>'Table 1a'!AM18</f>
        <v>0</v>
      </c>
      <c r="AN77" s="135">
        <f>'Table 1a'!AN18</f>
        <v>0</v>
      </c>
      <c r="AO77" s="135">
        <f>'Table 1a'!AO18</f>
        <v>0</v>
      </c>
      <c r="AP77" s="135">
        <f>'Table 1a'!AP18</f>
        <v>0</v>
      </c>
      <c r="AQ77" s="135">
        <f>'Table 1a'!AQ18</f>
        <v>0</v>
      </c>
      <c r="AR77" s="135">
        <f>'Table 1a'!AR18</f>
        <v>0</v>
      </c>
      <c r="AS77" s="135">
        <f>'Table 1a'!AS18</f>
        <v>0</v>
      </c>
      <c r="AT77" s="135">
        <f>'Table 1a'!AT18</f>
        <v>0</v>
      </c>
      <c r="AU77" s="135">
        <f>'Table 1a'!AU18</f>
        <v>0</v>
      </c>
      <c r="AV77" s="135">
        <f>'Table 1a'!AV18</f>
        <v>0</v>
      </c>
      <c r="AW77" s="135">
        <f>'Table 1a'!AW18</f>
        <v>0</v>
      </c>
      <c r="AX77" s="135">
        <f>'Table 1a'!AX18</f>
        <v>0</v>
      </c>
      <c r="AY77" s="135">
        <f>'Table 1a'!AY18</f>
        <v>0</v>
      </c>
      <c r="AZ77" s="135">
        <f>'Table 1a'!AZ18</f>
        <v>0</v>
      </c>
      <c r="BA77" s="135">
        <f>'Table 1a'!BA18</f>
        <v>0</v>
      </c>
      <c r="BB77" s="135">
        <f>'Table 1a'!BB18</f>
        <v>0</v>
      </c>
      <c r="BC77" s="135">
        <f>'Table 1a'!BC18</f>
        <v>0</v>
      </c>
      <c r="BD77" s="135">
        <f>'Table 1a'!BD18</f>
        <v>0</v>
      </c>
      <c r="BE77" s="135">
        <f>'Table 1a'!BE18</f>
        <v>6.8540000000000001</v>
      </c>
      <c r="BF77" s="135">
        <f>'Table 1a'!BF18</f>
        <v>13.107519600000002</v>
      </c>
      <c r="BG77" s="135">
        <f>'Table 1a'!BG18</f>
        <v>14.986460219999998</v>
      </c>
      <c r="BH77" s="135">
        <f>'Table 1a'!BH18</f>
        <v>16.622024122071426</v>
      </c>
      <c r="BI77" s="135">
        <f>'Table 1a'!BI18</f>
        <v>17.693564299999998</v>
      </c>
      <c r="BJ77" s="135">
        <f>'Table 1a'!BJ18</f>
        <v>19.498030839999998</v>
      </c>
      <c r="BK77" s="135">
        <f>'Table 1a'!BK18</f>
        <v>20.507303</v>
      </c>
      <c r="BL77" s="135">
        <f>'Table 1a'!BL18</f>
        <v>21.180479929999997</v>
      </c>
      <c r="BM77" s="135">
        <f>'Table 1a'!BM18</f>
        <v>21.798681950000002</v>
      </c>
      <c r="BN77" s="135">
        <f>'Table 1a'!BN18</f>
        <v>21.362664119999998</v>
      </c>
      <c r="BO77" s="135">
        <f>'Table 1a'!BO18</f>
        <v>22.339751259999996</v>
      </c>
      <c r="BP77" s="135">
        <f>'Table 1a'!BP18</f>
        <v>56.572572000000001</v>
      </c>
      <c r="BQ77" s="135">
        <f>'Table 1a'!BQ18</f>
        <v>176.393889</v>
      </c>
      <c r="BR77" s="135">
        <f>'Table 1a'!BR18</f>
        <v>199.78361200000001</v>
      </c>
      <c r="BS77" s="135">
        <f>'Table 1a'!BS18</f>
        <v>163.36812400000002</v>
      </c>
      <c r="BT77" s="135">
        <f>'Table 1a'!BT18</f>
        <v>183.73239999999998</v>
      </c>
      <c r="BU77" s="135">
        <f>'Table 1a'!BU18</f>
        <v>166.5</v>
      </c>
      <c r="BV77" s="135">
        <f>'Table 1a'!BV18</f>
        <v>153</v>
      </c>
      <c r="BW77" s="135">
        <f>'Table 1a'!BW18</f>
        <v>139.5</v>
      </c>
      <c r="BX77" s="135">
        <f>'Table 1a'!BX18</f>
        <v>126</v>
      </c>
      <c r="BY77" s="135">
        <f>'Table 1a'!BY18</f>
        <v>126</v>
      </c>
      <c r="BZ77" s="136">
        <f>'Table 1a'!BZ18</f>
        <v>126</v>
      </c>
    </row>
    <row r="78" spans="1:78" ht="25.9" customHeight="1" x14ac:dyDescent="0.2">
      <c r="A78" s="133"/>
      <c r="B78" s="62" t="s">
        <v>146</v>
      </c>
      <c r="C78" s="52"/>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135">
        <f t="shared" ref="AH78:BX78" si="18">SUM(AH79:AH80)</f>
        <v>0</v>
      </c>
      <c r="AI78" s="135">
        <f t="shared" si="18"/>
        <v>0</v>
      </c>
      <c r="AJ78" s="135">
        <f t="shared" si="18"/>
        <v>0</v>
      </c>
      <c r="AK78" s="135">
        <f t="shared" si="18"/>
        <v>0</v>
      </c>
      <c r="AL78" s="135">
        <f t="shared" si="18"/>
        <v>0</v>
      </c>
      <c r="AM78" s="135">
        <f t="shared" si="18"/>
        <v>0</v>
      </c>
      <c r="AN78" s="135">
        <f t="shared" si="18"/>
        <v>0</v>
      </c>
      <c r="AO78" s="135">
        <f t="shared" si="18"/>
        <v>0</v>
      </c>
      <c r="AP78" s="135">
        <f t="shared" si="18"/>
        <v>0</v>
      </c>
      <c r="AQ78" s="135">
        <f t="shared" si="18"/>
        <v>0</v>
      </c>
      <c r="AR78" s="135">
        <f t="shared" si="18"/>
        <v>0</v>
      </c>
      <c r="AS78" s="135">
        <f t="shared" si="18"/>
        <v>0</v>
      </c>
      <c r="AT78" s="135">
        <f t="shared" si="18"/>
        <v>0</v>
      </c>
      <c r="AU78" s="135">
        <f t="shared" si="18"/>
        <v>0</v>
      </c>
      <c r="AV78" s="135">
        <f t="shared" si="18"/>
        <v>0</v>
      </c>
      <c r="AW78" s="135">
        <f t="shared" si="18"/>
        <v>0</v>
      </c>
      <c r="AX78" s="135">
        <f t="shared" si="18"/>
        <v>0</v>
      </c>
      <c r="AY78" s="135">
        <f t="shared" si="18"/>
        <v>0</v>
      </c>
      <c r="AZ78" s="135">
        <f t="shared" si="18"/>
        <v>0</v>
      </c>
      <c r="BA78" s="135">
        <f t="shared" si="18"/>
        <v>0</v>
      </c>
      <c r="BB78" s="135">
        <f t="shared" si="18"/>
        <v>0</v>
      </c>
      <c r="BC78" s="135">
        <f t="shared" si="18"/>
        <v>0</v>
      </c>
      <c r="BD78" s="135">
        <f t="shared" si="18"/>
        <v>0</v>
      </c>
      <c r="BE78" s="135">
        <f t="shared" si="18"/>
        <v>0</v>
      </c>
      <c r="BF78" s="135">
        <f t="shared" si="18"/>
        <v>0</v>
      </c>
      <c r="BG78" s="135">
        <f t="shared" si="18"/>
        <v>0</v>
      </c>
      <c r="BH78" s="135">
        <f t="shared" si="18"/>
        <v>0</v>
      </c>
      <c r="BI78" s="135">
        <f t="shared" si="18"/>
        <v>0</v>
      </c>
      <c r="BJ78" s="135">
        <f t="shared" si="18"/>
        <v>46.637999999999998</v>
      </c>
      <c r="BK78" s="135">
        <f t="shared" si="18"/>
        <v>46.658999999999999</v>
      </c>
      <c r="BL78" s="135">
        <f t="shared" si="18"/>
        <v>50.039000000000001</v>
      </c>
      <c r="BM78" s="135">
        <f t="shared" si="18"/>
        <v>47.561</v>
      </c>
      <c r="BN78" s="135">
        <f t="shared" si="18"/>
        <v>44.601999999999997</v>
      </c>
      <c r="BO78" s="135">
        <f t="shared" si="18"/>
        <v>46.558457389804701</v>
      </c>
      <c r="BP78" s="135">
        <f t="shared" si="18"/>
        <v>43.945999999999998</v>
      </c>
      <c r="BQ78" s="135">
        <f t="shared" si="18"/>
        <v>44.098999999999997</v>
      </c>
      <c r="BR78" s="135">
        <f t="shared" si="18"/>
        <v>44.164999999999999</v>
      </c>
      <c r="BS78" s="135">
        <f t="shared" si="18"/>
        <v>39.841999999999999</v>
      </c>
      <c r="BT78" s="135">
        <f t="shared" si="18"/>
        <v>38.341528220000001</v>
      </c>
      <c r="BU78" s="135">
        <f t="shared" si="18"/>
        <v>36.965647851564817</v>
      </c>
      <c r="BV78" s="135">
        <f t="shared" si="18"/>
        <v>39.191225960746756</v>
      </c>
      <c r="BW78" s="135">
        <f t="shared" si="18"/>
        <v>43.075456949247865</v>
      </c>
      <c r="BX78" s="135">
        <f t="shared" si="18"/>
        <v>47.368843989344796</v>
      </c>
      <c r="BY78" s="135">
        <f>SUM(BY79:BY80)</f>
        <v>51.185091969636517</v>
      </c>
      <c r="BZ78" s="136">
        <f>SUM(BZ79:BZ80)</f>
        <v>52.668751575710019</v>
      </c>
    </row>
    <row r="79" spans="1:78" x14ac:dyDescent="0.2">
      <c r="A79" s="133"/>
      <c r="B79" s="98" t="s">
        <v>325</v>
      </c>
      <c r="C79" s="52"/>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135">
        <f>'Table 2a'!AH92</f>
        <v>0</v>
      </c>
      <c r="AI79" s="135">
        <f>'Table 2a'!AI92</f>
        <v>0</v>
      </c>
      <c r="AJ79" s="135">
        <f>'Table 2a'!AJ92</f>
        <v>0</v>
      </c>
      <c r="AK79" s="135">
        <f>'Table 2a'!AK92</f>
        <v>0</v>
      </c>
      <c r="AL79" s="135">
        <f>'Table 2a'!AL92</f>
        <v>0</v>
      </c>
      <c r="AM79" s="135">
        <f>'Table 2a'!AM92</f>
        <v>0</v>
      </c>
      <c r="AN79" s="135">
        <f>'Table 2a'!AN92</f>
        <v>0</v>
      </c>
      <c r="AO79" s="135">
        <f>'Table 2a'!AO92</f>
        <v>0</v>
      </c>
      <c r="AP79" s="135">
        <f>'Table 2a'!AP92</f>
        <v>0</v>
      </c>
      <c r="AQ79" s="135">
        <f>'Table 2a'!AQ92</f>
        <v>0</v>
      </c>
      <c r="AR79" s="135">
        <f>'Table 2a'!AR92</f>
        <v>0</v>
      </c>
      <c r="AS79" s="135">
        <f>'Table 2a'!AS92</f>
        <v>0</v>
      </c>
      <c r="AT79" s="135">
        <f>'Table 2a'!AT92</f>
        <v>0</v>
      </c>
      <c r="AU79" s="135">
        <f>'Table 2a'!AU92</f>
        <v>0</v>
      </c>
      <c r="AV79" s="135">
        <f>'Table 2a'!AV92</f>
        <v>0</v>
      </c>
      <c r="AW79" s="135">
        <f>'Table 2a'!AW92</f>
        <v>0</v>
      </c>
      <c r="AX79" s="135">
        <f>'Table 2a'!AX92</f>
        <v>0</v>
      </c>
      <c r="AY79" s="135">
        <f>'Table 2a'!AY92</f>
        <v>0</v>
      </c>
      <c r="AZ79" s="135">
        <f>'Table 2a'!AZ92</f>
        <v>0</v>
      </c>
      <c r="BA79" s="135">
        <f>'Table 2a'!BA92</f>
        <v>0</v>
      </c>
      <c r="BB79" s="135">
        <f>'Table 2a'!BB92</f>
        <v>0</v>
      </c>
      <c r="BC79" s="135">
        <f>'Table 2a'!BC92</f>
        <v>0</v>
      </c>
      <c r="BD79" s="135">
        <f>'Table 2a'!BD92</f>
        <v>0</v>
      </c>
      <c r="BE79" s="135">
        <f>'Table 2a'!BE92</f>
        <v>0</v>
      </c>
      <c r="BF79" s="135">
        <f>'Table 2a'!BF92</f>
        <v>0</v>
      </c>
      <c r="BG79" s="135">
        <f>'Table 2a'!BG92</f>
        <v>0</v>
      </c>
      <c r="BH79" s="135">
        <f>'Table 2a'!BH92</f>
        <v>0</v>
      </c>
      <c r="BI79" s="135">
        <f>'Table 2a'!BI92</f>
        <v>0</v>
      </c>
      <c r="BJ79" s="135">
        <f>'Table 2a'!BJ92</f>
        <v>22.992533999999999</v>
      </c>
      <c r="BK79" s="135">
        <f>'Table 2a'!BK92</f>
        <v>22.396319999999999</v>
      </c>
      <c r="BL79" s="135">
        <f>'Table 2a'!BL92</f>
        <v>23.618407999999999</v>
      </c>
      <c r="BM79" s="135">
        <f>'Table 2a'!BM92</f>
        <v>22.115864999999999</v>
      </c>
      <c r="BN79" s="135">
        <f>'Table 2a'!BN92</f>
        <v>20.338511999999998</v>
      </c>
      <c r="BO79" s="135">
        <f>'Table 2a'!BO92</f>
        <v>21.323773484530555</v>
      </c>
      <c r="BP79" s="135">
        <f>'Table 2a'!BP92</f>
        <v>18.545211999999999</v>
      </c>
      <c r="BQ79" s="135">
        <f>'Table 2a'!BQ92</f>
        <v>17.904194</v>
      </c>
      <c r="BR79" s="135">
        <f>'Table 2a'!BR92</f>
        <v>16.738534999999999</v>
      </c>
      <c r="BS79" s="135">
        <f>'Table 2a'!BS92</f>
        <v>14.297962929999997</v>
      </c>
      <c r="BT79" s="135">
        <f>'Table 2a'!BT92</f>
        <v>13.026596008942981</v>
      </c>
      <c r="BU79" s="135">
        <f>'Table 2a'!BU92</f>
        <v>12.563111909805084</v>
      </c>
      <c r="BV79" s="135">
        <f>'Table 2a'!BV92</f>
        <v>13.319494888995358</v>
      </c>
      <c r="BW79" s="135">
        <f>'Table 2a'!BW92</f>
        <v>14.639586147452945</v>
      </c>
      <c r="BX79" s="135">
        <f>'Table 2a'!BX92</f>
        <v>16.09873281447291</v>
      </c>
      <c r="BY79" s="135">
        <f>'Table 2a'!BY92</f>
        <v>17.395719428761154</v>
      </c>
      <c r="BZ79" s="136">
        <f>'Table 2a'!BZ92</f>
        <v>17.899954651203487</v>
      </c>
    </row>
    <row r="80" spans="1:78" x14ac:dyDescent="0.2">
      <c r="A80" s="133"/>
      <c r="B80" s="98" t="s">
        <v>326</v>
      </c>
      <c r="C80" s="52"/>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135">
        <f>'Table 2a'!AH38</f>
        <v>0</v>
      </c>
      <c r="AI80" s="135">
        <f>'Table 2a'!AI38</f>
        <v>0</v>
      </c>
      <c r="AJ80" s="135">
        <f>'Table 2a'!AJ38</f>
        <v>0</v>
      </c>
      <c r="AK80" s="135">
        <f>'Table 2a'!AK38</f>
        <v>0</v>
      </c>
      <c r="AL80" s="135">
        <f>'Table 2a'!AL38</f>
        <v>0</v>
      </c>
      <c r="AM80" s="135">
        <f>'Table 2a'!AM38</f>
        <v>0</v>
      </c>
      <c r="AN80" s="135">
        <f>'Table 2a'!AN38</f>
        <v>0</v>
      </c>
      <c r="AO80" s="135">
        <f>'Table 2a'!AO38</f>
        <v>0</v>
      </c>
      <c r="AP80" s="135">
        <f>'Table 2a'!AP38</f>
        <v>0</v>
      </c>
      <c r="AQ80" s="135">
        <f>'Table 2a'!AQ38</f>
        <v>0</v>
      </c>
      <c r="AR80" s="135">
        <f>'Table 2a'!AR38</f>
        <v>0</v>
      </c>
      <c r="AS80" s="135">
        <f>'Table 2a'!AS38</f>
        <v>0</v>
      </c>
      <c r="AT80" s="135">
        <f>'Table 2a'!AT38</f>
        <v>0</v>
      </c>
      <c r="AU80" s="135">
        <f>'Table 2a'!AU38</f>
        <v>0</v>
      </c>
      <c r="AV80" s="135">
        <f>'Table 2a'!AV38</f>
        <v>0</v>
      </c>
      <c r="AW80" s="135">
        <f>'Table 2a'!AW38</f>
        <v>0</v>
      </c>
      <c r="AX80" s="135">
        <f>'Table 2a'!AX38</f>
        <v>0</v>
      </c>
      <c r="AY80" s="135">
        <f>'Table 2a'!AY38</f>
        <v>0</v>
      </c>
      <c r="AZ80" s="135">
        <f>'Table 2a'!AZ38</f>
        <v>0</v>
      </c>
      <c r="BA80" s="135">
        <f>'Table 2a'!BA38</f>
        <v>0</v>
      </c>
      <c r="BB80" s="135">
        <f>'Table 2a'!BB38</f>
        <v>0</v>
      </c>
      <c r="BC80" s="135">
        <f>'Table 2a'!BC38</f>
        <v>0</v>
      </c>
      <c r="BD80" s="135">
        <f>'Table 2a'!BD38</f>
        <v>0</v>
      </c>
      <c r="BE80" s="135">
        <f>'Table 2a'!BE38</f>
        <v>0</v>
      </c>
      <c r="BF80" s="135">
        <f>'Table 2a'!BF38</f>
        <v>0</v>
      </c>
      <c r="BG80" s="135">
        <f>'Table 2a'!BG38</f>
        <v>0</v>
      </c>
      <c r="BH80" s="135">
        <f>'Table 2a'!BH38</f>
        <v>0</v>
      </c>
      <c r="BI80" s="135">
        <f>'Table 2a'!BI38</f>
        <v>0</v>
      </c>
      <c r="BJ80" s="135">
        <f>'Table 2a'!BJ38</f>
        <v>23.645465999999999</v>
      </c>
      <c r="BK80" s="135">
        <f>'Table 2a'!BK38</f>
        <v>24.26268</v>
      </c>
      <c r="BL80" s="135">
        <f>'Table 2a'!BL38</f>
        <v>26.420592000000003</v>
      </c>
      <c r="BM80" s="135">
        <f>'Table 2a'!BM38</f>
        <v>25.445135000000001</v>
      </c>
      <c r="BN80" s="135">
        <f>'Table 2a'!BN38</f>
        <v>24.263487999999999</v>
      </c>
      <c r="BO80" s="135">
        <f>'Table 2a'!BO38</f>
        <v>25.234683905274146</v>
      </c>
      <c r="BP80" s="135">
        <f>'Table 2a'!BP38</f>
        <v>25.400787999999999</v>
      </c>
      <c r="BQ80" s="135">
        <f>'Table 2a'!BQ38</f>
        <v>26.194805999999996</v>
      </c>
      <c r="BR80" s="135">
        <f>'Table 2a'!BR38</f>
        <v>27.426465</v>
      </c>
      <c r="BS80" s="135">
        <f>'Table 2a'!BS38</f>
        <v>25.544037070000002</v>
      </c>
      <c r="BT80" s="135">
        <f>'Table 2a'!BT38</f>
        <v>25.31493221105702</v>
      </c>
      <c r="BU80" s="135">
        <f>'Table 2a'!BU38</f>
        <v>24.402535941759734</v>
      </c>
      <c r="BV80" s="135">
        <f>'Table 2a'!BV38</f>
        <v>25.871731071751398</v>
      </c>
      <c r="BW80" s="135">
        <f>'Table 2a'!BW38</f>
        <v>28.43587080179492</v>
      </c>
      <c r="BX80" s="135">
        <f>'Table 2a'!BX38</f>
        <v>31.270111174871886</v>
      </c>
      <c r="BY80" s="135">
        <f>'Table 2a'!BY38</f>
        <v>33.789372540875362</v>
      </c>
      <c r="BZ80" s="136">
        <f>'Table 2a'!BZ38</f>
        <v>34.768796924506532</v>
      </c>
    </row>
    <row r="81" spans="1:78" x14ac:dyDescent="0.2">
      <c r="A81" s="133"/>
      <c r="B81" s="62" t="s">
        <v>152</v>
      </c>
      <c r="C81" s="52"/>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135">
        <f>'Table 1a'!AH33</f>
        <v>0</v>
      </c>
      <c r="AI81" s="135">
        <f>'Table 1a'!AI33</f>
        <v>0</v>
      </c>
      <c r="AJ81" s="135">
        <f>'Table 1a'!AJ33</f>
        <v>0</v>
      </c>
      <c r="AK81" s="135">
        <f>'Table 1a'!AK33</f>
        <v>0</v>
      </c>
      <c r="AL81" s="135">
        <f>'Table 1a'!AL33</f>
        <v>0</v>
      </c>
      <c r="AM81" s="135">
        <f>'Table 1a'!AM33</f>
        <v>0</v>
      </c>
      <c r="AN81" s="135">
        <f>'Table 1a'!AN33</f>
        <v>0</v>
      </c>
      <c r="AO81" s="135">
        <f>'Table 1a'!AO33</f>
        <v>0</v>
      </c>
      <c r="AP81" s="135">
        <f>'Table 1a'!AP33</f>
        <v>0</v>
      </c>
      <c r="AQ81" s="135">
        <f>'Table 1a'!AQ33</f>
        <v>0</v>
      </c>
      <c r="AR81" s="135">
        <f>'Table 1a'!AR33</f>
        <v>1.2749999999999999</v>
      </c>
      <c r="AS81" s="135">
        <f>'Table 1a'!AS33</f>
        <v>10.731</v>
      </c>
      <c r="AT81" s="135">
        <f>'Table 1a'!AT33</f>
        <v>24.417000000000002</v>
      </c>
      <c r="AU81" s="135">
        <f>'Table 1a'!AU33</f>
        <v>45.9</v>
      </c>
      <c r="AV81" s="135">
        <f>'Table 1a'!AV33</f>
        <v>86.460999999999999</v>
      </c>
      <c r="AW81" s="135">
        <f>'Table 1a'!AW33</f>
        <v>112.84399999999999</v>
      </c>
      <c r="AX81" s="135">
        <f>'Table 1a'!AX33</f>
        <v>101.313</v>
      </c>
      <c r="AY81" s="135">
        <f>'Table 1a'!AY33</f>
        <v>104.523</v>
      </c>
      <c r="AZ81" s="135">
        <f>'Table 1a'!AZ33</f>
        <v>109.417</v>
      </c>
      <c r="BA81" s="135">
        <f>'Table 1a'!BA33</f>
        <v>107.491</v>
      </c>
      <c r="BB81" s="135">
        <f>'Table 1a'!BB33</f>
        <v>112.054</v>
      </c>
      <c r="BC81" s="135">
        <f>'Table 1a'!BC33</f>
        <v>125.285</v>
      </c>
      <c r="BD81" s="135">
        <f>'Table 1a'!BD33</f>
        <v>132.35599999999999</v>
      </c>
      <c r="BE81" s="135">
        <f>'Table 1a'!BE33</f>
        <v>148.73699999999999</v>
      </c>
      <c r="BF81" s="135">
        <f>'Table 1a'!BF33</f>
        <v>168.34100000000001</v>
      </c>
      <c r="BG81" s="135">
        <f>'Table 1a'!BG33</f>
        <v>189.08099999999999</v>
      </c>
      <c r="BH81" s="135">
        <f>'Table 1a'!BH33</f>
        <v>209.41499999999999</v>
      </c>
      <c r="BI81" s="135">
        <f>'Table 1a'!BI33</f>
        <v>231.1134238570055</v>
      </c>
      <c r="BJ81" s="135">
        <f>'Table 1a'!BJ33</f>
        <v>259.31581324546704</v>
      </c>
      <c r="BK81" s="135">
        <f>'Table 1a'!BK33</f>
        <v>296.238</v>
      </c>
      <c r="BL81" s="135">
        <f>'Table 1a'!BL33</f>
        <v>324.96100000000001</v>
      </c>
      <c r="BM81" s="135">
        <f>'Table 1a'!BM33</f>
        <v>341.1</v>
      </c>
      <c r="BN81" s="135">
        <f>'Table 1a'!BN33</f>
        <v>349.83600000000001</v>
      </c>
      <c r="BO81" s="135">
        <f>'Table 1a'!BO33</f>
        <v>325.97800000000001</v>
      </c>
      <c r="BP81" s="135">
        <f>'Table 1a'!BP33</f>
        <v>304.01600000000002</v>
      </c>
      <c r="BQ81" s="135">
        <f>'Table 1a'!BQ33</f>
        <v>285.58</v>
      </c>
      <c r="BR81" s="135">
        <f>'Table 1a'!BR33</f>
        <v>271.61900000000003</v>
      </c>
      <c r="BS81" s="135">
        <f>'Table 1a'!BS33</f>
        <v>0</v>
      </c>
      <c r="BT81" s="135">
        <f>'Table 1a'!BT33</f>
        <v>0</v>
      </c>
      <c r="BU81" s="135">
        <f>'Table 1a'!BU33</f>
        <v>0</v>
      </c>
      <c r="BV81" s="135">
        <f>'Table 1a'!BV33</f>
        <v>0</v>
      </c>
      <c r="BW81" s="135">
        <f>'Table 1a'!BW33</f>
        <v>0</v>
      </c>
      <c r="BX81" s="135">
        <f>'Table 1a'!BX33</f>
        <v>0</v>
      </c>
      <c r="BY81" s="135">
        <f>'Table 1a'!BY33</f>
        <v>0</v>
      </c>
      <c r="BZ81" s="136">
        <f>'Table 1a'!BZ33</f>
        <v>0</v>
      </c>
    </row>
    <row r="82" spans="1:78" ht="24.75" customHeight="1" x14ac:dyDescent="0.2">
      <c r="A82" s="133"/>
      <c r="B82" s="62" t="s">
        <v>29</v>
      </c>
      <c r="C82" s="52"/>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135">
        <f>'Table 1a'!AH58</f>
        <v>0</v>
      </c>
      <c r="AI82" s="135">
        <f>'Table 1a'!AI58</f>
        <v>0</v>
      </c>
      <c r="AJ82" s="135">
        <f>'Table 1a'!AJ58</f>
        <v>0</v>
      </c>
      <c r="AK82" s="135">
        <f>'Table 1a'!AK58</f>
        <v>0</v>
      </c>
      <c r="AL82" s="135">
        <f>'Table 1a'!AL58</f>
        <v>0</v>
      </c>
      <c r="AM82" s="135">
        <f>'Table 1a'!AM58</f>
        <v>0</v>
      </c>
      <c r="AN82" s="135">
        <f>'Table 1a'!AN58</f>
        <v>0</v>
      </c>
      <c r="AO82" s="135">
        <f>'Table 1a'!AO58</f>
        <v>0</v>
      </c>
      <c r="AP82" s="135">
        <f>'Table 1a'!AP58</f>
        <v>0</v>
      </c>
      <c r="AQ82" s="135">
        <f>'Table 1a'!AQ58</f>
        <v>0</v>
      </c>
      <c r="AR82" s="135">
        <f>'Table 1a'!AR58</f>
        <v>118</v>
      </c>
      <c r="AS82" s="135">
        <f>'Table 1a'!AS58</f>
        <v>93</v>
      </c>
      <c r="AT82" s="135">
        <f>'Table 1a'!AT58</f>
        <v>98.4</v>
      </c>
      <c r="AU82" s="135">
        <f>'Table 1a'!AU58</f>
        <v>126.66799999999999</v>
      </c>
      <c r="AV82" s="135">
        <f>'Table 1a'!AV58</f>
        <v>127.428</v>
      </c>
      <c r="AW82" s="135">
        <f>'Table 1a'!AW58</f>
        <v>139.703</v>
      </c>
      <c r="AX82" s="135">
        <f>'Table 1a'!AX58</f>
        <v>134.45699999999999</v>
      </c>
      <c r="AY82" s="135">
        <f>'Table 1a'!AY58</f>
        <v>137.58500000000001</v>
      </c>
      <c r="AZ82" s="135">
        <f>'Table 1a'!AZ58</f>
        <v>134.505</v>
      </c>
      <c r="BA82" s="135">
        <f>'Table 1a'!BA58</f>
        <v>128.536</v>
      </c>
      <c r="BB82" s="135">
        <f>'Table 1a'!BB58</f>
        <v>142.53099999999998</v>
      </c>
      <c r="BC82" s="135">
        <f>'Table 1a'!BC58</f>
        <v>129.44200000000001</v>
      </c>
      <c r="BD82" s="135">
        <f>'Table 1a'!BD58</f>
        <v>126.22099999999999</v>
      </c>
      <c r="BE82" s="135">
        <f>'Table 1a'!BE58</f>
        <v>136</v>
      </c>
      <c r="BF82" s="135">
        <f>'Table 1a'!BF58</f>
        <v>135.53100000000001</v>
      </c>
      <c r="BG82" s="135">
        <f>'Table 1a'!BG58</f>
        <v>154.86799999999999</v>
      </c>
      <c r="BH82" s="135">
        <f>'Table 1a'!BH58</f>
        <v>160.81200000000001</v>
      </c>
      <c r="BI82" s="135">
        <f>'Table 1a'!BI58</f>
        <v>190.72200000000001</v>
      </c>
      <c r="BJ82" s="135">
        <f>'Table 1a'!BJ58</f>
        <v>272.476</v>
      </c>
      <c r="BK82" s="135">
        <f>'Table 1a'!BK58</f>
        <v>234.56</v>
      </c>
      <c r="BL82" s="135">
        <f>'Table 1a'!BL58</f>
        <v>217.55500000000001</v>
      </c>
      <c r="BM82" s="135">
        <f>'Table 1a'!BM58</f>
        <v>270.00200000000001</v>
      </c>
      <c r="BN82" s="135">
        <f>'Table 1a'!BN58</f>
        <v>273.28648482000006</v>
      </c>
      <c r="BO82" s="135">
        <f>'Table 1a'!BO58</f>
        <v>126.68199999999999</v>
      </c>
      <c r="BP82" s="135">
        <f>'Table 1a'!BP58</f>
        <v>96.879000000000005</v>
      </c>
      <c r="BQ82" s="135">
        <f>'Table 1a'!BQ58</f>
        <v>8.7829999999999995</v>
      </c>
      <c r="BR82" s="135">
        <f>'Table 1a'!BR58</f>
        <v>0</v>
      </c>
      <c r="BS82" s="135">
        <f>'Table 1a'!BS58</f>
        <v>0</v>
      </c>
      <c r="BT82" s="135">
        <f>'Table 1a'!BT58</f>
        <v>0</v>
      </c>
      <c r="BU82" s="135">
        <f>'Table 1a'!BU58</f>
        <v>0</v>
      </c>
      <c r="BV82" s="135">
        <f>'Table 1a'!BV58</f>
        <v>0</v>
      </c>
      <c r="BW82" s="135">
        <f>'Table 1a'!BW58</f>
        <v>0</v>
      </c>
      <c r="BX82" s="135">
        <f>'Table 1a'!BX58</f>
        <v>0</v>
      </c>
      <c r="BY82" s="135">
        <f>'Table 1a'!BY58</f>
        <v>0</v>
      </c>
      <c r="BZ82" s="136">
        <f>'Table 1a'!BZ58</f>
        <v>0</v>
      </c>
    </row>
    <row r="83" spans="1:78" x14ac:dyDescent="0.2">
      <c r="A83" s="133"/>
      <c r="B83" s="98" t="s">
        <v>325</v>
      </c>
      <c r="C83" s="52"/>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135">
        <f>'Table 2a'!AH112</f>
        <v>0</v>
      </c>
      <c r="AI83" s="135">
        <f>'Table 2a'!AI112</f>
        <v>0</v>
      </c>
      <c r="AJ83" s="135">
        <f>'Table 2a'!AJ112</f>
        <v>0</v>
      </c>
      <c r="AK83" s="135">
        <f>'Table 2a'!AK112</f>
        <v>0</v>
      </c>
      <c r="AL83" s="135">
        <f>'Table 2a'!AL112</f>
        <v>0</v>
      </c>
      <c r="AM83" s="135">
        <f>'Table 2a'!AM112</f>
        <v>0</v>
      </c>
      <c r="AN83" s="135">
        <f>'Table 2a'!AN112</f>
        <v>0</v>
      </c>
      <c r="AO83" s="135">
        <f>'Table 2a'!AO112</f>
        <v>0</v>
      </c>
      <c r="AP83" s="135">
        <f>'Table 2a'!AP112</f>
        <v>0</v>
      </c>
      <c r="AQ83" s="135">
        <f>'Table 2a'!AQ112</f>
        <v>0</v>
      </c>
      <c r="AR83" s="135">
        <f>'Table 2a'!AR112</f>
        <v>0</v>
      </c>
      <c r="AS83" s="135">
        <f>'Table 2a'!AS112</f>
        <v>0</v>
      </c>
      <c r="AT83" s="135">
        <f>'Table 2a'!AT112</f>
        <v>0</v>
      </c>
      <c r="AU83" s="135">
        <f>'Table 2a'!AU112</f>
        <v>0</v>
      </c>
      <c r="AV83" s="135">
        <f>'Table 2a'!AV112</f>
        <v>0</v>
      </c>
      <c r="AW83" s="135">
        <f>'Table 2a'!AW112</f>
        <v>0</v>
      </c>
      <c r="AX83" s="135">
        <f>'Table 2a'!AX112</f>
        <v>0</v>
      </c>
      <c r="AY83" s="135">
        <f>'Table 2a'!AY112</f>
        <v>0</v>
      </c>
      <c r="AZ83" s="135">
        <f>'Table 2a'!AZ112</f>
        <v>0</v>
      </c>
      <c r="BA83" s="135">
        <f>'Table 2a'!BA112</f>
        <v>0</v>
      </c>
      <c r="BB83" s="135">
        <f>'Table 2a'!BB112</f>
        <v>0</v>
      </c>
      <c r="BC83" s="135">
        <f>'Table 2a'!BC112</f>
        <v>0</v>
      </c>
      <c r="BD83" s="135">
        <f>'Table 2a'!BD112</f>
        <v>0</v>
      </c>
      <c r="BE83" s="135">
        <f>'Table 2a'!BE112</f>
        <v>0</v>
      </c>
      <c r="BF83" s="135">
        <f>'Table 2a'!BF112</f>
        <v>0</v>
      </c>
      <c r="BG83" s="135">
        <f>'Table 2a'!BG112</f>
        <v>0</v>
      </c>
      <c r="BH83" s="135">
        <f>'Table 2a'!BH112</f>
        <v>0</v>
      </c>
      <c r="BI83" s="135">
        <f>'Table 2a'!BI112</f>
        <v>0</v>
      </c>
      <c r="BJ83" s="135">
        <f>'Table 2a'!BJ112</f>
        <v>19.951376999999997</v>
      </c>
      <c r="BK83" s="135">
        <f>'Table 2a'!BK112</f>
        <v>17.527673000000004</v>
      </c>
      <c r="BL83" s="135">
        <f>'Table 2a'!BL112</f>
        <v>14.842842999999998</v>
      </c>
      <c r="BM83" s="135">
        <f>'Table 2a'!BM112</f>
        <v>15.344812999999997</v>
      </c>
      <c r="BN83" s="135">
        <f>'Table 2a'!BN112</f>
        <v>15.454585269990007</v>
      </c>
      <c r="BO83" s="135">
        <f>'Table 2a'!BO112</f>
        <v>9.8689252387300055</v>
      </c>
      <c r="BP83" s="135">
        <f>'Table 2a'!BP112</f>
        <v>8.0439209999999992</v>
      </c>
      <c r="BQ83" s="135">
        <f>'Table 2a'!BQ112</f>
        <v>0.56211199999999995</v>
      </c>
      <c r="BR83" s="135">
        <f>'Table 2a'!BR112</f>
        <v>0</v>
      </c>
      <c r="BS83" s="135">
        <f>'Table 2a'!BS112</f>
        <v>0</v>
      </c>
      <c r="BT83" s="135">
        <f>'Table 2a'!BT112</f>
        <v>0</v>
      </c>
      <c r="BU83" s="135">
        <f>'Table 2a'!BU112</f>
        <v>0</v>
      </c>
      <c r="BV83" s="135">
        <f>'Table 2a'!BV112</f>
        <v>0</v>
      </c>
      <c r="BW83" s="135">
        <f>'Table 2a'!BW112</f>
        <v>0</v>
      </c>
      <c r="BX83" s="135">
        <f>'Table 2a'!BX112</f>
        <v>0</v>
      </c>
      <c r="BY83" s="135">
        <f>'Table 2a'!BY112</f>
        <v>0</v>
      </c>
      <c r="BZ83" s="136">
        <f>'Table 2a'!BZ112</f>
        <v>0</v>
      </c>
    </row>
    <row r="84" spans="1:78" x14ac:dyDescent="0.2">
      <c r="A84" s="133"/>
      <c r="B84" s="98" t="s">
        <v>326</v>
      </c>
      <c r="C84" s="52"/>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135">
        <f>'Table 2a'!AH62</f>
        <v>0</v>
      </c>
      <c r="AI84" s="135">
        <f>'Table 2a'!AI62</f>
        <v>0</v>
      </c>
      <c r="AJ84" s="135">
        <f>'Table 2a'!AJ62</f>
        <v>0</v>
      </c>
      <c r="AK84" s="135">
        <f>'Table 2a'!AK62</f>
        <v>0</v>
      </c>
      <c r="AL84" s="135">
        <f>'Table 2a'!AL62</f>
        <v>0</v>
      </c>
      <c r="AM84" s="135">
        <f>'Table 2a'!AM62</f>
        <v>0</v>
      </c>
      <c r="AN84" s="135">
        <f>'Table 2a'!AN62</f>
        <v>0</v>
      </c>
      <c r="AO84" s="135">
        <f>'Table 2a'!AO62</f>
        <v>0</v>
      </c>
      <c r="AP84" s="135">
        <f>'Table 2a'!AP62</f>
        <v>0</v>
      </c>
      <c r="AQ84" s="135">
        <f>'Table 2a'!AQ62</f>
        <v>0</v>
      </c>
      <c r="AR84" s="135">
        <f>'Table 2a'!AR62</f>
        <v>0</v>
      </c>
      <c r="AS84" s="135">
        <f>'Table 2a'!AS62</f>
        <v>0</v>
      </c>
      <c r="AT84" s="135">
        <f>'Table 2a'!AT62</f>
        <v>0</v>
      </c>
      <c r="AU84" s="135">
        <f>'Table 2a'!AU62</f>
        <v>0</v>
      </c>
      <c r="AV84" s="135">
        <f>'Table 2a'!AV62</f>
        <v>0</v>
      </c>
      <c r="AW84" s="135">
        <f>'Table 2a'!AW62</f>
        <v>0</v>
      </c>
      <c r="AX84" s="135">
        <f>'Table 2a'!AX62</f>
        <v>0</v>
      </c>
      <c r="AY84" s="135">
        <f>'Table 2a'!AY62</f>
        <v>0</v>
      </c>
      <c r="AZ84" s="135">
        <f>'Table 2a'!AZ62</f>
        <v>0</v>
      </c>
      <c r="BA84" s="135">
        <f>'Table 2a'!BA62</f>
        <v>0</v>
      </c>
      <c r="BB84" s="135">
        <f>'Table 2a'!BB62</f>
        <v>0</v>
      </c>
      <c r="BC84" s="135">
        <f>'Table 2a'!BC62</f>
        <v>0</v>
      </c>
      <c r="BD84" s="135">
        <f>'Table 2a'!BD62</f>
        <v>0</v>
      </c>
      <c r="BE84" s="135">
        <f>'Table 2a'!BE62</f>
        <v>0</v>
      </c>
      <c r="BF84" s="135">
        <f>'Table 2a'!BF62</f>
        <v>0</v>
      </c>
      <c r="BG84" s="135">
        <f>'Table 2a'!BG62</f>
        <v>0</v>
      </c>
      <c r="BH84" s="135">
        <f>'Table 2a'!BH62</f>
        <v>0</v>
      </c>
      <c r="BI84" s="135">
        <f>'Table 2a'!BI62</f>
        <v>0</v>
      </c>
      <c r="BJ84" s="135">
        <f>'Table 2a'!BJ62</f>
        <v>252.52462299999999</v>
      </c>
      <c r="BK84" s="135">
        <f>'Table 2a'!BK62</f>
        <v>217.03232700000001</v>
      </c>
      <c r="BL84" s="135">
        <f>'Table 2a'!BL62</f>
        <v>202.71215699999999</v>
      </c>
      <c r="BM84" s="135">
        <f>'Table 2a'!BM62</f>
        <v>254.65718699999999</v>
      </c>
      <c r="BN84" s="135">
        <f>'Table 2a'!BN62</f>
        <v>257.83189955001012</v>
      </c>
      <c r="BO84" s="135">
        <f>'Table 2a'!BO62</f>
        <v>116.81307476126997</v>
      </c>
      <c r="BP84" s="135">
        <f>'Table 2a'!BP62</f>
        <v>88.835079000000007</v>
      </c>
      <c r="BQ84" s="135">
        <f>'Table 2a'!BQ62</f>
        <v>8.2208879999999986</v>
      </c>
      <c r="BR84" s="135">
        <f>'Table 2a'!BR62</f>
        <v>0</v>
      </c>
      <c r="BS84" s="135">
        <f>'Table 2a'!BS62</f>
        <v>0</v>
      </c>
      <c r="BT84" s="135">
        <f>'Table 2a'!BT62</f>
        <v>0</v>
      </c>
      <c r="BU84" s="135">
        <f>'Table 2a'!BU62</f>
        <v>0</v>
      </c>
      <c r="BV84" s="135">
        <f>'Table 2a'!BV62</f>
        <v>0</v>
      </c>
      <c r="BW84" s="135">
        <f>'Table 2a'!BW62</f>
        <v>0</v>
      </c>
      <c r="BX84" s="135">
        <f>'Table 2a'!BX62</f>
        <v>0</v>
      </c>
      <c r="BY84" s="135">
        <f>'Table 2a'!BY62</f>
        <v>0</v>
      </c>
      <c r="BZ84" s="136">
        <f>'Table 2a'!BZ62</f>
        <v>0</v>
      </c>
    </row>
    <row r="85" spans="1:78" ht="24" customHeight="1" x14ac:dyDescent="0.2">
      <c r="A85" s="133"/>
      <c r="B85" s="62" t="s">
        <v>178</v>
      </c>
      <c r="C85" s="52"/>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135">
        <f t="shared" ref="AH85:BY85" si="19">SUM(AH86:AH87)</f>
        <v>0</v>
      </c>
      <c r="AI85" s="135">
        <f t="shared" si="19"/>
        <v>0</v>
      </c>
      <c r="AJ85" s="135">
        <f t="shared" si="19"/>
        <v>0</v>
      </c>
      <c r="AK85" s="135">
        <f t="shared" si="19"/>
        <v>0</v>
      </c>
      <c r="AL85" s="135">
        <f t="shared" si="19"/>
        <v>0</v>
      </c>
      <c r="AM85" s="135">
        <f t="shared" si="19"/>
        <v>0</v>
      </c>
      <c r="AN85" s="135">
        <f t="shared" si="19"/>
        <v>0</v>
      </c>
      <c r="AO85" s="135">
        <f t="shared" si="19"/>
        <v>0</v>
      </c>
      <c r="AP85" s="135">
        <f t="shared" si="19"/>
        <v>0</v>
      </c>
      <c r="AQ85" s="135">
        <f t="shared" si="19"/>
        <v>0</v>
      </c>
      <c r="AR85" s="135">
        <f t="shared" si="19"/>
        <v>0</v>
      </c>
      <c r="AS85" s="135">
        <f t="shared" si="19"/>
        <v>0</v>
      </c>
      <c r="AT85" s="135">
        <f t="shared" si="19"/>
        <v>0</v>
      </c>
      <c r="AU85" s="135">
        <f t="shared" si="19"/>
        <v>0</v>
      </c>
      <c r="AV85" s="135">
        <f t="shared" si="19"/>
        <v>0</v>
      </c>
      <c r="AW85" s="135">
        <f t="shared" si="19"/>
        <v>0</v>
      </c>
      <c r="AX85" s="135">
        <f t="shared" si="19"/>
        <v>0</v>
      </c>
      <c r="AY85" s="135">
        <f t="shared" si="19"/>
        <v>0</v>
      </c>
      <c r="AZ85" s="135">
        <f t="shared" si="19"/>
        <v>0</v>
      </c>
      <c r="BA85" s="135">
        <f t="shared" si="19"/>
        <v>0</v>
      </c>
      <c r="BB85" s="135">
        <f t="shared" si="19"/>
        <v>0</v>
      </c>
      <c r="BC85" s="135">
        <f t="shared" si="19"/>
        <v>0</v>
      </c>
      <c r="BD85" s="135">
        <f t="shared" si="19"/>
        <v>0</v>
      </c>
      <c r="BE85" s="135">
        <f t="shared" si="19"/>
        <v>0</v>
      </c>
      <c r="BF85" s="135">
        <f t="shared" si="19"/>
        <v>0</v>
      </c>
      <c r="BG85" s="135">
        <f t="shared" si="19"/>
        <v>0</v>
      </c>
      <c r="BH85" s="135">
        <f t="shared" si="19"/>
        <v>0</v>
      </c>
      <c r="BI85" s="135">
        <f t="shared" si="19"/>
        <v>0</v>
      </c>
      <c r="BJ85" s="135">
        <f t="shared" si="19"/>
        <v>120.111</v>
      </c>
      <c r="BK85" s="135">
        <f t="shared" si="19"/>
        <v>123.071</v>
      </c>
      <c r="BL85" s="135">
        <f t="shared" si="19"/>
        <v>133.291</v>
      </c>
      <c r="BM85" s="135">
        <f t="shared" si="19"/>
        <v>138.81399999999999</v>
      </c>
      <c r="BN85" s="135">
        <f t="shared" si="19"/>
        <v>130.89869660000002</v>
      </c>
      <c r="BO85" s="135">
        <f t="shared" si="19"/>
        <v>46.04</v>
      </c>
      <c r="BP85" s="135">
        <f t="shared" si="19"/>
        <v>39.037999999999997</v>
      </c>
      <c r="BQ85" s="135">
        <f t="shared" si="19"/>
        <v>37.116999999999997</v>
      </c>
      <c r="BR85" s="135">
        <f t="shared" si="19"/>
        <v>33.851999999999997</v>
      </c>
      <c r="BS85" s="135">
        <f t="shared" si="19"/>
        <v>30.114000000000001</v>
      </c>
      <c r="BT85" s="135">
        <f t="shared" si="19"/>
        <v>27.888000000000002</v>
      </c>
      <c r="BU85" s="135">
        <f t="shared" si="19"/>
        <v>25.508097715380739</v>
      </c>
      <c r="BV85" s="135">
        <f t="shared" si="19"/>
        <v>26.547798666203448</v>
      </c>
      <c r="BW85" s="135">
        <f t="shared" si="19"/>
        <v>28.577982645131172</v>
      </c>
      <c r="BX85" s="135">
        <f t="shared" si="19"/>
        <v>30.716259970019635</v>
      </c>
      <c r="BY85" s="135">
        <f t="shared" si="19"/>
        <v>32.392458172668391</v>
      </c>
      <c r="BZ85" s="136">
        <f>SUM(BZ86:BZ87)</f>
        <v>32.446771179026626</v>
      </c>
    </row>
    <row r="86" spans="1:78" x14ac:dyDescent="0.2">
      <c r="A86" s="133"/>
      <c r="B86" s="98" t="s">
        <v>325</v>
      </c>
      <c r="C86" s="52"/>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135">
        <f>'Table 2a'!AH123</f>
        <v>0</v>
      </c>
      <c r="AI86" s="135">
        <f>'Table 2a'!AI123</f>
        <v>0</v>
      </c>
      <c r="AJ86" s="135">
        <f>'Table 2a'!AJ123</f>
        <v>0</v>
      </c>
      <c r="AK86" s="135">
        <f>'Table 2a'!AK123</f>
        <v>0</v>
      </c>
      <c r="AL86" s="135">
        <f>'Table 2a'!AL123</f>
        <v>0</v>
      </c>
      <c r="AM86" s="135">
        <f>'Table 2a'!AM123</f>
        <v>0</v>
      </c>
      <c r="AN86" s="135">
        <f>'Table 2a'!AN123</f>
        <v>0</v>
      </c>
      <c r="AO86" s="135">
        <f>'Table 2a'!AO123</f>
        <v>0</v>
      </c>
      <c r="AP86" s="135">
        <f>'Table 2a'!AP123</f>
        <v>0</v>
      </c>
      <c r="AQ86" s="135">
        <f>'Table 2a'!AQ123</f>
        <v>0</v>
      </c>
      <c r="AR86" s="135">
        <f>'Table 2a'!AR123</f>
        <v>0</v>
      </c>
      <c r="AS86" s="135">
        <f>'Table 2a'!AS123</f>
        <v>0</v>
      </c>
      <c r="AT86" s="135">
        <f>'Table 2a'!AT123</f>
        <v>0</v>
      </c>
      <c r="AU86" s="135">
        <f>'Table 2a'!AU123</f>
        <v>0</v>
      </c>
      <c r="AV86" s="135">
        <f>'Table 2a'!AV123</f>
        <v>0</v>
      </c>
      <c r="AW86" s="135">
        <f>'Table 2a'!AW123</f>
        <v>0</v>
      </c>
      <c r="AX86" s="135">
        <f>'Table 2a'!AX123</f>
        <v>0</v>
      </c>
      <c r="AY86" s="135">
        <f>'Table 2a'!AY123</f>
        <v>0</v>
      </c>
      <c r="AZ86" s="135">
        <f>'Table 2a'!AZ123</f>
        <v>0</v>
      </c>
      <c r="BA86" s="135">
        <f>'Table 2a'!BA123</f>
        <v>0</v>
      </c>
      <c r="BB86" s="135">
        <f>'Table 2a'!BB123</f>
        <v>0</v>
      </c>
      <c r="BC86" s="135">
        <f>'Table 2a'!BC123</f>
        <v>0</v>
      </c>
      <c r="BD86" s="135">
        <f>'Table 2a'!BD123</f>
        <v>0</v>
      </c>
      <c r="BE86" s="135">
        <f>'Table 2a'!BE123</f>
        <v>0</v>
      </c>
      <c r="BF86" s="135">
        <f>'Table 2a'!BF123</f>
        <v>0</v>
      </c>
      <c r="BG86" s="135">
        <f>'Table 2a'!BG123</f>
        <v>0</v>
      </c>
      <c r="BH86" s="135">
        <f>'Table 2a'!BH123</f>
        <v>0</v>
      </c>
      <c r="BI86" s="135">
        <f>'Table 2a'!BI123</f>
        <v>0</v>
      </c>
      <c r="BJ86" s="135">
        <f>'Table 2a'!BJ123</f>
        <v>0.24022200000000002</v>
      </c>
      <c r="BK86" s="135">
        <f>'Table 2a'!BK123</f>
        <v>0</v>
      </c>
      <c r="BL86" s="135">
        <f>'Table 2a'!BL123</f>
        <v>0</v>
      </c>
      <c r="BM86" s="135">
        <f>'Table 2a'!BM123</f>
        <v>0</v>
      </c>
      <c r="BN86" s="135">
        <f>'Table 2a'!BN123</f>
        <v>0</v>
      </c>
      <c r="BO86" s="135">
        <f>'Table 2a'!BO123</f>
        <v>0</v>
      </c>
      <c r="BP86" s="135">
        <f>'Table 2a'!BP123</f>
        <v>0</v>
      </c>
      <c r="BQ86" s="135">
        <f>'Table 2a'!BQ123</f>
        <v>0</v>
      </c>
      <c r="BR86" s="135">
        <f>'Table 2a'!BR123</f>
        <v>0</v>
      </c>
      <c r="BS86" s="135">
        <f>'Table 2a'!BS123</f>
        <v>4.9999999999990052E-3</v>
      </c>
      <c r="BT86" s="135">
        <f>'Table 2a'!BT123</f>
        <v>7.5000000000002842E-3</v>
      </c>
      <c r="BU86" s="135">
        <f>'Table 2a'!BU123</f>
        <v>6.035002280377455E-3</v>
      </c>
      <c r="BV86" s="135">
        <f>'Table 2a'!BV123</f>
        <v>6.2809868174902306E-3</v>
      </c>
      <c r="BW86" s="135">
        <f>'Table 2a'!BW123</f>
        <v>6.7613113434177308E-3</v>
      </c>
      <c r="BX86" s="135">
        <f>'Table 2a'!BX123</f>
        <v>7.2672098496795456E-3</v>
      </c>
      <c r="BY86" s="135">
        <f>'Table 2a'!BY123</f>
        <v>7.6637843056914789E-3</v>
      </c>
      <c r="BZ86" s="136">
        <f>'Table 2a'!BZ123</f>
        <v>7.6766343081047239E-3</v>
      </c>
    </row>
    <row r="87" spans="1:78" x14ac:dyDescent="0.2">
      <c r="A87" s="133"/>
      <c r="B87" s="98" t="s">
        <v>326</v>
      </c>
      <c r="C87" s="52"/>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135">
        <f>'Table 2a'!AH66</f>
        <v>0</v>
      </c>
      <c r="AI87" s="135">
        <f>'Table 2a'!AI66</f>
        <v>0</v>
      </c>
      <c r="AJ87" s="135">
        <f>'Table 2a'!AJ66</f>
        <v>0</v>
      </c>
      <c r="AK87" s="135">
        <f>'Table 2a'!AK66</f>
        <v>0</v>
      </c>
      <c r="AL87" s="135">
        <f>'Table 2a'!AL66</f>
        <v>0</v>
      </c>
      <c r="AM87" s="135">
        <f>'Table 2a'!AM66</f>
        <v>0</v>
      </c>
      <c r="AN87" s="135">
        <f>'Table 2a'!AN66</f>
        <v>0</v>
      </c>
      <c r="AO87" s="135">
        <f>'Table 2a'!AO66</f>
        <v>0</v>
      </c>
      <c r="AP87" s="135">
        <f>'Table 2a'!AP66</f>
        <v>0</v>
      </c>
      <c r="AQ87" s="135">
        <f>'Table 2a'!AQ66</f>
        <v>0</v>
      </c>
      <c r="AR87" s="135">
        <f>'Table 2a'!AR66</f>
        <v>0</v>
      </c>
      <c r="AS87" s="135">
        <f>'Table 2a'!AS66</f>
        <v>0</v>
      </c>
      <c r="AT87" s="135">
        <f>'Table 2a'!AT66</f>
        <v>0</v>
      </c>
      <c r="AU87" s="135">
        <f>'Table 2a'!AU66</f>
        <v>0</v>
      </c>
      <c r="AV87" s="135">
        <f>'Table 2a'!AV66</f>
        <v>0</v>
      </c>
      <c r="AW87" s="135">
        <f>'Table 2a'!AW66</f>
        <v>0</v>
      </c>
      <c r="AX87" s="135">
        <f>'Table 2a'!AX66</f>
        <v>0</v>
      </c>
      <c r="AY87" s="135">
        <f>'Table 2a'!AY66</f>
        <v>0</v>
      </c>
      <c r="AZ87" s="135">
        <f>'Table 2a'!AZ66</f>
        <v>0</v>
      </c>
      <c r="BA87" s="135">
        <f>'Table 2a'!BA66</f>
        <v>0</v>
      </c>
      <c r="BB87" s="135">
        <f>'Table 2a'!BB66</f>
        <v>0</v>
      </c>
      <c r="BC87" s="135">
        <f>'Table 2a'!BC66</f>
        <v>0</v>
      </c>
      <c r="BD87" s="135">
        <f>'Table 2a'!BD66</f>
        <v>0</v>
      </c>
      <c r="BE87" s="135">
        <f>'Table 2a'!BE66</f>
        <v>0</v>
      </c>
      <c r="BF87" s="135">
        <f>'Table 2a'!BF66</f>
        <v>0</v>
      </c>
      <c r="BG87" s="135">
        <f>'Table 2a'!BG66</f>
        <v>0</v>
      </c>
      <c r="BH87" s="135">
        <f>'Table 2a'!BH66</f>
        <v>0</v>
      </c>
      <c r="BI87" s="135">
        <f>'Table 2a'!BI66</f>
        <v>0</v>
      </c>
      <c r="BJ87" s="135">
        <f>'Table 2a'!BJ66</f>
        <v>119.870778</v>
      </c>
      <c r="BK87" s="135">
        <f>'Table 2a'!BK66</f>
        <v>123.071</v>
      </c>
      <c r="BL87" s="135">
        <f>'Table 2a'!BL66</f>
        <v>133.291</v>
      </c>
      <c r="BM87" s="135">
        <f>'Table 2a'!BM66</f>
        <v>138.81399999999999</v>
      </c>
      <c r="BN87" s="135">
        <f>'Table 2a'!BN66</f>
        <v>130.89869660000002</v>
      </c>
      <c r="BO87" s="135">
        <f>'Table 2a'!BO66</f>
        <v>46.04</v>
      </c>
      <c r="BP87" s="135">
        <f>'Table 2a'!BP66</f>
        <v>39.037999999999997</v>
      </c>
      <c r="BQ87" s="135">
        <f>'Table 2a'!BQ66</f>
        <v>37.116999999999997</v>
      </c>
      <c r="BR87" s="135">
        <f>'Table 2a'!BR66</f>
        <v>33.851999999999997</v>
      </c>
      <c r="BS87" s="135">
        <f>'Table 2a'!BS66</f>
        <v>30.109000000000002</v>
      </c>
      <c r="BT87" s="135">
        <f>'Table 2a'!BT66</f>
        <v>27.880500000000001</v>
      </c>
      <c r="BU87" s="135">
        <f>'Table 2a'!BU66</f>
        <v>25.502062713100361</v>
      </c>
      <c r="BV87" s="135">
        <f>'Table 2a'!BV66</f>
        <v>26.541517679385958</v>
      </c>
      <c r="BW87" s="135">
        <f>'Table 2a'!BW66</f>
        <v>28.571221333787754</v>
      </c>
      <c r="BX87" s="135">
        <f>'Table 2a'!BX66</f>
        <v>30.708992760169956</v>
      </c>
      <c r="BY87" s="135">
        <f>'Table 2a'!BY66</f>
        <v>32.3847943883627</v>
      </c>
      <c r="BZ87" s="136">
        <f>'Table 2a'!BZ66</f>
        <v>32.439094544718522</v>
      </c>
    </row>
    <row r="88" spans="1:78" ht="26.25" customHeight="1" x14ac:dyDescent="0.2">
      <c r="A88" s="133"/>
      <c r="B88" s="62" t="s">
        <v>327</v>
      </c>
      <c r="C88" s="52"/>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f>'Table 2a'!BQ68</f>
        <v>5.8574696600000031</v>
      </c>
      <c r="BR88" s="135">
        <f>'Table 2a'!BR68</f>
        <v>56.150329630000009</v>
      </c>
      <c r="BS88" s="135">
        <f>'Table 2a'!BS68</f>
        <v>490.79643462000007</v>
      </c>
      <c r="BT88" s="135">
        <f>'Table 2a'!BT68</f>
        <v>1585.2890467599996</v>
      </c>
      <c r="BU88" s="135">
        <f>'Table 2a'!BU68</f>
        <v>3383.5773367196034</v>
      </c>
      <c r="BV88" s="135">
        <f>'Table 2a'!BV68</f>
        <v>0</v>
      </c>
      <c r="BW88" s="135">
        <f>'Table 2a'!BW68</f>
        <v>0</v>
      </c>
      <c r="BX88" s="135">
        <f>'Table 2a'!BX68</f>
        <v>0</v>
      </c>
      <c r="BY88" s="135">
        <f>'Table 2a'!BY68</f>
        <v>0</v>
      </c>
      <c r="BZ88" s="136">
        <f>'Table 2a'!BZ68</f>
        <v>0</v>
      </c>
    </row>
    <row r="89" spans="1:78" x14ac:dyDescent="0.2">
      <c r="A89" s="133"/>
      <c r="B89" s="62" t="s">
        <v>328</v>
      </c>
      <c r="C89" s="52"/>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135">
        <f>'Table 2a'!BL68</f>
        <v>0</v>
      </c>
      <c r="BM89" s="135">
        <f>'Table 2a'!BM68</f>
        <v>0</v>
      </c>
      <c r="BN89" s="135">
        <f>'Table 2a'!BN68</f>
        <v>0</v>
      </c>
      <c r="BO89" s="135">
        <f>'Table 2a'!BO68</f>
        <v>0</v>
      </c>
      <c r="BP89" s="135">
        <f>'Table 2a'!BP68</f>
        <v>0</v>
      </c>
      <c r="BQ89" s="135">
        <f>'Table 2a'!BQ71</f>
        <v>0</v>
      </c>
      <c r="BR89" s="135">
        <f>'Table 2a'!BR71</f>
        <v>0</v>
      </c>
      <c r="BS89" s="135">
        <f>'Table 2a'!BS71</f>
        <v>0</v>
      </c>
      <c r="BT89" s="135">
        <f>'Table 2a'!BT71</f>
        <v>0</v>
      </c>
      <c r="BU89" s="135">
        <f>'Table 2a'!BU71</f>
        <v>0</v>
      </c>
      <c r="BV89" s="135">
        <f>'Table 2a'!BV71</f>
        <v>-197.30192619726125</v>
      </c>
      <c r="BW89" s="135">
        <f>'Table 2a'!BW71</f>
        <v>-481.63118579178717</v>
      </c>
      <c r="BX89" s="135">
        <f>'Table 2a'!BX71</f>
        <v>-720.31203829726655</v>
      </c>
      <c r="BY89" s="135">
        <f>'Table 2a'!BY71</f>
        <v>-636.35011499931022</v>
      </c>
      <c r="BZ89" s="136">
        <f>'Table 2a'!BZ71</f>
        <v>-829.08491982711598</v>
      </c>
    </row>
    <row r="90" spans="1:78" x14ac:dyDescent="0.2">
      <c r="A90" s="133"/>
      <c r="B90" s="62" t="s">
        <v>187</v>
      </c>
      <c r="C90" s="52"/>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135">
        <f>'Table 1a'!AH77</f>
        <v>0</v>
      </c>
      <c r="AI90" s="135">
        <f>'Table 1a'!AI77</f>
        <v>0</v>
      </c>
      <c r="AJ90" s="135">
        <f>'Table 1a'!AJ77</f>
        <v>0</v>
      </c>
      <c r="AK90" s="135">
        <f>'Table 1a'!AK77</f>
        <v>0</v>
      </c>
      <c r="AL90" s="135">
        <f>'Table 1a'!AL77</f>
        <v>0</v>
      </c>
      <c r="AM90" s="135">
        <f>'Table 1a'!AM77</f>
        <v>0</v>
      </c>
      <c r="AN90" s="135">
        <f>'Table 1a'!AN77</f>
        <v>0</v>
      </c>
      <c r="AO90" s="135">
        <f>'Table 1a'!AO77</f>
        <v>0</v>
      </c>
      <c r="AP90" s="135">
        <f>'Table 1a'!AP77</f>
        <v>0</v>
      </c>
      <c r="AQ90" s="135">
        <f>'Table 1a'!AQ77</f>
        <v>0</v>
      </c>
      <c r="AR90" s="135">
        <f>'Table 1a'!AR77</f>
        <v>33.869999999999997</v>
      </c>
      <c r="AS90" s="135">
        <f>'Table 1a'!AS77</f>
        <v>25.613</v>
      </c>
      <c r="AT90" s="135">
        <f>'Table 1a'!AT77</f>
        <v>10.731</v>
      </c>
      <c r="AU90" s="135">
        <f>'Table 1a'!AU77</f>
        <v>4.2610000000000001</v>
      </c>
      <c r="AV90" s="135">
        <f>'Table 1a'!AV77</f>
        <v>2.2210000000000001</v>
      </c>
      <c r="AW90" s="135">
        <f>'Table 1a'!AW77</f>
        <v>1.3009999999999999</v>
      </c>
      <c r="AX90" s="135">
        <f>'Table 1a'!AX77</f>
        <v>0.84199999999999997</v>
      </c>
      <c r="AY90" s="135">
        <f>'Table 1a'!AY77</f>
        <v>1.5860000000000001</v>
      </c>
      <c r="AZ90" s="135">
        <f>'Table 1a'!AZ77</f>
        <v>0</v>
      </c>
      <c r="BA90" s="135">
        <f>'Table 1a'!BA77</f>
        <v>0.22500000000000001</v>
      </c>
      <c r="BB90" s="135">
        <f>'Table 1a'!BB77</f>
        <v>0.53600000000000003</v>
      </c>
      <c r="BC90" s="135">
        <f>'Table 1a'!BC77</f>
        <v>0.21700000000000003</v>
      </c>
      <c r="BD90" s="135">
        <f>'Table 1a'!BD77</f>
        <v>4.3999999999999997E-2</v>
      </c>
      <c r="BE90" s="135">
        <f>'Table 1a'!BE77</f>
        <v>0.34199999999999997</v>
      </c>
      <c r="BF90" s="135">
        <f>'Table 1a'!BF77</f>
        <v>0.34199999999999997</v>
      </c>
      <c r="BG90" s="135">
        <f>'Table 1a'!BG77</f>
        <v>0.127</v>
      </c>
      <c r="BH90" s="135">
        <f>'Table 1a'!BH77</f>
        <v>8.6999999999999994E-2</v>
      </c>
      <c r="BI90" s="135">
        <f>'Table 1a'!BI77</f>
        <v>0</v>
      </c>
      <c r="BJ90" s="135">
        <f>'Table 1a'!BJ77</f>
        <v>0</v>
      </c>
      <c r="BK90" s="135">
        <f>'Table 1a'!BK77</f>
        <v>0</v>
      </c>
      <c r="BL90" s="135">
        <f>'Table 1a'!BL77</f>
        <v>0</v>
      </c>
      <c r="BM90" s="135">
        <f>'Table 1a'!BM77</f>
        <v>0</v>
      </c>
      <c r="BN90" s="135">
        <f>'Table 1a'!BN77</f>
        <v>0</v>
      </c>
      <c r="BO90" s="135">
        <f>'Table 1a'!BO77</f>
        <v>0</v>
      </c>
      <c r="BP90" s="135">
        <f>'Table 1a'!BP77</f>
        <v>0</v>
      </c>
      <c r="BQ90" s="135">
        <f>'Table 1a'!BQ77</f>
        <v>0</v>
      </c>
      <c r="BR90" s="135">
        <f>'Table 1a'!BR77</f>
        <v>0</v>
      </c>
      <c r="BS90" s="135">
        <f>'Table 1a'!BS77</f>
        <v>0</v>
      </c>
      <c r="BT90" s="135">
        <f>'Table 1a'!BT77</f>
        <v>0</v>
      </c>
      <c r="BU90" s="135">
        <f>'Table 1a'!BU77</f>
        <v>0</v>
      </c>
      <c r="BV90" s="135">
        <f>'Table 1a'!BV77</f>
        <v>0</v>
      </c>
      <c r="BW90" s="135">
        <f>'Table 1a'!BW77</f>
        <v>0</v>
      </c>
      <c r="BX90" s="135">
        <f>'Table 1a'!BX77</f>
        <v>0</v>
      </c>
      <c r="BY90" s="135">
        <f>'Table 1a'!BY77</f>
        <v>0</v>
      </c>
      <c r="BZ90" s="136">
        <f>'Table 1a'!BZ77</f>
        <v>0</v>
      </c>
    </row>
    <row r="91" spans="1:78" ht="26.25" customHeight="1" x14ac:dyDescent="0.25">
      <c r="A91" s="133"/>
      <c r="B91" s="58" t="s">
        <v>329</v>
      </c>
      <c r="C91" s="52"/>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254" t="s">
        <v>295</v>
      </c>
      <c r="BI91" s="135"/>
      <c r="BJ91" s="135"/>
      <c r="BK91" s="135"/>
      <c r="BL91" s="254" t="s">
        <v>295</v>
      </c>
      <c r="BM91" s="135"/>
      <c r="BN91" s="135"/>
      <c r="BO91" s="135"/>
      <c r="BP91" s="135"/>
      <c r="BQ91" s="135"/>
      <c r="BR91" s="135"/>
      <c r="BS91" s="135"/>
      <c r="BT91" s="135"/>
      <c r="BU91" s="135"/>
      <c r="BV91" s="135"/>
      <c r="BW91" s="135"/>
      <c r="BX91" s="135"/>
      <c r="BY91" s="135"/>
      <c r="BZ91" s="136"/>
    </row>
    <row r="92" spans="1:78" x14ac:dyDescent="0.2">
      <c r="A92" s="133"/>
      <c r="B92" s="62" t="s">
        <v>330</v>
      </c>
      <c r="C92" s="52"/>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135">
        <f t="shared" ref="AH92:BZ92" si="20">AH6+AH56+AH65+AH83</f>
        <v>1071</v>
      </c>
      <c r="AI92" s="135">
        <f t="shared" si="20"/>
        <v>1194</v>
      </c>
      <c r="AJ92" s="135">
        <f t="shared" si="20"/>
        <v>1476</v>
      </c>
      <c r="AK92" s="135">
        <f t="shared" si="20"/>
        <v>2096.33</v>
      </c>
      <c r="AL92" s="135">
        <f t="shared" si="20"/>
        <v>2419</v>
      </c>
      <c r="AM92" s="135">
        <f t="shared" si="20"/>
        <v>2704</v>
      </c>
      <c r="AN92" s="135">
        <f t="shared" si="20"/>
        <v>3117</v>
      </c>
      <c r="AO92" s="135">
        <f t="shared" si="20"/>
        <v>3515</v>
      </c>
      <c r="AP92" s="135">
        <f t="shared" si="20"/>
        <v>3782</v>
      </c>
      <c r="AQ92" s="135">
        <f t="shared" si="20"/>
        <v>3985</v>
      </c>
      <c r="AR92" s="135">
        <f t="shared" si="20"/>
        <v>4434.1280000000006</v>
      </c>
      <c r="AS92" s="135">
        <f t="shared" si="20"/>
        <v>5031.3342119219333</v>
      </c>
      <c r="AT92" s="135">
        <f t="shared" si="20"/>
        <v>5790.8220000000001</v>
      </c>
      <c r="AU92" s="135">
        <f t="shared" si="20"/>
        <v>6001.4549999999999</v>
      </c>
      <c r="AV92" s="135">
        <f t="shared" si="20"/>
        <v>7260.0259999999998</v>
      </c>
      <c r="AW92" s="135">
        <f t="shared" si="20"/>
        <v>8069.4830000000002</v>
      </c>
      <c r="AX92" s="135">
        <f t="shared" si="20"/>
        <v>8344.4640593971671</v>
      </c>
      <c r="AY92" s="135">
        <f t="shared" si="20"/>
        <v>8494.3502538867524</v>
      </c>
      <c r="AZ92" s="135">
        <f t="shared" si="20"/>
        <v>8602.025694728236</v>
      </c>
      <c r="BA92" s="135">
        <f t="shared" si="20"/>
        <v>8640.5586407757619</v>
      </c>
      <c r="BB92" s="135">
        <f t="shared" si="20"/>
        <v>8595.464433952191</v>
      </c>
      <c r="BC92" s="135">
        <f t="shared" si="20"/>
        <v>8942.0083998374503</v>
      </c>
      <c r="BD92" s="135">
        <f t="shared" si="20"/>
        <v>9531.7037557356707</v>
      </c>
      <c r="BE92" s="135">
        <f t="shared" si="20"/>
        <v>10294.057763499603</v>
      </c>
      <c r="BF92" s="135">
        <f t="shared" si="20"/>
        <v>10697.652014520467</v>
      </c>
      <c r="BG92" s="135">
        <f t="shared" si="20"/>
        <v>10903.644924357332</v>
      </c>
      <c r="BH92" s="225">
        <f t="shared" si="20"/>
        <v>12347.603465567412</v>
      </c>
      <c r="BI92" s="135">
        <f t="shared" si="20"/>
        <v>12833.50964645738</v>
      </c>
      <c r="BJ92" s="135">
        <f t="shared" si="20"/>
        <v>13753.967936590454</v>
      </c>
      <c r="BK92" s="135">
        <f t="shared" si="20"/>
        <v>14354.868818296125</v>
      </c>
      <c r="BL92" s="225">
        <f t="shared" si="20"/>
        <v>14551.956291416833</v>
      </c>
      <c r="BM92" s="135">
        <f t="shared" si="20"/>
        <v>15276.029546354235</v>
      </c>
      <c r="BN92" s="135">
        <f t="shared" si="20"/>
        <v>15523.364488851372</v>
      </c>
      <c r="BO92" s="135">
        <f t="shared" si="20"/>
        <v>15513.122221516003</v>
      </c>
      <c r="BP92" s="135">
        <f t="shared" si="20"/>
        <v>15140.667741904446</v>
      </c>
      <c r="BQ92" s="135">
        <f t="shared" si="20"/>
        <v>12938.35809809417</v>
      </c>
      <c r="BR92" s="135">
        <f t="shared" si="20"/>
        <v>12580.705346589908</v>
      </c>
      <c r="BS92" s="135">
        <f t="shared" si="20"/>
        <v>12123.388368506974</v>
      </c>
      <c r="BT92" s="135">
        <f t="shared" si="20"/>
        <v>11630.048059392611</v>
      </c>
      <c r="BU92" s="135">
        <f t="shared" si="20"/>
        <v>11203.916194719917</v>
      </c>
      <c r="BV92" s="135">
        <f t="shared" si="20"/>
        <v>10678.379365319954</v>
      </c>
      <c r="BW92" s="135">
        <f t="shared" si="20"/>
        <v>10247.353578602961</v>
      </c>
      <c r="BX92" s="135">
        <f t="shared" si="20"/>
        <v>10010.085898560428</v>
      </c>
      <c r="BY92" s="135">
        <f t="shared" si="20"/>
        <v>10151.856614273336</v>
      </c>
      <c r="BZ92" s="136">
        <f t="shared" si="20"/>
        <v>10478.038730105982</v>
      </c>
    </row>
    <row r="93" spans="1:78" x14ac:dyDescent="0.2">
      <c r="A93" s="133"/>
      <c r="B93" s="62" t="s">
        <v>320</v>
      </c>
      <c r="C93" s="52"/>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135">
        <f t="shared" ref="AH93:BW93" si="21">AH7+AH57+AH66+AH50+AH81</f>
        <v>209</v>
      </c>
      <c r="AI93" s="135">
        <f t="shared" si="21"/>
        <v>234</v>
      </c>
      <c r="AJ93" s="135">
        <f t="shared" si="21"/>
        <v>287</v>
      </c>
      <c r="AK93" s="135">
        <f t="shared" si="21"/>
        <v>379</v>
      </c>
      <c r="AL93" s="135">
        <f t="shared" si="21"/>
        <v>487</v>
      </c>
      <c r="AM93" s="135">
        <f t="shared" si="21"/>
        <v>570</v>
      </c>
      <c r="AN93" s="135">
        <f t="shared" si="21"/>
        <v>651</v>
      </c>
      <c r="AO93" s="135">
        <f t="shared" si="21"/>
        <v>762</v>
      </c>
      <c r="AP93" s="135">
        <f t="shared" si="21"/>
        <v>898</v>
      </c>
      <c r="AQ93" s="135">
        <f t="shared" si="21"/>
        <v>959</v>
      </c>
      <c r="AR93" s="135">
        <f t="shared" si="21"/>
        <v>1075.9450000000002</v>
      </c>
      <c r="AS93" s="135">
        <f t="shared" si="21"/>
        <v>1329.8654154022263</v>
      </c>
      <c r="AT93" s="135">
        <f t="shared" si="21"/>
        <v>1688.6289999999999</v>
      </c>
      <c r="AU93" s="135">
        <f t="shared" si="21"/>
        <v>2107</v>
      </c>
      <c r="AV93" s="135">
        <f t="shared" si="21"/>
        <v>2857.45</v>
      </c>
      <c r="AW93" s="135">
        <f t="shared" si="21"/>
        <v>3630.4380000000001</v>
      </c>
      <c r="AX93" s="135">
        <f t="shared" si="21"/>
        <v>4346.2807426775134</v>
      </c>
      <c r="AY93" s="135">
        <f t="shared" si="21"/>
        <v>5065.8874139371928</v>
      </c>
      <c r="AZ93" s="135">
        <f t="shared" si="21"/>
        <v>5601.3392822887272</v>
      </c>
      <c r="BA93" s="135">
        <f t="shared" si="21"/>
        <v>5978.4903319487757</v>
      </c>
      <c r="BB93" s="135">
        <f t="shared" si="21"/>
        <v>6383.9058155570938</v>
      </c>
      <c r="BC93" s="135">
        <f t="shared" si="21"/>
        <v>6803.9420322813176</v>
      </c>
      <c r="BD93" s="135">
        <f t="shared" si="21"/>
        <v>7321.7918379957373</v>
      </c>
      <c r="BE93" s="135">
        <f t="shared" si="21"/>
        <v>7978.1188632648191</v>
      </c>
      <c r="BF93" s="135">
        <f t="shared" si="21"/>
        <v>8534.0938975427689</v>
      </c>
      <c r="BG93" s="135">
        <f t="shared" si="21"/>
        <v>8861.5484462812674</v>
      </c>
      <c r="BH93" s="225">
        <f t="shared" si="21"/>
        <v>8877.5650148769746</v>
      </c>
      <c r="BI93" s="135">
        <f t="shared" si="21"/>
        <v>9075.8113139076904</v>
      </c>
      <c r="BJ93" s="135">
        <f t="shared" si="21"/>
        <v>9399.8005565574513</v>
      </c>
      <c r="BK93" s="135">
        <f t="shared" si="21"/>
        <v>10177.618454791738</v>
      </c>
      <c r="BL93" s="225">
        <f t="shared" si="21"/>
        <v>10907.655073310243</v>
      </c>
      <c r="BM93" s="135">
        <f t="shared" si="21"/>
        <v>12107.895681998447</v>
      </c>
      <c r="BN93" s="135">
        <f t="shared" si="21"/>
        <v>12725.741947067476</v>
      </c>
      <c r="BO93" s="135">
        <f t="shared" si="21"/>
        <v>13372.605140368021</v>
      </c>
      <c r="BP93" s="135">
        <f t="shared" si="21"/>
        <v>14433.780228520354</v>
      </c>
      <c r="BQ93" s="135">
        <f t="shared" si="21"/>
        <v>14369.329112285412</v>
      </c>
      <c r="BR93" s="135">
        <f t="shared" si="21"/>
        <v>16136.072598192797</v>
      </c>
      <c r="BS93" s="135">
        <f t="shared" si="21"/>
        <v>16993.977705704208</v>
      </c>
      <c r="BT93" s="135">
        <f t="shared" si="21"/>
        <v>17104.502118476834</v>
      </c>
      <c r="BU93" s="135">
        <f t="shared" si="21"/>
        <v>16862.98514765361</v>
      </c>
      <c r="BV93" s="135">
        <f t="shared" si="21"/>
        <v>18361.445701448341</v>
      </c>
      <c r="BW93" s="135">
        <f t="shared" si="21"/>
        <v>18194.674144829623</v>
      </c>
      <c r="BX93" s="135">
        <f>BX7+BX57+BX66+BX50+BX81</f>
        <v>18189.734560079873</v>
      </c>
      <c r="BY93" s="135">
        <f>BY7+BY57+BY66+BY50+BY81</f>
        <v>18676.297173458792</v>
      </c>
      <c r="BZ93" s="136">
        <f>BZ7+BZ57+BZ66+BZ50+BZ81</f>
        <v>19193.677300079646</v>
      </c>
    </row>
    <row r="94" spans="1:78" x14ac:dyDescent="0.2">
      <c r="A94" s="133"/>
      <c r="B94" s="62" t="s">
        <v>321</v>
      </c>
      <c r="C94" s="52"/>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135">
        <f>AH8+AH58+AH67+AH48+AH54</f>
        <v>604.78921306205552</v>
      </c>
      <c r="AI94" s="135">
        <f t="shared" ref="AI94:BZ94" si="22">AI8+AI58+AI67+AI48+AI54</f>
        <v>657.35884322879861</v>
      </c>
      <c r="AJ94" s="135">
        <f t="shared" si="22"/>
        <v>835.65377077913138</v>
      </c>
      <c r="AK94" s="135">
        <f t="shared" si="22"/>
        <v>1188.8295369048553</v>
      </c>
      <c r="AL94" s="135">
        <f t="shared" si="22"/>
        <v>1568.4209595146817</v>
      </c>
      <c r="AM94" s="135">
        <f t="shared" si="22"/>
        <v>1874.9653575731388</v>
      </c>
      <c r="AN94" s="135">
        <f t="shared" si="22"/>
        <v>2110.6155378158642</v>
      </c>
      <c r="AO94" s="135">
        <f t="shared" si="22"/>
        <v>2449.4943669573745</v>
      </c>
      <c r="AP94" s="135">
        <f t="shared" si="22"/>
        <v>2724.5694023244978</v>
      </c>
      <c r="AQ94" s="135">
        <f t="shared" si="22"/>
        <v>2891.2348768546713</v>
      </c>
      <c r="AR94" s="135">
        <f t="shared" si="22"/>
        <v>2718.5591405014425</v>
      </c>
      <c r="AS94" s="135">
        <f t="shared" si="22"/>
        <v>3071.7675611423365</v>
      </c>
      <c r="AT94" s="135">
        <f t="shared" si="22"/>
        <v>3653.0339272426231</v>
      </c>
      <c r="AU94" s="135">
        <f t="shared" si="22"/>
        <v>4584.6811160338402</v>
      </c>
      <c r="AV94" s="135">
        <f t="shared" si="22"/>
        <v>5706.6628545365193</v>
      </c>
      <c r="AW94" s="135">
        <f t="shared" si="22"/>
        <v>6544.3247590274568</v>
      </c>
      <c r="AX94" s="135">
        <f t="shared" si="22"/>
        <v>7231.7418987599576</v>
      </c>
      <c r="AY94" s="135">
        <f t="shared" si="22"/>
        <v>7852.0269815811735</v>
      </c>
      <c r="AZ94" s="135">
        <f t="shared" si="22"/>
        <v>8273.1951780794916</v>
      </c>
      <c r="BA94" s="135">
        <f t="shared" si="22"/>
        <v>8247.3200384394113</v>
      </c>
      <c r="BB94" s="135">
        <f t="shared" si="22"/>
        <v>8257.5641428037525</v>
      </c>
      <c r="BC94" s="135">
        <f t="shared" si="22"/>
        <v>8109.3576874313303</v>
      </c>
      <c r="BD94" s="135">
        <f t="shared" si="22"/>
        <v>7416.2123257729063</v>
      </c>
      <c r="BE94" s="135">
        <f t="shared" si="22"/>
        <v>7643.7207229439409</v>
      </c>
      <c r="BF94" s="135">
        <f t="shared" si="22"/>
        <v>7945.615975802566</v>
      </c>
      <c r="BG94" s="135">
        <f t="shared" si="22"/>
        <v>8381.4400630081327</v>
      </c>
      <c r="BH94" s="225">
        <f t="shared" si="22"/>
        <v>8399.2808527956331</v>
      </c>
      <c r="BI94" s="135">
        <f t="shared" si="22"/>
        <v>8098.4461662645435</v>
      </c>
      <c r="BJ94" s="135">
        <f t="shared" si="22"/>
        <v>7904.4431749670312</v>
      </c>
      <c r="BK94" s="135">
        <f t="shared" si="22"/>
        <v>7934.8015649484423</v>
      </c>
      <c r="BL94" s="225">
        <f t="shared" si="22"/>
        <v>6979.5691337471253</v>
      </c>
      <c r="BM94" s="135">
        <f t="shared" si="22"/>
        <v>6903.7837099420121</v>
      </c>
      <c r="BN94" s="135">
        <f t="shared" si="22"/>
        <v>6447.8765347053477</v>
      </c>
      <c r="BO94" s="135">
        <f t="shared" si="22"/>
        <v>5867.1154917241129</v>
      </c>
      <c r="BP94" s="135">
        <f t="shared" si="22"/>
        <v>5374.8245307749994</v>
      </c>
      <c r="BQ94" s="135">
        <f t="shared" si="22"/>
        <v>4462.4761587829598</v>
      </c>
      <c r="BR94" s="135">
        <f t="shared" si="22"/>
        <v>4093.3920430081221</v>
      </c>
      <c r="BS94" s="135">
        <f t="shared" si="22"/>
        <v>3814.7376541773474</v>
      </c>
      <c r="BT94" s="135">
        <f t="shared" si="22"/>
        <v>3491.8239636320573</v>
      </c>
      <c r="BU94" s="135">
        <f t="shared" si="22"/>
        <v>3217.299262785381</v>
      </c>
      <c r="BV94" s="135">
        <f t="shared" si="22"/>
        <v>2813.5919172419908</v>
      </c>
      <c r="BW94" s="135">
        <f t="shared" si="22"/>
        <v>2846.9501538665345</v>
      </c>
      <c r="BX94" s="135">
        <f t="shared" si="22"/>
        <v>2812.2351321044816</v>
      </c>
      <c r="BY94" s="135">
        <f t="shared" si="22"/>
        <v>2868.5350236875483</v>
      </c>
      <c r="BZ94" s="136">
        <f t="shared" si="22"/>
        <v>2942.5847690516021</v>
      </c>
    </row>
    <row r="95" spans="1:78" x14ac:dyDescent="0.2">
      <c r="A95" s="133"/>
      <c r="B95" s="62" t="s">
        <v>322</v>
      </c>
      <c r="C95" s="52"/>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135">
        <f t="shared" ref="AH95:BZ95" si="23">AH9+AH59+AH68</f>
        <v>756</v>
      </c>
      <c r="AI95" s="135">
        <f t="shared" si="23"/>
        <v>793</v>
      </c>
      <c r="AJ95" s="135">
        <f t="shared" si="23"/>
        <v>1148</v>
      </c>
      <c r="AK95" s="135">
        <f t="shared" si="23"/>
        <v>2067.04</v>
      </c>
      <c r="AL95" s="135">
        <f t="shared" si="23"/>
        <v>3267</v>
      </c>
      <c r="AM95" s="135">
        <f t="shared" si="23"/>
        <v>4071</v>
      </c>
      <c r="AN95" s="135">
        <f t="shared" si="23"/>
        <v>4642</v>
      </c>
      <c r="AO95" s="135">
        <f t="shared" si="23"/>
        <v>5229</v>
      </c>
      <c r="AP95" s="135">
        <f t="shared" si="23"/>
        <v>5437</v>
      </c>
      <c r="AQ95" s="135">
        <f t="shared" si="23"/>
        <v>5127</v>
      </c>
      <c r="AR95" s="135">
        <f t="shared" si="23"/>
        <v>4096.0129999999999</v>
      </c>
      <c r="AS95" s="135">
        <f t="shared" si="23"/>
        <v>3773.7157552913354</v>
      </c>
      <c r="AT95" s="135">
        <f t="shared" si="23"/>
        <v>4312.1579999999994</v>
      </c>
      <c r="AU95" s="135">
        <f t="shared" si="23"/>
        <v>5974.9769999999999</v>
      </c>
      <c r="AV95" s="135">
        <f t="shared" si="23"/>
        <v>7916.7080000000005</v>
      </c>
      <c r="AW95" s="135">
        <f t="shared" si="23"/>
        <v>8448.2150000000001</v>
      </c>
      <c r="AX95" s="135">
        <f t="shared" si="23"/>
        <v>7973.0091843945538</v>
      </c>
      <c r="AY95" s="135">
        <f t="shared" si="23"/>
        <v>7519.1957620574103</v>
      </c>
      <c r="AZ95" s="135">
        <f t="shared" si="23"/>
        <v>6731.3656549678171</v>
      </c>
      <c r="BA95" s="135">
        <f t="shared" si="23"/>
        <v>5447.2148039972835</v>
      </c>
      <c r="BB95" s="135">
        <f t="shared" si="23"/>
        <v>4765.1852759879757</v>
      </c>
      <c r="BC95" s="135">
        <f t="shared" si="23"/>
        <v>4260.0799680961009</v>
      </c>
      <c r="BD95" s="135">
        <f t="shared" si="23"/>
        <v>3747.1325745085078</v>
      </c>
      <c r="BE95" s="135">
        <f t="shared" si="23"/>
        <v>3329.5274676964054</v>
      </c>
      <c r="BF95" s="135">
        <f t="shared" si="23"/>
        <v>3351.1347082952034</v>
      </c>
      <c r="BG95" s="135">
        <f t="shared" si="23"/>
        <v>3180.0668678793036</v>
      </c>
      <c r="BH95" s="225">
        <f t="shared" si="23"/>
        <v>3064.9140059971505</v>
      </c>
      <c r="BI95" s="135">
        <f t="shared" si="23"/>
        <v>3226.2896895357376</v>
      </c>
      <c r="BJ95" s="135">
        <f t="shared" si="23"/>
        <v>3450.5297708403323</v>
      </c>
      <c r="BK95" s="135">
        <f t="shared" si="23"/>
        <v>3375.8363496902339</v>
      </c>
      <c r="BL95" s="225">
        <f t="shared" si="23"/>
        <v>4084.1136279446196</v>
      </c>
      <c r="BM95" s="135">
        <f t="shared" si="23"/>
        <v>6843.5264629219619</v>
      </c>
      <c r="BN95" s="135">
        <f t="shared" si="23"/>
        <v>7300.8178403324891</v>
      </c>
      <c r="BO95" s="135">
        <f t="shared" si="23"/>
        <v>8171.4466938054484</v>
      </c>
      <c r="BP95" s="135">
        <f t="shared" si="23"/>
        <v>8772.610755404321</v>
      </c>
      <c r="BQ95" s="135">
        <f t="shared" si="23"/>
        <v>7053.2625445483209</v>
      </c>
      <c r="BR95" s="135">
        <f t="shared" si="23"/>
        <v>5107.5159623545978</v>
      </c>
      <c r="BS95" s="135">
        <f t="shared" si="23"/>
        <v>3920.384057256696</v>
      </c>
      <c r="BT95" s="135">
        <f t="shared" si="23"/>
        <v>3247.841348372327</v>
      </c>
      <c r="BU95" s="135">
        <f t="shared" si="23"/>
        <v>2836.0786063828773</v>
      </c>
      <c r="BV95" s="135">
        <f t="shared" si="23"/>
        <v>4565.5065057029442</v>
      </c>
      <c r="BW95" s="135">
        <f t="shared" si="23"/>
        <v>4754.7012732771291</v>
      </c>
      <c r="BX95" s="135">
        <f t="shared" si="23"/>
        <v>4720.6461490242164</v>
      </c>
      <c r="BY95" s="135">
        <f t="shared" si="23"/>
        <v>4857.0839262090576</v>
      </c>
      <c r="BZ95" s="136">
        <f t="shared" si="23"/>
        <v>4971.9465212553259</v>
      </c>
    </row>
    <row r="96" spans="1:78" x14ac:dyDescent="0.2">
      <c r="A96" s="133"/>
      <c r="B96" s="62" t="s">
        <v>323</v>
      </c>
      <c r="C96" s="52"/>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135">
        <f t="shared" ref="AH96:BW96" si="24">AH10+AH60+AH69+AH49+AH53+AH84+AH77+AH90</f>
        <v>51.210786937944519</v>
      </c>
      <c r="AI96" s="135">
        <f t="shared" si="24"/>
        <v>61.641156771201267</v>
      </c>
      <c r="AJ96" s="135">
        <f t="shared" si="24"/>
        <v>83.346229220868537</v>
      </c>
      <c r="AK96" s="135">
        <f t="shared" si="24"/>
        <v>126.05046309514468</v>
      </c>
      <c r="AL96" s="135">
        <f t="shared" si="24"/>
        <v>175.57904048531827</v>
      </c>
      <c r="AM96" s="135">
        <f t="shared" si="24"/>
        <v>229.03464242686098</v>
      </c>
      <c r="AN96" s="135">
        <f t="shared" si="24"/>
        <v>262.38446218413594</v>
      </c>
      <c r="AO96" s="135">
        <f t="shared" si="24"/>
        <v>276.50563304262545</v>
      </c>
      <c r="AP96" s="135">
        <f t="shared" si="24"/>
        <v>334.43059767550233</v>
      </c>
      <c r="AQ96" s="135">
        <f t="shared" si="24"/>
        <v>410.4731231453286</v>
      </c>
      <c r="AR96" s="135">
        <f t="shared" si="24"/>
        <v>775.30485949855722</v>
      </c>
      <c r="AS96" s="135">
        <f t="shared" si="24"/>
        <v>862.08305624216769</v>
      </c>
      <c r="AT96" s="135">
        <f t="shared" si="24"/>
        <v>1198.1940727573765</v>
      </c>
      <c r="AU96" s="135">
        <f t="shared" si="24"/>
        <v>1417.1347834778908</v>
      </c>
      <c r="AV96" s="135">
        <f t="shared" si="24"/>
        <v>1574.051145463482</v>
      </c>
      <c r="AW96" s="135">
        <f t="shared" si="24"/>
        <v>1903.0312409725441</v>
      </c>
      <c r="AX96" s="135">
        <f t="shared" si="24"/>
        <v>2226.3203287708056</v>
      </c>
      <c r="AY96" s="135">
        <f t="shared" si="24"/>
        <v>2689.2452145374687</v>
      </c>
      <c r="AZ96" s="135">
        <f t="shared" si="24"/>
        <v>2990.6749469357251</v>
      </c>
      <c r="BA96" s="135">
        <f t="shared" si="24"/>
        <v>3140.9229328387701</v>
      </c>
      <c r="BB96" s="135">
        <f t="shared" si="24"/>
        <v>3012.021166698984</v>
      </c>
      <c r="BC96" s="135">
        <f t="shared" si="24"/>
        <v>2425.9510548214885</v>
      </c>
      <c r="BD96" s="135">
        <f t="shared" si="24"/>
        <v>1414.7579598053403</v>
      </c>
      <c r="BE96" s="135">
        <f t="shared" si="24"/>
        <v>1420.8428484053352</v>
      </c>
      <c r="BF96" s="135">
        <f t="shared" si="24"/>
        <v>1465.392209616575</v>
      </c>
      <c r="BG96" s="135">
        <f t="shared" si="24"/>
        <v>1698.2695550272188</v>
      </c>
      <c r="BH96" s="225">
        <f t="shared" si="24"/>
        <v>2010.0337092432474</v>
      </c>
      <c r="BI96" s="135">
        <f t="shared" si="24"/>
        <v>2118.2767134766536</v>
      </c>
      <c r="BJ96" s="135">
        <f t="shared" si="24"/>
        <v>2493.3100939001984</v>
      </c>
      <c r="BK96" s="135">
        <f t="shared" si="24"/>
        <v>2679.2367238565553</v>
      </c>
      <c r="BL96" s="225">
        <f t="shared" si="24"/>
        <v>4049.1244742711765</v>
      </c>
      <c r="BM96" s="135">
        <f t="shared" si="24"/>
        <v>5079.9514195133388</v>
      </c>
      <c r="BN96" s="135">
        <f t="shared" si="24"/>
        <v>6156.1515097850252</v>
      </c>
      <c r="BO96" s="135">
        <f t="shared" si="24"/>
        <v>6794.4014348764194</v>
      </c>
      <c r="BP96" s="135">
        <f t="shared" si="24"/>
        <v>7459.3530294458787</v>
      </c>
      <c r="BQ96" s="135">
        <f>BQ10+BQ60+BQ69+BQ49+BQ53+BQ84+BQ77+BQ90</f>
        <v>7252.0194412553001</v>
      </c>
      <c r="BR96" s="135">
        <f t="shared" si="24"/>
        <v>7777.8308950145756</v>
      </c>
      <c r="BS96" s="135">
        <f t="shared" si="24"/>
        <v>7990.9130391647714</v>
      </c>
      <c r="BT96" s="135">
        <f t="shared" si="24"/>
        <v>7802.2247254161875</v>
      </c>
      <c r="BU96" s="135">
        <f t="shared" si="24"/>
        <v>7520.8215866221353</v>
      </c>
      <c r="BV96" s="135">
        <f t="shared" si="24"/>
        <v>8244.8295798903164</v>
      </c>
      <c r="BW96" s="135">
        <f t="shared" si="24"/>
        <v>8463.2655153085343</v>
      </c>
      <c r="BX96" s="135">
        <f>BX10+BX60+BX69+BX49+BX53+BX84+BX77+BX90</f>
        <v>8566.718873690872</v>
      </c>
      <c r="BY96" s="135">
        <f>BY10+BY60+BY69+BY49+BY53+BY84+BY77+BY90</f>
        <v>8728.8290859480749</v>
      </c>
      <c r="BZ96" s="136">
        <f>BZ10+BZ60+BZ69+BZ49+BZ53+BZ84+BZ77+BZ90</f>
        <v>8873.507745309329</v>
      </c>
    </row>
    <row r="97" spans="1:78" ht="24.75" customHeight="1" x14ac:dyDescent="0.2">
      <c r="A97" s="133"/>
      <c r="B97" s="62" t="s">
        <v>331</v>
      </c>
      <c r="C97" s="52"/>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f>BQ88</f>
        <v>5.8574696600000031</v>
      </c>
      <c r="BR97" s="135">
        <f t="shared" ref="BR97:BZ98" si="25">BR88</f>
        <v>56.150329630000009</v>
      </c>
      <c r="BS97" s="135">
        <f t="shared" si="25"/>
        <v>490.79643462000007</v>
      </c>
      <c r="BT97" s="135">
        <f t="shared" si="25"/>
        <v>1585.2890467599996</v>
      </c>
      <c r="BU97" s="135">
        <f t="shared" si="25"/>
        <v>3383.5773367196034</v>
      </c>
      <c r="BV97" s="135">
        <f t="shared" si="25"/>
        <v>0</v>
      </c>
      <c r="BW97" s="135">
        <f t="shared" si="25"/>
        <v>0</v>
      </c>
      <c r="BX97" s="135">
        <f t="shared" si="25"/>
        <v>0</v>
      </c>
      <c r="BY97" s="135">
        <f t="shared" si="25"/>
        <v>0</v>
      </c>
      <c r="BZ97" s="136">
        <f t="shared" si="25"/>
        <v>0</v>
      </c>
    </row>
    <row r="98" spans="1:78" x14ac:dyDescent="0.2">
      <c r="A98" s="133"/>
      <c r="B98" s="62" t="s">
        <v>332</v>
      </c>
      <c r="C98" s="52"/>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135">
        <f t="shared" ref="AH98:BP98" si="26">AH89</f>
        <v>0</v>
      </c>
      <c r="AI98" s="135">
        <f t="shared" si="26"/>
        <v>0</v>
      </c>
      <c r="AJ98" s="135">
        <f t="shared" si="26"/>
        <v>0</v>
      </c>
      <c r="AK98" s="135">
        <f t="shared" si="26"/>
        <v>0</v>
      </c>
      <c r="AL98" s="135">
        <f t="shared" si="26"/>
        <v>0</v>
      </c>
      <c r="AM98" s="135">
        <f t="shared" si="26"/>
        <v>0</v>
      </c>
      <c r="AN98" s="135">
        <f t="shared" si="26"/>
        <v>0</v>
      </c>
      <c r="AO98" s="135">
        <f t="shared" si="26"/>
        <v>0</v>
      </c>
      <c r="AP98" s="135">
        <f t="shared" si="26"/>
        <v>0</v>
      </c>
      <c r="AQ98" s="135">
        <f t="shared" si="26"/>
        <v>0</v>
      </c>
      <c r="AR98" s="135">
        <f t="shared" si="26"/>
        <v>0</v>
      </c>
      <c r="AS98" s="135">
        <f t="shared" si="26"/>
        <v>0</v>
      </c>
      <c r="AT98" s="135">
        <f t="shared" si="26"/>
        <v>0</v>
      </c>
      <c r="AU98" s="135">
        <f t="shared" si="26"/>
        <v>0</v>
      </c>
      <c r="AV98" s="135">
        <f t="shared" si="26"/>
        <v>0</v>
      </c>
      <c r="AW98" s="135">
        <f t="shared" si="26"/>
        <v>0</v>
      </c>
      <c r="AX98" s="135">
        <f t="shared" si="26"/>
        <v>0</v>
      </c>
      <c r="AY98" s="135">
        <f t="shared" si="26"/>
        <v>0</v>
      </c>
      <c r="AZ98" s="135">
        <f t="shared" si="26"/>
        <v>0</v>
      </c>
      <c r="BA98" s="135">
        <f t="shared" si="26"/>
        <v>0</v>
      </c>
      <c r="BB98" s="135">
        <f t="shared" si="26"/>
        <v>0</v>
      </c>
      <c r="BC98" s="135">
        <f t="shared" si="26"/>
        <v>0</v>
      </c>
      <c r="BD98" s="135">
        <f t="shared" si="26"/>
        <v>0</v>
      </c>
      <c r="BE98" s="135">
        <f t="shared" si="26"/>
        <v>0</v>
      </c>
      <c r="BF98" s="135">
        <f t="shared" si="26"/>
        <v>0</v>
      </c>
      <c r="BG98" s="135">
        <f t="shared" si="26"/>
        <v>0</v>
      </c>
      <c r="BH98" s="135">
        <f t="shared" si="26"/>
        <v>0</v>
      </c>
      <c r="BI98" s="135">
        <f t="shared" si="26"/>
        <v>0</v>
      </c>
      <c r="BJ98" s="135">
        <f t="shared" si="26"/>
        <v>0</v>
      </c>
      <c r="BK98" s="135">
        <f t="shared" si="26"/>
        <v>0</v>
      </c>
      <c r="BL98" s="135">
        <f t="shared" si="26"/>
        <v>0</v>
      </c>
      <c r="BM98" s="135">
        <f t="shared" si="26"/>
        <v>0</v>
      </c>
      <c r="BN98" s="135">
        <f t="shared" si="26"/>
        <v>0</v>
      </c>
      <c r="BO98" s="135">
        <f t="shared" si="26"/>
        <v>0</v>
      </c>
      <c r="BP98" s="135">
        <f t="shared" si="26"/>
        <v>0</v>
      </c>
      <c r="BQ98" s="135">
        <f>BQ89</f>
        <v>0</v>
      </c>
      <c r="BR98" s="135">
        <f t="shared" si="25"/>
        <v>0</v>
      </c>
      <c r="BS98" s="135">
        <f t="shared" si="25"/>
        <v>0</v>
      </c>
      <c r="BT98" s="135">
        <f t="shared" si="25"/>
        <v>0</v>
      </c>
      <c r="BU98" s="135">
        <f t="shared" si="25"/>
        <v>0</v>
      </c>
      <c r="BV98" s="135">
        <f t="shared" si="25"/>
        <v>-197.30192619726125</v>
      </c>
      <c r="BW98" s="135">
        <f t="shared" si="25"/>
        <v>-481.63118579178717</v>
      </c>
      <c r="BX98" s="135">
        <f t="shared" si="25"/>
        <v>-720.31203829726655</v>
      </c>
      <c r="BY98" s="135">
        <f t="shared" si="25"/>
        <v>-636.35011499931022</v>
      </c>
      <c r="BZ98" s="136">
        <f t="shared" si="25"/>
        <v>-829.08491982711598</v>
      </c>
    </row>
    <row r="99" spans="1:78" ht="26.25" customHeight="1" x14ac:dyDescent="0.2">
      <c r="A99" s="133"/>
      <c r="B99" s="140" t="s">
        <v>324</v>
      </c>
      <c r="C99" s="52"/>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135">
        <f t="shared" ref="AH99:BZ99" si="27">AH6+AH61+AH70+AH83</f>
        <v>1071</v>
      </c>
      <c r="AI99" s="135">
        <f t="shared" si="27"/>
        <v>1194</v>
      </c>
      <c r="AJ99" s="135">
        <f t="shared" si="27"/>
        <v>1476</v>
      </c>
      <c r="AK99" s="135">
        <f t="shared" si="27"/>
        <v>2096.33</v>
      </c>
      <c r="AL99" s="135">
        <f t="shared" si="27"/>
        <v>2419</v>
      </c>
      <c r="AM99" s="135">
        <f t="shared" si="27"/>
        <v>2704</v>
      </c>
      <c r="AN99" s="135">
        <f t="shared" si="27"/>
        <v>3117</v>
      </c>
      <c r="AO99" s="135">
        <f t="shared" si="27"/>
        <v>3515</v>
      </c>
      <c r="AP99" s="135">
        <f t="shared" si="27"/>
        <v>3782</v>
      </c>
      <c r="AQ99" s="135">
        <f t="shared" si="27"/>
        <v>3985</v>
      </c>
      <c r="AR99" s="135">
        <f t="shared" si="27"/>
        <v>4434.1280000000006</v>
      </c>
      <c r="AS99" s="135">
        <f t="shared" si="27"/>
        <v>5031.3342119219333</v>
      </c>
      <c r="AT99" s="135">
        <f t="shared" si="27"/>
        <v>5790.8220000000001</v>
      </c>
      <c r="AU99" s="135">
        <f t="shared" si="27"/>
        <v>6001.4549999999999</v>
      </c>
      <c r="AV99" s="135">
        <f t="shared" si="27"/>
        <v>7260.0259999999998</v>
      </c>
      <c r="AW99" s="135">
        <f t="shared" si="27"/>
        <v>8069.4830000000002</v>
      </c>
      <c r="AX99" s="135">
        <f t="shared" si="27"/>
        <v>8344.4640593971671</v>
      </c>
      <c r="AY99" s="135">
        <f t="shared" si="27"/>
        <v>8494.3502538867524</v>
      </c>
      <c r="AZ99" s="135">
        <f t="shared" si="27"/>
        <v>8602.025694728236</v>
      </c>
      <c r="BA99" s="135">
        <f t="shared" si="27"/>
        <v>8640.5586407757619</v>
      </c>
      <c r="BB99" s="135">
        <f t="shared" si="27"/>
        <v>8595.464433952191</v>
      </c>
      <c r="BC99" s="135">
        <f t="shared" si="27"/>
        <v>8942.0083998374503</v>
      </c>
      <c r="BD99" s="135">
        <f t="shared" si="27"/>
        <v>9531.7037557356707</v>
      </c>
      <c r="BE99" s="135">
        <f t="shared" si="27"/>
        <v>10294.057763499603</v>
      </c>
      <c r="BF99" s="135">
        <f t="shared" si="27"/>
        <v>10697.652014520467</v>
      </c>
      <c r="BG99" s="135">
        <f t="shared" si="27"/>
        <v>10903.644924357332</v>
      </c>
      <c r="BH99" s="135">
        <f t="shared" si="27"/>
        <v>12347.603465567412</v>
      </c>
      <c r="BI99" s="135">
        <f t="shared" si="27"/>
        <v>12833.50964645738</v>
      </c>
      <c r="BJ99" s="135">
        <f t="shared" si="27"/>
        <v>13753.967936590454</v>
      </c>
      <c r="BK99" s="135">
        <f t="shared" si="27"/>
        <v>14354.868818296125</v>
      </c>
      <c r="BL99" s="135">
        <f t="shared" si="27"/>
        <v>15384.930757364362</v>
      </c>
      <c r="BM99" s="135">
        <f t="shared" si="27"/>
        <v>16146.415684337582</v>
      </c>
      <c r="BN99" s="135">
        <f t="shared" si="27"/>
        <v>16479.605748192032</v>
      </c>
      <c r="BO99" s="135">
        <f>BO6+BO61+BO70+BO83</f>
        <v>16530.774482661407</v>
      </c>
      <c r="BP99" s="135">
        <f t="shared" si="27"/>
        <v>16082.644660631411</v>
      </c>
      <c r="BQ99" s="135">
        <f t="shared" si="27"/>
        <v>13586.143729115291</v>
      </c>
      <c r="BR99" s="135">
        <f t="shared" si="27"/>
        <v>13154.134878667968</v>
      </c>
      <c r="BS99" s="135">
        <f t="shared" si="27"/>
        <v>12606.194062537714</v>
      </c>
      <c r="BT99" s="135">
        <f t="shared" si="27"/>
        <v>11994.874470110002</v>
      </c>
      <c r="BU99" s="135">
        <f t="shared" si="27"/>
        <v>11401.697049116694</v>
      </c>
      <c r="BV99" s="135">
        <f t="shared" si="27"/>
        <v>10711.349853031594</v>
      </c>
      <c r="BW99" s="135">
        <f t="shared" si="27"/>
        <v>10247.353578602964</v>
      </c>
      <c r="BX99" s="135">
        <f t="shared" si="27"/>
        <v>10010.085898560435</v>
      </c>
      <c r="BY99" s="135">
        <f t="shared" si="27"/>
        <v>10151.856614273343</v>
      </c>
      <c r="BZ99" s="136">
        <f t="shared" si="27"/>
        <v>10478.038730105985</v>
      </c>
    </row>
    <row r="100" spans="1:78" x14ac:dyDescent="0.2">
      <c r="A100" s="133"/>
      <c r="B100" s="140" t="s">
        <v>301</v>
      </c>
      <c r="C100" s="52"/>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135">
        <f t="shared" ref="AH100:BV100" si="28">AH11+AH62+AH71+AH45+AH50+AH53+SUM(AH84:AH90)+AH54+AH77+AH81</f>
        <v>1621</v>
      </c>
      <c r="AI100" s="135">
        <f t="shared" si="28"/>
        <v>1746</v>
      </c>
      <c r="AJ100" s="135">
        <f t="shared" si="28"/>
        <v>2354</v>
      </c>
      <c r="AK100" s="135">
        <f t="shared" si="28"/>
        <v>3760.92</v>
      </c>
      <c r="AL100" s="135">
        <f t="shared" si="28"/>
        <v>5498</v>
      </c>
      <c r="AM100" s="135">
        <f t="shared" si="28"/>
        <v>6745</v>
      </c>
      <c r="AN100" s="135">
        <f t="shared" si="28"/>
        <v>7666</v>
      </c>
      <c r="AO100" s="135">
        <f t="shared" si="28"/>
        <v>8717</v>
      </c>
      <c r="AP100" s="135">
        <f t="shared" si="28"/>
        <v>9394</v>
      </c>
      <c r="AQ100" s="135">
        <f t="shared" si="28"/>
        <v>9387.7080000000005</v>
      </c>
      <c r="AR100" s="135">
        <f t="shared" si="28"/>
        <v>8665.8220000000001</v>
      </c>
      <c r="AS100" s="135">
        <f t="shared" si="28"/>
        <v>9037.4317880780673</v>
      </c>
      <c r="AT100" s="135">
        <f t="shared" si="28"/>
        <v>10852.014999999998</v>
      </c>
      <c r="AU100" s="135">
        <f t="shared" si="28"/>
        <v>14083.792899511733</v>
      </c>
      <c r="AV100" s="135">
        <f t="shared" si="28"/>
        <v>18054.872000000003</v>
      </c>
      <c r="AW100" s="135">
        <f t="shared" si="28"/>
        <v>20526.009000000005</v>
      </c>
      <c r="AX100" s="135">
        <f t="shared" si="28"/>
        <v>21777.352154602828</v>
      </c>
      <c r="AY100" s="135">
        <f t="shared" si="28"/>
        <v>23126.355372113245</v>
      </c>
      <c r="AZ100" s="135">
        <f t="shared" si="28"/>
        <v>23596.575062271761</v>
      </c>
      <c r="BA100" s="135">
        <f t="shared" si="28"/>
        <v>22813.948107224242</v>
      </c>
      <c r="BB100" s="135">
        <f t="shared" si="28"/>
        <v>22418.676401047804</v>
      </c>
      <c r="BC100" s="135">
        <f t="shared" si="28"/>
        <v>21599.330742630242</v>
      </c>
      <c r="BD100" s="135">
        <f t="shared" si="28"/>
        <v>19899.894698082491</v>
      </c>
      <c r="BE100" s="135">
        <f t="shared" si="28"/>
        <v>20372.2099023105</v>
      </c>
      <c r="BF100" s="135">
        <f t="shared" si="28"/>
        <v>21296.236791257114</v>
      </c>
      <c r="BG100" s="135">
        <f t="shared" si="28"/>
        <v>22121.324932195923</v>
      </c>
      <c r="BH100" s="135">
        <f t="shared" si="28"/>
        <v>22351.793582913007</v>
      </c>
      <c r="BI100" s="135">
        <f t="shared" si="28"/>
        <v>22518.823883184625</v>
      </c>
      <c r="BJ100" s="135">
        <f t="shared" si="28"/>
        <v>23488.305596265011</v>
      </c>
      <c r="BK100" s="135">
        <f t="shared" si="28"/>
        <v>24413.635093286972</v>
      </c>
      <c r="BL100" s="135">
        <f t="shared" si="28"/>
        <v>25454.069843325637</v>
      </c>
      <c r="BM100" s="135">
        <f t="shared" si="28"/>
        <v>30342.399136392411</v>
      </c>
      <c r="BN100" s="135">
        <f t="shared" si="28"/>
        <v>31936.14396574967</v>
      </c>
      <c r="BO100" s="135">
        <f>BO11+BO62+BO71+BO45+BO50+BO53+SUM(BO84:BO90)+BO54+BO77+BO81</f>
        <v>33279.9964996286</v>
      </c>
      <c r="BP100" s="135">
        <f t="shared" si="28"/>
        <v>35176.667625418588</v>
      </c>
      <c r="BQ100" s="135">
        <f t="shared" si="28"/>
        <v>32569.393095510874</v>
      </c>
      <c r="BR100" s="135">
        <f t="shared" si="28"/>
        <v>32665.236296122031</v>
      </c>
      <c r="BS100" s="135">
        <f t="shared" si="28"/>
        <v>32788.231196892288</v>
      </c>
      <c r="BT100" s="135">
        <f t="shared" si="28"/>
        <v>32922.630791940013</v>
      </c>
      <c r="BU100" s="135">
        <f t="shared" si="28"/>
        <v>33673.997281197589</v>
      </c>
      <c r="BV100" s="135">
        <f t="shared" si="28"/>
        <v>33808.196887707098</v>
      </c>
      <c r="BW100" s="135">
        <f>BW11+BW62+BW71+BW45+BW50+BW53+SUM(BW84:BW90)+BW54+BW77+BW81</f>
        <v>33835.115866780296</v>
      </c>
      <c r="BX100" s="135">
        <f>BX11+BX62+BX71+BX45+BX50+BX53+SUM(BX84:BX90)+BX54+BX77+BX81</f>
        <v>33630.455196542207</v>
      </c>
      <c r="BY100" s="135">
        <f>BY11+BY62+BY71+BY45+BY50+BY53+SUM(BY84:BY90)+BY54+BY77+BY81</f>
        <v>34559.180010649492</v>
      </c>
      <c r="BZ100" s="136">
        <f>BZ11+BZ62+BZ71+BZ45+BZ50+BZ53+SUM(BZ84:BZ90)+BZ54+BZ77+BZ81</f>
        <v>35217.52495822683</v>
      </c>
    </row>
    <row r="101" spans="1:78" s="58" customFormat="1" ht="15.75" x14ac:dyDescent="0.25">
      <c r="A101" s="147"/>
      <c r="B101" s="58" t="s">
        <v>93</v>
      </c>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48">
        <f>AH100+AH99</f>
        <v>2692</v>
      </c>
      <c r="AI101" s="48">
        <f t="shared" ref="AI101:BU101" si="29">AI100+AI99</f>
        <v>2940</v>
      </c>
      <c r="AJ101" s="48">
        <f t="shared" si="29"/>
        <v>3830</v>
      </c>
      <c r="AK101" s="48">
        <f t="shared" si="29"/>
        <v>5857.25</v>
      </c>
      <c r="AL101" s="48">
        <f t="shared" si="29"/>
        <v>7917</v>
      </c>
      <c r="AM101" s="48">
        <f t="shared" si="29"/>
        <v>9449</v>
      </c>
      <c r="AN101" s="48">
        <f t="shared" si="29"/>
        <v>10783</v>
      </c>
      <c r="AO101" s="48">
        <f t="shared" si="29"/>
        <v>12232</v>
      </c>
      <c r="AP101" s="48">
        <f t="shared" si="29"/>
        <v>13176</v>
      </c>
      <c r="AQ101" s="48">
        <f t="shared" si="29"/>
        <v>13372.708000000001</v>
      </c>
      <c r="AR101" s="48">
        <f t="shared" si="29"/>
        <v>13099.95</v>
      </c>
      <c r="AS101" s="48">
        <f t="shared" si="29"/>
        <v>14068.766</v>
      </c>
      <c r="AT101" s="48">
        <f t="shared" si="29"/>
        <v>16642.837</v>
      </c>
      <c r="AU101" s="48">
        <f t="shared" si="29"/>
        <v>20085.247899511734</v>
      </c>
      <c r="AV101" s="48">
        <f t="shared" si="29"/>
        <v>25314.898000000001</v>
      </c>
      <c r="AW101" s="48">
        <f t="shared" si="29"/>
        <v>28595.492000000006</v>
      </c>
      <c r="AX101" s="48">
        <f t="shared" si="29"/>
        <v>30121.816213999995</v>
      </c>
      <c r="AY101" s="48">
        <f t="shared" si="29"/>
        <v>31620.705625999995</v>
      </c>
      <c r="AZ101" s="48">
        <f t="shared" si="29"/>
        <v>32198.600756999997</v>
      </c>
      <c r="BA101" s="48">
        <f t="shared" si="29"/>
        <v>31454.506748000003</v>
      </c>
      <c r="BB101" s="48">
        <f t="shared" si="29"/>
        <v>31014.140834999995</v>
      </c>
      <c r="BC101" s="48">
        <f t="shared" si="29"/>
        <v>30541.339142467692</v>
      </c>
      <c r="BD101" s="48">
        <f t="shared" si="29"/>
        <v>29431.598453818162</v>
      </c>
      <c r="BE101" s="48">
        <f t="shared" si="29"/>
        <v>30666.267665810105</v>
      </c>
      <c r="BF101" s="48">
        <f t="shared" si="29"/>
        <v>31993.88880577758</v>
      </c>
      <c r="BG101" s="48">
        <f t="shared" si="29"/>
        <v>33024.969856553253</v>
      </c>
      <c r="BH101" s="48">
        <f t="shared" si="29"/>
        <v>34699.397048480416</v>
      </c>
      <c r="BI101" s="48">
        <f t="shared" si="29"/>
        <v>35352.333529642005</v>
      </c>
      <c r="BJ101" s="48">
        <f t="shared" si="29"/>
        <v>37242.273532855463</v>
      </c>
      <c r="BK101" s="48">
        <f t="shared" si="29"/>
        <v>38768.503911583095</v>
      </c>
      <c r="BL101" s="48">
        <f t="shared" si="29"/>
        <v>40839.00060069</v>
      </c>
      <c r="BM101" s="48">
        <f t="shared" si="29"/>
        <v>46488.814820729996</v>
      </c>
      <c r="BN101" s="48">
        <f t="shared" si="29"/>
        <v>48415.749713941703</v>
      </c>
      <c r="BO101" s="48">
        <f t="shared" si="29"/>
        <v>49810.770982290007</v>
      </c>
      <c r="BP101" s="48">
        <f t="shared" si="29"/>
        <v>51259.312286050001</v>
      </c>
      <c r="BQ101" s="48">
        <f t="shared" si="29"/>
        <v>46155.536824626164</v>
      </c>
      <c r="BR101" s="48">
        <f t="shared" si="29"/>
        <v>45819.371174790002</v>
      </c>
      <c r="BS101" s="48">
        <f t="shared" si="29"/>
        <v>45394.425259430005</v>
      </c>
      <c r="BT101" s="48">
        <f t="shared" si="29"/>
        <v>44917.505262050014</v>
      </c>
      <c r="BU101" s="48">
        <f t="shared" si="29"/>
        <v>45075.694330314283</v>
      </c>
      <c r="BV101" s="48">
        <f>BV100+BV99</f>
        <v>44519.54674073869</v>
      </c>
      <c r="BW101" s="48">
        <f>BW100+BW99</f>
        <v>44082.469445383264</v>
      </c>
      <c r="BX101" s="48">
        <f>BX100+BX99</f>
        <v>43640.541095102642</v>
      </c>
      <c r="BY101" s="48">
        <f>BY100+BY99</f>
        <v>44711.036624922839</v>
      </c>
      <c r="BZ101" s="49">
        <f>BZ100+BZ99</f>
        <v>45695.563688332812</v>
      </c>
    </row>
    <row r="102" spans="1:78" ht="26.25" customHeight="1" x14ac:dyDescent="0.25">
      <c r="A102" s="133"/>
      <c r="B102" s="58" t="s">
        <v>333</v>
      </c>
      <c r="C102" s="52"/>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254" t="s">
        <v>295</v>
      </c>
      <c r="BI102" s="135"/>
      <c r="BJ102" s="135"/>
      <c r="BK102" s="135"/>
      <c r="BL102" s="254" t="s">
        <v>295</v>
      </c>
      <c r="BM102" s="135"/>
      <c r="BN102" s="135"/>
      <c r="BO102" s="135"/>
      <c r="BP102" s="135"/>
      <c r="BQ102" s="135"/>
      <c r="BR102" s="135"/>
      <c r="BS102" s="135"/>
      <c r="BT102" s="135"/>
      <c r="BU102" s="135"/>
      <c r="BV102" s="135"/>
      <c r="BW102" s="135"/>
      <c r="BX102" s="135"/>
      <c r="BY102" s="135"/>
      <c r="BZ102" s="136"/>
    </row>
    <row r="103" spans="1:78" x14ac:dyDescent="0.2">
      <c r="A103" s="133"/>
      <c r="B103" s="62" t="s">
        <v>330</v>
      </c>
      <c r="C103" s="52"/>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135">
        <f t="shared" ref="AH103:BK103" si="30">AH37+AH65+AH83</f>
        <v>879.13660835202791</v>
      </c>
      <c r="AI103" s="135">
        <f t="shared" si="30"/>
        <v>965.71952684567862</v>
      </c>
      <c r="AJ103" s="135">
        <f t="shared" si="30"/>
        <v>1165.6784581666639</v>
      </c>
      <c r="AK103" s="135">
        <f t="shared" si="30"/>
        <v>1639.2650340306036</v>
      </c>
      <c r="AL103" s="135">
        <f t="shared" si="30"/>
        <v>1851.3099674185678</v>
      </c>
      <c r="AM103" s="135">
        <f t="shared" si="30"/>
        <v>2016.8889613949996</v>
      </c>
      <c r="AN103" s="135">
        <f t="shared" si="30"/>
        <v>2285.0079196275701</v>
      </c>
      <c r="AO103" s="135">
        <f t="shared" si="30"/>
        <v>2502.7997699406551</v>
      </c>
      <c r="AP103" s="135">
        <f t="shared" si="30"/>
        <v>2574.1306790081708</v>
      </c>
      <c r="AQ103" s="135">
        <f t="shared" si="30"/>
        <v>2604.1375405841391</v>
      </c>
      <c r="AR103" s="135">
        <f t="shared" si="30"/>
        <v>2958.032581333252</v>
      </c>
      <c r="AS103" s="135">
        <f t="shared" si="30"/>
        <v>3196.5630327702083</v>
      </c>
      <c r="AT103" s="135">
        <f t="shared" si="30"/>
        <v>3588.5128467443524</v>
      </c>
      <c r="AU103" s="135">
        <f t="shared" si="30"/>
        <v>4013.0219693975573</v>
      </c>
      <c r="AV103" s="135">
        <f t="shared" si="30"/>
        <v>4947.6392028615437</v>
      </c>
      <c r="AW103" s="135">
        <f t="shared" si="30"/>
        <v>5390.1946462719416</v>
      </c>
      <c r="AX103" s="135">
        <f t="shared" si="30"/>
        <v>5624.3306398979967</v>
      </c>
      <c r="AY103" s="135">
        <f t="shared" si="30"/>
        <v>5955.8548748241155</v>
      </c>
      <c r="AZ103" s="135">
        <f t="shared" si="30"/>
        <v>6094.6968416297641</v>
      </c>
      <c r="BA103" s="135">
        <f t="shared" si="30"/>
        <v>6209.4369681790304</v>
      </c>
      <c r="BB103" s="135">
        <f t="shared" si="30"/>
        <v>6235.793846672108</v>
      </c>
      <c r="BC103" s="135">
        <f t="shared" si="30"/>
        <v>6610.5244448185294</v>
      </c>
      <c r="BD103" s="135">
        <f t="shared" si="30"/>
        <v>7161.3827794828449</v>
      </c>
      <c r="BE103" s="135">
        <f t="shared" si="30"/>
        <v>7817.6821619821239</v>
      </c>
      <c r="BF103" s="135">
        <f t="shared" si="30"/>
        <v>8579.982507645871</v>
      </c>
      <c r="BG103" s="135">
        <f t="shared" si="30"/>
        <v>9007.604491842576</v>
      </c>
      <c r="BH103" s="225">
        <f t="shared" si="30"/>
        <v>10519.076117122559</v>
      </c>
      <c r="BI103" s="135">
        <f t="shared" si="30"/>
        <v>10990.213712341436</v>
      </c>
      <c r="BJ103" s="135">
        <f t="shared" si="30"/>
        <v>11749.973946554235</v>
      </c>
      <c r="BK103" s="135">
        <f t="shared" si="30"/>
        <v>12308.255202199914</v>
      </c>
      <c r="BL103" s="225">
        <f>BL37+BL65+BL83</f>
        <v>12600.319141904845</v>
      </c>
      <c r="BM103" s="135">
        <f t="shared" ref="BM103:BW103" si="31">BM37+BM65+BM83</f>
        <v>13269.239864992094</v>
      </c>
      <c r="BN103" s="135">
        <f t="shared" si="31"/>
        <v>13489.844401719891</v>
      </c>
      <c r="BO103" s="135">
        <f>BO37+BO65+BO83</f>
        <v>13530.339095571711</v>
      </c>
      <c r="BP103" s="135">
        <f t="shared" si="31"/>
        <v>13219.608168646146</v>
      </c>
      <c r="BQ103" s="135">
        <f t="shared" si="31"/>
        <v>12938.35809809417</v>
      </c>
      <c r="BR103" s="135">
        <f t="shared" si="31"/>
        <v>12580.705346589908</v>
      </c>
      <c r="BS103" s="135">
        <f t="shared" si="31"/>
        <v>12123.388368506974</v>
      </c>
      <c r="BT103" s="135">
        <f t="shared" si="31"/>
        <v>11630.048059392611</v>
      </c>
      <c r="BU103" s="135">
        <f t="shared" si="31"/>
        <v>11203.916194719917</v>
      </c>
      <c r="BV103" s="135">
        <f t="shared" si="31"/>
        <v>10678.379365319954</v>
      </c>
      <c r="BW103" s="135">
        <f t="shared" si="31"/>
        <v>10247.353578602961</v>
      </c>
      <c r="BX103" s="135">
        <f>BX37+BX65+BX83</f>
        <v>10010.085898560428</v>
      </c>
      <c r="BY103" s="135">
        <f>BY37+BY65+BY83</f>
        <v>10151.856614273336</v>
      </c>
      <c r="BZ103" s="136">
        <f>BZ37+BZ65+BZ83</f>
        <v>10478.038730105982</v>
      </c>
    </row>
    <row r="104" spans="1:78" x14ac:dyDescent="0.2">
      <c r="A104" s="133"/>
      <c r="B104" s="62" t="s">
        <v>320</v>
      </c>
      <c r="C104" s="52"/>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135">
        <f t="shared" ref="AH104:BK104" si="32">AH38+AH66</f>
        <v>173.98603128178249</v>
      </c>
      <c r="AI104" s="135">
        <f t="shared" si="32"/>
        <v>191.91759828256252</v>
      </c>
      <c r="AJ104" s="135">
        <f t="shared" si="32"/>
        <v>231.39129284350997</v>
      </c>
      <c r="AK104" s="135">
        <f t="shared" si="32"/>
        <v>298.96993997116317</v>
      </c>
      <c r="AL104" s="135">
        <f t="shared" si="32"/>
        <v>388.36914883756549</v>
      </c>
      <c r="AM104" s="135">
        <f t="shared" si="32"/>
        <v>442.99125490758956</v>
      </c>
      <c r="AN104" s="135">
        <f t="shared" si="32"/>
        <v>492.20964010500967</v>
      </c>
      <c r="AO104" s="135">
        <f t="shared" si="32"/>
        <v>558.88540844568683</v>
      </c>
      <c r="AP104" s="135">
        <f t="shared" si="32"/>
        <v>645.40178856227408</v>
      </c>
      <c r="AQ104" s="135">
        <f t="shared" si="32"/>
        <v>660.33447330565866</v>
      </c>
      <c r="AR104" s="135">
        <f t="shared" si="32"/>
        <v>749.87724320652671</v>
      </c>
      <c r="AS104" s="135">
        <f t="shared" si="32"/>
        <v>886.22282284645803</v>
      </c>
      <c r="AT104" s="135">
        <f t="shared" si="32"/>
        <v>1140.0778012292672</v>
      </c>
      <c r="AU104" s="135">
        <f t="shared" si="32"/>
        <v>1450.0592963380868</v>
      </c>
      <c r="AV104" s="135">
        <f t="shared" si="32"/>
        <v>1976.8686907194983</v>
      </c>
      <c r="AW104" s="135">
        <f t="shared" si="32"/>
        <v>2532.5381014695945</v>
      </c>
      <c r="AX104" s="135">
        <f t="shared" si="32"/>
        <v>3215.7905667483042</v>
      </c>
      <c r="AY104" s="135">
        <f t="shared" si="32"/>
        <v>3832.4483674293779</v>
      </c>
      <c r="AZ104" s="135">
        <f t="shared" si="32"/>
        <v>4268.1013320393704</v>
      </c>
      <c r="BA104" s="135">
        <f t="shared" si="32"/>
        <v>4557.5242449501457</v>
      </c>
      <c r="BB104" s="135">
        <f t="shared" si="32"/>
        <v>4887.2047576060413</v>
      </c>
      <c r="BC104" s="135">
        <f t="shared" si="32"/>
        <v>5193.2776606713469</v>
      </c>
      <c r="BD104" s="135">
        <f t="shared" si="32"/>
        <v>5572.4760072038625</v>
      </c>
      <c r="BE104" s="135">
        <f t="shared" si="32"/>
        <v>6049.1470342251359</v>
      </c>
      <c r="BF104" s="135">
        <f t="shared" si="32"/>
        <v>6757.3072068304691</v>
      </c>
      <c r="BG104" s="135">
        <f t="shared" si="32"/>
        <v>6984.0724574320702</v>
      </c>
      <c r="BH104" s="225">
        <f t="shared" si="32"/>
        <v>7155.297257357598</v>
      </c>
      <c r="BI104" s="135">
        <f t="shared" si="32"/>
        <v>7422.888283572589</v>
      </c>
      <c r="BJ104" s="135">
        <f t="shared" si="32"/>
        <v>7861.5580073674555</v>
      </c>
      <c r="BK104" s="135">
        <f t="shared" si="32"/>
        <v>8639.3355645641968</v>
      </c>
      <c r="BL104" s="225">
        <f>BL38+BL66</f>
        <v>9276.4901575728472</v>
      </c>
      <c r="BM104" s="135">
        <f t="shared" ref="BM104:BW104" si="33">BM38+BM66</f>
        <v>10483.020756598369</v>
      </c>
      <c r="BN104" s="135">
        <f t="shared" si="33"/>
        <v>11086.344482750013</v>
      </c>
      <c r="BO104" s="135">
        <f t="shared" si="33"/>
        <v>11794.398626656106</v>
      </c>
      <c r="BP104" s="135">
        <f t="shared" si="33"/>
        <v>12942.535004600777</v>
      </c>
      <c r="BQ104" s="135">
        <f t="shared" si="33"/>
        <v>14063.187178853328</v>
      </c>
      <c r="BR104" s="135">
        <f t="shared" si="33"/>
        <v>15858.310024490012</v>
      </c>
      <c r="BS104" s="135">
        <f t="shared" si="33"/>
        <v>16991.923052836308</v>
      </c>
      <c r="BT104" s="135">
        <f t="shared" si="33"/>
        <v>17103.978362566908</v>
      </c>
      <c r="BU104" s="135">
        <f t="shared" si="33"/>
        <v>16862.98514765361</v>
      </c>
      <c r="BV104" s="135">
        <f t="shared" si="33"/>
        <v>18361.445701448341</v>
      </c>
      <c r="BW104" s="135">
        <f t="shared" si="33"/>
        <v>18194.674144829623</v>
      </c>
      <c r="BX104" s="135">
        <f>BX38+BX66</f>
        <v>18189.734560079873</v>
      </c>
      <c r="BY104" s="135">
        <f>BY38+BY66</f>
        <v>18676.297173458792</v>
      </c>
      <c r="BZ104" s="136">
        <f>BZ38+BZ66</f>
        <v>19193.677300079646</v>
      </c>
    </row>
    <row r="105" spans="1:78" x14ac:dyDescent="0.2">
      <c r="A105" s="133"/>
      <c r="B105" s="62" t="s">
        <v>321</v>
      </c>
      <c r="C105" s="52"/>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135">
        <f t="shared" ref="AH105:BK105" si="34">AH39+AH67+AH54</f>
        <v>319.93644801641562</v>
      </c>
      <c r="AI105" s="135">
        <f t="shared" si="34"/>
        <v>346.39406349637238</v>
      </c>
      <c r="AJ105" s="135">
        <f t="shared" si="34"/>
        <v>429.15025325874183</v>
      </c>
      <c r="AK105" s="135">
        <f t="shared" si="34"/>
        <v>653.10198282576016</v>
      </c>
      <c r="AL105" s="135">
        <f t="shared" si="34"/>
        <v>904.06405172775965</v>
      </c>
      <c r="AM105" s="135">
        <f t="shared" si="34"/>
        <v>1124.9093961708841</v>
      </c>
      <c r="AN105" s="135">
        <f t="shared" si="34"/>
        <v>1274.2921638369685</v>
      </c>
      <c r="AO105" s="135">
        <f t="shared" si="34"/>
        <v>1495.4115737735642</v>
      </c>
      <c r="AP105" s="135">
        <f t="shared" si="34"/>
        <v>1661.4935640754265</v>
      </c>
      <c r="AQ105" s="135">
        <f t="shared" si="34"/>
        <v>1734.0699943599564</v>
      </c>
      <c r="AR105" s="135">
        <f t="shared" si="34"/>
        <v>1580.561455</v>
      </c>
      <c r="AS105" s="135">
        <f t="shared" si="34"/>
        <v>1740.6311500000002</v>
      </c>
      <c r="AT105" s="135">
        <f t="shared" si="34"/>
        <v>2198.6880353333336</v>
      </c>
      <c r="AU105" s="135">
        <f t="shared" si="34"/>
        <v>2914.7150026666668</v>
      </c>
      <c r="AV105" s="135">
        <f t="shared" si="34"/>
        <v>3586.7719856666668</v>
      </c>
      <c r="AW105" s="135">
        <f t="shared" si="34"/>
        <v>4044.0053453333339</v>
      </c>
      <c r="AX105" s="135">
        <f t="shared" si="34"/>
        <v>4664.6398293619486</v>
      </c>
      <c r="AY105" s="135">
        <f t="shared" si="34"/>
        <v>5054.6330278276318</v>
      </c>
      <c r="AZ105" s="135">
        <f t="shared" si="34"/>
        <v>5259.3567779938894</v>
      </c>
      <c r="BA105" s="135">
        <f t="shared" si="34"/>
        <v>5099.244864133073</v>
      </c>
      <c r="BB105" s="135">
        <f t="shared" si="34"/>
        <v>4991.3620183747407</v>
      </c>
      <c r="BC105" s="135">
        <f t="shared" si="34"/>
        <v>4913.0941428824599</v>
      </c>
      <c r="BD105" s="135">
        <f t="shared" si="34"/>
        <v>4799.9691073019958</v>
      </c>
      <c r="BE105" s="135">
        <f t="shared" si="34"/>
        <v>4786.4497117072478</v>
      </c>
      <c r="BF105" s="135">
        <f t="shared" si="34"/>
        <v>4874.2798953002002</v>
      </c>
      <c r="BG105" s="135">
        <f t="shared" si="34"/>
        <v>5164.6116047330152</v>
      </c>
      <c r="BH105" s="225">
        <f t="shared" si="34"/>
        <v>5448.2936791109623</v>
      </c>
      <c r="BI105" s="135">
        <f t="shared" si="34"/>
        <v>5628.494077749363</v>
      </c>
      <c r="BJ105" s="135">
        <f t="shared" si="34"/>
        <v>5792.8778503610465</v>
      </c>
      <c r="BK105" s="135">
        <f t="shared" si="34"/>
        <v>6075.7958651793906</v>
      </c>
      <c r="BL105" s="225">
        <f>BL39+BL67+BL54</f>
        <v>5411.6156377595216</v>
      </c>
      <c r="BM105" s="135">
        <f t="shared" ref="BM105:BW105" si="35">BM39+BM67+BM54</f>
        <v>5790.5689146122786</v>
      </c>
      <c r="BN105" s="135">
        <f t="shared" si="35"/>
        <v>5557.5086604960225</v>
      </c>
      <c r="BO105" s="135">
        <f t="shared" si="35"/>
        <v>5165.5461284125304</v>
      </c>
      <c r="BP105" s="135">
        <f t="shared" si="35"/>
        <v>4793.2542106087767</v>
      </c>
      <c r="BQ105" s="135">
        <f t="shared" si="35"/>
        <v>4336.1105307043927</v>
      </c>
      <c r="BR105" s="135">
        <f t="shared" si="35"/>
        <v>3999.7340292388521</v>
      </c>
      <c r="BS105" s="135">
        <f t="shared" si="35"/>
        <v>3751.9902491902535</v>
      </c>
      <c r="BT105" s="135">
        <f t="shared" si="35"/>
        <v>3445.7874895952773</v>
      </c>
      <c r="BU105" s="135">
        <f t="shared" si="35"/>
        <v>3184.4764982539086</v>
      </c>
      <c r="BV105" s="135">
        <f t="shared" si="35"/>
        <v>2788.5646652537662</v>
      </c>
      <c r="BW105" s="135">
        <f t="shared" si="35"/>
        <v>2827.3321103634007</v>
      </c>
      <c r="BX105" s="135">
        <f>BX39+BX67+BX54</f>
        <v>2796.8860786759278</v>
      </c>
      <c r="BY105" s="135">
        <f>BY39+BY67+BY54</f>
        <v>2856.0336247855089</v>
      </c>
      <c r="BZ105" s="136">
        <f>BZ39+BZ67+BZ54</f>
        <v>2932.6696844979592</v>
      </c>
    </row>
    <row r="106" spans="1:78" x14ac:dyDescent="0.2">
      <c r="A106" s="133"/>
      <c r="B106" s="62" t="s">
        <v>322</v>
      </c>
      <c r="C106" s="52"/>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135">
        <f t="shared" ref="AH106:BK106" si="36">AH40+AH68</f>
        <v>589.28593923698281</v>
      </c>
      <c r="AI106" s="135">
        <f t="shared" si="36"/>
        <v>612.90867110654028</v>
      </c>
      <c r="AJ106" s="135">
        <f t="shared" si="36"/>
        <v>899.30659876913808</v>
      </c>
      <c r="AK106" s="135">
        <f t="shared" si="36"/>
        <v>1650.6381737850329</v>
      </c>
      <c r="AL106" s="135">
        <f t="shared" si="36"/>
        <v>2705.192373541026</v>
      </c>
      <c r="AM106" s="135">
        <f t="shared" si="36"/>
        <v>3411.740746875093</v>
      </c>
      <c r="AN106" s="135">
        <f t="shared" si="36"/>
        <v>3880.0491470459629</v>
      </c>
      <c r="AO106" s="135">
        <f t="shared" si="36"/>
        <v>4386.0520547680844</v>
      </c>
      <c r="AP106" s="135">
        <f t="shared" si="36"/>
        <v>4557.4233486582634</v>
      </c>
      <c r="AQ106" s="135">
        <f t="shared" si="36"/>
        <v>4272.8837086708436</v>
      </c>
      <c r="AR106" s="135">
        <f t="shared" si="36"/>
        <v>3439.072944</v>
      </c>
      <c r="AS106" s="135">
        <f t="shared" si="36"/>
        <v>3132.390277</v>
      </c>
      <c r="AT106" s="135">
        <f t="shared" si="36"/>
        <v>3562.720902</v>
      </c>
      <c r="AU106" s="135">
        <f t="shared" si="36"/>
        <v>5083.328547666667</v>
      </c>
      <c r="AV106" s="135">
        <f t="shared" si="36"/>
        <v>6720.6649470000002</v>
      </c>
      <c r="AW106" s="135">
        <f t="shared" si="36"/>
        <v>7298.4704266666668</v>
      </c>
      <c r="AX106" s="135">
        <f t="shared" si="36"/>
        <v>6770.7275243945533</v>
      </c>
      <c r="AY106" s="135">
        <f t="shared" si="36"/>
        <v>6492.3000610574099</v>
      </c>
      <c r="AZ106" s="135">
        <f t="shared" si="36"/>
        <v>5879.4303849678172</v>
      </c>
      <c r="BA106" s="135">
        <f t="shared" si="36"/>
        <v>4802.2826039972833</v>
      </c>
      <c r="BB106" s="135">
        <f t="shared" si="36"/>
        <v>4189.3568789879755</v>
      </c>
      <c r="BC106" s="135">
        <f t="shared" si="36"/>
        <v>3725.1490612666144</v>
      </c>
      <c r="BD106" s="135">
        <f t="shared" si="36"/>
        <v>3216.000235508508</v>
      </c>
      <c r="BE106" s="135">
        <f t="shared" si="36"/>
        <v>2852.9186309288407</v>
      </c>
      <c r="BF106" s="135">
        <f t="shared" si="36"/>
        <v>2869.2711366405547</v>
      </c>
      <c r="BG106" s="135">
        <f t="shared" si="36"/>
        <v>2752.8634056763035</v>
      </c>
      <c r="BH106" s="225">
        <f t="shared" si="36"/>
        <v>2704.1797888204469</v>
      </c>
      <c r="BI106" s="135">
        <f t="shared" si="36"/>
        <v>2961.0306207566055</v>
      </c>
      <c r="BJ106" s="135">
        <f t="shared" si="36"/>
        <v>3194.7994910607176</v>
      </c>
      <c r="BK106" s="135">
        <f t="shared" si="36"/>
        <v>3133.2427400280239</v>
      </c>
      <c r="BL106" s="225">
        <f>BL40+BL68</f>
        <v>3776.0860778774304</v>
      </c>
      <c r="BM106" s="135">
        <f t="shared" ref="BM106:BW106" si="37">BM40+BM68</f>
        <v>6328.0440266974529</v>
      </c>
      <c r="BN106" s="135">
        <f t="shared" si="37"/>
        <v>6741.1689729287364</v>
      </c>
      <c r="BO106" s="135">
        <f t="shared" si="37"/>
        <v>7583.2088016023854</v>
      </c>
      <c r="BP106" s="135">
        <f t="shared" si="37"/>
        <v>8151.6434438887918</v>
      </c>
      <c r="BQ106" s="135">
        <f t="shared" si="37"/>
        <v>7053.2625445483209</v>
      </c>
      <c r="BR106" s="135">
        <f t="shared" si="37"/>
        <v>5107.5159623545978</v>
      </c>
      <c r="BS106" s="135">
        <f t="shared" si="37"/>
        <v>3920.384057256696</v>
      </c>
      <c r="BT106" s="135">
        <f t="shared" si="37"/>
        <v>3247.841348372327</v>
      </c>
      <c r="BU106" s="135">
        <f t="shared" si="37"/>
        <v>2836.0786063828773</v>
      </c>
      <c r="BV106" s="135">
        <f t="shared" si="37"/>
        <v>4565.5065057029442</v>
      </c>
      <c r="BW106" s="135">
        <f t="shared" si="37"/>
        <v>4754.7012732771291</v>
      </c>
      <c r="BX106" s="135">
        <f>BX40+BX68</f>
        <v>4720.6461490242164</v>
      </c>
      <c r="BY106" s="135">
        <f>BY40+BY68</f>
        <v>4857.0839262090576</v>
      </c>
      <c r="BZ106" s="136">
        <f>BZ40+BZ68</f>
        <v>4971.9465212553259</v>
      </c>
    </row>
    <row r="107" spans="1:78" x14ac:dyDescent="0.2">
      <c r="A107" s="133"/>
      <c r="B107" s="62" t="s">
        <v>323</v>
      </c>
      <c r="C107" s="52"/>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135">
        <f t="shared" ref="AH107:BK107" si="38">AH41+AH69+AH84+AH77+AH90</f>
        <v>32.148709316448112</v>
      </c>
      <c r="AI107" s="135">
        <f t="shared" si="38"/>
        <v>38.97968426884615</v>
      </c>
      <c r="AJ107" s="135">
        <f t="shared" si="38"/>
        <v>49.587750808100012</v>
      </c>
      <c r="AK107" s="135">
        <f t="shared" si="38"/>
        <v>71.310338887440281</v>
      </c>
      <c r="AL107" s="135">
        <f t="shared" si="38"/>
        <v>96.597852725081168</v>
      </c>
      <c r="AM107" s="135">
        <f t="shared" si="38"/>
        <v>124.50707515143412</v>
      </c>
      <c r="AN107" s="135">
        <f t="shared" si="38"/>
        <v>150.6705316344889</v>
      </c>
      <c r="AO107" s="135">
        <f t="shared" si="38"/>
        <v>159.73148035772317</v>
      </c>
      <c r="AP107" s="135">
        <f t="shared" si="38"/>
        <v>195.97505862919874</v>
      </c>
      <c r="AQ107" s="135">
        <f t="shared" si="38"/>
        <v>258.28365007940278</v>
      </c>
      <c r="AR107" s="135">
        <f t="shared" si="38"/>
        <v>411.38882312688787</v>
      </c>
      <c r="AS107" s="135">
        <f t="shared" si="38"/>
        <v>455.14843404999999</v>
      </c>
      <c r="AT107" s="135">
        <f t="shared" si="38"/>
        <v>645.26082318101385</v>
      </c>
      <c r="AU107" s="135">
        <f t="shared" si="38"/>
        <v>856.35281221506784</v>
      </c>
      <c r="AV107" s="135">
        <f t="shared" si="38"/>
        <v>844.27257532492695</v>
      </c>
      <c r="AW107" s="135">
        <f t="shared" si="38"/>
        <v>1033.4909411552298</v>
      </c>
      <c r="AX107" s="135">
        <f t="shared" si="38"/>
        <v>1247.4996111688147</v>
      </c>
      <c r="AY107" s="135">
        <f t="shared" si="38"/>
        <v>1508.3036882910108</v>
      </c>
      <c r="AZ107" s="135">
        <f t="shared" si="38"/>
        <v>1594.8588100213278</v>
      </c>
      <c r="BA107" s="135">
        <f t="shared" si="38"/>
        <v>1613.5475461451074</v>
      </c>
      <c r="BB107" s="135">
        <f t="shared" si="38"/>
        <v>1492.1641801279961</v>
      </c>
      <c r="BC107" s="135">
        <f t="shared" si="38"/>
        <v>1222.4332864910332</v>
      </c>
      <c r="BD107" s="135">
        <f t="shared" si="38"/>
        <v>1156.5421772762502</v>
      </c>
      <c r="BE107" s="135">
        <f t="shared" si="38"/>
        <v>1171.3003434271991</v>
      </c>
      <c r="BF107" s="135">
        <f t="shared" si="38"/>
        <v>1211.7469810897792</v>
      </c>
      <c r="BG107" s="135">
        <f t="shared" si="38"/>
        <v>1387.5201185816741</v>
      </c>
      <c r="BH107" s="225">
        <f t="shared" si="38"/>
        <v>1685.327243150504</v>
      </c>
      <c r="BI107" s="135">
        <f t="shared" si="38"/>
        <v>1794.3802710649381</v>
      </c>
      <c r="BJ107" s="135">
        <f t="shared" si="38"/>
        <v>2140.2751083046505</v>
      </c>
      <c r="BK107" s="135">
        <f t="shared" si="38"/>
        <v>2305.2949801281179</v>
      </c>
      <c r="BL107" s="225">
        <f>BL41+BL69+BL84+BL77+BL90</f>
        <v>3492.8128437276241</v>
      </c>
      <c r="BM107" s="135">
        <f t="shared" ref="BM107:BW107" si="39">BM41+BM69+BM84+BM77+BM90</f>
        <v>4424.5626030840049</v>
      </c>
      <c r="BN107" s="135">
        <f t="shared" si="39"/>
        <v>5371.256763787509</v>
      </c>
      <c r="BO107" s="135">
        <f t="shared" si="39"/>
        <v>5949.7837204401749</v>
      </c>
      <c r="BP107" s="135">
        <f t="shared" si="39"/>
        <v>6565.9561336479701</v>
      </c>
      <c r="BQ107" s="135">
        <f t="shared" si="39"/>
        <v>7226.7723095234815</v>
      </c>
      <c r="BR107" s="135">
        <f t="shared" si="39"/>
        <v>7758.141065704046</v>
      </c>
      <c r="BS107" s="135">
        <f t="shared" si="39"/>
        <v>7975.4902939074727</v>
      </c>
      <c r="BT107" s="135">
        <f t="shared" si="39"/>
        <v>7789.6137758105951</v>
      </c>
      <c r="BU107" s="135">
        <f t="shared" si="39"/>
        <v>7511.03654913431</v>
      </c>
      <c r="BV107" s="135">
        <f t="shared" si="39"/>
        <v>8237.1754453551112</v>
      </c>
      <c r="BW107" s="135">
        <f t="shared" si="39"/>
        <v>8457.380652510381</v>
      </c>
      <c r="BX107" s="135">
        <f>BX41+BX69+BX84+BX77+BX90</f>
        <v>8562.1611113426625</v>
      </c>
      <c r="BY107" s="135">
        <f>BY41+BY69+BY84+BY77+BY90</f>
        <v>8725.2532783121969</v>
      </c>
      <c r="BZ107" s="136">
        <f>BZ41+BZ69+BZ84+BZ77+BZ90</f>
        <v>8870.6143293564655</v>
      </c>
    </row>
    <row r="108" spans="1:78" ht="26.25" customHeight="1" x14ac:dyDescent="0.2">
      <c r="A108" s="133"/>
      <c r="B108" s="62" t="s">
        <v>331</v>
      </c>
      <c r="C108" s="52"/>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f>BQ88</f>
        <v>5.8574696600000031</v>
      </c>
      <c r="BR108" s="135">
        <f t="shared" ref="BR108:BW108" si="40">BR88</f>
        <v>56.150329630000009</v>
      </c>
      <c r="BS108" s="135">
        <f t="shared" si="40"/>
        <v>490.79643462000007</v>
      </c>
      <c r="BT108" s="135">
        <f t="shared" si="40"/>
        <v>1585.2890467599996</v>
      </c>
      <c r="BU108" s="135">
        <f t="shared" si="40"/>
        <v>3383.5773367196034</v>
      </c>
      <c r="BV108" s="135">
        <f t="shared" si="40"/>
        <v>0</v>
      </c>
      <c r="BW108" s="135">
        <f t="shared" si="40"/>
        <v>0</v>
      </c>
      <c r="BX108" s="135">
        <f>BX88</f>
        <v>0</v>
      </c>
      <c r="BY108" s="135">
        <f>BY88</f>
        <v>0</v>
      </c>
      <c r="BZ108" s="136">
        <f>BZ88</f>
        <v>0</v>
      </c>
    </row>
    <row r="109" spans="1:78" x14ac:dyDescent="0.2">
      <c r="A109" s="133"/>
      <c r="B109" s="62" t="s">
        <v>332</v>
      </c>
      <c r="C109" s="52"/>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135">
        <f t="shared" ref="AH109:BW109" si="41">AH98</f>
        <v>0</v>
      </c>
      <c r="AI109" s="135">
        <f t="shared" si="41"/>
        <v>0</v>
      </c>
      <c r="AJ109" s="135">
        <f t="shared" si="41"/>
        <v>0</v>
      </c>
      <c r="AK109" s="135">
        <f t="shared" si="41"/>
        <v>0</v>
      </c>
      <c r="AL109" s="135">
        <f t="shared" si="41"/>
        <v>0</v>
      </c>
      <c r="AM109" s="135">
        <f t="shared" si="41"/>
        <v>0</v>
      </c>
      <c r="AN109" s="135">
        <f t="shared" si="41"/>
        <v>0</v>
      </c>
      <c r="AO109" s="135">
        <f t="shared" si="41"/>
        <v>0</v>
      </c>
      <c r="AP109" s="135">
        <f t="shared" si="41"/>
        <v>0</v>
      </c>
      <c r="AQ109" s="135">
        <f t="shared" si="41"/>
        <v>0</v>
      </c>
      <c r="AR109" s="135">
        <f t="shared" si="41"/>
        <v>0</v>
      </c>
      <c r="AS109" s="135">
        <f t="shared" si="41"/>
        <v>0</v>
      </c>
      <c r="AT109" s="135">
        <f t="shared" si="41"/>
        <v>0</v>
      </c>
      <c r="AU109" s="135">
        <f t="shared" si="41"/>
        <v>0</v>
      </c>
      <c r="AV109" s="135">
        <f t="shared" si="41"/>
        <v>0</v>
      </c>
      <c r="AW109" s="135">
        <f t="shared" si="41"/>
        <v>0</v>
      </c>
      <c r="AX109" s="135">
        <f t="shared" si="41"/>
        <v>0</v>
      </c>
      <c r="AY109" s="135">
        <f t="shared" si="41"/>
        <v>0</v>
      </c>
      <c r="AZ109" s="135">
        <f t="shared" si="41"/>
        <v>0</v>
      </c>
      <c r="BA109" s="135">
        <f t="shared" si="41"/>
        <v>0</v>
      </c>
      <c r="BB109" s="135">
        <f t="shared" si="41"/>
        <v>0</v>
      </c>
      <c r="BC109" s="135">
        <f t="shared" si="41"/>
        <v>0</v>
      </c>
      <c r="BD109" s="135">
        <f t="shared" si="41"/>
        <v>0</v>
      </c>
      <c r="BE109" s="135">
        <f t="shared" si="41"/>
        <v>0</v>
      </c>
      <c r="BF109" s="135">
        <f t="shared" si="41"/>
        <v>0</v>
      </c>
      <c r="BG109" s="135">
        <f t="shared" si="41"/>
        <v>0</v>
      </c>
      <c r="BH109" s="135">
        <f t="shared" si="41"/>
        <v>0</v>
      </c>
      <c r="BI109" s="135">
        <f t="shared" si="41"/>
        <v>0</v>
      </c>
      <c r="BJ109" s="135">
        <f t="shared" si="41"/>
        <v>0</v>
      </c>
      <c r="BK109" s="135">
        <f t="shared" si="41"/>
        <v>0</v>
      </c>
      <c r="BL109" s="135">
        <f t="shared" si="41"/>
        <v>0</v>
      </c>
      <c r="BM109" s="135">
        <f t="shared" si="41"/>
        <v>0</v>
      </c>
      <c r="BN109" s="135">
        <f t="shared" si="41"/>
        <v>0</v>
      </c>
      <c r="BO109" s="135">
        <f t="shared" si="41"/>
        <v>0</v>
      </c>
      <c r="BP109" s="135">
        <f t="shared" si="41"/>
        <v>0</v>
      </c>
      <c r="BQ109" s="135">
        <f t="shared" si="41"/>
        <v>0</v>
      </c>
      <c r="BR109" s="135">
        <f t="shared" si="41"/>
        <v>0</v>
      </c>
      <c r="BS109" s="135">
        <f t="shared" si="41"/>
        <v>0</v>
      </c>
      <c r="BT109" s="135">
        <f t="shared" si="41"/>
        <v>0</v>
      </c>
      <c r="BU109" s="135">
        <f t="shared" si="41"/>
        <v>0</v>
      </c>
      <c r="BV109" s="135">
        <f t="shared" si="41"/>
        <v>-197.30192619726125</v>
      </c>
      <c r="BW109" s="135">
        <f t="shared" si="41"/>
        <v>-481.63118579178717</v>
      </c>
      <c r="BX109" s="135">
        <f>BX98</f>
        <v>-720.31203829726655</v>
      </c>
      <c r="BY109" s="135">
        <f>BY98</f>
        <v>-636.35011499931022</v>
      </c>
      <c r="BZ109" s="136">
        <f>BZ98</f>
        <v>-829.08491982711598</v>
      </c>
    </row>
    <row r="110" spans="1:78" ht="26.25" customHeight="1" x14ac:dyDescent="0.2">
      <c r="A110" s="133"/>
      <c r="B110" s="140" t="s">
        <v>324</v>
      </c>
      <c r="C110" s="52"/>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135">
        <f t="shared" ref="AH110:BS110" si="42">AH37+AH70+AH75+AH79+AH83+AH86</f>
        <v>879.13660835202791</v>
      </c>
      <c r="AI110" s="135">
        <f t="shared" si="42"/>
        <v>965.71952684567862</v>
      </c>
      <c r="AJ110" s="135">
        <f t="shared" si="42"/>
        <v>1165.6784581666639</v>
      </c>
      <c r="AK110" s="135">
        <f t="shared" si="42"/>
        <v>1639.2650340306036</v>
      </c>
      <c r="AL110" s="135">
        <f t="shared" si="42"/>
        <v>1851.3099674185678</v>
      </c>
      <c r="AM110" s="135">
        <f t="shared" si="42"/>
        <v>2016.8889613949996</v>
      </c>
      <c r="AN110" s="135">
        <f t="shared" si="42"/>
        <v>2285.0079196275701</v>
      </c>
      <c r="AO110" s="135">
        <f t="shared" si="42"/>
        <v>2502.7997699406551</v>
      </c>
      <c r="AP110" s="135">
        <f t="shared" si="42"/>
        <v>2574.1306790081708</v>
      </c>
      <c r="AQ110" s="135">
        <f t="shared" si="42"/>
        <v>2604.1375405841391</v>
      </c>
      <c r="AR110" s="135">
        <f t="shared" si="42"/>
        <v>2958.032581333252</v>
      </c>
      <c r="AS110" s="135">
        <f t="shared" si="42"/>
        <v>3196.5630327702083</v>
      </c>
      <c r="AT110" s="135">
        <f t="shared" si="42"/>
        <v>3588.5128467443524</v>
      </c>
      <c r="AU110" s="135">
        <f t="shared" si="42"/>
        <v>4013.0219693975573</v>
      </c>
      <c r="AV110" s="135">
        <f t="shared" si="42"/>
        <v>4947.6392028615437</v>
      </c>
      <c r="AW110" s="135">
        <f t="shared" si="42"/>
        <v>5390.1946462719416</v>
      </c>
      <c r="AX110" s="135">
        <f t="shared" si="42"/>
        <v>5624.3306398979967</v>
      </c>
      <c r="AY110" s="135">
        <f t="shared" si="42"/>
        <v>5955.8548748241155</v>
      </c>
      <c r="AZ110" s="135">
        <f t="shared" si="42"/>
        <v>6094.6968416297641</v>
      </c>
      <c r="BA110" s="135">
        <f t="shared" si="42"/>
        <v>6209.4369681790304</v>
      </c>
      <c r="BB110" s="135">
        <f t="shared" si="42"/>
        <v>6235.793846672108</v>
      </c>
      <c r="BC110" s="135">
        <f t="shared" si="42"/>
        <v>6610.5244448185294</v>
      </c>
      <c r="BD110" s="135">
        <f t="shared" si="42"/>
        <v>7161.3827794828449</v>
      </c>
      <c r="BE110" s="135">
        <f t="shared" si="42"/>
        <v>7817.6821619821239</v>
      </c>
      <c r="BF110" s="135">
        <f t="shared" si="42"/>
        <v>8579.982507645871</v>
      </c>
      <c r="BG110" s="135">
        <f t="shared" si="42"/>
        <v>9007.604491842576</v>
      </c>
      <c r="BH110" s="135">
        <f t="shared" si="42"/>
        <v>10519.076117122559</v>
      </c>
      <c r="BI110" s="135">
        <f t="shared" si="42"/>
        <v>10990.213712341436</v>
      </c>
      <c r="BJ110" s="135">
        <f t="shared" si="42"/>
        <v>11775.592178315541</v>
      </c>
      <c r="BK110" s="135">
        <f t="shared" si="42"/>
        <v>12333.431502032217</v>
      </c>
      <c r="BL110" s="135">
        <f t="shared" si="42"/>
        <v>13391.160455534206</v>
      </c>
      <c r="BM110" s="135">
        <f t="shared" si="42"/>
        <v>14122.708718439164</v>
      </c>
      <c r="BN110" s="135">
        <f t="shared" si="42"/>
        <v>14493.740373247918</v>
      </c>
      <c r="BO110" s="135">
        <f t="shared" si="42"/>
        <v>14402.862517056446</v>
      </c>
      <c r="BP110" s="135">
        <f t="shared" si="42"/>
        <v>14048.365397126114</v>
      </c>
      <c r="BQ110" s="135">
        <f t="shared" si="42"/>
        <v>13608.902623134025</v>
      </c>
      <c r="BR110" s="135">
        <f t="shared" si="42"/>
        <v>13177.017597510659</v>
      </c>
      <c r="BS110" s="135">
        <f t="shared" si="42"/>
        <v>12622.440761023719</v>
      </c>
      <c r="BT110" s="135">
        <f>BT37+BT70+BT75+BT79+BT83+BT86</f>
        <v>12009.525542257807</v>
      </c>
      <c r="BU110" s="135">
        <f t="shared" ref="BU110:BZ110" si="43">BU37+BU70+BU75+BU79+BU83+BU86</f>
        <v>11481.729777196193</v>
      </c>
      <c r="BV110" s="135">
        <f t="shared" si="43"/>
        <v>10791.937741448117</v>
      </c>
      <c r="BW110" s="135">
        <f t="shared" si="43"/>
        <v>10329.140348356386</v>
      </c>
      <c r="BX110" s="135">
        <f t="shared" si="43"/>
        <v>10093.207028819172</v>
      </c>
      <c r="BY110" s="135">
        <f t="shared" si="43"/>
        <v>10236.161948718089</v>
      </c>
      <c r="BZ110" s="136">
        <f t="shared" si="43"/>
        <v>10562.739290408712</v>
      </c>
    </row>
    <row r="111" spans="1:78" x14ac:dyDescent="0.2">
      <c r="A111" s="133"/>
      <c r="B111" s="140" t="s">
        <v>301</v>
      </c>
      <c r="C111" s="52"/>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135">
        <f t="shared" ref="AH111:BR111" si="44">AH42+AH71+AH84+AH76+AH77+AH80+AH90+AH54+AH87+AH88+AH89</f>
        <v>1115.357127851629</v>
      </c>
      <c r="AI111" s="135">
        <f t="shared" si="44"/>
        <v>1190.2000171543214</v>
      </c>
      <c r="AJ111" s="135">
        <f t="shared" si="44"/>
        <v>1609.4358956794899</v>
      </c>
      <c r="AK111" s="135">
        <f t="shared" si="44"/>
        <v>2674.0204354693965</v>
      </c>
      <c r="AL111" s="135">
        <f t="shared" si="44"/>
        <v>4094.2234268314323</v>
      </c>
      <c r="AM111" s="135">
        <f t="shared" si="44"/>
        <v>5104.1484731050004</v>
      </c>
      <c r="AN111" s="135">
        <f t="shared" si="44"/>
        <v>5797.2214826224299</v>
      </c>
      <c r="AO111" s="135">
        <f t="shared" si="44"/>
        <v>6600.080517345059</v>
      </c>
      <c r="AP111" s="135">
        <f t="shared" si="44"/>
        <v>7060.2937599251627</v>
      </c>
      <c r="AQ111" s="135">
        <f t="shared" si="44"/>
        <v>6925.5718264158622</v>
      </c>
      <c r="AR111" s="135">
        <f t="shared" si="44"/>
        <v>6180.900465333415</v>
      </c>
      <c r="AS111" s="135">
        <f t="shared" si="44"/>
        <v>6214.3926838964589</v>
      </c>
      <c r="AT111" s="135">
        <f t="shared" si="44"/>
        <v>7546.7475617436148</v>
      </c>
      <c r="AU111" s="135">
        <f t="shared" si="44"/>
        <v>10304.455658886489</v>
      </c>
      <c r="AV111" s="135">
        <f t="shared" si="44"/>
        <v>13128.578198711091</v>
      </c>
      <c r="AW111" s="135">
        <f t="shared" si="44"/>
        <v>14908.504814624823</v>
      </c>
      <c r="AX111" s="135">
        <f t="shared" si="44"/>
        <v>15898.657531673622</v>
      </c>
      <c r="AY111" s="135">
        <f t="shared" si="44"/>
        <v>16887.685144605432</v>
      </c>
      <c r="AZ111" s="135">
        <f t="shared" si="44"/>
        <v>17001.747305022403</v>
      </c>
      <c r="BA111" s="135">
        <f t="shared" si="44"/>
        <v>16072.59925922561</v>
      </c>
      <c r="BB111" s="135">
        <f t="shared" si="44"/>
        <v>15560.087835096754</v>
      </c>
      <c r="BC111" s="135">
        <f t="shared" si="44"/>
        <v>15053.954151311456</v>
      </c>
      <c r="BD111" s="135">
        <f t="shared" si="44"/>
        <v>14744.987527290616</v>
      </c>
      <c r="BE111" s="135">
        <f t="shared" si="44"/>
        <v>14859.815720288423</v>
      </c>
      <c r="BF111" s="135">
        <f t="shared" si="44"/>
        <v>15712.605219861003</v>
      </c>
      <c r="BG111" s="135">
        <f t="shared" si="44"/>
        <v>16289.067586423063</v>
      </c>
      <c r="BH111" s="135">
        <f t="shared" si="44"/>
        <v>16993.097968439513</v>
      </c>
      <c r="BI111" s="135">
        <f t="shared" si="44"/>
        <v>17806.793253143496</v>
      </c>
      <c r="BJ111" s="135">
        <f t="shared" si="44"/>
        <v>19134.07722533257</v>
      </c>
      <c r="BK111" s="135">
        <f t="shared" si="44"/>
        <v>20302.212850067423</v>
      </c>
      <c r="BL111" s="135">
        <f t="shared" si="44"/>
        <v>21560.587403308069</v>
      </c>
      <c r="BM111" s="135">
        <f t="shared" si="44"/>
        <v>26657.363447545031</v>
      </c>
      <c r="BN111" s="135">
        <f t="shared" si="44"/>
        <v>28363.293635474252</v>
      </c>
      <c r="BO111" s="135">
        <f t="shared" si="44"/>
        <v>29841.742313016264</v>
      </c>
      <c r="BP111" s="135">
        <f t="shared" si="44"/>
        <v>31849.352564266352</v>
      </c>
      <c r="BQ111" s="135">
        <f t="shared" si="44"/>
        <v>32104.268508249665</v>
      </c>
      <c r="BR111" s="135">
        <f t="shared" si="44"/>
        <v>32272.592160496755</v>
      </c>
      <c r="BS111" s="135">
        <f>BS42+BS71+BS84+BS76+BS77+BS80+BS90+BS54+BS87+BS88+BS89</f>
        <v>32705.413695293992</v>
      </c>
      <c r="BT111" s="135">
        <f t="shared" ref="BT111:BZ111" si="45">BT42+BT71+BT84+BT76+BT77+BT80+BT90+BT54+BT87+BT88+BT89</f>
        <v>32862.558662879914</v>
      </c>
      <c r="BU111" s="135">
        <f t="shared" si="45"/>
        <v>33699.456147922225</v>
      </c>
      <c r="BV111" s="135">
        <f t="shared" si="45"/>
        <v>33843.893888061328</v>
      </c>
      <c r="BW111" s="135">
        <f t="shared" si="45"/>
        <v>33878.513695264024</v>
      </c>
      <c r="BX111" s="135">
        <f t="shared" si="45"/>
        <v>33680.135255577785</v>
      </c>
      <c r="BY111" s="135">
        <f t="shared" si="45"/>
        <v>34613.511627836902</v>
      </c>
      <c r="BZ111" s="136">
        <f t="shared" si="45"/>
        <v>35276.013710278567</v>
      </c>
    </row>
    <row r="112" spans="1:78" s="58" customFormat="1" ht="15.75" x14ac:dyDescent="0.25">
      <c r="A112" s="147"/>
      <c r="B112" s="224" t="s">
        <v>93</v>
      </c>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48">
        <f>AH111+AH110</f>
        <v>1994.4937362036569</v>
      </c>
      <c r="AI112" s="48">
        <f t="shared" ref="AI112:BU112" si="46">AI111+AI110</f>
        <v>2155.9195439999999</v>
      </c>
      <c r="AJ112" s="48">
        <f t="shared" si="46"/>
        <v>2775.1143538461538</v>
      </c>
      <c r="AK112" s="48">
        <f t="shared" si="46"/>
        <v>4313.2854695000005</v>
      </c>
      <c r="AL112" s="48">
        <f t="shared" si="46"/>
        <v>5945.5333942500001</v>
      </c>
      <c r="AM112" s="48">
        <f t="shared" si="46"/>
        <v>7121.0374345</v>
      </c>
      <c r="AN112" s="48">
        <f t="shared" si="46"/>
        <v>8082.22940225</v>
      </c>
      <c r="AO112" s="48">
        <f t="shared" si="46"/>
        <v>9102.8802872857141</v>
      </c>
      <c r="AP112" s="48">
        <f t="shared" si="46"/>
        <v>9634.4244389333326</v>
      </c>
      <c r="AQ112" s="48">
        <f t="shared" si="46"/>
        <v>9529.7093670000013</v>
      </c>
      <c r="AR112" s="48">
        <f t="shared" si="46"/>
        <v>9138.933046666667</v>
      </c>
      <c r="AS112" s="48">
        <f t="shared" si="46"/>
        <v>9410.9557166666673</v>
      </c>
      <c r="AT112" s="48">
        <f t="shared" si="46"/>
        <v>11135.260408487968</v>
      </c>
      <c r="AU112" s="48">
        <f t="shared" si="46"/>
        <v>14317.477628284047</v>
      </c>
      <c r="AV112" s="48">
        <f t="shared" si="46"/>
        <v>18076.217401572634</v>
      </c>
      <c r="AW112" s="48">
        <f t="shared" si="46"/>
        <v>20298.699460896765</v>
      </c>
      <c r="AX112" s="48">
        <f t="shared" si="46"/>
        <v>21522.988171571618</v>
      </c>
      <c r="AY112" s="48">
        <f t="shared" si="46"/>
        <v>22843.540019429547</v>
      </c>
      <c r="AZ112" s="48">
        <f t="shared" si="46"/>
        <v>23096.444146652168</v>
      </c>
      <c r="BA112" s="48">
        <f t="shared" si="46"/>
        <v>22282.036227404642</v>
      </c>
      <c r="BB112" s="48">
        <f t="shared" si="46"/>
        <v>21795.881681768864</v>
      </c>
      <c r="BC112" s="48">
        <f t="shared" si="46"/>
        <v>21664.478596129986</v>
      </c>
      <c r="BD112" s="48">
        <f t="shared" si="46"/>
        <v>21906.37030677346</v>
      </c>
      <c r="BE112" s="48">
        <f t="shared" si="46"/>
        <v>22677.497882270545</v>
      </c>
      <c r="BF112" s="48">
        <f t="shared" si="46"/>
        <v>24292.587727506874</v>
      </c>
      <c r="BG112" s="48">
        <f t="shared" si="46"/>
        <v>25296.672078265641</v>
      </c>
      <c r="BH112" s="48">
        <f t="shared" si="46"/>
        <v>27512.174085562074</v>
      </c>
      <c r="BI112" s="48">
        <f t="shared" si="46"/>
        <v>28797.006965484932</v>
      </c>
      <c r="BJ112" s="48">
        <f t="shared" si="46"/>
        <v>30909.669403648113</v>
      </c>
      <c r="BK112" s="48">
        <f t="shared" si="46"/>
        <v>32635.64435209964</v>
      </c>
      <c r="BL112" s="48">
        <f t="shared" si="46"/>
        <v>34951.747858842275</v>
      </c>
      <c r="BM112" s="48">
        <f t="shared" si="46"/>
        <v>40780.072165984195</v>
      </c>
      <c r="BN112" s="48">
        <f t="shared" si="46"/>
        <v>42857.03400872217</v>
      </c>
      <c r="BO112" s="48">
        <f t="shared" si="46"/>
        <v>44244.604830072713</v>
      </c>
      <c r="BP112" s="48">
        <f t="shared" si="46"/>
        <v>45897.717961392467</v>
      </c>
      <c r="BQ112" s="48">
        <f t="shared" si="46"/>
        <v>45713.171131383686</v>
      </c>
      <c r="BR112" s="48">
        <f t="shared" si="46"/>
        <v>45449.609758007413</v>
      </c>
      <c r="BS112" s="48">
        <f t="shared" si="46"/>
        <v>45327.854456317713</v>
      </c>
      <c r="BT112" s="48">
        <f t="shared" si="46"/>
        <v>44872.084205137719</v>
      </c>
      <c r="BU112" s="48">
        <f t="shared" si="46"/>
        <v>45181.185925118421</v>
      </c>
      <c r="BV112" s="48">
        <f>BV111+BV110</f>
        <v>44635.831629509441</v>
      </c>
      <c r="BW112" s="48">
        <f>BW111+BW110</f>
        <v>44207.654043620409</v>
      </c>
      <c r="BX112" s="48">
        <f>BX111+BX110</f>
        <v>43773.34228439696</v>
      </c>
      <c r="BY112" s="48">
        <f>BY111+BY110</f>
        <v>44849.673576554989</v>
      </c>
      <c r="BZ112" s="49">
        <f>BZ111+BZ110</f>
        <v>45838.753000687277</v>
      </c>
    </row>
    <row r="113" spans="1:78" s="58" customFormat="1" ht="16.5" thickBot="1" x14ac:dyDescent="0.3">
      <c r="A113" s="257"/>
      <c r="B113" s="258"/>
      <c r="C113" s="258"/>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c r="BB113" s="260"/>
      <c r="BC113" s="260"/>
      <c r="BD113" s="260"/>
      <c r="BE113" s="260"/>
      <c r="BF113" s="260"/>
      <c r="BG113" s="260"/>
      <c r="BH113" s="260"/>
      <c r="BI113" s="260"/>
      <c r="BJ113" s="260"/>
      <c r="BK113" s="260"/>
      <c r="BL113" s="260"/>
      <c r="BM113" s="260"/>
      <c r="BN113" s="260"/>
      <c r="BO113" s="260"/>
      <c r="BP113" s="260"/>
      <c r="BQ113" s="260"/>
      <c r="BR113" s="260"/>
      <c r="BS113" s="260"/>
      <c r="BT113" s="260"/>
      <c r="BU113" s="260"/>
      <c r="BV113" s="260"/>
      <c r="BW113" s="260"/>
      <c r="BX113" s="260"/>
      <c r="BY113" s="260"/>
      <c r="BZ113" s="26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13"/>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187" bestFit="1" customWidth="1"/>
    <col min="2" max="2" width="75.7109375" style="45" customWidth="1"/>
    <col min="3" max="3" width="25.7109375" style="45" customWidth="1"/>
    <col min="4" max="75" width="12.7109375" style="188" customWidth="1"/>
    <col min="76" max="78" width="12.7109375" style="52" customWidth="1"/>
    <col min="79" max="16384" width="9.140625" style="52"/>
  </cols>
  <sheetData>
    <row r="1" spans="1:78" s="15"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8" ht="33" customHeight="1" x14ac:dyDescent="0.25">
      <c r="A2" s="41" t="s">
        <v>587</v>
      </c>
      <c r="B2" s="17" t="s">
        <v>334</v>
      </c>
      <c r="C2" s="11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47" customFormat="1" ht="15.75" x14ac:dyDescent="0.25">
      <c r="A3" s="46">
        <v>2017</v>
      </c>
      <c r="B3" s="20" t="s">
        <v>335</v>
      </c>
      <c r="C3" s="22"/>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3"/>
      <c r="B4" s="93" t="s">
        <v>225</v>
      </c>
      <c r="C4" s="113"/>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132"/>
    </row>
    <row r="5" spans="1:78" ht="27" customHeight="1" x14ac:dyDescent="0.25">
      <c r="B5" s="262" t="s">
        <v>294</v>
      </c>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54" t="s">
        <v>295</v>
      </c>
      <c r="BI5" s="235"/>
      <c r="BJ5" s="235"/>
      <c r="BK5" s="235"/>
      <c r="BL5" s="235"/>
      <c r="BM5" s="235"/>
      <c r="BN5" s="235"/>
      <c r="BO5" s="235"/>
      <c r="BP5" s="235"/>
      <c r="BQ5" s="235"/>
      <c r="BR5" s="235"/>
      <c r="BS5" s="235"/>
      <c r="BT5" s="235"/>
      <c r="BU5" s="235"/>
      <c r="BV5" s="235"/>
      <c r="BW5" s="235"/>
      <c r="BX5" s="135"/>
      <c r="BY5" s="135"/>
      <c r="BZ5" s="136"/>
    </row>
    <row r="6" spans="1:78" x14ac:dyDescent="0.2">
      <c r="B6" s="120" t="s">
        <v>296</v>
      </c>
      <c r="AH6" s="235">
        <v>2592.0229607233332</v>
      </c>
      <c r="AI6" s="235">
        <v>2466.5484274593018</v>
      </c>
      <c r="AJ6" s="235">
        <v>2418.4040664203853</v>
      </c>
      <c r="AK6" s="235">
        <v>2774.1818877264914</v>
      </c>
      <c r="AL6" s="235">
        <v>2632.8310986157212</v>
      </c>
      <c r="AM6" s="235">
        <v>2631.00511820985</v>
      </c>
      <c r="AN6" s="235">
        <v>3003.4633532683147</v>
      </c>
      <c r="AO6" s="235">
        <v>3277.6024883007162</v>
      </c>
      <c r="AP6" s="235">
        <v>3347.0278807142799</v>
      </c>
      <c r="AQ6" s="235">
        <v>3423.1423568186037</v>
      </c>
      <c r="AR6" s="235">
        <v>3786.0812824050636</v>
      </c>
      <c r="AS6" s="235">
        <v>3888.6153598435258</v>
      </c>
      <c r="AT6" s="235">
        <v>4042.5460871378727</v>
      </c>
      <c r="AU6" s="235">
        <v>4574.7818549183785</v>
      </c>
      <c r="AV6" s="235">
        <v>6032.6167243408918</v>
      </c>
      <c r="AW6" s="235">
        <v>6228.0881054310657</v>
      </c>
      <c r="AX6" s="235">
        <v>6202.3944067186912</v>
      </c>
      <c r="AY6" s="235">
        <v>5896.6389698089743</v>
      </c>
      <c r="AZ6" s="235">
        <v>5584.1622548454998</v>
      </c>
      <c r="BA6" s="235">
        <v>5482.1069889711171</v>
      </c>
      <c r="BB6" s="235">
        <v>5184.2594152469719</v>
      </c>
      <c r="BC6" s="235">
        <v>5392.5559799020648</v>
      </c>
      <c r="BD6" s="235">
        <v>5721.8040798640632</v>
      </c>
      <c r="BE6" s="235">
        <v>6192.0738671678537</v>
      </c>
      <c r="BF6" s="235">
        <v>6047.7945238771417</v>
      </c>
      <c r="BG6" s="235">
        <v>6402.8913352383688</v>
      </c>
      <c r="BH6" s="225">
        <v>7666.9897495331543</v>
      </c>
      <c r="BI6" s="135">
        <v>8042.1620208604954</v>
      </c>
      <c r="BJ6" s="135">
        <v>8334.6022959974052</v>
      </c>
      <c r="BK6" s="135">
        <v>8723.0370284096043</v>
      </c>
      <c r="BL6" s="135">
        <v>8889.903309660267</v>
      </c>
      <c r="BM6" s="135">
        <v>9246.6771042711189</v>
      </c>
      <c r="BN6" s="135">
        <v>9207.2942304392127</v>
      </c>
      <c r="BO6" s="135">
        <v>8867.3395465400517</v>
      </c>
      <c r="BP6" s="135">
        <v>8102.9213758482074</v>
      </c>
      <c r="BQ6" s="135">
        <v>7469.0083386814404</v>
      </c>
      <c r="BR6" s="135">
        <v>6875.6400128839678</v>
      </c>
      <c r="BS6" s="135">
        <v>6313.078375786411</v>
      </c>
      <c r="BT6" s="135">
        <v>5754.2336818346594</v>
      </c>
      <c r="BU6" s="135">
        <v>5380.456099967143</v>
      </c>
      <c r="BV6" s="135">
        <v>4974.0396014900252</v>
      </c>
      <c r="BW6" s="135">
        <v>4695.1035232718095</v>
      </c>
      <c r="BX6" s="135">
        <v>4424.5176840638032</v>
      </c>
      <c r="BY6" s="135">
        <v>4313.6960878741938</v>
      </c>
      <c r="BZ6" s="136">
        <v>4319.7192436493515</v>
      </c>
    </row>
    <row r="7" spans="1:78" x14ac:dyDescent="0.2">
      <c r="B7" s="120" t="s">
        <v>297</v>
      </c>
      <c r="AH7" s="235">
        <v>600.64703189667262</v>
      </c>
      <c r="AI7" s="235">
        <v>577.10908719400334</v>
      </c>
      <c r="AJ7" s="235">
        <v>570.59739290028301</v>
      </c>
      <c r="AK7" s="235">
        <v>594.38392192640129</v>
      </c>
      <c r="AL7" s="235">
        <v>724.6580813405651</v>
      </c>
      <c r="AM7" s="235">
        <v>814.67671172995358</v>
      </c>
      <c r="AN7" s="235">
        <v>891.6926524000969</v>
      </c>
      <c r="AO7" s="235">
        <v>1032.7675236658713</v>
      </c>
      <c r="AP7" s="235">
        <v>1237.3443262722888</v>
      </c>
      <c r="AQ7" s="235">
        <v>1276.6102690295556</v>
      </c>
      <c r="AR7" s="235">
        <v>1576.53236799416</v>
      </c>
      <c r="AS7" s="235">
        <v>1710.9423511817033</v>
      </c>
      <c r="AT7" s="235">
        <v>1897.4626877732073</v>
      </c>
      <c r="AU7" s="235">
        <v>2320.5655601997141</v>
      </c>
      <c r="AV7" s="235">
        <v>3072.9450535202127</v>
      </c>
      <c r="AW7" s="235">
        <v>3728.3147379046591</v>
      </c>
      <c r="AX7" s="235">
        <v>4309.9530798009955</v>
      </c>
      <c r="AY7" s="235">
        <v>4886.5665536842889</v>
      </c>
      <c r="AZ7" s="235">
        <v>5133.3308067478811</v>
      </c>
      <c r="BA7" s="235">
        <v>5345.5265339053112</v>
      </c>
      <c r="BB7" s="235">
        <v>5512.3045675242738</v>
      </c>
      <c r="BC7" s="235">
        <v>5777.6366766948595</v>
      </c>
      <c r="BD7" s="235">
        <v>6147.9701957025345</v>
      </c>
      <c r="BE7" s="235">
        <v>6582.7017994925309</v>
      </c>
      <c r="BF7" s="235">
        <v>6437.5832431903655</v>
      </c>
      <c r="BG7" s="235">
        <v>6605.9056328438655</v>
      </c>
      <c r="BH7" s="225">
        <v>6056.7324014024771</v>
      </c>
      <c r="BI7" s="135">
        <v>5671.8091585849625</v>
      </c>
      <c r="BJ7" s="135">
        <v>5550.6036362520899</v>
      </c>
      <c r="BK7" s="135">
        <v>5987.5683102309449</v>
      </c>
      <c r="BL7" s="135">
        <v>5956.6235056681198</v>
      </c>
      <c r="BM7" s="135">
        <v>6451.218074723889</v>
      </c>
      <c r="BN7" s="135">
        <v>6604.1891553318892</v>
      </c>
      <c r="BO7" s="135">
        <v>6825.3336278524484</v>
      </c>
      <c r="BP7" s="135">
        <v>7513.2708122523545</v>
      </c>
      <c r="BQ7" s="135">
        <v>8368.4411494765736</v>
      </c>
      <c r="BR7" s="135">
        <v>9604.7699874335613</v>
      </c>
      <c r="BS7" s="135">
        <v>10434.855361376849</v>
      </c>
      <c r="BT7" s="135">
        <v>10394.576355090918</v>
      </c>
      <c r="BU7" s="135">
        <v>10226.350745316757</v>
      </c>
      <c r="BV7" s="135">
        <v>11249.665924598086</v>
      </c>
      <c r="BW7" s="135">
        <v>10904.920532068822</v>
      </c>
      <c r="BX7" s="135">
        <v>11008.41696048437</v>
      </c>
      <c r="BY7" s="135">
        <v>11096.664860150862</v>
      </c>
      <c r="BZ7" s="136">
        <v>11236.565675132053</v>
      </c>
    </row>
    <row r="8" spans="1:78" x14ac:dyDescent="0.2">
      <c r="B8" s="120" t="s">
        <v>298</v>
      </c>
      <c r="AH8" s="235">
        <v>1543.2008357960665</v>
      </c>
      <c r="AI8" s="235">
        <v>1403.2446983141861</v>
      </c>
      <c r="AJ8" s="235">
        <v>1446.3980424681592</v>
      </c>
      <c r="AK8" s="235">
        <v>1694.9547979701249</v>
      </c>
      <c r="AL8" s="235">
        <v>2182.3679669715862</v>
      </c>
      <c r="AM8" s="235">
        <v>2553.5440538158546</v>
      </c>
      <c r="AN8" s="235">
        <v>2743.2810779221109</v>
      </c>
      <c r="AO8" s="235">
        <v>3138.9438855863168</v>
      </c>
      <c r="AP8" s="235">
        <v>3404.4186194096551</v>
      </c>
      <c r="AQ8" s="235">
        <v>3470.9880568503759</v>
      </c>
      <c r="AR8" s="235">
        <v>3598.251337313096</v>
      </c>
      <c r="AS8" s="235">
        <v>3660.8855186038663</v>
      </c>
      <c r="AT8" s="235">
        <v>4009.7015017072004</v>
      </c>
      <c r="AU8" s="235">
        <v>4743.9724818950554</v>
      </c>
      <c r="AV8" s="235">
        <v>5579.5231935427564</v>
      </c>
      <c r="AW8" s="235">
        <v>5905.5367031695932</v>
      </c>
      <c r="AX8" s="235">
        <v>6330.5365940079164</v>
      </c>
      <c r="AY8" s="235">
        <v>6468.4066888465213</v>
      </c>
      <c r="AZ8" s="235">
        <v>6313.1040118345063</v>
      </c>
      <c r="BA8" s="235">
        <v>5965.9505159595565</v>
      </c>
      <c r="BB8" s="235">
        <v>5645.5281446499903</v>
      </c>
      <c r="BC8" s="235">
        <v>5652.1288940364675</v>
      </c>
      <c r="BD8" s="235">
        <v>6055.750642766996</v>
      </c>
      <c r="BE8" s="235">
        <v>6239.0044314754123</v>
      </c>
      <c r="BF8" s="235">
        <v>6239.3170087992103</v>
      </c>
      <c r="BG8" s="235">
        <v>6406.6065817830422</v>
      </c>
      <c r="BH8" s="225">
        <v>5902.7838729018958</v>
      </c>
      <c r="BI8" s="135">
        <v>4934.4779775275156</v>
      </c>
      <c r="BJ8" s="135">
        <v>4373.8228205752657</v>
      </c>
      <c r="BK8" s="135">
        <v>4008.8962469527055</v>
      </c>
      <c r="BL8" s="135">
        <v>3532.8761584091135</v>
      </c>
      <c r="BM8" s="135">
        <v>3233.1694868388049</v>
      </c>
      <c r="BN8" s="135">
        <v>2889.1193568801241</v>
      </c>
      <c r="BO8" s="135">
        <v>2537.6797154182696</v>
      </c>
      <c r="BP8" s="135">
        <v>2276.8543987024673</v>
      </c>
      <c r="BQ8" s="135">
        <v>1969.2391288211743</v>
      </c>
      <c r="BR8" s="135">
        <v>1776.2362626299334</v>
      </c>
      <c r="BS8" s="135">
        <v>1618.8251040950458</v>
      </c>
      <c r="BT8" s="135">
        <v>1425.036294021819</v>
      </c>
      <c r="BU8" s="135">
        <v>1350.0031668186193</v>
      </c>
      <c r="BV8" s="135">
        <v>1116.2596204775259</v>
      </c>
      <c r="BW8" s="135">
        <v>1101.4884753318327</v>
      </c>
      <c r="BX8" s="135">
        <v>1093.5833197480422</v>
      </c>
      <c r="BY8" s="135">
        <v>1091.9013970864578</v>
      </c>
      <c r="BZ8" s="136">
        <v>1105.1068124425858</v>
      </c>
    </row>
    <row r="9" spans="1:78" x14ac:dyDescent="0.2">
      <c r="B9" s="120" t="s">
        <v>299</v>
      </c>
      <c r="AH9" s="235">
        <v>2379.4863186675875</v>
      </c>
      <c r="AI9" s="235">
        <v>2067.315428783998</v>
      </c>
      <c r="AJ9" s="235">
        <v>2634.0368021094459</v>
      </c>
      <c r="AK9" s="235">
        <v>4539.0518449979591</v>
      </c>
      <c r="AL9" s="235">
        <v>7182.2289374564898</v>
      </c>
      <c r="AM9" s="235">
        <v>8699.678852801504</v>
      </c>
      <c r="AN9" s="235">
        <v>9422.1348256440833</v>
      </c>
      <c r="AO9" s="235">
        <v>10074.264686870327</v>
      </c>
      <c r="AP9" s="235">
        <v>9953.84971932587</v>
      </c>
      <c r="AQ9" s="235">
        <v>8666.5961193914463</v>
      </c>
      <c r="AR9" s="235">
        <v>6218.3174359355144</v>
      </c>
      <c r="AS9" s="235">
        <v>4990.564662925789</v>
      </c>
      <c r="AT9" s="235">
        <v>5156.6437544990958</v>
      </c>
      <c r="AU9" s="235">
        <v>6966.6728755102213</v>
      </c>
      <c r="AV9" s="235">
        <v>8704.2503648684706</v>
      </c>
      <c r="AW9" s="235">
        <v>9070.9676214414885</v>
      </c>
      <c r="AX9" s="235">
        <v>8099.5238624396516</v>
      </c>
      <c r="AY9" s="235">
        <v>7314.6835780320689</v>
      </c>
      <c r="AZ9" s="235">
        <v>6136.3063609953151</v>
      </c>
      <c r="BA9" s="235">
        <v>4966.9632900355755</v>
      </c>
      <c r="BB9" s="235">
        <v>4417.0764049969221</v>
      </c>
      <c r="BC9" s="235">
        <v>3987.8201060716283</v>
      </c>
      <c r="BD9" s="235">
        <v>3402.7142696835745</v>
      </c>
      <c r="BE9" s="235">
        <v>2948.0800477400594</v>
      </c>
      <c r="BF9" s="235">
        <v>2839.7499274824568</v>
      </c>
      <c r="BG9" s="235">
        <v>2708.3282426010342</v>
      </c>
      <c r="BH9" s="225">
        <v>2259.0849446517668</v>
      </c>
      <c r="BI9" s="135">
        <v>2283.8469228131289</v>
      </c>
      <c r="BJ9" s="135">
        <v>2380.6255150504076</v>
      </c>
      <c r="BK9" s="135">
        <v>2151.9590871094879</v>
      </c>
      <c r="BL9" s="135">
        <v>2457.088828175386</v>
      </c>
      <c r="BM9" s="135">
        <v>4089.7137730267009</v>
      </c>
      <c r="BN9" s="135">
        <v>4102.3455522666609</v>
      </c>
      <c r="BO9" s="135">
        <v>4607.7002120181614</v>
      </c>
      <c r="BP9" s="135">
        <v>4862.7739415128244</v>
      </c>
      <c r="BQ9" s="135">
        <v>4042.7022426523331</v>
      </c>
      <c r="BR9" s="135">
        <v>2818.6334702152635</v>
      </c>
      <c r="BS9" s="135">
        <v>2080.8694652121139</v>
      </c>
      <c r="BT9" s="135">
        <v>1636.4200608871304</v>
      </c>
      <c r="BU9" s="135">
        <v>1364.0410590743093</v>
      </c>
      <c r="BV9" s="135">
        <v>2156.4827214127549</v>
      </c>
      <c r="BW9" s="135">
        <v>2223.3122879850207</v>
      </c>
      <c r="BX9" s="135">
        <v>2243.2653687655011</v>
      </c>
      <c r="BY9" s="135">
        <v>2264.9784223602883</v>
      </c>
      <c r="BZ9" s="136">
        <v>2264.3326642040856</v>
      </c>
    </row>
    <row r="10" spans="1:78" x14ac:dyDescent="0.2">
      <c r="B10" s="120" t="s">
        <v>300</v>
      </c>
      <c r="AH10" s="235">
        <v>97.027597460231732</v>
      </c>
      <c r="AI10" s="235">
        <v>106.72565311121978</v>
      </c>
      <c r="AJ10" s="235">
        <v>112.79250789889315</v>
      </c>
      <c r="AK10" s="235">
        <v>138.86969812280466</v>
      </c>
      <c r="AL10" s="235">
        <v>181.86399724763217</v>
      </c>
      <c r="AM10" s="235">
        <v>237.72533555398647</v>
      </c>
      <c r="AN10" s="235">
        <v>282.91664892014404</v>
      </c>
      <c r="AO10" s="235">
        <v>277.31720542879879</v>
      </c>
      <c r="AP10" s="235">
        <v>342.04880262443601</v>
      </c>
      <c r="AQ10" s="235">
        <v>465.40817303632861</v>
      </c>
      <c r="AR10" s="235">
        <v>304.27891558436511</v>
      </c>
      <c r="AS10" s="235">
        <v>307.28676373773385</v>
      </c>
      <c r="AT10" s="235">
        <v>492.91254233225987</v>
      </c>
      <c r="AU10" s="235">
        <v>711.63385642883804</v>
      </c>
      <c r="AV10" s="235">
        <v>543.69281866358767</v>
      </c>
      <c r="AW10" s="235">
        <v>538.57071712014294</v>
      </c>
      <c r="AX10" s="235">
        <v>665.78930012438354</v>
      </c>
      <c r="AY10" s="235">
        <v>750.02123447956228</v>
      </c>
      <c r="AZ10" s="235">
        <v>659.69960876738992</v>
      </c>
      <c r="BA10" s="235">
        <v>591.8249065536055</v>
      </c>
      <c r="BB10" s="235">
        <v>548.20785731441197</v>
      </c>
      <c r="BC10" s="235">
        <v>409.78576282925724</v>
      </c>
      <c r="BD10" s="235">
        <v>408.31883781353594</v>
      </c>
      <c r="BE10" s="235">
        <v>449.85308899600108</v>
      </c>
      <c r="BF10" s="235">
        <v>477.88192877525552</v>
      </c>
      <c r="BG10" s="235">
        <v>640.04857571049104</v>
      </c>
      <c r="BH10" s="225">
        <v>918.81540369330764</v>
      </c>
      <c r="BI10" s="135">
        <v>844.47521761066525</v>
      </c>
      <c r="BJ10" s="135">
        <v>800.93884068469106</v>
      </c>
      <c r="BK10" s="135">
        <v>693.11339160834382</v>
      </c>
      <c r="BL10" s="135">
        <v>605.47420609129074</v>
      </c>
      <c r="BM10" s="135">
        <v>621.66520228214949</v>
      </c>
      <c r="BN10" s="135">
        <v>709.48137961056386</v>
      </c>
      <c r="BO10" s="135">
        <v>716.40155207228725</v>
      </c>
      <c r="BP10" s="135">
        <v>764.90077320953515</v>
      </c>
      <c r="BQ10" s="135">
        <v>779.24521916303217</v>
      </c>
      <c r="BR10" s="135">
        <v>768.25611229968354</v>
      </c>
      <c r="BS10" s="135">
        <v>776.63929581224806</v>
      </c>
      <c r="BT10" s="135">
        <v>749.33356052824706</v>
      </c>
      <c r="BU10" s="135">
        <v>773.36387566284122</v>
      </c>
      <c r="BV10" s="135">
        <v>873.16714793061863</v>
      </c>
      <c r="BW10" s="135">
        <v>924.21667860247874</v>
      </c>
      <c r="BX10" s="135">
        <v>968.99188984185639</v>
      </c>
      <c r="BY10" s="135">
        <v>1016.8511233114698</v>
      </c>
      <c r="BZ10" s="136">
        <v>1073.365810112628</v>
      </c>
    </row>
    <row r="11" spans="1:78" ht="26.25" customHeight="1" x14ac:dyDescent="0.2">
      <c r="B11" s="236" t="s">
        <v>301</v>
      </c>
      <c r="AH11" s="235">
        <v>4620.3617838205582</v>
      </c>
      <c r="AI11" s="235">
        <v>4154.3948674034073</v>
      </c>
      <c r="AJ11" s="235">
        <v>4763.8247453767817</v>
      </c>
      <c r="AK11" s="235">
        <v>6967.2602630172896</v>
      </c>
      <c r="AL11" s="235">
        <v>10271.118983016273</v>
      </c>
      <c r="AM11" s="235">
        <v>12305.624953901299</v>
      </c>
      <c r="AN11" s="235">
        <v>13340.025204886435</v>
      </c>
      <c r="AO11" s="235">
        <v>14523.293301551315</v>
      </c>
      <c r="AP11" s="235">
        <v>14937.66146763225</v>
      </c>
      <c r="AQ11" s="235">
        <v>13879.602618307707</v>
      </c>
      <c r="AR11" s="235">
        <v>11697.380056827136</v>
      </c>
      <c r="AS11" s="235">
        <v>10669.679296449092</v>
      </c>
      <c r="AT11" s="235">
        <v>11556.720486311764</v>
      </c>
      <c r="AU11" s="235">
        <v>14742.844774033829</v>
      </c>
      <c r="AV11" s="235">
        <v>17900.411430595028</v>
      </c>
      <c r="AW11" s="235">
        <v>19243.389779635883</v>
      </c>
      <c r="AX11" s="235">
        <v>19405.802836372946</v>
      </c>
      <c r="AY11" s="235">
        <v>19419.678055042441</v>
      </c>
      <c r="AZ11" s="235">
        <v>18242.440788345091</v>
      </c>
      <c r="BA11" s="235">
        <v>16870.265246454048</v>
      </c>
      <c r="BB11" s="235">
        <v>16123.1169744856</v>
      </c>
      <c r="BC11" s="235">
        <v>15827.37143963221</v>
      </c>
      <c r="BD11" s="235">
        <v>16014.75394596664</v>
      </c>
      <c r="BE11" s="235">
        <v>16219.639367704005</v>
      </c>
      <c r="BF11" s="235">
        <v>15994.532108247289</v>
      </c>
      <c r="BG11" s="235">
        <v>16360.889032938432</v>
      </c>
      <c r="BH11" s="225">
        <v>15137.416622649445</v>
      </c>
      <c r="BI11" s="135">
        <v>13734.609276536272</v>
      </c>
      <c r="BJ11" s="135">
        <v>13105.990812562453</v>
      </c>
      <c r="BK11" s="135">
        <v>12841.537035901483</v>
      </c>
      <c r="BL11" s="135">
        <v>12552.062698343911</v>
      </c>
      <c r="BM11" s="135">
        <v>14395.766536871542</v>
      </c>
      <c r="BN11" s="135">
        <v>14305.135444089237</v>
      </c>
      <c r="BO11" s="135">
        <v>14687.115107361167</v>
      </c>
      <c r="BP11" s="135">
        <v>15417.799925677182</v>
      </c>
      <c r="BQ11" s="135">
        <v>15159.627740113112</v>
      </c>
      <c r="BR11" s="135">
        <v>14967.895832578442</v>
      </c>
      <c r="BS11" s="135">
        <v>14911.189226496257</v>
      </c>
      <c r="BT11" s="135">
        <v>14205.366270528117</v>
      </c>
      <c r="BU11" s="135">
        <v>13713.758846872524</v>
      </c>
      <c r="BV11" s="135">
        <v>15395.575414418985</v>
      </c>
      <c r="BW11" s="135">
        <v>15153.937973988153</v>
      </c>
      <c r="BX11" s="135">
        <v>15314.257538839767</v>
      </c>
      <c r="BY11" s="135">
        <v>15470.395802909079</v>
      </c>
      <c r="BZ11" s="136">
        <v>15679.370961891353</v>
      </c>
    </row>
    <row r="12" spans="1:78" x14ac:dyDescent="0.2">
      <c r="B12" s="236" t="s">
        <v>302</v>
      </c>
      <c r="AH12" s="235">
        <v>7212.3847445438914</v>
      </c>
      <c r="AI12" s="235">
        <v>6620.9432948627091</v>
      </c>
      <c r="AJ12" s="235">
        <v>7182.2288117971666</v>
      </c>
      <c r="AK12" s="235">
        <v>9741.4421507437819</v>
      </c>
      <c r="AL12" s="235">
        <v>12903.950081631994</v>
      </c>
      <c r="AM12" s="235">
        <v>14936.630072111149</v>
      </c>
      <c r="AN12" s="235">
        <v>16343.48855815475</v>
      </c>
      <c r="AO12" s="235">
        <v>17800.895789852031</v>
      </c>
      <c r="AP12" s="235">
        <v>18284.689348346528</v>
      </c>
      <c r="AQ12" s="235">
        <v>17302.744975126312</v>
      </c>
      <c r="AR12" s="235">
        <v>15483.461339232199</v>
      </c>
      <c r="AS12" s="235">
        <v>14558.294656292617</v>
      </c>
      <c r="AT12" s="235">
        <v>15599.266573449635</v>
      </c>
      <c r="AU12" s="235">
        <v>19317.626628952206</v>
      </c>
      <c r="AV12" s="235">
        <v>23933.028154935921</v>
      </c>
      <c r="AW12" s="235">
        <v>25471.47788506695</v>
      </c>
      <c r="AX12" s="235">
        <v>25608.197243091639</v>
      </c>
      <c r="AY12" s="235">
        <v>25316.317024851414</v>
      </c>
      <c r="AZ12" s="235">
        <v>23826.603043190593</v>
      </c>
      <c r="BA12" s="235">
        <v>22352.372235425166</v>
      </c>
      <c r="BB12" s="235">
        <v>21307.37638973257</v>
      </c>
      <c r="BC12" s="235">
        <v>21219.927419534277</v>
      </c>
      <c r="BD12" s="235">
        <v>21736.558025830702</v>
      </c>
      <c r="BE12" s="235">
        <v>22411.713234871859</v>
      </c>
      <c r="BF12" s="235">
        <v>22042.32663212443</v>
      </c>
      <c r="BG12" s="235">
        <v>22763.780368176798</v>
      </c>
      <c r="BH12" s="225">
        <v>22804.406372182599</v>
      </c>
      <c r="BI12" s="135">
        <v>21776.771297396768</v>
      </c>
      <c r="BJ12" s="135">
        <v>21440.593108559857</v>
      </c>
      <c r="BK12" s="135">
        <v>21564.574064311084</v>
      </c>
      <c r="BL12" s="135">
        <v>21441.966008004176</v>
      </c>
      <c r="BM12" s="135">
        <v>23642.443641142661</v>
      </c>
      <c r="BN12" s="135">
        <v>23512.429674528452</v>
      </c>
      <c r="BO12" s="135">
        <v>23554.454653901219</v>
      </c>
      <c r="BP12" s="135">
        <v>23520.721301525387</v>
      </c>
      <c r="BQ12" s="135">
        <v>22628.636078794552</v>
      </c>
      <c r="BR12" s="135">
        <v>21843.535845462407</v>
      </c>
      <c r="BS12" s="135">
        <v>21224.267602282667</v>
      </c>
      <c r="BT12" s="135">
        <v>19959.599952362772</v>
      </c>
      <c r="BU12" s="135">
        <v>19094.214946839667</v>
      </c>
      <c r="BV12" s="135">
        <v>20369.61501590901</v>
      </c>
      <c r="BW12" s="135">
        <v>19849.041497259961</v>
      </c>
      <c r="BX12" s="135">
        <v>19738.775222903572</v>
      </c>
      <c r="BY12" s="135">
        <v>19784.091890783275</v>
      </c>
      <c r="BZ12" s="136">
        <v>19999.090205540702</v>
      </c>
    </row>
    <row r="13" spans="1:78" ht="25.5" customHeight="1" x14ac:dyDescent="0.25">
      <c r="B13" s="262" t="s">
        <v>303</v>
      </c>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25"/>
      <c r="BI13" s="235"/>
      <c r="BJ13" s="235"/>
      <c r="BK13" s="235"/>
      <c r="BL13" s="235"/>
      <c r="BM13" s="235"/>
      <c r="BN13" s="235"/>
      <c r="BO13" s="235"/>
      <c r="BP13" s="235"/>
      <c r="BQ13" s="235"/>
      <c r="BR13" s="235"/>
      <c r="BS13" s="235"/>
      <c r="BT13" s="235"/>
      <c r="BU13" s="235"/>
      <c r="BV13" s="235"/>
      <c r="BW13" s="235"/>
      <c r="BX13" s="135"/>
      <c r="BY13" s="135"/>
      <c r="BZ13" s="136"/>
    </row>
    <row r="14" spans="1:78" x14ac:dyDescent="0.2">
      <c r="B14" s="120" t="s">
        <v>296</v>
      </c>
      <c r="AH14" s="235"/>
      <c r="AI14" s="235"/>
      <c r="AJ14" s="235"/>
      <c r="AK14" s="235"/>
      <c r="AL14" s="235"/>
      <c r="AM14" s="235"/>
      <c r="AN14" s="235"/>
      <c r="AO14" s="235"/>
      <c r="AP14" s="235"/>
      <c r="AQ14" s="235"/>
      <c r="AR14" s="235"/>
      <c r="AS14" s="235"/>
      <c r="AT14" s="235"/>
      <c r="AU14" s="235"/>
      <c r="AV14" s="235"/>
      <c r="AW14" s="235"/>
      <c r="AX14" s="235"/>
      <c r="AY14" s="235"/>
      <c r="AZ14" s="235"/>
      <c r="BA14" s="235">
        <v>169.70256652225206</v>
      </c>
      <c r="BB14" s="235">
        <v>189.34718940195145</v>
      </c>
      <c r="BC14" s="235">
        <v>156.45787897038824</v>
      </c>
      <c r="BD14" s="235">
        <v>175.29431418203478</v>
      </c>
      <c r="BE14" s="235">
        <v>166.17204589246711</v>
      </c>
      <c r="BF14" s="235">
        <v>135.53145868822526</v>
      </c>
      <c r="BG14" s="235">
        <v>133.14763281821612</v>
      </c>
      <c r="BH14" s="225">
        <v>145.36242820626097</v>
      </c>
      <c r="BI14" s="135">
        <v>167.94458785514891</v>
      </c>
      <c r="BJ14" s="135">
        <v>173.15865001112817</v>
      </c>
      <c r="BK14" s="135">
        <v>199.39385735041796</v>
      </c>
      <c r="BL14" s="135">
        <v>198.72492010306067</v>
      </c>
      <c r="BM14" s="135">
        <v>192.1252095961126</v>
      </c>
      <c r="BN14" s="135">
        <v>155.72341562371193</v>
      </c>
      <c r="BO14" s="135">
        <v>110.01370797024757</v>
      </c>
      <c r="BP14" s="135">
        <v>99.791331324011054</v>
      </c>
      <c r="BQ14" s="135">
        <v>89.629922665425511</v>
      </c>
      <c r="BR14" s="135">
        <v>77.789142133568802</v>
      </c>
      <c r="BS14" s="135">
        <v>59.820842034836232</v>
      </c>
      <c r="BT14" s="135">
        <v>51.08703264311815</v>
      </c>
      <c r="BU14" s="135">
        <v>50.4</v>
      </c>
      <c r="BV14" s="235"/>
      <c r="BW14" s="235"/>
      <c r="BX14" s="135"/>
      <c r="BY14" s="135"/>
      <c r="BZ14" s="136"/>
    </row>
    <row r="15" spans="1:78" x14ac:dyDescent="0.2">
      <c r="B15" s="120" t="s">
        <v>142</v>
      </c>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135"/>
      <c r="BI15" s="135"/>
      <c r="BJ15" s="135"/>
      <c r="BK15" s="135"/>
      <c r="BL15" s="135">
        <v>0.62216751501501177</v>
      </c>
      <c r="BM15" s="135">
        <v>29.369309298828025</v>
      </c>
      <c r="BN15" s="135">
        <v>57.265570658124567</v>
      </c>
      <c r="BO15" s="135">
        <v>64.486046846953684</v>
      </c>
      <c r="BP15" s="135">
        <v>100.77510422292761</v>
      </c>
      <c r="BQ15" s="135">
        <v>100.82878992979877</v>
      </c>
      <c r="BR15" s="135">
        <v>110.68975162748762</v>
      </c>
      <c r="BS15" s="135">
        <v>108.16473224702739</v>
      </c>
      <c r="BT15" s="135">
        <v>100.77095893755339</v>
      </c>
      <c r="BU15" s="135">
        <v>81.870469242601629</v>
      </c>
      <c r="BV15" s="235"/>
      <c r="BW15" s="235"/>
      <c r="BX15" s="135"/>
      <c r="BY15" s="135"/>
      <c r="BZ15" s="136"/>
    </row>
    <row r="16" spans="1:78" x14ac:dyDescent="0.2">
      <c r="B16" s="263" t="s">
        <v>304</v>
      </c>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135"/>
      <c r="BI16" s="135"/>
      <c r="BJ16" s="135"/>
      <c r="BK16" s="135"/>
      <c r="BL16" s="135">
        <v>0.57783289012335126</v>
      </c>
      <c r="BM16" s="135">
        <v>20.620418075464439</v>
      </c>
      <c r="BN16" s="135">
        <v>26.242549615215488</v>
      </c>
      <c r="BO16" s="135">
        <v>22.552119572966792</v>
      </c>
      <c r="BP16" s="135">
        <v>26.745176177746256</v>
      </c>
      <c r="BQ16" s="135">
        <v>17.947104194177481</v>
      </c>
      <c r="BR16" s="135">
        <v>14.959104058147831</v>
      </c>
      <c r="BS16" s="135">
        <v>9.0675728034896945</v>
      </c>
      <c r="BT16" s="135">
        <v>5.7681862158027251</v>
      </c>
      <c r="BU16" s="135">
        <v>3.916698409527231</v>
      </c>
      <c r="BV16" s="235"/>
      <c r="BW16" s="235"/>
      <c r="BX16" s="135"/>
      <c r="BY16" s="135"/>
      <c r="BZ16" s="136"/>
    </row>
    <row r="17" spans="2:78" x14ac:dyDescent="0.2">
      <c r="B17" s="263" t="s">
        <v>336</v>
      </c>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135"/>
      <c r="BI17" s="135"/>
      <c r="BJ17" s="135"/>
      <c r="BK17" s="135"/>
      <c r="BL17" s="135">
        <v>2.8237877912456192E-2</v>
      </c>
      <c r="BM17" s="135">
        <v>2.6244179061030795</v>
      </c>
      <c r="BN17" s="135">
        <v>21.471079119950158</v>
      </c>
      <c r="BO17" s="135">
        <v>29.67958304283847</v>
      </c>
      <c r="BP17" s="135">
        <v>41.976958283519778</v>
      </c>
      <c r="BQ17" s="135">
        <v>29.001860102356485</v>
      </c>
      <c r="BR17" s="135">
        <v>23.956045029669731</v>
      </c>
      <c r="BS17" s="135">
        <v>18.557498744468852</v>
      </c>
      <c r="BT17" s="135">
        <v>15.109396010076525</v>
      </c>
      <c r="BU17" s="135">
        <v>11.588503213917249</v>
      </c>
      <c r="BV17" s="235"/>
      <c r="BW17" s="235"/>
      <c r="BX17" s="135"/>
      <c r="BY17" s="135"/>
      <c r="BZ17" s="136"/>
    </row>
    <row r="18" spans="2:78" x14ac:dyDescent="0.2">
      <c r="B18" s="263" t="s">
        <v>337</v>
      </c>
      <c r="C18" s="264"/>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135"/>
      <c r="BI18" s="135"/>
      <c r="BJ18" s="135"/>
      <c r="BK18" s="135"/>
      <c r="BL18" s="135">
        <v>1.6096746979204248E-2</v>
      </c>
      <c r="BM18" s="135">
        <v>6.1244733172605104</v>
      </c>
      <c r="BN18" s="135">
        <v>9.5519419229589229</v>
      </c>
      <c r="BO18" s="135">
        <v>12.254344231148423</v>
      </c>
      <c r="BP18" s="135">
        <v>32.052969761661572</v>
      </c>
      <c r="BQ18" s="135">
        <v>53.879825633264801</v>
      </c>
      <c r="BR18" s="135">
        <v>71.77460253967007</v>
      </c>
      <c r="BS18" s="135">
        <v>80.539660699068847</v>
      </c>
      <c r="BT18" s="135">
        <v>79.893376711674122</v>
      </c>
      <c r="BU18" s="135">
        <v>66.365267619157152</v>
      </c>
      <c r="BV18" s="235"/>
      <c r="BW18" s="235"/>
      <c r="BX18" s="135"/>
      <c r="BY18" s="135"/>
      <c r="BZ18" s="136"/>
    </row>
    <row r="19" spans="2:78" ht="25.5" customHeight="1" x14ac:dyDescent="0.2">
      <c r="B19" s="120" t="s">
        <v>307</v>
      </c>
      <c r="AH19" s="235"/>
      <c r="AI19" s="235"/>
      <c r="AJ19" s="235"/>
      <c r="AK19" s="235"/>
      <c r="AL19" s="235"/>
      <c r="AM19" s="235"/>
      <c r="AN19" s="235"/>
      <c r="AO19" s="235"/>
      <c r="AP19" s="235"/>
      <c r="AQ19" s="235"/>
      <c r="AR19" s="235"/>
      <c r="AS19" s="235"/>
      <c r="AT19" s="235"/>
      <c r="AU19" s="235"/>
      <c r="AV19" s="235"/>
      <c r="AW19" s="235"/>
      <c r="AX19" s="235"/>
      <c r="AY19" s="235"/>
      <c r="AZ19" s="235"/>
      <c r="BA19" s="235">
        <v>237.53181559185748</v>
      </c>
      <c r="BB19" s="235">
        <v>267.95661155116284</v>
      </c>
      <c r="BC19" s="235">
        <v>213.88744512197241</v>
      </c>
      <c r="BD19" s="235">
        <v>236.70698186850862</v>
      </c>
      <c r="BE19" s="235">
        <v>212.85843274594421</v>
      </c>
      <c r="BF19" s="235">
        <v>160.71596069226229</v>
      </c>
      <c r="BG19" s="235">
        <v>148.24720278307561</v>
      </c>
      <c r="BH19" s="225">
        <v>149.97993274238368</v>
      </c>
      <c r="BI19" s="135">
        <v>155.3481531833207</v>
      </c>
      <c r="BJ19" s="135">
        <v>149.5167811870586</v>
      </c>
      <c r="BK19" s="135">
        <v>159.23920245537801</v>
      </c>
      <c r="BL19" s="135">
        <v>149.97038061645208</v>
      </c>
      <c r="BM19" s="135">
        <v>138.69074114864432</v>
      </c>
      <c r="BN19" s="135">
        <v>106.36139483565208</v>
      </c>
      <c r="BO19" s="135">
        <v>65.006879877199552</v>
      </c>
      <c r="BP19" s="135">
        <v>39.890191484266914</v>
      </c>
      <c r="BQ19" s="135">
        <v>16.870772082735343</v>
      </c>
      <c r="BR19" s="135">
        <v>6.8726534669509007</v>
      </c>
      <c r="BS19" s="135">
        <v>2.4720539637303909</v>
      </c>
      <c r="BT19" s="135">
        <v>0.29526126752648163</v>
      </c>
      <c r="BU19" s="135">
        <v>0</v>
      </c>
      <c r="BV19" s="235"/>
      <c r="BW19" s="235"/>
      <c r="BX19" s="135"/>
      <c r="BY19" s="135"/>
      <c r="BZ19" s="136"/>
    </row>
    <row r="20" spans="2:78" x14ac:dyDescent="0.2">
      <c r="B20" s="120" t="s">
        <v>298</v>
      </c>
      <c r="AH20" s="235"/>
      <c r="AI20" s="235"/>
      <c r="AJ20" s="235"/>
      <c r="AK20" s="235"/>
      <c r="AL20" s="235"/>
      <c r="AM20" s="235"/>
      <c r="AN20" s="235"/>
      <c r="AO20" s="235"/>
      <c r="AP20" s="235"/>
      <c r="AQ20" s="235"/>
      <c r="AR20" s="235"/>
      <c r="AS20" s="235"/>
      <c r="AT20" s="235"/>
      <c r="AU20" s="235"/>
      <c r="AV20" s="235"/>
      <c r="AW20" s="235"/>
      <c r="AX20" s="235"/>
      <c r="AY20" s="235"/>
      <c r="AZ20" s="235"/>
      <c r="BA20" s="235">
        <v>295.47963591825493</v>
      </c>
      <c r="BB20" s="235">
        <v>284.21844725168307</v>
      </c>
      <c r="BC20" s="235">
        <v>200.6151367060713</v>
      </c>
      <c r="BD20" s="235">
        <v>193.40214652082892</v>
      </c>
      <c r="BE20" s="235">
        <v>158.4598110642834</v>
      </c>
      <c r="BF20" s="235">
        <v>100.9709907528445</v>
      </c>
      <c r="BG20" s="235">
        <v>83.116484768606512</v>
      </c>
      <c r="BH20" s="225">
        <v>79.327658860893976</v>
      </c>
      <c r="BI20" s="135">
        <v>79.728698008681107</v>
      </c>
      <c r="BJ20" s="135">
        <v>77.009410847138597</v>
      </c>
      <c r="BK20" s="135">
        <v>74.51812596406505</v>
      </c>
      <c r="BL20" s="135">
        <v>70.14228016181201</v>
      </c>
      <c r="BM20" s="135">
        <v>77.000234979159572</v>
      </c>
      <c r="BN20" s="135">
        <v>71.978575157330212</v>
      </c>
      <c r="BO20" s="135">
        <v>50.584184118841684</v>
      </c>
      <c r="BP20" s="135">
        <v>36.33583333603913</v>
      </c>
      <c r="BQ20" s="135">
        <v>29.532017408087381</v>
      </c>
      <c r="BR20" s="135">
        <v>28.438713272972574</v>
      </c>
      <c r="BS20" s="135">
        <v>23.700576370859242</v>
      </c>
      <c r="BT20" s="135">
        <v>17.967574873733451</v>
      </c>
      <c r="BU20" s="135">
        <v>13.518815824720237</v>
      </c>
      <c r="BV20" s="235"/>
      <c r="BW20" s="235"/>
      <c r="BX20" s="135"/>
      <c r="BY20" s="135"/>
      <c r="BZ20" s="136"/>
    </row>
    <row r="21" spans="2:78" x14ac:dyDescent="0.2">
      <c r="B21" s="120" t="s">
        <v>299</v>
      </c>
      <c r="AH21" s="235"/>
      <c r="AI21" s="235"/>
      <c r="AJ21" s="235"/>
      <c r="AK21" s="235"/>
      <c r="AL21" s="235"/>
      <c r="AM21" s="235"/>
      <c r="AN21" s="235"/>
      <c r="AO21" s="235"/>
      <c r="AP21" s="235"/>
      <c r="AQ21" s="235"/>
      <c r="AR21" s="235"/>
      <c r="AS21" s="235"/>
      <c r="AT21" s="235"/>
      <c r="AU21" s="235"/>
      <c r="AV21" s="235"/>
      <c r="AW21" s="235"/>
      <c r="AX21" s="235"/>
      <c r="AY21" s="235"/>
      <c r="AZ21" s="235"/>
      <c r="BA21" s="235">
        <v>209.88234783666891</v>
      </c>
      <c r="BB21" s="235">
        <v>169.53737509666431</v>
      </c>
      <c r="BC21" s="235">
        <v>106.8341355294318</v>
      </c>
      <c r="BD21" s="235">
        <v>91.949730373147233</v>
      </c>
      <c r="BE21" s="235">
        <v>60.952021065250399</v>
      </c>
      <c r="BF21" s="235">
        <v>39.574257638842859</v>
      </c>
      <c r="BG21" s="235">
        <v>34.533883213914294</v>
      </c>
      <c r="BH21" s="225">
        <v>28.597729159574659</v>
      </c>
      <c r="BI21" s="135">
        <v>26.267165725917916</v>
      </c>
      <c r="BJ21" s="135">
        <v>27.700976952221279</v>
      </c>
      <c r="BK21" s="135">
        <v>26.802133936959979</v>
      </c>
      <c r="BL21" s="135">
        <v>28.714712322905669</v>
      </c>
      <c r="BM21" s="135">
        <v>141.17961005685211</v>
      </c>
      <c r="BN21" s="135">
        <v>135.39199770252225</v>
      </c>
      <c r="BO21" s="135">
        <v>83.040653496349861</v>
      </c>
      <c r="BP21" s="135">
        <v>69.791478273879065</v>
      </c>
      <c r="BQ21" s="135">
        <v>46.037036812906102</v>
      </c>
      <c r="BR21" s="135">
        <v>26.676925234724994</v>
      </c>
      <c r="BS21" s="135">
        <v>16.03518201446721</v>
      </c>
      <c r="BT21" s="135">
        <v>6.3910361731174765</v>
      </c>
      <c r="BU21" s="135">
        <v>3.7449238611665696</v>
      </c>
      <c r="BV21" s="235"/>
      <c r="BW21" s="235"/>
      <c r="BX21" s="135"/>
      <c r="BY21" s="135"/>
      <c r="BZ21" s="136"/>
    </row>
    <row r="22" spans="2:78" x14ac:dyDescent="0.2">
      <c r="B22" s="120" t="s">
        <v>300</v>
      </c>
      <c r="AH22" s="235"/>
      <c r="AI22" s="235"/>
      <c r="AJ22" s="235"/>
      <c r="AK22" s="235"/>
      <c r="AL22" s="235"/>
      <c r="AM22" s="235"/>
      <c r="AN22" s="235"/>
      <c r="AO22" s="235"/>
      <c r="AP22" s="235"/>
      <c r="AQ22" s="235"/>
      <c r="AR22" s="235"/>
      <c r="AS22" s="235"/>
      <c r="AT22" s="235"/>
      <c r="AU22" s="235"/>
      <c r="AV22" s="235"/>
      <c r="AW22" s="235"/>
      <c r="AX22" s="235"/>
      <c r="AY22" s="235"/>
      <c r="AZ22" s="235"/>
      <c r="BA22" s="235">
        <v>56.36023366857593</v>
      </c>
      <c r="BB22" s="235">
        <v>49.510009915406897</v>
      </c>
      <c r="BC22" s="235">
        <v>31.979174939034088</v>
      </c>
      <c r="BD22" s="235">
        <v>30.710088654423085</v>
      </c>
      <c r="BE22" s="235">
        <v>26.955749251012435</v>
      </c>
      <c r="BF22" s="235">
        <v>17.641249714374158</v>
      </c>
      <c r="BG22" s="235">
        <v>13.691934405117205</v>
      </c>
      <c r="BH22" s="225">
        <v>23.044420107730375</v>
      </c>
      <c r="BI22" s="135">
        <v>24.451048876492543</v>
      </c>
      <c r="BJ22" s="135">
        <v>24.754241193795071</v>
      </c>
      <c r="BK22" s="135">
        <v>28.24548970958563</v>
      </c>
      <c r="BL22" s="135">
        <v>27.716471580227694</v>
      </c>
      <c r="BM22" s="135">
        <v>28.031625459307296</v>
      </c>
      <c r="BN22" s="135">
        <v>20.546597770609296</v>
      </c>
      <c r="BO22" s="135">
        <v>16.459643716830627</v>
      </c>
      <c r="BP22" s="135">
        <v>19.365176261737993</v>
      </c>
      <c r="BQ22" s="135">
        <v>21.4421422453958</v>
      </c>
      <c r="BR22" s="135">
        <v>17.431194046371981</v>
      </c>
      <c r="BS22" s="135">
        <v>17.181398107113203</v>
      </c>
      <c r="BT22" s="135">
        <v>13.849985485737324</v>
      </c>
      <c r="BU22" s="135">
        <v>11.091624539932239</v>
      </c>
      <c r="BV22" s="235"/>
      <c r="BW22" s="235"/>
      <c r="BX22" s="135"/>
      <c r="BY22" s="135"/>
      <c r="BZ22" s="136"/>
    </row>
    <row r="23" spans="2:78" ht="26.25" customHeight="1" x14ac:dyDescent="0.2">
      <c r="B23" s="236" t="s">
        <v>301</v>
      </c>
      <c r="AH23" s="235"/>
      <c r="AI23" s="235"/>
      <c r="AJ23" s="235"/>
      <c r="AK23" s="235"/>
      <c r="AL23" s="235"/>
      <c r="AM23" s="235"/>
      <c r="AN23" s="235"/>
      <c r="AO23" s="235"/>
      <c r="AP23" s="235"/>
      <c r="AQ23" s="235"/>
      <c r="AR23" s="235"/>
      <c r="AS23" s="235"/>
      <c r="AT23" s="235"/>
      <c r="AU23" s="235"/>
      <c r="AV23" s="235"/>
      <c r="AW23" s="235"/>
      <c r="AX23" s="235"/>
      <c r="AY23" s="235"/>
      <c r="AZ23" s="235"/>
      <c r="BA23" s="235">
        <v>799.25403301535721</v>
      </c>
      <c r="BB23" s="235">
        <v>771.22244381491714</v>
      </c>
      <c r="BC23" s="235">
        <v>553.31589229650956</v>
      </c>
      <c r="BD23" s="235">
        <v>552.76894741690796</v>
      </c>
      <c r="BE23" s="235">
        <v>459.2260141264905</v>
      </c>
      <c r="BF23" s="235">
        <v>318.90245879832378</v>
      </c>
      <c r="BG23" s="235">
        <v>279.58950517071361</v>
      </c>
      <c r="BH23" s="225">
        <v>280.94974087058267</v>
      </c>
      <c r="BI23" s="135">
        <v>285.79506579441227</v>
      </c>
      <c r="BJ23" s="135">
        <v>278.98141018021352</v>
      </c>
      <c r="BK23" s="135">
        <v>288.80495206598869</v>
      </c>
      <c r="BL23" s="135">
        <v>277.16601219641245</v>
      </c>
      <c r="BM23" s="135">
        <v>414.27152094279131</v>
      </c>
      <c r="BN23" s="135">
        <v>391.54413612423838</v>
      </c>
      <c r="BO23" s="135">
        <v>279.57740805617544</v>
      </c>
      <c r="BP23" s="135">
        <v>266.15778357885068</v>
      </c>
      <c r="BQ23" s="135">
        <v>214.71075847892337</v>
      </c>
      <c r="BR23" s="135">
        <v>190.1092376485081</v>
      </c>
      <c r="BS23" s="135">
        <v>167.55394270319744</v>
      </c>
      <c r="BT23" s="135">
        <v>139.27481673766812</v>
      </c>
      <c r="BU23" s="135">
        <v>110.22583346842067</v>
      </c>
      <c r="BV23" s="235"/>
      <c r="BW23" s="235"/>
      <c r="BX23" s="135"/>
      <c r="BY23" s="135"/>
      <c r="BZ23" s="136"/>
    </row>
    <row r="24" spans="2:78" x14ac:dyDescent="0.2">
      <c r="B24" s="236" t="s">
        <v>302</v>
      </c>
      <c r="AH24" s="235"/>
      <c r="AI24" s="235"/>
      <c r="AJ24" s="235"/>
      <c r="AK24" s="235"/>
      <c r="AL24" s="235"/>
      <c r="AM24" s="235"/>
      <c r="AN24" s="235"/>
      <c r="AO24" s="235"/>
      <c r="AP24" s="235"/>
      <c r="AQ24" s="235"/>
      <c r="AR24" s="235"/>
      <c r="AS24" s="235"/>
      <c r="AT24" s="235"/>
      <c r="AU24" s="235"/>
      <c r="AV24" s="235"/>
      <c r="AW24" s="235"/>
      <c r="AX24" s="235"/>
      <c r="AY24" s="235"/>
      <c r="AZ24" s="235"/>
      <c r="BA24" s="235">
        <v>968.95659953760924</v>
      </c>
      <c r="BB24" s="235">
        <v>960.56963321686851</v>
      </c>
      <c r="BC24" s="235">
        <v>709.77377126689782</v>
      </c>
      <c r="BD24" s="235">
        <v>728.06326159894263</v>
      </c>
      <c r="BE24" s="235">
        <v>625.39806001895761</v>
      </c>
      <c r="BF24" s="235">
        <v>454.43391748654903</v>
      </c>
      <c r="BG24" s="235">
        <v>412.73713798892976</v>
      </c>
      <c r="BH24" s="225">
        <v>426.3121690768437</v>
      </c>
      <c r="BI24" s="135">
        <v>453.73965364956115</v>
      </c>
      <c r="BJ24" s="135">
        <v>452.14006019134172</v>
      </c>
      <c r="BK24" s="135">
        <v>488.19880941640662</v>
      </c>
      <c r="BL24" s="135">
        <v>475.89093229947309</v>
      </c>
      <c r="BM24" s="135">
        <v>606.39673053890397</v>
      </c>
      <c r="BN24" s="135">
        <v>547.26755174795039</v>
      </c>
      <c r="BO24" s="135">
        <v>389.59111602642298</v>
      </c>
      <c r="BP24" s="135">
        <v>365.94911490286177</v>
      </c>
      <c r="BQ24" s="135">
        <v>304.34068114434882</v>
      </c>
      <c r="BR24" s="135">
        <v>267.89837978207686</v>
      </c>
      <c r="BS24" s="135">
        <v>227.37478473803367</v>
      </c>
      <c r="BT24" s="135">
        <v>190.36184938078628</v>
      </c>
      <c r="BU24" s="135">
        <v>160.62583346842067</v>
      </c>
      <c r="BV24" s="235"/>
      <c r="BW24" s="235"/>
      <c r="BX24" s="135"/>
      <c r="BY24" s="135"/>
      <c r="BZ24" s="136"/>
    </row>
    <row r="25" spans="2:78" ht="26.25" customHeight="1" x14ac:dyDescent="0.25">
      <c r="B25" s="262" t="s">
        <v>308</v>
      </c>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25"/>
      <c r="BI25" s="235"/>
      <c r="BJ25" s="235"/>
      <c r="BK25" s="235"/>
      <c r="BL25" s="235"/>
      <c r="BM25" s="235"/>
      <c r="BN25" s="235"/>
      <c r="BO25" s="235"/>
      <c r="BP25" s="235"/>
      <c r="BQ25" s="235"/>
      <c r="BR25" s="235"/>
      <c r="BS25" s="235"/>
      <c r="BT25" s="235"/>
      <c r="BU25" s="235"/>
      <c r="BV25" s="235"/>
      <c r="BW25" s="235"/>
      <c r="BX25" s="135"/>
      <c r="BY25" s="135"/>
      <c r="BZ25" s="136"/>
    </row>
    <row r="26" spans="2:78" x14ac:dyDescent="0.2">
      <c r="B26" s="120" t="s">
        <v>296</v>
      </c>
      <c r="AH26" s="235">
        <v>12.950789336394193</v>
      </c>
      <c r="AI26" s="235">
        <v>12.32386809688041</v>
      </c>
      <c r="AJ26" s="235">
        <v>14.653862273556001</v>
      </c>
      <c r="AK26" s="235">
        <v>9.163508854535344</v>
      </c>
      <c r="AL26" s="235">
        <v>14.431588073158553</v>
      </c>
      <c r="AM26" s="235">
        <v>12.876645884276549</v>
      </c>
      <c r="AN26" s="235">
        <v>15.098703297694774</v>
      </c>
      <c r="AO26" s="235">
        <v>14.368833765553209</v>
      </c>
      <c r="AP26" s="235">
        <v>14.274492351760957</v>
      </c>
      <c r="AQ26" s="235">
        <v>24.324716924475638</v>
      </c>
      <c r="AR26" s="235">
        <v>41.60946848055228</v>
      </c>
      <c r="AS26" s="235">
        <v>44.051224264744917</v>
      </c>
      <c r="AT26" s="235">
        <v>48.092912925354653</v>
      </c>
      <c r="AU26" s="235">
        <v>55.025826143333653</v>
      </c>
      <c r="AV26" s="235">
        <v>62.77625540808215</v>
      </c>
      <c r="AW26" s="235">
        <v>68.534356379505667</v>
      </c>
      <c r="AX26" s="235">
        <v>67.921610101693432</v>
      </c>
      <c r="AY26" s="235">
        <v>71.070575813842169</v>
      </c>
      <c r="AZ26" s="235">
        <v>74.217395273836487</v>
      </c>
      <c r="BA26" s="235">
        <v>75.020447403805122</v>
      </c>
      <c r="BB26" s="235">
        <v>76.115070397826088</v>
      </c>
      <c r="BC26" s="235">
        <v>78.493708254400957</v>
      </c>
      <c r="BD26" s="235">
        <v>88.226166840238491</v>
      </c>
      <c r="BE26" s="235">
        <v>96.533410159217794</v>
      </c>
      <c r="BF26" s="235">
        <v>106.42041287187291</v>
      </c>
      <c r="BG26" s="235">
        <v>58.417059602331562</v>
      </c>
      <c r="BH26" s="225">
        <v>0</v>
      </c>
      <c r="BI26" s="235">
        <v>0</v>
      </c>
      <c r="BJ26" s="235">
        <v>0</v>
      </c>
      <c r="BK26" s="235">
        <v>0</v>
      </c>
      <c r="BL26" s="235">
        <v>0</v>
      </c>
      <c r="BM26" s="235">
        <v>0</v>
      </c>
      <c r="BN26" s="235">
        <v>0</v>
      </c>
      <c r="BO26" s="235">
        <v>0</v>
      </c>
      <c r="BP26" s="235">
        <v>0</v>
      </c>
      <c r="BQ26" s="235">
        <v>0</v>
      </c>
      <c r="BR26" s="235">
        <v>0</v>
      </c>
      <c r="BS26" s="235">
        <v>0</v>
      </c>
      <c r="BT26" s="235">
        <v>0</v>
      </c>
      <c r="BU26" s="235">
        <v>0</v>
      </c>
      <c r="BV26" s="235">
        <v>0</v>
      </c>
      <c r="BW26" s="235">
        <v>0</v>
      </c>
      <c r="BX26" s="135">
        <v>0</v>
      </c>
      <c r="BY26" s="135">
        <v>0</v>
      </c>
      <c r="BZ26" s="136">
        <v>0</v>
      </c>
    </row>
    <row r="27" spans="2:78" x14ac:dyDescent="0.2">
      <c r="B27" s="120" t="s">
        <v>297</v>
      </c>
      <c r="AH27" s="235">
        <v>34.704190887891542</v>
      </c>
      <c r="AI27" s="235">
        <v>33.27233057052544</v>
      </c>
      <c r="AJ27" s="235">
        <v>31.454720652977635</v>
      </c>
      <c r="AK27" s="235">
        <v>36.12817808748391</v>
      </c>
      <c r="AL27" s="235">
        <v>38.459496850390359</v>
      </c>
      <c r="AM27" s="235">
        <v>50.992621892534615</v>
      </c>
      <c r="AN27" s="235">
        <v>53.066156865962071</v>
      </c>
      <c r="AO27" s="235">
        <v>62.442166513568417</v>
      </c>
      <c r="AP27" s="235">
        <v>74.853108721388253</v>
      </c>
      <c r="AQ27" s="235">
        <v>83.799331982186345</v>
      </c>
      <c r="AR27" s="235">
        <v>120.86357791366268</v>
      </c>
      <c r="AS27" s="235">
        <v>167.5615104045919</v>
      </c>
      <c r="AT27" s="235">
        <v>185.01856380621442</v>
      </c>
      <c r="AU27" s="235">
        <v>292.42142136334598</v>
      </c>
      <c r="AV27" s="235">
        <v>413.22522850308644</v>
      </c>
      <c r="AW27" s="235">
        <v>515.87397474234956</v>
      </c>
      <c r="AX27" s="235">
        <v>470.54905069324059</v>
      </c>
      <c r="AY27" s="235">
        <v>530.14393906676332</v>
      </c>
      <c r="AZ27" s="235">
        <v>561.83405480697843</v>
      </c>
      <c r="BA27" s="235">
        <v>596.80428122924798</v>
      </c>
      <c r="BB27" s="235">
        <v>617.14604468643518</v>
      </c>
      <c r="BC27" s="235">
        <v>719.78428109627464</v>
      </c>
      <c r="BD27" s="235">
        <v>901.85972066714044</v>
      </c>
      <c r="BE27" s="235">
        <v>1052.4979626184631</v>
      </c>
      <c r="BF27" s="235">
        <v>1170.7553703303022</v>
      </c>
      <c r="BG27" s="235">
        <v>1217.7343601780831</v>
      </c>
      <c r="BH27" s="225">
        <v>979.5974221317756</v>
      </c>
      <c r="BI27" s="235">
        <v>728.15402234818168</v>
      </c>
      <c r="BJ27" s="235">
        <v>574.70862013578289</v>
      </c>
      <c r="BK27" s="235">
        <v>490.13809418218904</v>
      </c>
      <c r="BL27" s="235">
        <v>417.75020243034129</v>
      </c>
      <c r="BM27" s="235">
        <v>292.86921818009233</v>
      </c>
      <c r="BN27" s="235">
        <v>229.68035705764558</v>
      </c>
      <c r="BO27" s="235">
        <v>170.58512901859822</v>
      </c>
      <c r="BP27" s="235">
        <v>82.279681925136302</v>
      </c>
      <c r="BQ27" s="235">
        <v>21.810230809102489</v>
      </c>
      <c r="BR27" s="235">
        <v>6.423431827606124</v>
      </c>
      <c r="BS27" s="235">
        <v>2.1338726501250398</v>
      </c>
      <c r="BT27" s="235">
        <v>0.53195099934950518</v>
      </c>
      <c r="BU27" s="235">
        <v>0</v>
      </c>
      <c r="BV27" s="235">
        <v>0</v>
      </c>
      <c r="BW27" s="235">
        <v>0</v>
      </c>
      <c r="BX27" s="135">
        <v>0</v>
      </c>
      <c r="BY27" s="135">
        <v>0</v>
      </c>
      <c r="BZ27" s="136">
        <v>0</v>
      </c>
    </row>
    <row r="28" spans="2:78" x14ac:dyDescent="0.2">
      <c r="B28" s="120" t="s">
        <v>298</v>
      </c>
      <c r="AH28" s="235">
        <v>841.6028507769164</v>
      </c>
      <c r="AI28" s="235">
        <v>765.27611380511098</v>
      </c>
      <c r="AJ28" s="235">
        <v>816.36726646362331</v>
      </c>
      <c r="AK28" s="235">
        <v>894.60125802700043</v>
      </c>
      <c r="AL28" s="235">
        <v>1043.5144087664037</v>
      </c>
      <c r="AM28" s="235">
        <v>1118.2942723289093</v>
      </c>
      <c r="AN28" s="235">
        <v>1194.7648075429249</v>
      </c>
      <c r="AO28" s="235">
        <v>1337.4883990936155</v>
      </c>
      <c r="AP28" s="235">
        <v>1421.2315458082182</v>
      </c>
      <c r="AQ28" s="235">
        <v>1494.6054782076342</v>
      </c>
      <c r="AR28" s="235">
        <v>1606.4018260568844</v>
      </c>
      <c r="AS28" s="235">
        <v>1735.3087689221991</v>
      </c>
      <c r="AT28" s="235">
        <v>1809.3421936830503</v>
      </c>
      <c r="AU28" s="235">
        <v>2053.7320322545656</v>
      </c>
      <c r="AV28" s="235">
        <v>2421.1344324551769</v>
      </c>
      <c r="AW28" s="235">
        <v>2594.1823520424919</v>
      </c>
      <c r="AX28" s="235">
        <v>2445.9436913654963</v>
      </c>
      <c r="AY28" s="235">
        <v>2458.0066747636738</v>
      </c>
      <c r="AZ28" s="235">
        <v>2423.5278823414151</v>
      </c>
      <c r="BA28" s="235">
        <v>2354.0237153853072</v>
      </c>
      <c r="BB28" s="235">
        <v>2297.2429009346674</v>
      </c>
      <c r="BC28" s="235">
        <v>2520.3659965320689</v>
      </c>
      <c r="BD28" s="235">
        <v>3026.1343280053511</v>
      </c>
      <c r="BE28" s="235">
        <v>3326.5943732305268</v>
      </c>
      <c r="BF28" s="235">
        <v>3526.9000473388255</v>
      </c>
      <c r="BG28" s="235">
        <v>3553.3674545654294</v>
      </c>
      <c r="BH28" s="225">
        <v>3055.6832687768092</v>
      </c>
      <c r="BI28" s="235">
        <v>2299.3680191132121</v>
      </c>
      <c r="BJ28" s="235">
        <v>1805.7052619944197</v>
      </c>
      <c r="BK28" s="235">
        <v>1468.3095263597991</v>
      </c>
      <c r="BL28" s="235">
        <v>1176.227339907196</v>
      </c>
      <c r="BM28" s="235">
        <v>652.27549657175598</v>
      </c>
      <c r="BN28" s="235">
        <v>430.73596353067074</v>
      </c>
      <c r="BO28" s="235">
        <v>283.93228621086701</v>
      </c>
      <c r="BP28" s="235">
        <v>196.07235173543557</v>
      </c>
      <c r="BQ28" s="235">
        <v>134.03717718639041</v>
      </c>
      <c r="BR28" s="235">
        <v>97.924415928030626</v>
      </c>
      <c r="BS28" s="235">
        <v>65.166711837305911</v>
      </c>
      <c r="BT28" s="235">
        <v>46.756796260259414</v>
      </c>
      <c r="BU28" s="235">
        <v>32.822764531472657</v>
      </c>
      <c r="BV28" s="235">
        <v>24.662860433263344</v>
      </c>
      <c r="BW28" s="235">
        <v>19.064521549775343</v>
      </c>
      <c r="BX28" s="135">
        <v>14.66693268958957</v>
      </c>
      <c r="BY28" s="135">
        <v>11.731717973590435</v>
      </c>
      <c r="BZ28" s="136">
        <v>9.1428835513171194</v>
      </c>
    </row>
    <row r="29" spans="2:78" x14ac:dyDescent="0.2">
      <c r="B29" s="120" t="s">
        <v>299</v>
      </c>
      <c r="AH29" s="235">
        <v>431.87106608031377</v>
      </c>
      <c r="AI29" s="235">
        <v>375.21279746343089</v>
      </c>
      <c r="AJ29" s="235">
        <v>442.50403061207231</v>
      </c>
      <c r="AK29" s="235">
        <v>741.7038051567107</v>
      </c>
      <c r="AL29" s="235">
        <v>1000.5025095129547</v>
      </c>
      <c r="AM29" s="235">
        <v>1152.3770518491503</v>
      </c>
      <c r="AN29" s="235">
        <v>1286.867886225207</v>
      </c>
      <c r="AO29" s="235">
        <v>1358.1924931886417</v>
      </c>
      <c r="AP29" s="235">
        <v>1318.3122563087718</v>
      </c>
      <c r="AQ29" s="235">
        <v>1166.0695456480266</v>
      </c>
      <c r="AR29" s="235">
        <v>885.41908446439459</v>
      </c>
      <c r="AS29" s="235">
        <v>672.77918496696486</v>
      </c>
      <c r="AT29" s="235">
        <v>660.32206943740414</v>
      </c>
      <c r="AU29" s="235">
        <v>935.01782170148147</v>
      </c>
      <c r="AV29" s="235">
        <v>1158.1281869695258</v>
      </c>
      <c r="AW29" s="235">
        <v>1217.0379435479397</v>
      </c>
      <c r="AX29" s="235">
        <v>1281.4218728922467</v>
      </c>
      <c r="AY29" s="235">
        <v>1000.9726646280666</v>
      </c>
      <c r="AZ29" s="235">
        <v>717.23184924621103</v>
      </c>
      <c r="BA29" s="235">
        <v>479.48457629484983</v>
      </c>
      <c r="BB29" s="235">
        <v>436.91603250907059</v>
      </c>
      <c r="BC29" s="235">
        <v>406.47406883683902</v>
      </c>
      <c r="BD29" s="235">
        <v>426.16611583847111</v>
      </c>
      <c r="BE29" s="235">
        <v>392.00824303960553</v>
      </c>
      <c r="BF29" s="235">
        <v>390.88525297689699</v>
      </c>
      <c r="BG29" s="235">
        <v>337.73572279410558</v>
      </c>
      <c r="BH29" s="225">
        <v>183.47640551712698</v>
      </c>
      <c r="BI29" s="235">
        <v>30.189435409214511</v>
      </c>
      <c r="BJ29" s="235">
        <v>14.833897204436619</v>
      </c>
      <c r="BK29" s="235">
        <v>0</v>
      </c>
      <c r="BL29" s="235">
        <v>0</v>
      </c>
      <c r="BM29" s="235">
        <v>0</v>
      </c>
      <c r="BN29" s="235">
        <v>0</v>
      </c>
      <c r="BO29" s="235">
        <v>0</v>
      </c>
      <c r="BP29" s="235">
        <v>0</v>
      </c>
      <c r="BQ29" s="235">
        <v>0</v>
      </c>
      <c r="BR29" s="235">
        <v>0</v>
      </c>
      <c r="BS29" s="235">
        <v>0</v>
      </c>
      <c r="BT29" s="235">
        <v>0</v>
      </c>
      <c r="BU29" s="235">
        <v>0</v>
      </c>
      <c r="BV29" s="235">
        <v>0</v>
      </c>
      <c r="BW29" s="235">
        <v>0</v>
      </c>
      <c r="BX29" s="135">
        <v>0</v>
      </c>
      <c r="BY29" s="135">
        <v>0</v>
      </c>
      <c r="BZ29" s="136">
        <v>0</v>
      </c>
    </row>
    <row r="30" spans="2:78" x14ac:dyDescent="0.2">
      <c r="B30" s="120" t="s">
        <v>300</v>
      </c>
      <c r="AH30" s="235">
        <v>7.2540567721394345</v>
      </c>
      <c r="AI30" s="235">
        <v>7.9791107579445475</v>
      </c>
      <c r="AJ30" s="235">
        <v>8.3417338467741242</v>
      </c>
      <c r="AK30" s="235">
        <v>12.591143989128994</v>
      </c>
      <c r="AL30" s="235">
        <v>16.817792317031564</v>
      </c>
      <c r="AM30" s="235">
        <v>23.915275068682348</v>
      </c>
      <c r="AN30" s="235">
        <v>28.711346350731766</v>
      </c>
      <c r="AO30" s="235">
        <v>29.654341558725658</v>
      </c>
      <c r="AP30" s="235">
        <v>30.708658830755944</v>
      </c>
      <c r="AQ30" s="235">
        <v>39.505667253818977</v>
      </c>
      <c r="AR30" s="235">
        <v>46.156817911385701</v>
      </c>
      <c r="AS30" s="235">
        <v>68.588617277386746</v>
      </c>
      <c r="AT30" s="235">
        <v>105.41022738070167</v>
      </c>
      <c r="AU30" s="235">
        <v>120.69277617504039</v>
      </c>
      <c r="AV30" s="235">
        <v>134.1713908218762</v>
      </c>
      <c r="AW30" s="235">
        <v>145.19565808889377</v>
      </c>
      <c r="AX30" s="235">
        <v>87.743018681894966</v>
      </c>
      <c r="AY30" s="235">
        <v>101.95664901861576</v>
      </c>
      <c r="AZ30" s="235">
        <v>105.79462524075181</v>
      </c>
      <c r="BA30" s="235">
        <v>104.57703907347128</v>
      </c>
      <c r="BB30" s="235">
        <v>104.47593469820175</v>
      </c>
      <c r="BC30" s="235">
        <v>81.484501666158337</v>
      </c>
      <c r="BD30" s="235">
        <v>97.979083196148451</v>
      </c>
      <c r="BE30" s="235">
        <v>113.99986194591909</v>
      </c>
      <c r="BF30" s="235">
        <v>125.61447261078808</v>
      </c>
      <c r="BG30" s="235">
        <v>123.64196361109843</v>
      </c>
      <c r="BH30" s="225">
        <v>174.06594919851264</v>
      </c>
      <c r="BI30" s="235">
        <v>133.64061816681897</v>
      </c>
      <c r="BJ30" s="235">
        <v>107.14906477107816</v>
      </c>
      <c r="BK30" s="235">
        <v>98.851761768937095</v>
      </c>
      <c r="BL30" s="235">
        <v>85.940546004846382</v>
      </c>
      <c r="BM30" s="235">
        <v>52.419002684051023</v>
      </c>
      <c r="BN30" s="235">
        <v>46.951948519442794</v>
      </c>
      <c r="BO30" s="235">
        <v>42.204623734624576</v>
      </c>
      <c r="BP30" s="235">
        <v>36.961855847682635</v>
      </c>
      <c r="BQ30" s="235">
        <v>26.779863486942823</v>
      </c>
      <c r="BR30" s="235">
        <v>20.586759822882954</v>
      </c>
      <c r="BS30" s="235">
        <v>16.017389023965094</v>
      </c>
      <c r="BT30" s="235">
        <v>12.808270261661713</v>
      </c>
      <c r="BU30" s="235">
        <v>9.7850374878251785</v>
      </c>
      <c r="BV30" s="235">
        <v>7.5426919370936583</v>
      </c>
      <c r="BW30" s="235">
        <v>5.7188217374962313</v>
      </c>
      <c r="BX30" s="135">
        <v>4.3552127750087868</v>
      </c>
      <c r="BY30" s="135">
        <v>3.3556537984794672</v>
      </c>
      <c r="BZ30" s="136">
        <v>2.6680725695703829</v>
      </c>
    </row>
    <row r="31" spans="2:78" ht="26.25" customHeight="1" x14ac:dyDescent="0.2">
      <c r="B31" s="236" t="s">
        <v>301</v>
      </c>
      <c r="AH31" s="235">
        <v>1315.4321645172611</v>
      </c>
      <c r="AI31" s="235">
        <v>1181.7403525970119</v>
      </c>
      <c r="AJ31" s="235">
        <v>1298.6677515754475</v>
      </c>
      <c r="AK31" s="235">
        <v>1685.0243852603237</v>
      </c>
      <c r="AL31" s="235">
        <v>2099.2942074467805</v>
      </c>
      <c r="AM31" s="235">
        <v>2345.5792211392768</v>
      </c>
      <c r="AN31" s="235">
        <v>2563.4101969848257</v>
      </c>
      <c r="AO31" s="235">
        <v>2787.777400354551</v>
      </c>
      <c r="AP31" s="235">
        <v>2845.1055696691346</v>
      </c>
      <c r="AQ31" s="235">
        <v>2783.9800230916658</v>
      </c>
      <c r="AR31" s="235">
        <v>2658.8413063463277</v>
      </c>
      <c r="AS31" s="235">
        <v>2644.2380815711422</v>
      </c>
      <c r="AT31" s="235">
        <v>2760.0930543073705</v>
      </c>
      <c r="AU31" s="235">
        <v>3401.8640514944336</v>
      </c>
      <c r="AV31" s="235">
        <v>4126.6592387496648</v>
      </c>
      <c r="AW31" s="235">
        <v>4472.2899284216755</v>
      </c>
      <c r="AX31" s="235">
        <v>4285.657633632879</v>
      </c>
      <c r="AY31" s="235">
        <v>4091.0799274771193</v>
      </c>
      <c r="AZ31" s="235">
        <v>3808.3884116353565</v>
      </c>
      <c r="BA31" s="235">
        <v>3534.8896119828764</v>
      </c>
      <c r="BB31" s="235">
        <v>3455.7809128283748</v>
      </c>
      <c r="BC31" s="235">
        <v>3728.1088481313404</v>
      </c>
      <c r="BD31" s="235">
        <v>4452.1392477071113</v>
      </c>
      <c r="BE31" s="235">
        <v>4885.1004408345152</v>
      </c>
      <c r="BF31" s="235">
        <v>5214.1551432568131</v>
      </c>
      <c r="BG31" s="235">
        <v>5232.4795011487167</v>
      </c>
      <c r="BH31" s="225">
        <v>4392.8230456242245</v>
      </c>
      <c r="BI31" s="235">
        <v>3191.3520950374268</v>
      </c>
      <c r="BJ31" s="235">
        <v>2502.3968441057173</v>
      </c>
      <c r="BK31" s="235">
        <v>2057.299382310925</v>
      </c>
      <c r="BL31" s="235">
        <v>1679.9180883423837</v>
      </c>
      <c r="BM31" s="235">
        <v>997.56371743589921</v>
      </c>
      <c r="BN31" s="235">
        <v>707.36826910775915</v>
      </c>
      <c r="BO31" s="235">
        <v>496.72203896408979</v>
      </c>
      <c r="BP31" s="235">
        <v>315.31388950825448</v>
      </c>
      <c r="BQ31" s="235">
        <v>182.6272714824357</v>
      </c>
      <c r="BR31" s="235">
        <v>124.9346075785197</v>
      </c>
      <c r="BS31" s="235">
        <v>83.317973511396048</v>
      </c>
      <c r="BT31" s="235">
        <v>60.097017521270622</v>
      </c>
      <c r="BU31" s="235">
        <v>42.607802019297836</v>
      </c>
      <c r="BV31" s="235">
        <v>32.205552370357005</v>
      </c>
      <c r="BW31" s="235">
        <v>24.783343287271574</v>
      </c>
      <c r="BX31" s="135">
        <v>19.02214546459836</v>
      </c>
      <c r="BY31" s="135">
        <v>15.087371772069901</v>
      </c>
      <c r="BZ31" s="136">
        <v>11.810956120887504</v>
      </c>
    </row>
    <row r="32" spans="2:78" x14ac:dyDescent="0.2">
      <c r="B32" s="236" t="s">
        <v>302</v>
      </c>
      <c r="AH32" s="235">
        <v>1328.3829538536552</v>
      </c>
      <c r="AI32" s="235">
        <v>1194.0642206938921</v>
      </c>
      <c r="AJ32" s="235">
        <v>1313.3216138490034</v>
      </c>
      <c r="AK32" s="235">
        <v>1694.1878941148593</v>
      </c>
      <c r="AL32" s="235">
        <v>2113.7257955199393</v>
      </c>
      <c r="AM32" s="235">
        <v>2358.4558670235533</v>
      </c>
      <c r="AN32" s="235">
        <v>2578.5089002825202</v>
      </c>
      <c r="AO32" s="235">
        <v>2802.1462341201041</v>
      </c>
      <c r="AP32" s="235">
        <v>2859.3800620208958</v>
      </c>
      <c r="AQ32" s="235">
        <v>2808.3047400161413</v>
      </c>
      <c r="AR32" s="235">
        <v>2700.4507748268798</v>
      </c>
      <c r="AS32" s="235">
        <v>2688.2893058358873</v>
      </c>
      <c r="AT32" s="235">
        <v>2808.185967232725</v>
      </c>
      <c r="AU32" s="235">
        <v>3456.8898776377673</v>
      </c>
      <c r="AV32" s="235">
        <v>4189.4354941577476</v>
      </c>
      <c r="AW32" s="235">
        <v>4540.8242848011814</v>
      </c>
      <c r="AX32" s="235">
        <v>4353.5792437345717</v>
      </c>
      <c r="AY32" s="235">
        <v>4162.1505032909618</v>
      </c>
      <c r="AZ32" s="235">
        <v>3882.6058069091932</v>
      </c>
      <c r="BA32" s="235">
        <v>3609.9100593866815</v>
      </c>
      <c r="BB32" s="235">
        <v>3531.8959832262008</v>
      </c>
      <c r="BC32" s="235">
        <v>3806.6025563857415</v>
      </c>
      <c r="BD32" s="235">
        <v>4540.3654145473492</v>
      </c>
      <c r="BE32" s="235">
        <v>4981.6338509937332</v>
      </c>
      <c r="BF32" s="235">
        <v>5320.575556128686</v>
      </c>
      <c r="BG32" s="235">
        <v>5290.896560751049</v>
      </c>
      <c r="BH32" s="225">
        <v>4392.8230456242245</v>
      </c>
      <c r="BI32" s="235">
        <v>3191.3520950374268</v>
      </c>
      <c r="BJ32" s="235">
        <v>2502.3968441057173</v>
      </c>
      <c r="BK32" s="235">
        <v>2057.299382310925</v>
      </c>
      <c r="BL32" s="235">
        <v>1679.9180883423837</v>
      </c>
      <c r="BM32" s="235">
        <v>997.56371743589921</v>
      </c>
      <c r="BN32" s="235">
        <v>707.36826910775915</v>
      </c>
      <c r="BO32" s="235">
        <v>496.72203896408979</v>
      </c>
      <c r="BP32" s="235">
        <v>315.31388950825448</v>
      </c>
      <c r="BQ32" s="235">
        <v>182.6272714824357</v>
      </c>
      <c r="BR32" s="235">
        <v>124.9346075785197</v>
      </c>
      <c r="BS32" s="235">
        <v>83.317973511396048</v>
      </c>
      <c r="BT32" s="235">
        <v>60.097017521270622</v>
      </c>
      <c r="BU32" s="235">
        <v>42.607802019297836</v>
      </c>
      <c r="BV32" s="235">
        <v>32.205552370357005</v>
      </c>
      <c r="BW32" s="235">
        <v>24.783343287271574</v>
      </c>
      <c r="BX32" s="135">
        <v>19.02214546459836</v>
      </c>
      <c r="BY32" s="135">
        <v>15.087371772069901</v>
      </c>
      <c r="BZ32" s="136">
        <v>11.810956120887504</v>
      </c>
    </row>
    <row r="33" spans="2:78" ht="26.25" customHeight="1" x14ac:dyDescent="0.25">
      <c r="B33" s="262" t="s">
        <v>309</v>
      </c>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25"/>
      <c r="BI33" s="235"/>
      <c r="BJ33" s="235"/>
      <c r="BK33" s="235"/>
      <c r="BL33" s="235"/>
      <c r="BM33" s="235"/>
      <c r="BN33" s="235"/>
      <c r="BO33" s="235"/>
      <c r="BP33" s="235"/>
      <c r="BQ33" s="235"/>
      <c r="BR33" s="235"/>
      <c r="BS33" s="235"/>
      <c r="BT33" s="235"/>
      <c r="BU33" s="235"/>
      <c r="BV33" s="235"/>
      <c r="BW33" s="235"/>
      <c r="BX33" s="135"/>
      <c r="BY33" s="135"/>
      <c r="BZ33" s="136"/>
    </row>
    <row r="34" spans="2:78" x14ac:dyDescent="0.2">
      <c r="B34" s="120" t="s">
        <v>296</v>
      </c>
      <c r="AH34" s="235">
        <v>0</v>
      </c>
      <c r="AI34" s="235">
        <v>31.30956804352634</v>
      </c>
      <c r="AJ34" s="235">
        <v>47.298335790254157</v>
      </c>
      <c r="AK34" s="235">
        <v>54.68921857315793</v>
      </c>
      <c r="AL34" s="235">
        <v>86.431092332645491</v>
      </c>
      <c r="AM34" s="235">
        <v>220.03452025514142</v>
      </c>
      <c r="AN34" s="235">
        <v>400.16812954901246</v>
      </c>
      <c r="AO34" s="235">
        <v>658.97674500167705</v>
      </c>
      <c r="AP34" s="235">
        <v>909.16734671505253</v>
      </c>
      <c r="AQ34" s="235">
        <v>1155.8853821392242</v>
      </c>
      <c r="AR34" s="235">
        <v>1420.2085611741986</v>
      </c>
      <c r="AS34" s="235">
        <v>1660.2104228938988</v>
      </c>
      <c r="AT34" s="235">
        <v>1776.0664144237026</v>
      </c>
      <c r="AU34" s="235">
        <v>2131.3583477720194</v>
      </c>
      <c r="AV34" s="235">
        <v>2507.2119959808988</v>
      </c>
      <c r="AW34" s="235">
        <v>2679.1772439121096</v>
      </c>
      <c r="AX34" s="235">
        <v>2661.9511895192177</v>
      </c>
      <c r="AY34" s="235">
        <v>2275.1372710377386</v>
      </c>
      <c r="AZ34" s="235">
        <v>2080.7332595896296</v>
      </c>
      <c r="BA34" s="235">
        <v>1888.7996578341936</v>
      </c>
      <c r="BB34" s="235">
        <v>1692.9621658117451</v>
      </c>
      <c r="BC34" s="235">
        <v>1586.978086269097</v>
      </c>
      <c r="BD34" s="235">
        <v>1505.9969315367373</v>
      </c>
      <c r="BE34" s="235">
        <v>1458.979975068449</v>
      </c>
      <c r="BF34" s="235">
        <v>819.93308088173092</v>
      </c>
      <c r="BG34" s="235">
        <v>315.79439885502853</v>
      </c>
      <c r="BH34" s="225">
        <v>0</v>
      </c>
      <c r="BI34" s="235">
        <v>0</v>
      </c>
      <c r="BJ34" s="235">
        <v>0</v>
      </c>
      <c r="BK34" s="235">
        <v>0</v>
      </c>
      <c r="BL34" s="235">
        <v>0</v>
      </c>
      <c r="BM34" s="235">
        <v>0</v>
      </c>
      <c r="BN34" s="235">
        <v>0</v>
      </c>
      <c r="BO34" s="235">
        <v>0</v>
      </c>
      <c r="BP34" s="235">
        <v>0</v>
      </c>
      <c r="BQ34" s="235">
        <v>0</v>
      </c>
      <c r="BR34" s="235">
        <v>0</v>
      </c>
      <c r="BS34" s="235">
        <v>0</v>
      </c>
      <c r="BT34" s="235">
        <v>0</v>
      </c>
      <c r="BU34" s="235">
        <v>0</v>
      </c>
      <c r="BV34" s="235">
        <v>0</v>
      </c>
      <c r="BW34" s="235">
        <v>0</v>
      </c>
      <c r="BX34" s="135">
        <v>0</v>
      </c>
      <c r="BY34" s="135">
        <v>0</v>
      </c>
      <c r="BZ34" s="136">
        <v>0</v>
      </c>
    </row>
    <row r="35" spans="2:78" x14ac:dyDescent="0.2">
      <c r="B35" s="120" t="s">
        <v>297</v>
      </c>
      <c r="AH35" s="235">
        <v>0</v>
      </c>
      <c r="AI35" s="235">
        <v>8.2184516272958046</v>
      </c>
      <c r="AJ35" s="235">
        <v>12.415344862101039</v>
      </c>
      <c r="AK35" s="235">
        <v>14.355378418292725</v>
      </c>
      <c r="AL35" s="235">
        <v>22.687306015933817</v>
      </c>
      <c r="AM35" s="235">
        <v>57.75688308884277</v>
      </c>
      <c r="AN35" s="235">
        <v>105.04017209410191</v>
      </c>
      <c r="AO35" s="235">
        <v>172.97487128471928</v>
      </c>
      <c r="AP35" s="235">
        <v>238.64742719245086</v>
      </c>
      <c r="AQ35" s="235">
        <v>303.40846882982481</v>
      </c>
      <c r="AR35" s="235">
        <v>372.79068636320096</v>
      </c>
      <c r="AS35" s="235">
        <v>435.78879889743394</v>
      </c>
      <c r="AT35" s="235">
        <v>441.77516353731994</v>
      </c>
      <c r="AU35" s="235">
        <v>534.89039583777719</v>
      </c>
      <c r="AV35" s="235">
        <v>630.66393034244425</v>
      </c>
      <c r="AW35" s="235">
        <v>731.63294142495374</v>
      </c>
      <c r="AX35" s="235">
        <v>748.22612574348489</v>
      </c>
      <c r="AY35" s="235">
        <v>729.13912551528767</v>
      </c>
      <c r="AZ35" s="235">
        <v>713.10555184173586</v>
      </c>
      <c r="BA35" s="235">
        <v>717.67689422282194</v>
      </c>
      <c r="BB35" s="235">
        <v>710.89331561221718</v>
      </c>
      <c r="BC35" s="235">
        <v>708.1388367822326</v>
      </c>
      <c r="BD35" s="235">
        <v>678.02989318467075</v>
      </c>
      <c r="BE35" s="235">
        <v>675.03887141038547</v>
      </c>
      <c r="BF35" s="235">
        <v>198.43385955510698</v>
      </c>
      <c r="BG35" s="235">
        <v>85.75897238752286</v>
      </c>
      <c r="BH35" s="225">
        <v>0</v>
      </c>
      <c r="BI35" s="235">
        <v>0</v>
      </c>
      <c r="BJ35" s="235">
        <v>0</v>
      </c>
      <c r="BK35" s="235">
        <v>0</v>
      </c>
      <c r="BL35" s="235">
        <v>0</v>
      </c>
      <c r="BM35" s="235">
        <v>0</v>
      </c>
      <c r="BN35" s="235">
        <v>0</v>
      </c>
      <c r="BO35" s="235">
        <v>0</v>
      </c>
      <c r="BP35" s="235">
        <v>0</v>
      </c>
      <c r="BQ35" s="235">
        <v>0</v>
      </c>
      <c r="BR35" s="235">
        <v>0</v>
      </c>
      <c r="BS35" s="235">
        <v>0</v>
      </c>
      <c r="BT35" s="235">
        <v>0</v>
      </c>
      <c r="BU35" s="235">
        <v>0</v>
      </c>
      <c r="BV35" s="235">
        <v>0</v>
      </c>
      <c r="BW35" s="235">
        <v>0</v>
      </c>
      <c r="BX35" s="135">
        <v>0</v>
      </c>
      <c r="BY35" s="135">
        <v>0</v>
      </c>
      <c r="BZ35" s="136">
        <v>0</v>
      </c>
    </row>
    <row r="36" spans="2:78" ht="39" customHeight="1" x14ac:dyDescent="0.25">
      <c r="B36" s="117" t="s">
        <v>310</v>
      </c>
      <c r="C36" s="26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25"/>
      <c r="BI36" s="235"/>
      <c r="BJ36" s="235"/>
      <c r="BK36" s="235"/>
      <c r="BL36" s="235"/>
      <c r="BM36" s="235"/>
      <c r="BN36" s="235"/>
      <c r="BO36" s="235"/>
      <c r="BP36" s="235"/>
      <c r="BQ36" s="235"/>
      <c r="BR36" s="235"/>
      <c r="BS36" s="235"/>
      <c r="BT36" s="235"/>
      <c r="BU36" s="235"/>
      <c r="BV36" s="235"/>
      <c r="BW36" s="235"/>
      <c r="BX36" s="135"/>
      <c r="BY36" s="135"/>
      <c r="BZ36" s="136"/>
    </row>
    <row r="37" spans="2:78" x14ac:dyDescent="0.2">
      <c r="B37" s="120" t="s">
        <v>296</v>
      </c>
      <c r="AH37" s="235">
        <v>2579.0721713869393</v>
      </c>
      <c r="AI37" s="235">
        <v>2422.9149913188953</v>
      </c>
      <c r="AJ37" s="235">
        <v>2356.4518683565757</v>
      </c>
      <c r="AK37" s="235">
        <v>2710.3291602987974</v>
      </c>
      <c r="AL37" s="235">
        <v>2531.9684182099172</v>
      </c>
      <c r="AM37" s="235">
        <v>2398.0939520704319</v>
      </c>
      <c r="AN37" s="235">
        <v>2588.1965204216076</v>
      </c>
      <c r="AO37" s="235">
        <v>2604.2569095334861</v>
      </c>
      <c r="AP37" s="235">
        <v>2423.5860416474661</v>
      </c>
      <c r="AQ37" s="235">
        <v>2242.9322577549046</v>
      </c>
      <c r="AR37" s="235">
        <v>2324.2632527503129</v>
      </c>
      <c r="AS37" s="235">
        <v>2184.3537126848823</v>
      </c>
      <c r="AT37" s="235">
        <v>2218.3867597888157</v>
      </c>
      <c r="AU37" s="235">
        <v>2388.3976810030254</v>
      </c>
      <c r="AV37" s="235">
        <v>3462.6284729519107</v>
      </c>
      <c r="AW37" s="235">
        <v>3480.3765051394498</v>
      </c>
      <c r="AX37" s="235">
        <v>3472.5216070977808</v>
      </c>
      <c r="AY37" s="235">
        <v>3550.4311229573932</v>
      </c>
      <c r="AZ37" s="235">
        <v>3429.2115999820335</v>
      </c>
      <c r="BA37" s="235">
        <v>3518.286883733118</v>
      </c>
      <c r="BB37" s="235">
        <v>3415.1821790374006</v>
      </c>
      <c r="BC37" s="235">
        <v>3727.0841853785669</v>
      </c>
      <c r="BD37" s="235">
        <v>4127.5809814870872</v>
      </c>
      <c r="BE37" s="235">
        <v>4636.5604819401869</v>
      </c>
      <c r="BF37" s="235">
        <v>5121.4410301235375</v>
      </c>
      <c r="BG37" s="235">
        <v>6028.6798767810087</v>
      </c>
      <c r="BH37" s="225">
        <v>7666.9897495331543</v>
      </c>
      <c r="BI37" s="235">
        <v>8042.1620208604954</v>
      </c>
      <c r="BJ37" s="235">
        <v>8334.6022959974052</v>
      </c>
      <c r="BK37" s="235">
        <v>8723.0370284096043</v>
      </c>
      <c r="BL37" s="235">
        <v>8889.903309660267</v>
      </c>
      <c r="BM37" s="235">
        <v>9246.6771042711189</v>
      </c>
      <c r="BN37" s="235">
        <v>9207.2942304392127</v>
      </c>
      <c r="BO37" s="235">
        <v>8867.3395465400517</v>
      </c>
      <c r="BP37" s="235">
        <v>8102.9213758482074</v>
      </c>
      <c r="BQ37" s="235">
        <v>7469.0083386814404</v>
      </c>
      <c r="BR37" s="235">
        <v>6875.6400128839678</v>
      </c>
      <c r="BS37" s="235">
        <v>6313.078375786411</v>
      </c>
      <c r="BT37" s="235">
        <v>5754.2336818346594</v>
      </c>
      <c r="BU37" s="235">
        <v>5380.456099967143</v>
      </c>
      <c r="BV37" s="235">
        <v>4974.0396014900252</v>
      </c>
      <c r="BW37" s="235">
        <v>4695.1035232718095</v>
      </c>
      <c r="BX37" s="135">
        <v>4424.5176840638032</v>
      </c>
      <c r="BY37" s="135">
        <v>4313.6960878741938</v>
      </c>
      <c r="BZ37" s="136">
        <v>4319.7192436493515</v>
      </c>
    </row>
    <row r="38" spans="2:78" x14ac:dyDescent="0.2">
      <c r="B38" s="120" t="s">
        <v>297</v>
      </c>
      <c r="AH38" s="235">
        <v>565.94284100878099</v>
      </c>
      <c r="AI38" s="235">
        <v>535.61830499618202</v>
      </c>
      <c r="AJ38" s="235">
        <v>526.72732738520438</v>
      </c>
      <c r="AK38" s="235">
        <v>543.90036542062467</v>
      </c>
      <c r="AL38" s="235">
        <v>663.51127847424095</v>
      </c>
      <c r="AM38" s="235">
        <v>705.92720674857628</v>
      </c>
      <c r="AN38" s="235">
        <v>733.58632344003286</v>
      </c>
      <c r="AO38" s="235">
        <v>797.35048586758353</v>
      </c>
      <c r="AP38" s="235">
        <v>923.8437903584495</v>
      </c>
      <c r="AQ38" s="235">
        <v>889.40246821754454</v>
      </c>
      <c r="AR38" s="235">
        <v>1082.8781037172962</v>
      </c>
      <c r="AS38" s="235">
        <v>1107.5920418796775</v>
      </c>
      <c r="AT38" s="235">
        <v>1270.6689604296732</v>
      </c>
      <c r="AU38" s="235">
        <v>1493.2537429985912</v>
      </c>
      <c r="AV38" s="235">
        <v>2029.0558946746821</v>
      </c>
      <c r="AW38" s="235">
        <v>2480.8078217373554</v>
      </c>
      <c r="AX38" s="235">
        <v>3091.1779033642702</v>
      </c>
      <c r="AY38" s="235">
        <v>3627.283489102238</v>
      </c>
      <c r="AZ38" s="235">
        <v>3858.3912000991672</v>
      </c>
      <c r="BA38" s="235">
        <v>4031.0453584532411</v>
      </c>
      <c r="BB38" s="235">
        <v>4184.2652072256215</v>
      </c>
      <c r="BC38" s="235">
        <v>4349.7135588163528</v>
      </c>
      <c r="BD38" s="235">
        <v>4568.0805818507224</v>
      </c>
      <c r="BE38" s="235">
        <v>4855.1649654636822</v>
      </c>
      <c r="BF38" s="235">
        <v>5068.3940133049564</v>
      </c>
      <c r="BG38" s="235">
        <v>5302.4123002782599</v>
      </c>
      <c r="BH38" s="225">
        <v>5077.1349792707015</v>
      </c>
      <c r="BI38" s="235">
        <v>4943.6551362367809</v>
      </c>
      <c r="BJ38" s="235">
        <v>4975.8950161163066</v>
      </c>
      <c r="BK38" s="235">
        <v>5497.4302160487559</v>
      </c>
      <c r="BL38" s="235">
        <v>5538.8733032377786</v>
      </c>
      <c r="BM38" s="235">
        <v>6158.3488565437965</v>
      </c>
      <c r="BN38" s="235">
        <v>6374.5087982742434</v>
      </c>
      <c r="BO38" s="235">
        <v>6654.7484988338501</v>
      </c>
      <c r="BP38" s="235">
        <v>7430.9911303272174</v>
      </c>
      <c r="BQ38" s="235">
        <v>8346.6309186674698</v>
      </c>
      <c r="BR38" s="235">
        <v>9598.3465556059546</v>
      </c>
      <c r="BS38" s="235">
        <v>10432.721488726724</v>
      </c>
      <c r="BT38" s="235">
        <v>10394.044404091568</v>
      </c>
      <c r="BU38" s="235">
        <v>10226.350745316757</v>
      </c>
      <c r="BV38" s="235">
        <v>11249.665924598086</v>
      </c>
      <c r="BW38" s="235">
        <v>10904.920532068822</v>
      </c>
      <c r="BX38" s="135">
        <v>11008.41696048437</v>
      </c>
      <c r="BY38" s="135">
        <v>11096.664860150862</v>
      </c>
      <c r="BZ38" s="136">
        <v>11236.565675132053</v>
      </c>
    </row>
    <row r="39" spans="2:78" x14ac:dyDescent="0.2">
      <c r="B39" s="120" t="s">
        <v>298</v>
      </c>
      <c r="AH39" s="235">
        <v>701.59798501915009</v>
      </c>
      <c r="AI39" s="235">
        <v>637.96858450907507</v>
      </c>
      <c r="AJ39" s="235">
        <v>630.03077600453594</v>
      </c>
      <c r="AK39" s="235">
        <v>800.35353994312447</v>
      </c>
      <c r="AL39" s="235">
        <v>1138.8535582051825</v>
      </c>
      <c r="AM39" s="235">
        <v>1435.2497814869453</v>
      </c>
      <c r="AN39" s="235">
        <v>1548.5162703791859</v>
      </c>
      <c r="AO39" s="235">
        <v>1801.4554864927015</v>
      </c>
      <c r="AP39" s="235">
        <v>1983.1870736014369</v>
      </c>
      <c r="AQ39" s="235">
        <v>1976.3825786427419</v>
      </c>
      <c r="AR39" s="235">
        <v>1991.8495112562114</v>
      </c>
      <c r="AS39" s="235">
        <v>1925.5767496816673</v>
      </c>
      <c r="AT39" s="235">
        <v>2200.3593080241503</v>
      </c>
      <c r="AU39" s="235">
        <v>2690.2404496404897</v>
      </c>
      <c r="AV39" s="235">
        <v>3158.388761087579</v>
      </c>
      <c r="AW39" s="235">
        <v>3311.3543511271018</v>
      </c>
      <c r="AX39" s="235">
        <v>3884.5929026424196</v>
      </c>
      <c r="AY39" s="235">
        <v>4010.4000140828475</v>
      </c>
      <c r="AZ39" s="235">
        <v>3889.5761294930908</v>
      </c>
      <c r="BA39" s="235">
        <v>3611.9268005742492</v>
      </c>
      <c r="BB39" s="235">
        <v>3348.2852437153233</v>
      </c>
      <c r="BC39" s="235">
        <v>3131.7628975043981</v>
      </c>
      <c r="BD39" s="235">
        <v>3029.6163147616448</v>
      </c>
      <c r="BE39" s="235">
        <v>2912.410058244885</v>
      </c>
      <c r="BF39" s="235">
        <v>2712.4169614603848</v>
      </c>
      <c r="BG39" s="235">
        <v>2853.2391272176123</v>
      </c>
      <c r="BH39" s="225">
        <v>2847.1006041250862</v>
      </c>
      <c r="BI39" s="235">
        <v>2635.1099584143035</v>
      </c>
      <c r="BJ39" s="235">
        <v>2568.117558580846</v>
      </c>
      <c r="BK39" s="235">
        <v>2540.5867205929062</v>
      </c>
      <c r="BL39" s="235">
        <v>2356.6488185019175</v>
      </c>
      <c r="BM39" s="235">
        <v>2580.893990267049</v>
      </c>
      <c r="BN39" s="235">
        <v>2458.3833933494534</v>
      </c>
      <c r="BO39" s="235">
        <v>2253.7474292074025</v>
      </c>
      <c r="BP39" s="235">
        <v>2080.7820469670319</v>
      </c>
      <c r="BQ39" s="235">
        <v>1835.2019516347839</v>
      </c>
      <c r="BR39" s="235">
        <v>1678.3118467019028</v>
      </c>
      <c r="BS39" s="235">
        <v>1553.6583922577397</v>
      </c>
      <c r="BT39" s="235">
        <v>1378.2794977615597</v>
      </c>
      <c r="BU39" s="235">
        <v>1317.1804022871468</v>
      </c>
      <c r="BV39" s="235">
        <v>1091.5967600442625</v>
      </c>
      <c r="BW39" s="235">
        <v>1082.4239537820572</v>
      </c>
      <c r="BX39" s="135">
        <v>1078.9163870584525</v>
      </c>
      <c r="BY39" s="135">
        <v>1080.1696791128672</v>
      </c>
      <c r="BZ39" s="136">
        <v>1095.9639288912686</v>
      </c>
    </row>
    <row r="40" spans="2:78" x14ac:dyDescent="0.2">
      <c r="B40" s="120" t="s">
        <v>299</v>
      </c>
      <c r="AH40" s="235">
        <v>1947.615252587274</v>
      </c>
      <c r="AI40" s="235">
        <v>1692.1026313205673</v>
      </c>
      <c r="AJ40" s="235">
        <v>2191.5327714973737</v>
      </c>
      <c r="AK40" s="235">
        <v>3797.3480398412485</v>
      </c>
      <c r="AL40" s="235">
        <v>6181.7264279435349</v>
      </c>
      <c r="AM40" s="235">
        <v>7547.3018009523548</v>
      </c>
      <c r="AN40" s="235">
        <v>8135.2669394188761</v>
      </c>
      <c r="AO40" s="235">
        <v>8716.0721936816863</v>
      </c>
      <c r="AP40" s="235">
        <v>8635.5374630170973</v>
      </c>
      <c r="AQ40" s="235">
        <v>7500.5265737434202</v>
      </c>
      <c r="AR40" s="235">
        <v>5332.8983514711199</v>
      </c>
      <c r="AS40" s="235">
        <v>4317.7854779588233</v>
      </c>
      <c r="AT40" s="235">
        <v>4496.3216850616918</v>
      </c>
      <c r="AU40" s="235">
        <v>6031.6550538087395</v>
      </c>
      <c r="AV40" s="235">
        <v>7546.1221778989448</v>
      </c>
      <c r="AW40" s="235">
        <v>7853.9296778935486</v>
      </c>
      <c r="AX40" s="235">
        <v>6818.1019895474055</v>
      </c>
      <c r="AY40" s="235">
        <v>6313.710913404002</v>
      </c>
      <c r="AZ40" s="235">
        <v>5419.0745117491042</v>
      </c>
      <c r="BA40" s="235">
        <v>4487.4787137407257</v>
      </c>
      <c r="BB40" s="235">
        <v>3980.1603724878514</v>
      </c>
      <c r="BC40" s="235">
        <v>3581.346037234789</v>
      </c>
      <c r="BD40" s="235">
        <v>2976.5481538451036</v>
      </c>
      <c r="BE40" s="235">
        <v>2556.0718047004539</v>
      </c>
      <c r="BF40" s="235">
        <v>2448.8646745055598</v>
      </c>
      <c r="BG40" s="235">
        <v>2370.5925198069285</v>
      </c>
      <c r="BH40" s="225">
        <v>2075.6085391346396</v>
      </c>
      <c r="BI40" s="235">
        <v>2253.6574874039143</v>
      </c>
      <c r="BJ40" s="235">
        <v>2365.7916178459709</v>
      </c>
      <c r="BK40" s="235">
        <v>2151.9590871094879</v>
      </c>
      <c r="BL40" s="235">
        <v>2457.088828175386</v>
      </c>
      <c r="BM40" s="235">
        <v>4089.7137730267009</v>
      </c>
      <c r="BN40" s="235">
        <v>4102.3455522666609</v>
      </c>
      <c r="BO40" s="235">
        <v>4607.7002120181614</v>
      </c>
      <c r="BP40" s="235">
        <v>4862.7739415128244</v>
      </c>
      <c r="BQ40" s="235">
        <v>4042.7022426523331</v>
      </c>
      <c r="BR40" s="235">
        <v>2818.6334702152635</v>
      </c>
      <c r="BS40" s="235">
        <v>2080.8694652121139</v>
      </c>
      <c r="BT40" s="235">
        <v>1636.4200608871304</v>
      </c>
      <c r="BU40" s="235">
        <v>1364.0410590743093</v>
      </c>
      <c r="BV40" s="235">
        <v>2156.4827214127549</v>
      </c>
      <c r="BW40" s="235">
        <v>2223.3122879850207</v>
      </c>
      <c r="BX40" s="135">
        <v>2243.2653687655011</v>
      </c>
      <c r="BY40" s="135">
        <v>2264.9784223602883</v>
      </c>
      <c r="BZ40" s="136">
        <v>2264.3326642040856</v>
      </c>
    </row>
    <row r="41" spans="2:78" x14ac:dyDescent="0.2">
      <c r="B41" s="120" t="s">
        <v>300</v>
      </c>
      <c r="AH41" s="235">
        <v>89.773540688092282</v>
      </c>
      <c r="AI41" s="235">
        <v>98.746542353275245</v>
      </c>
      <c r="AJ41" s="235">
        <v>104.45077405211903</v>
      </c>
      <c r="AK41" s="235">
        <v>126.27855413367568</v>
      </c>
      <c r="AL41" s="235">
        <v>165.04620493060062</v>
      </c>
      <c r="AM41" s="235">
        <v>213.81006048530412</v>
      </c>
      <c r="AN41" s="235">
        <v>254.20530256941225</v>
      </c>
      <c r="AO41" s="235">
        <v>247.6628638700731</v>
      </c>
      <c r="AP41" s="235">
        <v>311.34014379368006</v>
      </c>
      <c r="AQ41" s="235">
        <v>425.90250578250965</v>
      </c>
      <c r="AR41" s="235">
        <v>258.12209767297935</v>
      </c>
      <c r="AS41" s="235">
        <v>238.69814646034709</v>
      </c>
      <c r="AT41" s="235">
        <v>387.50231495155822</v>
      </c>
      <c r="AU41" s="235">
        <v>590.94108025379762</v>
      </c>
      <c r="AV41" s="235">
        <v>409.5214278417115</v>
      </c>
      <c r="AW41" s="235">
        <v>393.37505903124924</v>
      </c>
      <c r="AX41" s="235">
        <v>578.04628144248852</v>
      </c>
      <c r="AY41" s="235">
        <v>648.06458546094655</v>
      </c>
      <c r="AZ41" s="235">
        <v>553.90498352663815</v>
      </c>
      <c r="BA41" s="235">
        <v>487.24786748013418</v>
      </c>
      <c r="BB41" s="235">
        <v>443.73192261621017</v>
      </c>
      <c r="BC41" s="235">
        <v>328.3012611630989</v>
      </c>
      <c r="BD41" s="235">
        <v>310.33975461738748</v>
      </c>
      <c r="BE41" s="235">
        <v>335.85322705008195</v>
      </c>
      <c r="BF41" s="235">
        <v>352.26745616446743</v>
      </c>
      <c r="BG41" s="235">
        <v>516.40661209939265</v>
      </c>
      <c r="BH41" s="225">
        <v>744.74945449479503</v>
      </c>
      <c r="BI41" s="235">
        <v>710.83459944384629</v>
      </c>
      <c r="BJ41" s="235">
        <v>693.78977591361297</v>
      </c>
      <c r="BK41" s="235">
        <v>594.26162983940674</v>
      </c>
      <c r="BL41" s="235">
        <v>519.53366008644434</v>
      </c>
      <c r="BM41" s="235">
        <v>569.24619959809843</v>
      </c>
      <c r="BN41" s="235">
        <v>662.52943109112107</v>
      </c>
      <c r="BO41" s="235">
        <v>674.19692833766271</v>
      </c>
      <c r="BP41" s="235">
        <v>727.93891736185253</v>
      </c>
      <c r="BQ41" s="235">
        <v>752.46535567608919</v>
      </c>
      <c r="BR41" s="235">
        <v>747.66935247680067</v>
      </c>
      <c r="BS41" s="235">
        <v>760.62190678828301</v>
      </c>
      <c r="BT41" s="235">
        <v>736.52529026658544</v>
      </c>
      <c r="BU41" s="235">
        <v>763.57883817501602</v>
      </c>
      <c r="BV41" s="235">
        <v>865.62445599352486</v>
      </c>
      <c r="BW41" s="235">
        <v>918.49785686498251</v>
      </c>
      <c r="BX41" s="135">
        <v>964.6366770668476</v>
      </c>
      <c r="BY41" s="135">
        <v>1013.4954695129904</v>
      </c>
      <c r="BZ41" s="136">
        <v>1070.6977375430577</v>
      </c>
    </row>
    <row r="42" spans="2:78" ht="26.25" customHeight="1" x14ac:dyDescent="0.2">
      <c r="B42" s="236" t="s">
        <v>301</v>
      </c>
      <c r="AH42" s="235">
        <v>3304.9296193032974</v>
      </c>
      <c r="AI42" s="235">
        <v>2964.4360631790996</v>
      </c>
      <c r="AJ42" s="235">
        <v>3452.7416489392326</v>
      </c>
      <c r="AK42" s="235">
        <v>5267.880499338673</v>
      </c>
      <c r="AL42" s="235">
        <v>8149.1374695535587</v>
      </c>
      <c r="AM42" s="235">
        <v>9902.2888496731794</v>
      </c>
      <c r="AN42" s="235">
        <v>10671.574835807507</v>
      </c>
      <c r="AO42" s="235">
        <v>11562.541029912045</v>
      </c>
      <c r="AP42" s="235">
        <v>11853.908470770662</v>
      </c>
      <c r="AQ42" s="235">
        <v>10792.214126386218</v>
      </c>
      <c r="AR42" s="235">
        <v>8665.748064117608</v>
      </c>
      <c r="AS42" s="235">
        <v>7589.6524159805158</v>
      </c>
      <c r="AT42" s="235">
        <v>8354.8522684670734</v>
      </c>
      <c r="AU42" s="235">
        <v>10806.090326701618</v>
      </c>
      <c r="AV42" s="235">
        <v>13143.088261502917</v>
      </c>
      <c r="AW42" s="235">
        <v>14039.466909789255</v>
      </c>
      <c r="AX42" s="235">
        <v>14371.919076996584</v>
      </c>
      <c r="AY42" s="235">
        <v>14599.459002050033</v>
      </c>
      <c r="AZ42" s="235">
        <v>13720.946824868</v>
      </c>
      <c r="BA42" s="235">
        <v>12617.69874024835</v>
      </c>
      <c r="BB42" s="235">
        <v>11956.442746045006</v>
      </c>
      <c r="BC42" s="235">
        <v>11391.123754718639</v>
      </c>
      <c r="BD42" s="235">
        <v>10884.584805074857</v>
      </c>
      <c r="BE42" s="235">
        <v>10659.500055459104</v>
      </c>
      <c r="BF42" s="235">
        <v>10581.943105435368</v>
      </c>
      <c r="BG42" s="235">
        <v>11042.650559402193</v>
      </c>
      <c r="BH42" s="225">
        <v>10744.593577025222</v>
      </c>
      <c r="BI42" s="235">
        <v>10543.257181498844</v>
      </c>
      <c r="BJ42" s="235">
        <v>10603.593968456737</v>
      </c>
      <c r="BK42" s="235">
        <v>10784.237653590557</v>
      </c>
      <c r="BL42" s="235">
        <v>10872.144610001527</v>
      </c>
      <c r="BM42" s="235">
        <v>13398.202819435643</v>
      </c>
      <c r="BN42" s="235">
        <v>13597.76717498148</v>
      </c>
      <c r="BO42" s="235">
        <v>14190.393068397076</v>
      </c>
      <c r="BP42" s="235">
        <v>15102.486036168928</v>
      </c>
      <c r="BQ42" s="235">
        <v>14977.000468630677</v>
      </c>
      <c r="BR42" s="235">
        <v>14842.961224999921</v>
      </c>
      <c r="BS42" s="235">
        <v>14827.87125298486</v>
      </c>
      <c r="BT42" s="235">
        <v>14145.269253006843</v>
      </c>
      <c r="BU42" s="235">
        <v>13671.151044853228</v>
      </c>
      <c r="BV42" s="235">
        <v>15363.369862048628</v>
      </c>
      <c r="BW42" s="235">
        <v>15129.154630700881</v>
      </c>
      <c r="BX42" s="135">
        <v>15295.235393375169</v>
      </c>
      <c r="BY42" s="135">
        <v>15455.308431137008</v>
      </c>
      <c r="BZ42" s="136">
        <v>15667.560005770465</v>
      </c>
    </row>
    <row r="43" spans="2:78" x14ac:dyDescent="0.2">
      <c r="B43" s="236" t="s">
        <v>302</v>
      </c>
      <c r="AH43" s="235">
        <v>5884.0017906902367</v>
      </c>
      <c r="AI43" s="235">
        <v>5387.3510544979945</v>
      </c>
      <c r="AJ43" s="235">
        <v>5809.1935172958083</v>
      </c>
      <c r="AK43" s="235">
        <v>7978.2096596374713</v>
      </c>
      <c r="AL43" s="235">
        <v>10681.105887763477</v>
      </c>
      <c r="AM43" s="235">
        <v>12300.382801743612</v>
      </c>
      <c r="AN43" s="235">
        <v>13259.771356229114</v>
      </c>
      <c r="AO43" s="235">
        <v>14166.797939445529</v>
      </c>
      <c r="AP43" s="235">
        <v>14277.494512418129</v>
      </c>
      <c r="AQ43" s="235">
        <v>13035.146384141122</v>
      </c>
      <c r="AR43" s="235">
        <v>10990.011316867922</v>
      </c>
      <c r="AS43" s="235">
        <v>9774.0061286654</v>
      </c>
      <c r="AT43" s="235">
        <v>10573.23902825589</v>
      </c>
      <c r="AU43" s="235">
        <v>13194.488007704644</v>
      </c>
      <c r="AV43" s="235">
        <v>16605.716734454825</v>
      </c>
      <c r="AW43" s="235">
        <v>17519.843414928702</v>
      </c>
      <c r="AX43" s="235">
        <v>17844.440684094367</v>
      </c>
      <c r="AY43" s="235">
        <v>18149.890125007427</v>
      </c>
      <c r="AZ43" s="235">
        <v>17150.158424850033</v>
      </c>
      <c r="BA43" s="235">
        <v>16135.985623981467</v>
      </c>
      <c r="BB43" s="235">
        <v>15371.624925082406</v>
      </c>
      <c r="BC43" s="235">
        <v>15118.207940097207</v>
      </c>
      <c r="BD43" s="235">
        <v>15012.165786561944</v>
      </c>
      <c r="BE43" s="235">
        <v>15296.060537399291</v>
      </c>
      <c r="BF43" s="235">
        <v>15703.384135558907</v>
      </c>
      <c r="BG43" s="235">
        <v>17071.330436183202</v>
      </c>
      <c r="BH43" s="225">
        <v>18411.583326558375</v>
      </c>
      <c r="BI43" s="235">
        <v>18585.419202359342</v>
      </c>
      <c r="BJ43" s="235">
        <v>18938.196264454142</v>
      </c>
      <c r="BK43" s="235">
        <v>19507.274682000159</v>
      </c>
      <c r="BL43" s="235">
        <v>19762.047919661793</v>
      </c>
      <c r="BM43" s="235">
        <v>22644.879923706761</v>
      </c>
      <c r="BN43" s="235">
        <v>22805.061405420693</v>
      </c>
      <c r="BO43" s="235">
        <v>23057.732614937126</v>
      </c>
      <c r="BP43" s="235">
        <v>23205.407412017132</v>
      </c>
      <c r="BQ43" s="235">
        <v>22446.008807312119</v>
      </c>
      <c r="BR43" s="235">
        <v>21718.601237883886</v>
      </c>
      <c r="BS43" s="235">
        <v>21140.949628771272</v>
      </c>
      <c r="BT43" s="235">
        <v>19899.502934841501</v>
      </c>
      <c r="BU43" s="235">
        <v>19051.607144820373</v>
      </c>
      <c r="BV43" s="235">
        <v>20337.409463538654</v>
      </c>
      <c r="BW43" s="235">
        <v>19824.258153972689</v>
      </c>
      <c r="BX43" s="135">
        <v>19719.753077438974</v>
      </c>
      <c r="BY43" s="135">
        <v>19769.0045190112</v>
      </c>
      <c r="BZ43" s="136">
        <v>19987.279249419815</v>
      </c>
    </row>
    <row r="44" spans="2:78" ht="26.25" customHeight="1" x14ac:dyDescent="0.25">
      <c r="B44" s="262" t="s">
        <v>311</v>
      </c>
      <c r="AH44" s="235">
        <v>0</v>
      </c>
      <c r="AI44" s="235">
        <v>0</v>
      </c>
      <c r="AJ44" s="235">
        <v>0</v>
      </c>
      <c r="AK44" s="235">
        <v>0</v>
      </c>
      <c r="AL44" s="235">
        <v>0</v>
      </c>
      <c r="AM44" s="235">
        <v>0</v>
      </c>
      <c r="AN44" s="235">
        <v>0</v>
      </c>
      <c r="AO44" s="235">
        <v>0</v>
      </c>
      <c r="AP44" s="235">
        <v>0</v>
      </c>
      <c r="AQ44" s="235">
        <v>0</v>
      </c>
      <c r="AR44" s="235">
        <v>0</v>
      </c>
      <c r="AS44" s="235">
        <v>0</v>
      </c>
      <c r="AT44" s="235">
        <v>0</v>
      </c>
      <c r="AU44" s="235">
        <v>0</v>
      </c>
      <c r="AV44" s="235">
        <v>0</v>
      </c>
      <c r="AW44" s="235">
        <v>0</v>
      </c>
      <c r="AX44" s="235">
        <v>0</v>
      </c>
      <c r="AY44" s="235">
        <v>0</v>
      </c>
      <c r="AZ44" s="235">
        <v>0</v>
      </c>
      <c r="BA44" s="235">
        <v>0</v>
      </c>
      <c r="BB44" s="235">
        <v>0</v>
      </c>
      <c r="BC44" s="235">
        <v>0</v>
      </c>
      <c r="BD44" s="235">
        <v>0</v>
      </c>
      <c r="BE44" s="235">
        <v>0</v>
      </c>
      <c r="BF44" s="235">
        <v>0</v>
      </c>
      <c r="BG44" s="235">
        <v>0</v>
      </c>
      <c r="BH44" s="135">
        <v>0</v>
      </c>
      <c r="BI44" s="235">
        <v>0</v>
      </c>
      <c r="BJ44" s="235">
        <v>0</v>
      </c>
      <c r="BK44" s="235">
        <v>0</v>
      </c>
      <c r="BL44" s="235">
        <v>0</v>
      </c>
      <c r="BM44" s="235">
        <v>0</v>
      </c>
      <c r="BN44" s="235">
        <v>0</v>
      </c>
      <c r="BO44" s="235">
        <v>0</v>
      </c>
      <c r="BP44" s="235">
        <v>0</v>
      </c>
      <c r="BQ44" s="235">
        <v>0</v>
      </c>
      <c r="BR44" s="235">
        <v>0</v>
      </c>
      <c r="BS44" s="235">
        <v>0</v>
      </c>
      <c r="BT44" s="235">
        <v>0</v>
      </c>
      <c r="BU44" s="235">
        <v>0</v>
      </c>
      <c r="BV44" s="235">
        <v>0</v>
      </c>
      <c r="BW44" s="235">
        <v>0</v>
      </c>
      <c r="BX44" s="135">
        <v>0</v>
      </c>
      <c r="BY44" s="135">
        <v>0</v>
      </c>
      <c r="BZ44" s="136">
        <v>0</v>
      </c>
    </row>
    <row r="45" spans="2:78" x14ac:dyDescent="0.2">
      <c r="B45" s="120" t="s">
        <v>312</v>
      </c>
      <c r="AH45" s="235">
        <v>110.8886828116934</v>
      </c>
      <c r="AI45" s="235">
        <v>106.72565311121978</v>
      </c>
      <c r="AJ45" s="235">
        <v>139.33192152216213</v>
      </c>
      <c r="AK45" s="235">
        <v>198.12797397546711</v>
      </c>
      <c r="AL45" s="235">
        <v>263.00331909657575</v>
      </c>
      <c r="AM45" s="235">
        <v>328.5417558779813</v>
      </c>
      <c r="AN45" s="235">
        <v>318.28123003516203</v>
      </c>
      <c r="AO45" s="235">
        <v>310.78652332537791</v>
      </c>
      <c r="AP45" s="235">
        <v>369.59635719821608</v>
      </c>
      <c r="AQ45" s="235">
        <v>390.82977551407731</v>
      </c>
      <c r="AR45" s="235">
        <v>805.10363137287254</v>
      </c>
      <c r="AS45" s="235">
        <v>806.4665241021828</v>
      </c>
      <c r="AT45" s="235">
        <v>866.93466503333525</v>
      </c>
      <c r="AU45" s="235">
        <v>1038.7723940294995</v>
      </c>
      <c r="AV45" s="235">
        <v>1502.7801681717208</v>
      </c>
      <c r="AW45" s="235">
        <v>1909.6545091487701</v>
      </c>
      <c r="AX45" s="235">
        <v>2251.5473051189397</v>
      </c>
      <c r="AY45" s="235">
        <v>2638.2651687854445</v>
      </c>
      <c r="AZ45" s="235">
        <v>3049.9625706884585</v>
      </c>
      <c r="BA45" s="235">
        <v>3380.1221616398502</v>
      </c>
      <c r="BB45" s="235">
        <v>3479.5405499273761</v>
      </c>
      <c r="BC45" s="235">
        <v>2703.7214571975569</v>
      </c>
      <c r="BD45" s="235">
        <v>2.3893247806025757</v>
      </c>
      <c r="BE45" s="235">
        <v>-1.1304775398159734</v>
      </c>
      <c r="BF45" s="235">
        <v>-0.9979450233225895</v>
      </c>
      <c r="BG45" s="235">
        <v>0.11246347781628664</v>
      </c>
      <c r="BH45" s="235">
        <v>-3.7239491324925517E-2</v>
      </c>
      <c r="BI45" s="235">
        <v>0</v>
      </c>
      <c r="BJ45" s="235">
        <v>0</v>
      </c>
      <c r="BK45" s="235">
        <v>0</v>
      </c>
      <c r="BL45" s="235">
        <v>0</v>
      </c>
      <c r="BM45" s="235">
        <v>0</v>
      </c>
      <c r="BN45" s="235">
        <v>0</v>
      </c>
      <c r="BO45" s="235">
        <v>0</v>
      </c>
      <c r="BP45" s="235">
        <v>0</v>
      </c>
      <c r="BQ45" s="235">
        <v>0</v>
      </c>
      <c r="BR45" s="235">
        <v>0</v>
      </c>
      <c r="BS45" s="235">
        <v>0</v>
      </c>
      <c r="BT45" s="235">
        <v>0</v>
      </c>
      <c r="BU45" s="235">
        <v>0</v>
      </c>
      <c r="BV45" s="235">
        <v>0</v>
      </c>
      <c r="BW45" s="235">
        <v>0</v>
      </c>
      <c r="BX45" s="135">
        <v>0</v>
      </c>
      <c r="BY45" s="135">
        <v>0</v>
      </c>
      <c r="BZ45" s="136">
        <v>0</v>
      </c>
    </row>
    <row r="46" spans="2:78" x14ac:dyDescent="0.2">
      <c r="B46" s="263" t="s">
        <v>313</v>
      </c>
      <c r="AH46" s="235">
        <v>67.050537596733207</v>
      </c>
      <c r="AI46" s="235">
        <v>63.771844845783768</v>
      </c>
      <c r="AJ46" s="235">
        <v>81.998257570093642</v>
      </c>
      <c r="AK46" s="235">
        <v>114.84384740150165</v>
      </c>
      <c r="AL46" s="235">
        <v>150.21433052249992</v>
      </c>
      <c r="AM46" s="235">
        <v>185.46262915003251</v>
      </c>
      <c r="AN46" s="235">
        <v>178.82860752001773</v>
      </c>
      <c r="AO46" s="235">
        <v>174.33349502203939</v>
      </c>
      <c r="AP46" s="235">
        <v>207.32116281312187</v>
      </c>
      <c r="AQ46" s="235">
        <v>219.96148228053639</v>
      </c>
      <c r="AR46" s="235">
        <v>438.44446525771053</v>
      </c>
      <c r="AS46" s="235">
        <v>467.0507476811743</v>
      </c>
      <c r="AT46" s="235">
        <v>509.94304983824179</v>
      </c>
      <c r="AU46" s="235">
        <v>621.82454760128644</v>
      </c>
      <c r="AV46" s="235">
        <v>834.84558877946915</v>
      </c>
      <c r="AW46" s="235">
        <v>1011.0859487403345</v>
      </c>
      <c r="AX46" s="235">
        <v>1166.061770525039</v>
      </c>
      <c r="AY46" s="235">
        <v>1316.8375154889341</v>
      </c>
      <c r="AZ46" s="235">
        <v>1484.7587192910119</v>
      </c>
      <c r="BA46" s="235">
        <v>1626.2142248881462</v>
      </c>
      <c r="BB46" s="235">
        <v>1663.6019630269711</v>
      </c>
      <c r="BC46" s="235">
        <v>1359.1810330198894</v>
      </c>
      <c r="BD46" s="235">
        <v>1.2011314682117928</v>
      </c>
      <c r="BE46" s="235">
        <v>-0.56829952888915014</v>
      </c>
      <c r="BF46" s="235">
        <v>-0.5016744399042381</v>
      </c>
      <c r="BG46" s="235">
        <v>5.6536232883171868E-2</v>
      </c>
      <c r="BH46" s="235">
        <v>-1.8720571290139779E-2</v>
      </c>
      <c r="BI46" s="235">
        <v>0</v>
      </c>
      <c r="BJ46" s="235">
        <v>0</v>
      </c>
      <c r="BK46" s="235">
        <v>0</v>
      </c>
      <c r="BL46" s="235">
        <v>0</v>
      </c>
      <c r="BM46" s="235">
        <v>0</v>
      </c>
      <c r="BN46" s="235">
        <v>0</v>
      </c>
      <c r="BO46" s="235">
        <v>0</v>
      </c>
      <c r="BP46" s="235">
        <v>0</v>
      </c>
      <c r="BQ46" s="235">
        <v>0</v>
      </c>
      <c r="BR46" s="235">
        <v>0</v>
      </c>
      <c r="BS46" s="235">
        <v>0</v>
      </c>
      <c r="BT46" s="235">
        <v>0</v>
      </c>
      <c r="BU46" s="235">
        <v>0</v>
      </c>
      <c r="BV46" s="235">
        <v>0</v>
      </c>
      <c r="BW46" s="235">
        <v>0</v>
      </c>
      <c r="BX46" s="135">
        <v>0</v>
      </c>
      <c r="BY46" s="135">
        <v>0</v>
      </c>
      <c r="BZ46" s="136">
        <v>0</v>
      </c>
    </row>
    <row r="47" spans="2:78" x14ac:dyDescent="0.2">
      <c r="B47" s="263" t="s">
        <v>314</v>
      </c>
      <c r="AH47" s="235">
        <v>43.838145214960193</v>
      </c>
      <c r="AI47" s="235">
        <v>42.953808265436017</v>
      </c>
      <c r="AJ47" s="235">
        <v>57.333663952068484</v>
      </c>
      <c r="AK47" s="235">
        <v>83.284126573965452</v>
      </c>
      <c r="AL47" s="235">
        <v>112.78898857407584</v>
      </c>
      <c r="AM47" s="235">
        <v>143.07912672794879</v>
      </c>
      <c r="AN47" s="235">
        <v>139.45262251514433</v>
      </c>
      <c r="AO47" s="235">
        <v>136.45302830333856</v>
      </c>
      <c r="AP47" s="235">
        <v>162.27519438509421</v>
      </c>
      <c r="AQ47" s="235">
        <v>170.8682932335409</v>
      </c>
      <c r="AR47" s="235">
        <v>366.65916611516195</v>
      </c>
      <c r="AS47" s="235">
        <v>339.41577642100862</v>
      </c>
      <c r="AT47" s="235">
        <v>356.99161519509346</v>
      </c>
      <c r="AU47" s="235">
        <v>416.94784642821315</v>
      </c>
      <c r="AV47" s="235">
        <v>667.93457939225141</v>
      </c>
      <c r="AW47" s="235">
        <v>898.56856040843547</v>
      </c>
      <c r="AX47" s="235">
        <v>1085.4855345939004</v>
      </c>
      <c r="AY47" s="235">
        <v>1321.4276532965107</v>
      </c>
      <c r="AZ47" s="235">
        <v>1565.2038513974469</v>
      </c>
      <c r="BA47" s="235">
        <v>1753.907936751704</v>
      </c>
      <c r="BB47" s="235">
        <v>1815.9385869004052</v>
      </c>
      <c r="BC47" s="235">
        <v>1344.5404241776678</v>
      </c>
      <c r="BD47" s="235">
        <v>1.1881933123907829</v>
      </c>
      <c r="BE47" s="235">
        <v>-0.5621780109268234</v>
      </c>
      <c r="BF47" s="235">
        <v>-0.49627058341835134</v>
      </c>
      <c r="BG47" s="235">
        <v>5.5927244933114767E-2</v>
      </c>
      <c r="BH47" s="235">
        <v>-1.8518920034785738E-2</v>
      </c>
      <c r="BI47" s="235">
        <v>0</v>
      </c>
      <c r="BJ47" s="235">
        <v>0</v>
      </c>
      <c r="BK47" s="235">
        <v>0</v>
      </c>
      <c r="BL47" s="235">
        <v>0</v>
      </c>
      <c r="BM47" s="235">
        <v>0</v>
      </c>
      <c r="BN47" s="235">
        <v>0</v>
      </c>
      <c r="BO47" s="235">
        <v>0</v>
      </c>
      <c r="BP47" s="235">
        <v>0</v>
      </c>
      <c r="BQ47" s="235">
        <v>0</v>
      </c>
      <c r="BR47" s="235">
        <v>0</v>
      </c>
      <c r="BS47" s="235">
        <v>0</v>
      </c>
      <c r="BT47" s="235">
        <v>0</v>
      </c>
      <c r="BU47" s="235">
        <v>0</v>
      </c>
      <c r="BV47" s="235">
        <v>0</v>
      </c>
      <c r="BW47" s="235">
        <v>0</v>
      </c>
      <c r="BX47" s="135">
        <v>0</v>
      </c>
      <c r="BY47" s="135">
        <v>0</v>
      </c>
      <c r="BZ47" s="136">
        <v>0</v>
      </c>
    </row>
    <row r="48" spans="2:78" x14ac:dyDescent="0.2">
      <c r="B48" s="263" t="s">
        <v>315</v>
      </c>
      <c r="AH48" s="235">
        <v>63.558976313247548</v>
      </c>
      <c r="AI48" s="235">
        <v>58.190891815403177</v>
      </c>
      <c r="AJ48" s="235">
        <v>73.093968354086641</v>
      </c>
      <c r="AK48" s="235">
        <v>96.669033456161969</v>
      </c>
      <c r="AL48" s="235">
        <v>115.83893086759852</v>
      </c>
      <c r="AM48" s="235">
        <v>134.43429546890223</v>
      </c>
      <c r="AN48" s="235">
        <v>129.07498703000329</v>
      </c>
      <c r="AO48" s="235">
        <v>127.74263153466977</v>
      </c>
      <c r="AP48" s="235">
        <v>153.04649154889765</v>
      </c>
      <c r="AQ48" s="235">
        <v>168.87582788324877</v>
      </c>
      <c r="AR48" s="235">
        <v>275.65043661825348</v>
      </c>
      <c r="AS48" s="235">
        <v>328.42364227968687</v>
      </c>
      <c r="AT48" s="235">
        <v>350.28950674084388</v>
      </c>
      <c r="AU48" s="235">
        <v>407.90884171994719</v>
      </c>
      <c r="AV48" s="235">
        <v>654.80244436583666</v>
      </c>
      <c r="AW48" s="235">
        <v>873.95422455182336</v>
      </c>
      <c r="AX48" s="235">
        <v>1025.4617330492233</v>
      </c>
      <c r="AY48" s="235">
        <v>1202.6298684860831</v>
      </c>
      <c r="AZ48" s="235">
        <v>1389.7214189761837</v>
      </c>
      <c r="BA48" s="235">
        <v>1604.4505282795419</v>
      </c>
      <c r="BB48" s="235">
        <v>1748.0765034624212</v>
      </c>
      <c r="BC48" s="235">
        <v>1384.4626618943801</v>
      </c>
      <c r="BD48" s="235">
        <v>1.2234732749844588</v>
      </c>
      <c r="BE48" s="235">
        <v>-0.57887026040311251</v>
      </c>
      <c r="BF48" s="235">
        <v>-0.51100590252573808</v>
      </c>
      <c r="BG48" s="235">
        <v>5.7587842656255869E-2</v>
      </c>
      <c r="BH48" s="235">
        <v>-1.9068785784145916E-2</v>
      </c>
      <c r="BI48" s="235">
        <v>0</v>
      </c>
      <c r="BJ48" s="235">
        <v>0</v>
      </c>
      <c r="BK48" s="235">
        <v>0</v>
      </c>
      <c r="BL48" s="235">
        <v>0</v>
      </c>
      <c r="BM48" s="235">
        <v>0</v>
      </c>
      <c r="BN48" s="235">
        <v>0</v>
      </c>
      <c r="BO48" s="235">
        <v>0</v>
      </c>
      <c r="BP48" s="235">
        <v>0</v>
      </c>
      <c r="BQ48" s="235">
        <v>0</v>
      </c>
      <c r="BR48" s="235">
        <v>0</v>
      </c>
      <c r="BS48" s="235">
        <v>0</v>
      </c>
      <c r="BT48" s="235">
        <v>0</v>
      </c>
      <c r="BU48" s="235">
        <v>0</v>
      </c>
      <c r="BV48" s="235">
        <v>0</v>
      </c>
      <c r="BW48" s="235">
        <v>0</v>
      </c>
      <c r="BX48" s="135">
        <v>0</v>
      </c>
      <c r="BY48" s="135">
        <v>0</v>
      </c>
      <c r="BZ48" s="136">
        <v>0</v>
      </c>
    </row>
    <row r="49" spans="1:78" x14ac:dyDescent="0.2">
      <c r="B49" s="263" t="s">
        <v>316</v>
      </c>
      <c r="AH49" s="235">
        <v>47.329706498445852</v>
      </c>
      <c r="AI49" s="235">
        <v>48.534761295816615</v>
      </c>
      <c r="AJ49" s="235">
        <v>66.237953168075492</v>
      </c>
      <c r="AK49" s="235">
        <v>101.45894051930513</v>
      </c>
      <c r="AL49" s="235">
        <v>147.16438822897726</v>
      </c>
      <c r="AM49" s="235">
        <v>194.10746040907907</v>
      </c>
      <c r="AN49" s="235">
        <v>189.20624300515877</v>
      </c>
      <c r="AO49" s="235">
        <v>183.04389179070816</v>
      </c>
      <c r="AP49" s="235">
        <v>216.54986564931846</v>
      </c>
      <c r="AQ49" s="235">
        <v>221.95394763082854</v>
      </c>
      <c r="AR49" s="235">
        <v>529.45319475461906</v>
      </c>
      <c r="AS49" s="235">
        <v>478.04288182249604</v>
      </c>
      <c r="AT49" s="235">
        <v>516.64515829249137</v>
      </c>
      <c r="AU49" s="235">
        <v>630.86355230955246</v>
      </c>
      <c r="AV49" s="235">
        <v>847.97772380588424</v>
      </c>
      <c r="AW49" s="235">
        <v>1035.7002845969469</v>
      </c>
      <c r="AX49" s="235">
        <v>1226.0855720697161</v>
      </c>
      <c r="AY49" s="235">
        <v>1435.6353002993615</v>
      </c>
      <c r="AZ49" s="235">
        <v>1660.241151712275</v>
      </c>
      <c r="BA49" s="235">
        <v>1775.6716333603083</v>
      </c>
      <c r="BB49" s="235">
        <v>1731.4640464649544</v>
      </c>
      <c r="BC49" s="235">
        <v>1319.2587953031766</v>
      </c>
      <c r="BD49" s="235">
        <v>1.1658515056181169</v>
      </c>
      <c r="BE49" s="235">
        <v>-0.55160727941286103</v>
      </c>
      <c r="BF49" s="235">
        <v>-0.48693912079685137</v>
      </c>
      <c r="BG49" s="235">
        <v>5.4875635160030765E-2</v>
      </c>
      <c r="BH49" s="235">
        <v>-1.81707055407796E-2</v>
      </c>
      <c r="BI49" s="235">
        <v>0</v>
      </c>
      <c r="BJ49" s="235">
        <v>0</v>
      </c>
      <c r="BK49" s="235">
        <v>0</v>
      </c>
      <c r="BL49" s="235">
        <v>0</v>
      </c>
      <c r="BM49" s="235">
        <v>0</v>
      </c>
      <c r="BN49" s="235">
        <v>0</v>
      </c>
      <c r="BO49" s="235">
        <v>0</v>
      </c>
      <c r="BP49" s="235">
        <v>0</v>
      </c>
      <c r="BQ49" s="235">
        <v>0</v>
      </c>
      <c r="BR49" s="235">
        <v>0</v>
      </c>
      <c r="BS49" s="235">
        <v>0</v>
      </c>
      <c r="BT49" s="235">
        <v>0</v>
      </c>
      <c r="BU49" s="235">
        <v>0</v>
      </c>
      <c r="BV49" s="235">
        <v>0</v>
      </c>
      <c r="BW49" s="235">
        <v>0</v>
      </c>
      <c r="BX49" s="135">
        <v>0</v>
      </c>
      <c r="BY49" s="135">
        <v>0</v>
      </c>
      <c r="BZ49" s="136">
        <v>0</v>
      </c>
    </row>
    <row r="50" spans="1:78" ht="26.25" customHeight="1" x14ac:dyDescent="0.2">
      <c r="B50" s="120" t="s">
        <v>139</v>
      </c>
      <c r="AH50" s="235">
        <v>0</v>
      </c>
      <c r="AI50" s="235">
        <v>0</v>
      </c>
      <c r="AJ50" s="235">
        <v>0</v>
      </c>
      <c r="AK50" s="235">
        <v>0</v>
      </c>
      <c r="AL50" s="235">
        <v>0</v>
      </c>
      <c r="AM50" s="235">
        <v>0</v>
      </c>
      <c r="AN50" s="235">
        <v>0</v>
      </c>
      <c r="AO50" s="235">
        <v>0</v>
      </c>
      <c r="AP50" s="235">
        <v>0</v>
      </c>
      <c r="AQ50" s="235">
        <v>0</v>
      </c>
      <c r="AR50" s="235">
        <v>0</v>
      </c>
      <c r="AS50" s="235">
        <v>0</v>
      </c>
      <c r="AT50" s="235">
        <v>0</v>
      </c>
      <c r="AU50" s="235">
        <v>0</v>
      </c>
      <c r="AV50" s="235">
        <v>4.6555360289508432</v>
      </c>
      <c r="AW50" s="235">
        <v>11.390491675939424</v>
      </c>
      <c r="AX50" s="235">
        <v>17.766445454770675</v>
      </c>
      <c r="AY50" s="235">
        <v>29.063089654950971</v>
      </c>
      <c r="AZ50" s="235">
        <v>49.806628845511881</v>
      </c>
      <c r="BA50" s="235">
        <v>61.063087282931399</v>
      </c>
      <c r="BB50" s="235">
        <v>69.952405572075193</v>
      </c>
      <c r="BC50" s="235">
        <v>56.033520057760462</v>
      </c>
      <c r="BD50" s="235">
        <v>-8.5233223167694216E-2</v>
      </c>
      <c r="BE50" s="235">
        <v>-0.11930931295948362</v>
      </c>
      <c r="BF50" s="235">
        <v>-0.19876985760150659</v>
      </c>
      <c r="BG50" s="235">
        <v>0.11246347781628664</v>
      </c>
      <c r="BH50" s="235">
        <v>-3.7239491324925517E-2</v>
      </c>
      <c r="BI50" s="235">
        <v>0</v>
      </c>
      <c r="BJ50" s="235">
        <v>0</v>
      </c>
      <c r="BK50" s="235">
        <v>0</v>
      </c>
      <c r="BL50" s="235">
        <v>0</v>
      </c>
      <c r="BM50" s="235">
        <v>0</v>
      </c>
      <c r="BN50" s="235">
        <v>0</v>
      </c>
      <c r="BO50" s="235">
        <v>0</v>
      </c>
      <c r="BP50" s="235">
        <v>0</v>
      </c>
      <c r="BQ50" s="235">
        <v>0</v>
      </c>
      <c r="BR50" s="235">
        <v>0</v>
      </c>
      <c r="BS50" s="235">
        <v>0</v>
      </c>
      <c r="BT50" s="235">
        <v>0</v>
      </c>
      <c r="BU50" s="235">
        <v>0</v>
      </c>
      <c r="BV50" s="235">
        <v>0</v>
      </c>
      <c r="BW50" s="235">
        <v>0</v>
      </c>
      <c r="BX50" s="135">
        <v>0</v>
      </c>
      <c r="BY50" s="135">
        <v>0</v>
      </c>
      <c r="BZ50" s="136">
        <v>0</v>
      </c>
    </row>
    <row r="51" spans="1:78" x14ac:dyDescent="0.2">
      <c r="B51" s="263" t="s">
        <v>313</v>
      </c>
      <c r="AH51" s="235">
        <v>0</v>
      </c>
      <c r="AI51" s="235">
        <v>0</v>
      </c>
      <c r="AJ51" s="235">
        <v>0</v>
      </c>
      <c r="AK51" s="235">
        <v>0</v>
      </c>
      <c r="AL51" s="235">
        <v>0</v>
      </c>
      <c r="AM51" s="235">
        <v>0</v>
      </c>
      <c r="AN51" s="235">
        <v>0</v>
      </c>
      <c r="AO51" s="235">
        <v>0</v>
      </c>
      <c r="AP51" s="235">
        <v>0</v>
      </c>
      <c r="AQ51" s="235">
        <v>0</v>
      </c>
      <c r="AR51" s="235">
        <v>0</v>
      </c>
      <c r="AS51" s="235">
        <v>0</v>
      </c>
      <c r="AT51" s="235">
        <v>0</v>
      </c>
      <c r="AU51" s="235">
        <v>0</v>
      </c>
      <c r="AV51" s="235">
        <v>1.0575700750053483</v>
      </c>
      <c r="AW51" s="235">
        <v>2.5642431352054311</v>
      </c>
      <c r="AX51" s="235">
        <v>4.0244144460715949</v>
      </c>
      <c r="AY51" s="235">
        <v>6.1719227685791296</v>
      </c>
      <c r="AZ51" s="235">
        <v>10.8101425074424</v>
      </c>
      <c r="BA51" s="235">
        <v>13.507963843658789</v>
      </c>
      <c r="BB51" s="235">
        <v>15.47637487111346</v>
      </c>
      <c r="BC51" s="235">
        <v>13.343647345169101</v>
      </c>
      <c r="BD51" s="235">
        <v>0</v>
      </c>
      <c r="BE51" s="235">
        <v>0</v>
      </c>
      <c r="BF51" s="235">
        <v>0</v>
      </c>
      <c r="BG51" s="235">
        <v>0</v>
      </c>
      <c r="BH51" s="235">
        <v>0</v>
      </c>
      <c r="BI51" s="235">
        <v>0</v>
      </c>
      <c r="BJ51" s="235">
        <v>0</v>
      </c>
      <c r="BK51" s="235">
        <v>0</v>
      </c>
      <c r="BL51" s="235">
        <v>0</v>
      </c>
      <c r="BM51" s="235">
        <v>0</v>
      </c>
      <c r="BN51" s="235">
        <v>0</v>
      </c>
      <c r="BO51" s="235">
        <v>0</v>
      </c>
      <c r="BP51" s="235">
        <v>0</v>
      </c>
      <c r="BQ51" s="235">
        <v>0</v>
      </c>
      <c r="BR51" s="235">
        <v>0</v>
      </c>
      <c r="BS51" s="235">
        <v>0</v>
      </c>
      <c r="BT51" s="235">
        <v>0</v>
      </c>
      <c r="BU51" s="235">
        <v>0</v>
      </c>
      <c r="BV51" s="235">
        <v>0</v>
      </c>
      <c r="BW51" s="235">
        <v>0</v>
      </c>
      <c r="BX51" s="135">
        <v>0</v>
      </c>
      <c r="BY51" s="135">
        <v>0</v>
      </c>
      <c r="BZ51" s="136">
        <v>0</v>
      </c>
    </row>
    <row r="52" spans="1:78" x14ac:dyDescent="0.2">
      <c r="B52" s="263" t="s">
        <v>314</v>
      </c>
      <c r="AH52" s="235">
        <v>0</v>
      </c>
      <c r="AI52" s="235">
        <v>0</v>
      </c>
      <c r="AJ52" s="235">
        <v>0</v>
      </c>
      <c r="AK52" s="235">
        <v>0</v>
      </c>
      <c r="AL52" s="235">
        <v>0</v>
      </c>
      <c r="AM52" s="235">
        <v>0</v>
      </c>
      <c r="AN52" s="235">
        <v>0</v>
      </c>
      <c r="AO52" s="235">
        <v>0</v>
      </c>
      <c r="AP52" s="235">
        <v>0</v>
      </c>
      <c r="AQ52" s="235">
        <v>0</v>
      </c>
      <c r="AR52" s="235">
        <v>0</v>
      </c>
      <c r="AS52" s="235">
        <v>0</v>
      </c>
      <c r="AT52" s="235">
        <v>0</v>
      </c>
      <c r="AU52" s="235">
        <v>0</v>
      </c>
      <c r="AV52" s="235">
        <v>3.5979659539454953</v>
      </c>
      <c r="AW52" s="235">
        <v>8.8262485407339941</v>
      </c>
      <c r="AX52" s="235">
        <v>13.74203100869908</v>
      </c>
      <c r="AY52" s="235">
        <v>22.891166886371842</v>
      </c>
      <c r="AZ52" s="235">
        <v>38.996486338069488</v>
      </c>
      <c r="BA52" s="235">
        <v>47.555123439272613</v>
      </c>
      <c r="BB52" s="235">
        <v>54.476030700961743</v>
      </c>
      <c r="BC52" s="235">
        <v>42.68987271259136</v>
      </c>
      <c r="BD52" s="235">
        <v>-8.5233223167694216E-2</v>
      </c>
      <c r="BE52" s="235">
        <v>-0.11930931295948362</v>
      </c>
      <c r="BF52" s="235">
        <v>-0.19876985760150659</v>
      </c>
      <c r="BG52" s="235">
        <v>0.11246347781628664</v>
      </c>
      <c r="BH52" s="235">
        <v>-3.7239491324925517E-2</v>
      </c>
      <c r="BI52" s="235">
        <v>0</v>
      </c>
      <c r="BJ52" s="235">
        <v>0</v>
      </c>
      <c r="BK52" s="235">
        <v>0</v>
      </c>
      <c r="BL52" s="235">
        <v>0</v>
      </c>
      <c r="BM52" s="235">
        <v>0</v>
      </c>
      <c r="BN52" s="235">
        <v>0</v>
      </c>
      <c r="BO52" s="235">
        <v>0</v>
      </c>
      <c r="BP52" s="235">
        <v>0</v>
      </c>
      <c r="BQ52" s="235">
        <v>0</v>
      </c>
      <c r="BR52" s="235">
        <v>0</v>
      </c>
      <c r="BS52" s="235">
        <v>0</v>
      </c>
      <c r="BT52" s="235">
        <v>0</v>
      </c>
      <c r="BU52" s="235">
        <v>0</v>
      </c>
      <c r="BV52" s="235">
        <v>0</v>
      </c>
      <c r="BW52" s="235">
        <v>0</v>
      </c>
      <c r="BX52" s="135">
        <v>0</v>
      </c>
      <c r="BY52" s="135">
        <v>0</v>
      </c>
      <c r="BZ52" s="136">
        <v>0</v>
      </c>
    </row>
    <row r="53" spans="1:78" x14ac:dyDescent="0.2">
      <c r="B53" s="120" t="s">
        <v>253</v>
      </c>
      <c r="AH53" s="235">
        <v>0</v>
      </c>
      <c r="AI53" s="235">
        <v>0</v>
      </c>
      <c r="AJ53" s="235">
        <v>0</v>
      </c>
      <c r="AK53" s="235">
        <v>0</v>
      </c>
      <c r="AL53" s="235">
        <v>0</v>
      </c>
      <c r="AM53" s="235">
        <v>0</v>
      </c>
      <c r="AN53" s="235">
        <v>0</v>
      </c>
      <c r="AO53" s="235">
        <v>0</v>
      </c>
      <c r="AP53" s="235">
        <v>0</v>
      </c>
      <c r="AQ53" s="235">
        <v>0</v>
      </c>
      <c r="AR53" s="235">
        <v>0</v>
      </c>
      <c r="AS53" s="235">
        <v>0</v>
      </c>
      <c r="AT53" s="235">
        <v>0</v>
      </c>
      <c r="AU53" s="235">
        <v>0</v>
      </c>
      <c r="AV53" s="235">
        <v>0</v>
      </c>
      <c r="AW53" s="235">
        <v>0</v>
      </c>
      <c r="AX53" s="235">
        <v>0</v>
      </c>
      <c r="AY53" s="235">
        <v>0</v>
      </c>
      <c r="AZ53" s="235">
        <v>4.6737169278431665</v>
      </c>
      <c r="BA53" s="235">
        <v>34.265711402307403</v>
      </c>
      <c r="BB53" s="235">
        <v>46.401915164045299</v>
      </c>
      <c r="BC53" s="235">
        <v>39.149870840600812</v>
      </c>
      <c r="BD53" s="235">
        <v>5.8252017604281505</v>
      </c>
      <c r="BE53" s="235">
        <v>8.2818642895691307E-3</v>
      </c>
      <c r="BF53" s="235">
        <v>5.7996245434147428E-2</v>
      </c>
      <c r="BG53" s="235">
        <v>0</v>
      </c>
      <c r="BH53" s="235">
        <v>0</v>
      </c>
      <c r="BI53" s="235">
        <v>0</v>
      </c>
      <c r="BJ53" s="235">
        <v>0</v>
      </c>
      <c r="BK53" s="235">
        <v>0</v>
      </c>
      <c r="BL53" s="235">
        <v>0</v>
      </c>
      <c r="BM53" s="235">
        <v>0</v>
      </c>
      <c r="BN53" s="235">
        <v>0</v>
      </c>
      <c r="BO53" s="235">
        <v>0</v>
      </c>
      <c r="BP53" s="235">
        <v>0</v>
      </c>
      <c r="BQ53" s="235">
        <v>0</v>
      </c>
      <c r="BR53" s="235">
        <v>0</v>
      </c>
      <c r="BS53" s="235">
        <v>0</v>
      </c>
      <c r="BT53" s="235">
        <v>0</v>
      </c>
      <c r="BU53" s="235">
        <v>0</v>
      </c>
      <c r="BV53" s="235">
        <v>0</v>
      </c>
      <c r="BW53" s="235">
        <v>0</v>
      </c>
      <c r="BX53" s="135">
        <v>0</v>
      </c>
      <c r="BY53" s="135">
        <v>0</v>
      </c>
      <c r="BZ53" s="136">
        <v>0</v>
      </c>
    </row>
    <row r="54" spans="1:78" x14ac:dyDescent="0.2">
      <c r="B54" s="120" t="s">
        <v>317</v>
      </c>
      <c r="AH54" s="235">
        <v>0</v>
      </c>
      <c r="AI54" s="235">
        <v>0</v>
      </c>
      <c r="AJ54" s="235">
        <v>0</v>
      </c>
      <c r="AK54" s="235">
        <v>0</v>
      </c>
      <c r="AL54" s="235">
        <v>0</v>
      </c>
      <c r="AM54" s="235">
        <v>0</v>
      </c>
      <c r="AN54" s="235">
        <v>0</v>
      </c>
      <c r="AO54" s="235">
        <v>0</v>
      </c>
      <c r="AP54" s="235">
        <v>0</v>
      </c>
      <c r="AQ54" s="235">
        <v>0</v>
      </c>
      <c r="AR54" s="235">
        <v>0</v>
      </c>
      <c r="AS54" s="235">
        <v>0</v>
      </c>
      <c r="AT54" s="235">
        <v>0</v>
      </c>
      <c r="AU54" s="235">
        <v>0</v>
      </c>
      <c r="AV54" s="235">
        <v>0</v>
      </c>
      <c r="AW54" s="235">
        <v>0</v>
      </c>
      <c r="AX54" s="235">
        <v>0</v>
      </c>
      <c r="AY54" s="235">
        <v>0</v>
      </c>
      <c r="AZ54" s="235">
        <v>0</v>
      </c>
      <c r="BA54" s="235">
        <v>0</v>
      </c>
      <c r="BB54" s="235">
        <v>0</v>
      </c>
      <c r="BC54" s="235">
        <v>0</v>
      </c>
      <c r="BD54" s="235">
        <v>0</v>
      </c>
      <c r="BE54" s="235">
        <v>0</v>
      </c>
      <c r="BF54" s="235">
        <v>0</v>
      </c>
      <c r="BG54" s="235">
        <v>0</v>
      </c>
      <c r="BH54" s="235">
        <v>0</v>
      </c>
      <c r="BI54" s="235">
        <v>0</v>
      </c>
      <c r="BJ54" s="235">
        <v>0</v>
      </c>
      <c r="BK54" s="235">
        <v>0</v>
      </c>
      <c r="BL54" s="235">
        <v>104.84380648987592</v>
      </c>
      <c r="BM54" s="235">
        <v>121.67793442325134</v>
      </c>
      <c r="BN54" s="235">
        <v>122.79172365063064</v>
      </c>
      <c r="BO54" s="235">
        <v>127.69983696934372</v>
      </c>
      <c r="BP54" s="235">
        <v>118.70046859175692</v>
      </c>
      <c r="BQ54" s="235">
        <v>107.53797820156356</v>
      </c>
      <c r="BR54" s="235">
        <v>16.414097950179841</v>
      </c>
      <c r="BS54" s="235">
        <v>0</v>
      </c>
      <c r="BT54" s="235">
        <v>0</v>
      </c>
      <c r="BU54" s="235">
        <v>0</v>
      </c>
      <c r="BV54" s="235">
        <v>0</v>
      </c>
      <c r="BW54" s="235">
        <v>0</v>
      </c>
      <c r="BX54" s="135">
        <v>0</v>
      </c>
      <c r="BY54" s="135">
        <v>0</v>
      </c>
      <c r="BZ54" s="136">
        <v>0</v>
      </c>
    </row>
    <row r="55" spans="1:78" ht="26.25" customHeight="1" x14ac:dyDescent="0.25">
      <c r="B55" s="262" t="s">
        <v>318</v>
      </c>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54" t="str">
        <f>'Table 3a'!BL55</f>
        <v>Definition change -&gt;</v>
      </c>
      <c r="BM55" s="235"/>
      <c r="BN55" s="235"/>
      <c r="BO55" s="235"/>
      <c r="BP55" s="235"/>
      <c r="BQ55" s="235"/>
      <c r="BR55" s="235"/>
      <c r="BS55" s="235"/>
      <c r="BT55" s="235"/>
      <c r="BU55" s="235"/>
      <c r="BV55" s="235"/>
      <c r="BW55" s="235"/>
      <c r="BX55" s="135"/>
      <c r="BY55" s="135"/>
      <c r="BZ55" s="136"/>
    </row>
    <row r="56" spans="1:78" x14ac:dyDescent="0.2">
      <c r="B56" s="120" t="s">
        <v>319</v>
      </c>
      <c r="AH56" s="235">
        <v>873.52749314809239</v>
      </c>
      <c r="AI56" s="235">
        <v>858.71406719045365</v>
      </c>
      <c r="AJ56" s="235">
        <v>967.51677130187397</v>
      </c>
      <c r="AK56" s="235">
        <v>1308.2284192796149</v>
      </c>
      <c r="AL56" s="235">
        <v>1487.4816045618547</v>
      </c>
      <c r="AM56" s="235">
        <v>1602.4113306608276</v>
      </c>
      <c r="AN56" s="235">
        <v>1686.3796966806763</v>
      </c>
      <c r="AO56" s="235">
        <v>1746.486655150396</v>
      </c>
      <c r="AP56" s="235">
        <v>1849.3786641012791</v>
      </c>
      <c r="AQ56" s="235">
        <v>1822.8958563156809</v>
      </c>
      <c r="AR56" s="235">
        <v>1552.5760192779171</v>
      </c>
      <c r="AS56" s="235">
        <v>1775.9908086487605</v>
      </c>
      <c r="AT56" s="235">
        <v>2037.9759243385686</v>
      </c>
      <c r="AU56" s="235">
        <v>1111.8926020528904</v>
      </c>
      <c r="AV56" s="235">
        <v>1171.8956717769308</v>
      </c>
      <c r="AW56" s="235">
        <v>1488.6031818545389</v>
      </c>
      <c r="AX56" s="235">
        <v>1520.9058112710625</v>
      </c>
      <c r="AY56" s="235">
        <v>1503.7383406126044</v>
      </c>
      <c r="AZ56" s="235">
        <v>1515.1230389655102</v>
      </c>
      <c r="BA56" s="235">
        <v>1568.5597284173664</v>
      </c>
      <c r="BB56" s="235">
        <v>1611.1782097666999</v>
      </c>
      <c r="BC56" s="235">
        <v>1659.7484497724568</v>
      </c>
      <c r="BD56" s="235">
        <v>1717.7457007709602</v>
      </c>
      <c r="BE56" s="235">
        <v>1862.6543917336473</v>
      </c>
      <c r="BF56" s="235">
        <v>1929.8530287838175</v>
      </c>
      <c r="BG56" s="235">
        <v>2128.2988658681038</v>
      </c>
      <c r="BH56" s="235">
        <v>2348.0492527517654</v>
      </c>
      <c r="BI56" s="235">
        <v>2306.7926672889271</v>
      </c>
      <c r="BJ56" s="235">
        <v>2431.7371685009543</v>
      </c>
      <c r="BK56" s="235">
        <v>2423.2908754115851</v>
      </c>
      <c r="BL56" s="225">
        <v>2252.2586330251752</v>
      </c>
      <c r="BM56" s="135">
        <v>2282.7406047780801</v>
      </c>
      <c r="BN56" s="135">
        <v>2271.6405574429164</v>
      </c>
      <c r="BO56" s="135">
        <v>2183.5167546143143</v>
      </c>
      <c r="BP56" s="135">
        <v>2072.4874850614315</v>
      </c>
      <c r="BQ56" s="135">
        <v>0</v>
      </c>
      <c r="BR56" s="135">
        <v>0</v>
      </c>
      <c r="BS56" s="135">
        <v>0</v>
      </c>
      <c r="BT56" s="135">
        <v>0</v>
      </c>
      <c r="BU56" s="135">
        <v>0</v>
      </c>
      <c r="BV56" s="135">
        <v>0</v>
      </c>
      <c r="BW56" s="135">
        <v>0</v>
      </c>
      <c r="BX56" s="135">
        <v>0</v>
      </c>
      <c r="BY56" s="135">
        <v>0</v>
      </c>
      <c r="BZ56" s="136">
        <v>0</v>
      </c>
    </row>
    <row r="57" spans="1:78" x14ac:dyDescent="0.2">
      <c r="B57" s="120" t="s">
        <v>320</v>
      </c>
      <c r="AH57" s="235">
        <v>127.07301207764911</v>
      </c>
      <c r="AI57" s="235">
        <v>124.85261809040961</v>
      </c>
      <c r="AJ57" s="235">
        <v>140.60774452008712</v>
      </c>
      <c r="AK57" s="235">
        <v>189.7618018373818</v>
      </c>
      <c r="AL57" s="235">
        <v>214.8132101234699</v>
      </c>
      <c r="AM57" s="235">
        <v>230.4998944049598</v>
      </c>
      <c r="AN57" s="235">
        <v>243.00471123917083</v>
      </c>
      <c r="AO57" s="235">
        <v>250.16202178493646</v>
      </c>
      <c r="AP57" s="235">
        <v>266.37138198782696</v>
      </c>
      <c r="AQ57" s="235">
        <v>262.33134464474693</v>
      </c>
      <c r="AR57" s="235">
        <v>169.61813724511262</v>
      </c>
      <c r="AS57" s="235">
        <v>217.81019848198932</v>
      </c>
      <c r="AT57" s="235">
        <v>292.36749155029412</v>
      </c>
      <c r="AU57" s="235">
        <v>186.24072947366955</v>
      </c>
      <c r="AV57" s="235">
        <v>236.4937865912683</v>
      </c>
      <c r="AW57" s="235">
        <v>298.60828518085674</v>
      </c>
      <c r="AX57" s="235">
        <v>371.76343215382303</v>
      </c>
      <c r="AY57" s="235">
        <v>423.79642639074063</v>
      </c>
      <c r="AZ57" s="235">
        <v>466.60756714577604</v>
      </c>
      <c r="BA57" s="235">
        <v>532.91345109342046</v>
      </c>
      <c r="BB57" s="235">
        <v>585.53118162215935</v>
      </c>
      <c r="BC57" s="235">
        <v>634.52826362377448</v>
      </c>
      <c r="BD57" s="235">
        <v>679.51853922514272</v>
      </c>
      <c r="BE57" s="235">
        <v>729.85968489593779</v>
      </c>
      <c r="BF57" s="235">
        <v>800.40049453143217</v>
      </c>
      <c r="BG57" s="235">
        <v>924.84135027111427</v>
      </c>
      <c r="BH57" s="235">
        <v>963.12489113652987</v>
      </c>
      <c r="BI57" s="235">
        <v>1051.1695869547636</v>
      </c>
      <c r="BJ57" s="235">
        <v>977.19906773592822</v>
      </c>
      <c r="BK57" s="235">
        <v>980.503958459415</v>
      </c>
      <c r="BL57" s="225">
        <v>1089.6555396905601</v>
      </c>
      <c r="BM57" s="135">
        <v>1167.4358535589458</v>
      </c>
      <c r="BN57" s="135">
        <v>1210.8857539913572</v>
      </c>
      <c r="BO57" s="135">
        <v>1208.4168931988183</v>
      </c>
      <c r="BP57" s="135">
        <v>1198.5331271743987</v>
      </c>
      <c r="BQ57" s="135">
        <v>0</v>
      </c>
      <c r="BR57" s="135">
        <v>0</v>
      </c>
      <c r="BS57" s="135">
        <v>0</v>
      </c>
      <c r="BT57" s="135">
        <v>0</v>
      </c>
      <c r="BU57" s="135">
        <v>0</v>
      </c>
      <c r="BV57" s="135">
        <v>0</v>
      </c>
      <c r="BW57" s="135">
        <v>0</v>
      </c>
      <c r="BX57" s="135">
        <v>0</v>
      </c>
      <c r="BY57" s="135">
        <v>0</v>
      </c>
      <c r="BZ57" s="136">
        <v>0</v>
      </c>
    </row>
    <row r="58" spans="1:78" x14ac:dyDescent="0.2">
      <c r="B58" s="120" t="s">
        <v>321</v>
      </c>
      <c r="AH58" s="235">
        <v>410.96100254232709</v>
      </c>
      <c r="AI58" s="235">
        <v>405.71518739910823</v>
      </c>
      <c r="AJ58" s="235">
        <v>459.08438903071351</v>
      </c>
      <c r="AK58" s="235">
        <v>616.95114628234694</v>
      </c>
      <c r="AL58" s="235">
        <v>699.45593496917047</v>
      </c>
      <c r="AM58" s="235">
        <v>750.72429859116585</v>
      </c>
      <c r="AN58" s="235">
        <v>788.74776238865638</v>
      </c>
      <c r="AO58" s="235">
        <v>815.66184828065343</v>
      </c>
      <c r="AP58" s="235">
        <v>866.15026849565834</v>
      </c>
      <c r="AQ58" s="235">
        <v>853.12614187016004</v>
      </c>
      <c r="AR58" s="235">
        <v>441.89875532416613</v>
      </c>
      <c r="AS58" s="235">
        <v>461.20956332521354</v>
      </c>
      <c r="AT58" s="235">
        <v>390.81882510136279</v>
      </c>
      <c r="AU58" s="235">
        <v>308.38475102937099</v>
      </c>
      <c r="AV58" s="235">
        <v>354.45183276101869</v>
      </c>
      <c r="AW58" s="235">
        <v>485.20427138911816</v>
      </c>
      <c r="AX58" s="235">
        <v>540.22962640669391</v>
      </c>
      <c r="AY58" s="235">
        <v>581.96175963376652</v>
      </c>
      <c r="AZ58" s="235">
        <v>598.22190076941945</v>
      </c>
      <c r="BA58" s="235">
        <v>615.62724450669555</v>
      </c>
      <c r="BB58" s="235">
        <v>633.55296799052246</v>
      </c>
      <c r="BC58" s="235">
        <v>653.76168553017044</v>
      </c>
      <c r="BD58" s="235">
        <v>628.22977414421587</v>
      </c>
      <c r="BE58" s="235">
        <v>617.90628929358365</v>
      </c>
      <c r="BF58" s="235">
        <v>616.07517101875931</v>
      </c>
      <c r="BG58" s="235">
        <v>692.34223679512024</v>
      </c>
      <c r="BH58" s="235">
        <v>733.75860188472404</v>
      </c>
      <c r="BI58" s="235">
        <v>791.65348258310803</v>
      </c>
      <c r="BJ58" s="235">
        <v>756.56384115261528</v>
      </c>
      <c r="BK58" s="235">
        <v>732.8443769262127</v>
      </c>
      <c r="BL58" s="225">
        <v>633.24672057742202</v>
      </c>
      <c r="BM58" s="135">
        <v>614.01595326968118</v>
      </c>
      <c r="BN58" s="135">
        <v>563.89191691050337</v>
      </c>
      <c r="BO58" s="135">
        <v>488.6627794170895</v>
      </c>
      <c r="BP58" s="135">
        <v>431.34036726909193</v>
      </c>
      <c r="BQ58" s="135">
        <v>0</v>
      </c>
      <c r="BR58" s="135">
        <v>0</v>
      </c>
      <c r="BS58" s="135">
        <v>0</v>
      </c>
      <c r="BT58" s="135">
        <v>0</v>
      </c>
      <c r="BU58" s="135">
        <v>0</v>
      </c>
      <c r="BV58" s="135">
        <v>0</v>
      </c>
      <c r="BW58" s="135">
        <v>0</v>
      </c>
      <c r="BX58" s="135">
        <v>0</v>
      </c>
      <c r="BY58" s="135">
        <v>0</v>
      </c>
      <c r="BZ58" s="136">
        <v>0</v>
      </c>
    </row>
    <row r="59" spans="1:78" x14ac:dyDescent="0.2">
      <c r="B59" s="120" t="s">
        <v>322</v>
      </c>
      <c r="AH59" s="235">
        <v>338.40820909466925</v>
      </c>
      <c r="AI59" s="235">
        <v>336.65256164108666</v>
      </c>
      <c r="AJ59" s="235">
        <v>382.51809946835704</v>
      </c>
      <c r="AK59" s="235">
        <v>508.30907647444059</v>
      </c>
      <c r="AL59" s="235">
        <v>571.38334636448576</v>
      </c>
      <c r="AM59" s="235">
        <v>608.55134327656958</v>
      </c>
      <c r="AN59" s="235">
        <v>637.85159555695088</v>
      </c>
      <c r="AO59" s="235">
        <v>657.01413175672769</v>
      </c>
      <c r="AP59" s="235">
        <v>700.86989407949682</v>
      </c>
      <c r="AQ59" s="235">
        <v>691.46644831490471</v>
      </c>
      <c r="AR59" s="235">
        <v>456.14472656655903</v>
      </c>
      <c r="AS59" s="235">
        <v>543.70742445710164</v>
      </c>
      <c r="AT59" s="235">
        <v>653.94728771868631</v>
      </c>
      <c r="AU59" s="235">
        <v>543.98767528930455</v>
      </c>
      <c r="AV59" s="235">
        <v>777.29813399601596</v>
      </c>
      <c r="AW59" s="235">
        <v>600.86266611472797</v>
      </c>
      <c r="AX59" s="235">
        <v>597.39522040189877</v>
      </c>
      <c r="AY59" s="235">
        <v>556.44328404629152</v>
      </c>
      <c r="AZ59" s="235">
        <v>529.77857757046263</v>
      </c>
      <c r="BA59" s="235">
        <v>457.59131054122713</v>
      </c>
      <c r="BB59" s="235">
        <v>387.96481543616852</v>
      </c>
      <c r="BC59" s="235">
        <v>356.45765834057016</v>
      </c>
      <c r="BD59" s="235">
        <v>315.96701828556849</v>
      </c>
      <c r="BE59" s="235">
        <v>265.86004118012437</v>
      </c>
      <c r="BF59" s="235">
        <v>259.02818812677486</v>
      </c>
      <c r="BG59" s="235">
        <v>226.11357937116864</v>
      </c>
      <c r="BH59" s="235">
        <v>279.74975831582668</v>
      </c>
      <c r="BI59" s="235">
        <v>301.76902197492814</v>
      </c>
      <c r="BJ59" s="235">
        <v>295.48081907871779</v>
      </c>
      <c r="BK59" s="235">
        <v>287.24272921086532</v>
      </c>
      <c r="BL59" s="225">
        <v>355.47474028248376</v>
      </c>
      <c r="BM59" s="235">
        <v>586.36572588957074</v>
      </c>
      <c r="BN59" s="235">
        <v>625.18244750397605</v>
      </c>
      <c r="BO59" s="235">
        <v>647.79010700562299</v>
      </c>
      <c r="BP59" s="235">
        <v>669.91518621434079</v>
      </c>
      <c r="BQ59" s="235">
        <v>0</v>
      </c>
      <c r="BR59" s="235">
        <v>0</v>
      </c>
      <c r="BS59" s="235">
        <v>0</v>
      </c>
      <c r="BT59" s="235">
        <v>0</v>
      </c>
      <c r="BU59" s="235">
        <v>0</v>
      </c>
      <c r="BV59" s="235">
        <v>0</v>
      </c>
      <c r="BW59" s="235">
        <v>0</v>
      </c>
      <c r="BX59" s="135">
        <v>0</v>
      </c>
      <c r="BY59" s="135">
        <v>0</v>
      </c>
      <c r="BZ59" s="136">
        <v>0</v>
      </c>
    </row>
    <row r="60" spans="1:78" x14ac:dyDescent="0.2">
      <c r="B60" s="120" t="s">
        <v>323</v>
      </c>
      <c r="AH60" s="235">
        <v>33.489931691997782</v>
      </c>
      <c r="AI60" s="235">
        <v>33.062441030527673</v>
      </c>
      <c r="AJ60" s="235">
        <v>37.411590721232969</v>
      </c>
      <c r="AK60" s="235">
        <v>50.276429195170373</v>
      </c>
      <c r="AL60" s="235">
        <v>56.999888891567814</v>
      </c>
      <c r="AM60" s="235">
        <v>61.177837614291896</v>
      </c>
      <c r="AN60" s="235">
        <v>64.276436258429555</v>
      </c>
      <c r="AO60" s="235">
        <v>66.469712244470941</v>
      </c>
      <c r="AP60" s="235">
        <v>70.584102013274446</v>
      </c>
      <c r="AQ60" s="235">
        <v>69.522743129250131</v>
      </c>
      <c r="AR60" s="235">
        <v>167.55761760870615</v>
      </c>
      <c r="AS60" s="235">
        <v>225.25506328449168</v>
      </c>
      <c r="AT60" s="235">
        <v>347.61001841513558</v>
      </c>
      <c r="AU60" s="235">
        <v>178.63046872299319</v>
      </c>
      <c r="AV60" s="235">
        <v>198.77213196114246</v>
      </c>
      <c r="AW60" s="235">
        <v>193.96407216188129</v>
      </c>
      <c r="AX60" s="235">
        <v>215.78394238896914</v>
      </c>
      <c r="AY60" s="235">
        <v>253.45378749543647</v>
      </c>
      <c r="AZ60" s="235">
        <v>272.40027976569212</v>
      </c>
      <c r="BA60" s="235">
        <v>304.73694989722571</v>
      </c>
      <c r="BB60" s="235">
        <v>294.87083991472559</v>
      </c>
      <c r="BC60" s="235">
        <v>276.59372415747612</v>
      </c>
      <c r="BD60" s="235">
        <v>255.82598513981716</v>
      </c>
      <c r="BE60" s="235">
        <v>230.98965692054614</v>
      </c>
      <c r="BF60" s="235">
        <v>216.91844530737637</v>
      </c>
      <c r="BG60" s="235">
        <v>286.44930513309811</v>
      </c>
      <c r="BH60" s="235">
        <v>242.91441554868121</v>
      </c>
      <c r="BI60" s="235">
        <v>271.69957951264803</v>
      </c>
      <c r="BJ60" s="235">
        <v>321.23959333980594</v>
      </c>
      <c r="BK60" s="235">
        <v>343.9135987201048</v>
      </c>
      <c r="BL60" s="225">
        <v>556.06284732947893</v>
      </c>
      <c r="BM60" s="235">
        <v>693.09143972822824</v>
      </c>
      <c r="BN60" s="235">
        <v>829.85214582660433</v>
      </c>
      <c r="BO60" s="235">
        <v>887.92076748146121</v>
      </c>
      <c r="BP60" s="235">
        <v>926.85723207028514</v>
      </c>
      <c r="BQ60" s="235">
        <v>0</v>
      </c>
      <c r="BR60" s="235">
        <v>0</v>
      </c>
      <c r="BS60" s="235">
        <v>0</v>
      </c>
      <c r="BT60" s="235">
        <v>0</v>
      </c>
      <c r="BU60" s="235">
        <v>0</v>
      </c>
      <c r="BV60" s="235">
        <v>0</v>
      </c>
      <c r="BW60" s="235">
        <v>0</v>
      </c>
      <c r="BX60" s="135">
        <v>0</v>
      </c>
      <c r="BY60" s="135">
        <v>0</v>
      </c>
      <c r="BZ60" s="136">
        <v>0</v>
      </c>
    </row>
    <row r="61" spans="1:78" ht="26.25" customHeight="1" x14ac:dyDescent="0.2">
      <c r="B61" s="236" t="s">
        <v>324</v>
      </c>
      <c r="AH61" s="135">
        <v>873.52749314809239</v>
      </c>
      <c r="AI61" s="135">
        <v>858.71406719045365</v>
      </c>
      <c r="AJ61" s="135">
        <v>967.51677130187397</v>
      </c>
      <c r="AK61" s="135">
        <v>1308.2284192796149</v>
      </c>
      <c r="AL61" s="135">
        <v>1487.4816045618547</v>
      </c>
      <c r="AM61" s="135">
        <v>1602.4113306608276</v>
      </c>
      <c r="AN61" s="135">
        <v>1686.3796966806763</v>
      </c>
      <c r="AO61" s="135">
        <v>1746.486655150396</v>
      </c>
      <c r="AP61" s="135">
        <v>1849.3786641012791</v>
      </c>
      <c r="AQ61" s="135">
        <v>1822.8958563156809</v>
      </c>
      <c r="AR61" s="135">
        <v>1552.5760192779171</v>
      </c>
      <c r="AS61" s="135">
        <v>1775.9908086487605</v>
      </c>
      <c r="AT61" s="135">
        <v>2037.9759243385686</v>
      </c>
      <c r="AU61" s="135">
        <v>1111.8926020528904</v>
      </c>
      <c r="AV61" s="135">
        <v>1171.8956717769308</v>
      </c>
      <c r="AW61" s="135">
        <v>1488.6031818545389</v>
      </c>
      <c r="AX61" s="135">
        <v>1520.9058112710625</v>
      </c>
      <c r="AY61" s="135">
        <v>1503.7383406126044</v>
      </c>
      <c r="AZ61" s="135">
        <v>1515.1230389655102</v>
      </c>
      <c r="BA61" s="135">
        <v>1568.5597284173664</v>
      </c>
      <c r="BB61" s="135">
        <v>1611.1782097666999</v>
      </c>
      <c r="BC61" s="135">
        <v>1659.7484497724568</v>
      </c>
      <c r="BD61" s="135">
        <v>1717.7457007709602</v>
      </c>
      <c r="BE61" s="135">
        <v>1862.6543917336473</v>
      </c>
      <c r="BF61" s="135">
        <v>1929.8530287838175</v>
      </c>
      <c r="BG61" s="135">
        <v>2128.2988658681038</v>
      </c>
      <c r="BH61" s="135">
        <v>2348.0492527517654</v>
      </c>
      <c r="BI61" s="135">
        <v>2306.7926672889271</v>
      </c>
      <c r="BJ61" s="135">
        <v>2431.7371685009543</v>
      </c>
      <c r="BK61" s="135">
        <v>2423.2908754115851</v>
      </c>
      <c r="BL61" s="135">
        <v>2495.9771615607706</v>
      </c>
      <c r="BM61" s="135">
        <v>2547.7304137409724</v>
      </c>
      <c r="BN61" s="135">
        <v>2539.1792731156102</v>
      </c>
      <c r="BO61" s="135">
        <v>2452.600346130796</v>
      </c>
      <c r="BP61" s="135">
        <v>2305.0024600461593</v>
      </c>
      <c r="BQ61" s="135">
        <v>0</v>
      </c>
      <c r="BR61" s="135">
        <v>0</v>
      </c>
      <c r="BS61" s="135">
        <v>0</v>
      </c>
      <c r="BT61" s="135">
        <v>0</v>
      </c>
      <c r="BU61" s="135">
        <v>0</v>
      </c>
      <c r="BV61" s="135">
        <v>0</v>
      </c>
      <c r="BW61" s="135">
        <v>0</v>
      </c>
      <c r="BX61" s="135">
        <v>0</v>
      </c>
      <c r="BY61" s="135">
        <v>0</v>
      </c>
      <c r="BZ61" s="136">
        <v>0</v>
      </c>
    </row>
    <row r="62" spans="1:78" x14ac:dyDescent="0.2">
      <c r="B62" s="236" t="s">
        <v>301</v>
      </c>
      <c r="AH62" s="235">
        <v>909.93215540664335</v>
      </c>
      <c r="AI62" s="235">
        <v>900.28280816113215</v>
      </c>
      <c r="AJ62" s="235">
        <v>1019.6218237403907</v>
      </c>
      <c r="AK62" s="235">
        <v>1365.2984537893396</v>
      </c>
      <c r="AL62" s="235">
        <v>1542.6523803486937</v>
      </c>
      <c r="AM62" s="235">
        <v>1650.9533738869873</v>
      </c>
      <c r="AN62" s="235">
        <v>1733.8805054432075</v>
      </c>
      <c r="AO62" s="235">
        <v>1789.3077140667885</v>
      </c>
      <c r="AP62" s="235">
        <v>1903.9756465762566</v>
      </c>
      <c r="AQ62" s="235">
        <v>1876.4466779590618</v>
      </c>
      <c r="AR62" s="235">
        <v>1235.2192367445439</v>
      </c>
      <c r="AS62" s="235">
        <v>1447.9822495487961</v>
      </c>
      <c r="AT62" s="235">
        <v>1684.7436227854787</v>
      </c>
      <c r="AU62" s="235">
        <v>1217.2436245153383</v>
      </c>
      <c r="AV62" s="235">
        <v>1567.0158853094454</v>
      </c>
      <c r="AW62" s="235">
        <v>1578.6392948465841</v>
      </c>
      <c r="AX62" s="235">
        <v>1725.1722213513847</v>
      </c>
      <c r="AY62" s="235">
        <v>1815.6552575662349</v>
      </c>
      <c r="AZ62" s="235">
        <v>1867.0083252513502</v>
      </c>
      <c r="BA62" s="235">
        <v>1910.868956038569</v>
      </c>
      <c r="BB62" s="235">
        <v>1901.9198049635754</v>
      </c>
      <c r="BC62" s="235">
        <v>1921.3413316519914</v>
      </c>
      <c r="BD62" s="235">
        <v>1879.5413167947443</v>
      </c>
      <c r="BE62" s="235">
        <v>1844.6156722901919</v>
      </c>
      <c r="BF62" s="235">
        <v>1892.4222989843427</v>
      </c>
      <c r="BG62" s="235">
        <v>2129.7464715705014</v>
      </c>
      <c r="BH62" s="235">
        <v>2219.5476668857618</v>
      </c>
      <c r="BI62" s="235">
        <v>2416.2916710254481</v>
      </c>
      <c r="BJ62" s="235">
        <v>2350.4833213070674</v>
      </c>
      <c r="BK62" s="235">
        <v>2344.5046633165975</v>
      </c>
      <c r="BL62" s="235">
        <v>2390.7213193443495</v>
      </c>
      <c r="BM62" s="235">
        <v>2795.9191634835342</v>
      </c>
      <c r="BN62" s="235">
        <v>2962.2735485597468</v>
      </c>
      <c r="BO62" s="235">
        <v>2963.7069555865114</v>
      </c>
      <c r="BP62" s="235">
        <v>2994.1309377433886</v>
      </c>
      <c r="BQ62" s="235">
        <v>0</v>
      </c>
      <c r="BR62" s="235">
        <v>0</v>
      </c>
      <c r="BS62" s="235">
        <v>0</v>
      </c>
      <c r="BT62" s="235">
        <v>0</v>
      </c>
      <c r="BU62" s="235">
        <v>0</v>
      </c>
      <c r="BV62" s="235">
        <v>0</v>
      </c>
      <c r="BW62" s="235">
        <v>0</v>
      </c>
      <c r="BX62" s="135">
        <v>0</v>
      </c>
      <c r="BY62" s="135">
        <v>0</v>
      </c>
      <c r="BZ62" s="136">
        <v>0</v>
      </c>
    </row>
    <row r="63" spans="1:78" s="58" customFormat="1" ht="15.75" x14ac:dyDescent="0.25">
      <c r="A63" s="266"/>
      <c r="B63" s="262" t="s">
        <v>93</v>
      </c>
      <c r="C63" s="89"/>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8">
        <v>1783.4596485547356</v>
      </c>
      <c r="AI63" s="268">
        <v>1758.9968753515859</v>
      </c>
      <c r="AJ63" s="268">
        <v>1987.1385950422646</v>
      </c>
      <c r="AK63" s="268">
        <v>2673.5268730689545</v>
      </c>
      <c r="AL63" s="268">
        <v>3030.1339849105484</v>
      </c>
      <c r="AM63" s="268">
        <v>3253.3647045478147</v>
      </c>
      <c r="AN63" s="268">
        <v>3420.2602021238836</v>
      </c>
      <c r="AO63" s="268">
        <v>3535.7943692171843</v>
      </c>
      <c r="AP63" s="268">
        <v>3753.3543106775355</v>
      </c>
      <c r="AQ63" s="268">
        <v>3699.3425342747428</v>
      </c>
      <c r="AR63" s="268">
        <v>2787.7952560224608</v>
      </c>
      <c r="AS63" s="268">
        <v>3223.9730581975564</v>
      </c>
      <c r="AT63" s="268">
        <v>3722.7195471240475</v>
      </c>
      <c r="AU63" s="268">
        <v>2329.1362265682287</v>
      </c>
      <c r="AV63" s="268">
        <v>2738.9115570863764</v>
      </c>
      <c r="AW63" s="268">
        <v>3067.242476701123</v>
      </c>
      <c r="AX63" s="268">
        <v>3246.0780326224476</v>
      </c>
      <c r="AY63" s="268">
        <v>3319.3935981788395</v>
      </c>
      <c r="AZ63" s="268">
        <v>3382.1313642168607</v>
      </c>
      <c r="BA63" s="268">
        <v>3479.4286844559351</v>
      </c>
      <c r="BB63" s="268">
        <v>3513.0980147302757</v>
      </c>
      <c r="BC63" s="268">
        <v>3581.0897814244481</v>
      </c>
      <c r="BD63" s="268">
        <v>3597.2870175657044</v>
      </c>
      <c r="BE63" s="268">
        <v>3707.270064023839</v>
      </c>
      <c r="BF63" s="268">
        <v>3822.2753277681604</v>
      </c>
      <c r="BG63" s="268">
        <v>4258.0453374386052</v>
      </c>
      <c r="BH63" s="268">
        <v>4567.5969196375272</v>
      </c>
      <c r="BI63" s="268">
        <v>4723.0843383143747</v>
      </c>
      <c r="BJ63" s="268">
        <v>4782.2204898080217</v>
      </c>
      <c r="BK63" s="268">
        <v>4767.7955387281827</v>
      </c>
      <c r="BL63" s="268">
        <v>4886.6984809051201</v>
      </c>
      <c r="BM63" s="268">
        <v>5343.6495772245062</v>
      </c>
      <c r="BN63" s="268">
        <v>5501.452821675357</v>
      </c>
      <c r="BO63" s="268">
        <v>5416.3073017173074</v>
      </c>
      <c r="BP63" s="268">
        <v>5299.1333977895474</v>
      </c>
      <c r="BQ63" s="268">
        <v>0</v>
      </c>
      <c r="BR63" s="268">
        <v>0</v>
      </c>
      <c r="BS63" s="268">
        <v>0</v>
      </c>
      <c r="BT63" s="268">
        <v>0</v>
      </c>
      <c r="BU63" s="268">
        <v>0</v>
      </c>
      <c r="BV63" s="268">
        <v>0</v>
      </c>
      <c r="BW63" s="268">
        <v>0</v>
      </c>
      <c r="BX63" s="48">
        <v>0</v>
      </c>
      <c r="BY63" s="48">
        <v>0</v>
      </c>
      <c r="BZ63" s="49">
        <v>0</v>
      </c>
    </row>
    <row r="64" spans="1:78" ht="26.25" customHeight="1" x14ac:dyDescent="0.25">
      <c r="B64" s="262" t="s">
        <v>740</v>
      </c>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54" t="str">
        <f>'Table 3a'!BL64</f>
        <v>Definition change -&gt;</v>
      </c>
      <c r="BM64" s="235"/>
      <c r="BN64" s="235"/>
      <c r="BO64" s="235"/>
      <c r="BP64" s="235"/>
      <c r="BQ64" s="235"/>
      <c r="BR64" s="235"/>
      <c r="BS64" s="235"/>
      <c r="BT64" s="235"/>
      <c r="BU64" s="235"/>
      <c r="BV64" s="235"/>
      <c r="BW64" s="235"/>
      <c r="BX64" s="135"/>
      <c r="BY64" s="135"/>
      <c r="BZ64" s="136"/>
    </row>
    <row r="65" spans="1:78" x14ac:dyDescent="0.2">
      <c r="B65" s="120" t="s">
        <v>319</v>
      </c>
      <c r="AH65" s="235">
        <v>1482.8570166003924</v>
      </c>
      <c r="AI65" s="235">
        <v>1394.3830540464087</v>
      </c>
      <c r="AJ65" s="235">
        <v>1510.6009757708669</v>
      </c>
      <c r="AK65" s="235">
        <v>2210.6444760846662</v>
      </c>
      <c r="AL65" s="235">
        <v>2647.8259020843047</v>
      </c>
      <c r="AM65" s="235">
        <v>2989.160038072911</v>
      </c>
      <c r="AN65" s="235">
        <v>3183.8283311589462</v>
      </c>
      <c r="AO65" s="235">
        <v>3379.1003141542983</v>
      </c>
      <c r="AP65" s="235">
        <v>3485.6644050207969</v>
      </c>
      <c r="AQ65" s="235">
        <v>3420.5579062571614</v>
      </c>
      <c r="AR65" s="235">
        <v>3716.4545063859432</v>
      </c>
      <c r="AS65" s="235">
        <v>3878.9889380782852</v>
      </c>
      <c r="AT65" s="235">
        <v>4074.6997244848417</v>
      </c>
      <c r="AU65" s="235">
        <v>4268.1288197180629</v>
      </c>
      <c r="AV65" s="235">
        <v>4543.5976539759831</v>
      </c>
      <c r="AW65" s="235">
        <v>5042.2452674943379</v>
      </c>
      <c r="AX65" s="235">
        <v>5316.6738835648284</v>
      </c>
      <c r="AY65" s="235">
        <v>5482.3687621801137</v>
      </c>
      <c r="AZ65" s="235">
        <v>5491.830616991756</v>
      </c>
      <c r="BA65" s="235">
        <v>5503.9229760150629</v>
      </c>
      <c r="BB65" s="235">
        <v>5517.6647292657235</v>
      </c>
      <c r="BC65" s="235">
        <v>5701.0097382381846</v>
      </c>
      <c r="BD65" s="235">
        <v>5878.7753567578902</v>
      </c>
      <c r="BE65" s="235">
        <v>6154.2699721467043</v>
      </c>
      <c r="BF65" s="235">
        <v>6450.8094660188272</v>
      </c>
      <c r="BG65" s="235">
        <v>5860.1083851755493</v>
      </c>
      <c r="BH65" s="235">
        <v>5840.770381839835</v>
      </c>
      <c r="BI65" s="235">
        <v>5711.5407537981364</v>
      </c>
      <c r="BJ65" s="235">
        <v>5899.1389285581399</v>
      </c>
      <c r="BK65" s="235">
        <v>5829.7870315081072</v>
      </c>
      <c r="BL65" s="225">
        <v>5634.1836355129581</v>
      </c>
      <c r="BM65" s="135">
        <v>5829.7430545735269</v>
      </c>
      <c r="BN65" s="135">
        <v>5844.9152793379708</v>
      </c>
      <c r="BO65" s="135">
        <v>6021.92028268373</v>
      </c>
      <c r="BP65" s="135">
        <v>6150.0471122092558</v>
      </c>
      <c r="BQ65" s="135">
        <v>6254.2301665809637</v>
      </c>
      <c r="BR65" s="135">
        <v>6278.1540240304284</v>
      </c>
      <c r="BS65" s="135">
        <v>6277.7428137869683</v>
      </c>
      <c r="BT65" s="135">
        <v>6057.7870905554646</v>
      </c>
      <c r="BU65" s="135">
        <v>5823.4600947527733</v>
      </c>
      <c r="BV65" s="135">
        <v>5548.8647934568107</v>
      </c>
      <c r="BW65" s="135">
        <v>5263.1215717147206</v>
      </c>
      <c r="BX65" s="135">
        <v>5140.7142551300985</v>
      </c>
      <c r="BY65" s="135">
        <v>5213.1352403827468</v>
      </c>
      <c r="BZ65" s="136">
        <v>5342.2748056454957</v>
      </c>
    </row>
    <row r="66" spans="1:78" x14ac:dyDescent="0.2">
      <c r="B66" s="120" t="s">
        <v>320</v>
      </c>
      <c r="AH66" s="235">
        <v>237.93556884417498</v>
      </c>
      <c r="AI66" s="235">
        <v>222.99395501282527</v>
      </c>
      <c r="AJ66" s="235">
        <v>240.8963263144044</v>
      </c>
      <c r="AK66" s="235">
        <v>353.58915709533858</v>
      </c>
      <c r="AL66" s="235">
        <v>423.10973406822455</v>
      </c>
      <c r="AM66" s="235">
        <v>477.33396988499987</v>
      </c>
      <c r="AN66" s="235">
        <v>509.75565820906957</v>
      </c>
      <c r="AO66" s="235">
        <v>538.75761434871515</v>
      </c>
      <c r="AP66" s="235">
        <v>557.75962567776048</v>
      </c>
      <c r="AQ66" s="235">
        <v>546.69594680158127</v>
      </c>
      <c r="AR66" s="235">
        <v>448.47648946575839</v>
      </c>
      <c r="AS66" s="235">
        <v>573.42365678086026</v>
      </c>
      <c r="AT66" s="235">
        <v>728.65736452564443</v>
      </c>
      <c r="AU66" s="235">
        <v>912.00548740140607</v>
      </c>
      <c r="AV66" s="235">
        <v>1169.8955874766934</v>
      </c>
      <c r="AW66" s="235">
        <v>1523.4750993882485</v>
      </c>
      <c r="AX66" s="235">
        <v>1934.1688903818656</v>
      </c>
      <c r="AY66" s="235">
        <v>2185.1044721027133</v>
      </c>
      <c r="AZ66" s="235">
        <v>2388.9929042861677</v>
      </c>
      <c r="BA66" s="235">
        <v>2590.9624644056262</v>
      </c>
      <c r="BB66" s="235">
        <v>2816.7122116356427</v>
      </c>
      <c r="BC66" s="235">
        <v>3057.0678493680116</v>
      </c>
      <c r="BD66" s="235">
        <v>3218.1504200940067</v>
      </c>
      <c r="BE66" s="235">
        <v>3494.5375020533456</v>
      </c>
      <c r="BF66" s="235">
        <v>4045.52336439907</v>
      </c>
      <c r="BG66" s="235">
        <v>3915.594410359146</v>
      </c>
      <c r="BH66" s="235">
        <v>4111.128129095905</v>
      </c>
      <c r="BI66" s="235">
        <v>4345.7182876038469</v>
      </c>
      <c r="BJ66" s="235">
        <v>4563.6759126848401</v>
      </c>
      <c r="BK66" s="235">
        <v>4731.9667148485478</v>
      </c>
      <c r="BL66" s="225">
        <v>5166.5260312598566</v>
      </c>
      <c r="BM66" s="135">
        <v>5766.1778460131054</v>
      </c>
      <c r="BN66" s="135">
        <v>6010.0208260796007</v>
      </c>
      <c r="BO66" s="135">
        <v>6333.6952068481696</v>
      </c>
      <c r="BP66" s="135">
        <v>6531.7418298536159</v>
      </c>
      <c r="BQ66" s="135">
        <v>6570.320315297351</v>
      </c>
      <c r="BR66" s="135">
        <v>6982.356838120555</v>
      </c>
      <c r="BS66" s="135">
        <v>7214.346997589475</v>
      </c>
      <c r="BT66" s="135">
        <v>6977.5560121239823</v>
      </c>
      <c r="BU66" s="135">
        <v>6636.6344023368538</v>
      </c>
      <c r="BV66" s="135">
        <v>6844.4409673946138</v>
      </c>
      <c r="BW66" s="135">
        <v>6776.3919428391064</v>
      </c>
      <c r="BX66" s="135">
        <v>6372.9553616609237</v>
      </c>
      <c r="BY66" s="135">
        <v>6429.7778161358538</v>
      </c>
      <c r="BZ66" s="136">
        <v>6462.2805149105525</v>
      </c>
    </row>
    <row r="67" spans="1:78" x14ac:dyDescent="0.2">
      <c r="B67" s="120" t="s">
        <v>321</v>
      </c>
      <c r="AH67" s="235">
        <v>776.62415264718925</v>
      </c>
      <c r="AI67" s="235">
        <v>731.25855106498716</v>
      </c>
      <c r="AJ67" s="235">
        <v>793.64373371601221</v>
      </c>
      <c r="AK67" s="235">
        <v>1160.2187730360904</v>
      </c>
      <c r="AL67" s="235">
        <v>1390.6341681809788</v>
      </c>
      <c r="AM67" s="235">
        <v>1569.4632934855906</v>
      </c>
      <c r="AN67" s="235">
        <v>1670.3986290668349</v>
      </c>
      <c r="AO67" s="235">
        <v>1773.5734669966669</v>
      </c>
      <c r="AP67" s="235">
        <v>1830.9866455945789</v>
      </c>
      <c r="AQ67" s="235">
        <v>1794.8807297319495</v>
      </c>
      <c r="AR67" s="235">
        <v>1235.8788480850385</v>
      </c>
      <c r="AS67" s="235">
        <v>1376.1078981244441</v>
      </c>
      <c r="AT67" s="235">
        <v>1655.4256784622378</v>
      </c>
      <c r="AU67" s="235">
        <v>2144.4895381977417</v>
      </c>
      <c r="AV67" s="235">
        <v>2645.6940358893853</v>
      </c>
      <c r="AW67" s="235">
        <v>3082.7613100991443</v>
      </c>
      <c r="AX67" s="235">
        <v>3404.8845443194805</v>
      </c>
      <c r="AY67" s="235">
        <v>3655.5840625560268</v>
      </c>
      <c r="AZ67" s="235">
        <v>3808.746702601095</v>
      </c>
      <c r="BA67" s="235">
        <v>3797.1921785243439</v>
      </c>
      <c r="BB67" s="235">
        <v>3801.8986575461799</v>
      </c>
      <c r="BC67" s="235">
        <v>3875.413828235517</v>
      </c>
      <c r="BD67" s="235">
        <v>3677.217097053257</v>
      </c>
      <c r="BE67" s="235">
        <v>3694.3777652895683</v>
      </c>
      <c r="BF67" s="235">
        <v>3861.7675297619621</v>
      </c>
      <c r="BG67" s="235">
        <v>3963.3316802062882</v>
      </c>
      <c r="BH67" s="235">
        <v>4149.164402733506</v>
      </c>
      <c r="BI67" s="235">
        <v>4408.668865227748</v>
      </c>
      <c r="BJ67" s="235">
        <v>4461.2230738500239</v>
      </c>
      <c r="BK67" s="235">
        <v>4653.4535052493657</v>
      </c>
      <c r="BL67" s="225">
        <v>3783.7041534183963</v>
      </c>
      <c r="BM67" s="135">
        <v>3884.2502564856504</v>
      </c>
      <c r="BN67" s="135">
        <v>3627.1048756168507</v>
      </c>
      <c r="BO67" s="135">
        <v>3307.0500639335551</v>
      </c>
      <c r="BP67" s="135">
        <v>2971.6009336419838</v>
      </c>
      <c r="BQ67" s="135">
        <v>2656.6121593443845</v>
      </c>
      <c r="BR67" s="135">
        <v>2487.2079114894882</v>
      </c>
      <c r="BS67" s="135">
        <v>2342.9946635244823</v>
      </c>
      <c r="BT67" s="135">
        <v>2121.4234438329149</v>
      </c>
      <c r="BU67" s="135">
        <v>1867.2960959667619</v>
      </c>
      <c r="BV67" s="135">
        <v>1656.3669868602365</v>
      </c>
      <c r="BW67" s="135">
        <v>1665.1351459714317</v>
      </c>
      <c r="BX67" s="135">
        <v>1593.6744699176254</v>
      </c>
      <c r="BY67" s="135">
        <v>1600.0248552451633</v>
      </c>
      <c r="BZ67" s="136">
        <v>1608.3052354087258</v>
      </c>
    </row>
    <row r="68" spans="1:78" x14ac:dyDescent="0.2">
      <c r="B68" s="120" t="s">
        <v>322</v>
      </c>
      <c r="AH68" s="235">
        <v>775.09898080608536</v>
      </c>
      <c r="AI68" s="235">
        <v>730.60396947111121</v>
      </c>
      <c r="AJ68" s="235">
        <v>791.85095336129518</v>
      </c>
      <c r="AK68" s="235">
        <v>1157.76706831926</v>
      </c>
      <c r="AL68" s="235">
        <v>1387.1520086100147</v>
      </c>
      <c r="AM68" s="235">
        <v>1565.7006021273066</v>
      </c>
      <c r="AN68" s="235">
        <v>1665.8982599356507</v>
      </c>
      <c r="AO68" s="235">
        <v>1769.5114157452615</v>
      </c>
      <c r="AP68" s="235">
        <v>1826.6182380648258</v>
      </c>
      <c r="AQ68" s="235">
        <v>1792.1603442434471</v>
      </c>
      <c r="AR68" s="235">
        <v>1690.1713533332415</v>
      </c>
      <c r="AS68" s="235">
        <v>1623.8322441576806</v>
      </c>
      <c r="AT68" s="235">
        <v>1751.5341017599358</v>
      </c>
      <c r="AU68" s="235">
        <v>2400.2228296046255</v>
      </c>
      <c r="AV68" s="235">
        <v>3329.1985726278244</v>
      </c>
      <c r="AW68" s="235">
        <v>3685.9324323280966</v>
      </c>
      <c r="AX68" s="235">
        <v>3762.5789191754652</v>
      </c>
      <c r="AY68" s="235">
        <v>3532.6752861135665</v>
      </c>
      <c r="AZ68" s="235">
        <v>3186.8739117709561</v>
      </c>
      <c r="BA68" s="235">
        <v>2490.158982094928</v>
      </c>
      <c r="BB68" s="235">
        <v>2021.1418777810302</v>
      </c>
      <c r="BC68" s="235">
        <v>1731.5539485784464</v>
      </c>
      <c r="BD68" s="235">
        <v>1517.0594819000416</v>
      </c>
      <c r="BE68" s="235">
        <v>1381.8423503888826</v>
      </c>
      <c r="BF68" s="235">
        <v>1421.0644663716675</v>
      </c>
      <c r="BG68" s="235">
        <v>1262.8052580166161</v>
      </c>
      <c r="BH68" s="235">
        <v>1396.8838673073583</v>
      </c>
      <c r="BI68" s="235">
        <v>1451.9242356172765</v>
      </c>
      <c r="BJ68" s="235">
        <v>1510.9229366621807</v>
      </c>
      <c r="BK68" s="235">
        <v>1557.9539529699684</v>
      </c>
      <c r="BL68" s="225">
        <v>1900.6487103174836</v>
      </c>
      <c r="BM68" s="235">
        <v>3108.4909928861266</v>
      </c>
      <c r="BN68" s="235">
        <v>3428.1986210550958</v>
      </c>
      <c r="BO68" s="235">
        <v>3743.2198938566717</v>
      </c>
      <c r="BP68" s="235">
        <v>3931.4244557229486</v>
      </c>
      <c r="BQ68" s="235">
        <v>3438.7578331678842</v>
      </c>
      <c r="BR68" s="235">
        <v>2521.5450935626018</v>
      </c>
      <c r="BS68" s="235">
        <v>1990.6700383476636</v>
      </c>
      <c r="BT68" s="235">
        <v>1662.2395212990712</v>
      </c>
      <c r="BU68" s="235">
        <v>1472.0375473085683</v>
      </c>
      <c r="BV68" s="235">
        <v>2342.5509643585692</v>
      </c>
      <c r="BW68" s="235">
        <v>2397.2353661506536</v>
      </c>
      <c r="BX68" s="135">
        <v>2267.592557515914</v>
      </c>
      <c r="BY68" s="135">
        <v>2293.0665806712914</v>
      </c>
      <c r="BZ68" s="136">
        <v>2320.3915326776792</v>
      </c>
    </row>
    <row r="69" spans="1:78" x14ac:dyDescent="0.2">
      <c r="B69" s="120" t="s">
        <v>323</v>
      </c>
      <c r="AH69" s="235">
        <v>58.765127236780515</v>
      </c>
      <c r="AI69" s="235">
        <v>55.332430300863464</v>
      </c>
      <c r="AJ69" s="235">
        <v>60.052954615850552</v>
      </c>
      <c r="AK69" s="235">
        <v>87.790733249241086</v>
      </c>
      <c r="AL69" s="235">
        <v>105.22566617895845</v>
      </c>
      <c r="AM69" s="235">
        <v>118.75720040480923</v>
      </c>
      <c r="AN69" s="235">
        <v>126.39471440421406</v>
      </c>
      <c r="AO69" s="235">
        <v>134.20168571448596</v>
      </c>
      <c r="AP69" s="235">
        <v>138.5459914302869</v>
      </c>
      <c r="AQ69" s="235">
        <v>135.81395079977651</v>
      </c>
      <c r="AR69" s="235">
        <v>512.82433262054519</v>
      </c>
      <c r="AS69" s="235">
        <v>576.05835625513009</v>
      </c>
      <c r="AT69" s="235">
        <v>725.25698804264562</v>
      </c>
      <c r="AU69" s="235">
        <v>822.45056631835996</v>
      </c>
      <c r="AV69" s="235">
        <v>953.0790056515151</v>
      </c>
      <c r="AW69" s="235">
        <v>1238.6558866540715</v>
      </c>
      <c r="AX69" s="235">
        <v>1370.1175368005806</v>
      </c>
      <c r="AY69" s="235">
        <v>1637.0615043737412</v>
      </c>
      <c r="AZ69" s="235">
        <v>1780.5512074901137</v>
      </c>
      <c r="BA69" s="235">
        <v>1856.8832763541543</v>
      </c>
      <c r="BB69" s="235">
        <v>1693.042721450181</v>
      </c>
      <c r="BC69" s="235">
        <v>1414.8539211830835</v>
      </c>
      <c r="BD69" s="235">
        <v>1305.5957738550424</v>
      </c>
      <c r="BE69" s="235">
        <v>1270.9724714769245</v>
      </c>
      <c r="BF69" s="235">
        <v>1263.9361177815108</v>
      </c>
      <c r="BG69" s="235">
        <v>1294.9797765167532</v>
      </c>
      <c r="BH69" s="235">
        <v>1397.9572245438937</v>
      </c>
      <c r="BI69" s="235">
        <v>1512.599951341246</v>
      </c>
      <c r="BJ69" s="235">
        <v>1573.2324588101128</v>
      </c>
      <c r="BK69" s="235">
        <v>1854.0620953328585</v>
      </c>
      <c r="BL69" s="225">
        <v>3252.9164381663927</v>
      </c>
      <c r="BM69" s="235">
        <v>4149.2610574921428</v>
      </c>
      <c r="BN69" s="235">
        <v>5025.8014037057965</v>
      </c>
      <c r="BO69" s="235">
        <v>5724.6924644701421</v>
      </c>
      <c r="BP69" s="235">
        <v>6198.7106060305805</v>
      </c>
      <c r="BQ69" s="235">
        <v>6717.2155323454899</v>
      </c>
      <c r="BR69" s="235">
        <v>7154.9938499761975</v>
      </c>
      <c r="BS69" s="235">
        <v>7352.7066745116654</v>
      </c>
      <c r="BT69" s="235">
        <v>6988.3635790320286</v>
      </c>
      <c r="BU69" s="235">
        <v>6580.9577109592938</v>
      </c>
      <c r="BV69" s="235">
        <v>7100.8470855332889</v>
      </c>
      <c r="BW69" s="235">
        <v>7164.6942781159159</v>
      </c>
      <c r="BX69" s="135">
        <v>7096.6165952956908</v>
      </c>
      <c r="BY69" s="135">
        <v>7056.3225592658655</v>
      </c>
      <c r="BZ69" s="136">
        <v>6992.873488898289</v>
      </c>
    </row>
    <row r="70" spans="1:78" ht="26.25" customHeight="1" x14ac:dyDescent="0.2">
      <c r="B70" s="236" t="s">
        <v>324</v>
      </c>
      <c r="AH70" s="235">
        <v>1482.8570166003924</v>
      </c>
      <c r="AI70" s="235">
        <v>1394.3830540464087</v>
      </c>
      <c r="AJ70" s="235">
        <v>1510.6009757708669</v>
      </c>
      <c r="AK70" s="235">
        <v>2210.6444760846662</v>
      </c>
      <c r="AL70" s="235">
        <v>2647.8259020843047</v>
      </c>
      <c r="AM70" s="235">
        <v>2989.160038072911</v>
      </c>
      <c r="AN70" s="235">
        <v>3183.8283311589462</v>
      </c>
      <c r="AO70" s="235">
        <v>3379.1003141542983</v>
      </c>
      <c r="AP70" s="235">
        <v>3485.6644050207969</v>
      </c>
      <c r="AQ70" s="235">
        <v>3420.5579062571614</v>
      </c>
      <c r="AR70" s="235">
        <v>3716.4545063859432</v>
      </c>
      <c r="AS70" s="235">
        <v>3878.9889380782852</v>
      </c>
      <c r="AT70" s="235">
        <v>4074.6997244848417</v>
      </c>
      <c r="AU70" s="235">
        <v>4268.1288197180629</v>
      </c>
      <c r="AV70" s="235">
        <v>4543.5976539759831</v>
      </c>
      <c r="AW70" s="235">
        <v>5042.2452674943379</v>
      </c>
      <c r="AX70" s="235">
        <v>5316.6738835648284</v>
      </c>
      <c r="AY70" s="235">
        <v>5482.3687621801137</v>
      </c>
      <c r="AZ70" s="235">
        <v>5491.830616991756</v>
      </c>
      <c r="BA70" s="235">
        <v>5503.9229760150629</v>
      </c>
      <c r="BB70" s="235">
        <v>5517.6647292657235</v>
      </c>
      <c r="BC70" s="235">
        <v>5701.0097382381846</v>
      </c>
      <c r="BD70" s="235">
        <v>5878.7753567578902</v>
      </c>
      <c r="BE70" s="235">
        <v>6154.2699721467043</v>
      </c>
      <c r="BF70" s="235">
        <v>6450.8094660188272</v>
      </c>
      <c r="BG70" s="235">
        <v>5860.1083851755493</v>
      </c>
      <c r="BH70" s="235">
        <v>5840.770381839835</v>
      </c>
      <c r="BI70" s="235">
        <v>5711.5407537981364</v>
      </c>
      <c r="BJ70" s="235">
        <v>5899.1389285581399</v>
      </c>
      <c r="BK70" s="235">
        <v>5829.7870315081072</v>
      </c>
      <c r="BL70" s="235">
        <v>6351.7472451499052</v>
      </c>
      <c r="BM70" s="235">
        <v>6554.8249992494821</v>
      </c>
      <c r="BN70" s="235">
        <v>6645.5914493528498</v>
      </c>
      <c r="BO70" s="235">
        <v>6873.5143555607683</v>
      </c>
      <c r="BP70" s="235">
        <v>6933.7605782651071</v>
      </c>
      <c r="BQ70" s="235">
        <v>6941.3423087371402</v>
      </c>
      <c r="BR70" s="235">
        <v>6877.7049833638448</v>
      </c>
      <c r="BS70" s="235">
        <v>6779.1637019142654</v>
      </c>
      <c r="BT70" s="235">
        <v>6428.3218570244708</v>
      </c>
      <c r="BU70" s="235">
        <v>6021.2409491495519</v>
      </c>
      <c r="BV70" s="235">
        <v>5581.3552377625374</v>
      </c>
      <c r="BW70" s="235">
        <v>5263.1215717147252</v>
      </c>
      <c r="BX70" s="135">
        <v>5140.7142551301058</v>
      </c>
      <c r="BY70" s="135">
        <v>5213.1352403827541</v>
      </c>
      <c r="BZ70" s="136">
        <v>5342.2748056454993</v>
      </c>
    </row>
    <row r="71" spans="1:78" x14ac:dyDescent="0.2">
      <c r="B71" s="236" t="s">
        <v>301</v>
      </c>
      <c r="AH71" s="235">
        <v>1848.42382953423</v>
      </c>
      <c r="AI71" s="235">
        <v>1740.1889058497873</v>
      </c>
      <c r="AJ71" s="235">
        <v>1886.4439680075627</v>
      </c>
      <c r="AK71" s="235">
        <v>2759.3657316999302</v>
      </c>
      <c r="AL71" s="235">
        <v>3306.1215770381768</v>
      </c>
      <c r="AM71" s="235">
        <v>3731.2550659027061</v>
      </c>
      <c r="AN71" s="235">
        <v>3972.4472616157686</v>
      </c>
      <c r="AO71" s="235">
        <v>4216.0441828051289</v>
      </c>
      <c r="AP71" s="235">
        <v>4353.9105007674525</v>
      </c>
      <c r="AQ71" s="235">
        <v>4269.5509715767548</v>
      </c>
      <c r="AR71" s="235">
        <v>3887.3510235045837</v>
      </c>
      <c r="AS71" s="235">
        <v>4149.4221553181151</v>
      </c>
      <c r="AT71" s="235">
        <v>4860.8741327904636</v>
      </c>
      <c r="AU71" s="235">
        <v>6279.168421522133</v>
      </c>
      <c r="AV71" s="235">
        <v>8097.8672016454175</v>
      </c>
      <c r="AW71" s="235">
        <v>9530.8247284695608</v>
      </c>
      <c r="AX71" s="235">
        <v>10471.749890677393</v>
      </c>
      <c r="AY71" s="235">
        <v>11010.425325146049</v>
      </c>
      <c r="AZ71" s="235">
        <v>11165.164726148332</v>
      </c>
      <c r="BA71" s="235">
        <v>10735.196901379053</v>
      </c>
      <c r="BB71" s="235">
        <v>10332.795468413035</v>
      </c>
      <c r="BC71" s="235">
        <v>10078.889547365057</v>
      </c>
      <c r="BD71" s="235">
        <v>9718.0227729023482</v>
      </c>
      <c r="BE71" s="235">
        <v>9841.7300892087205</v>
      </c>
      <c r="BF71" s="235">
        <v>10592.291478314211</v>
      </c>
      <c r="BG71" s="235">
        <v>10436.711125098804</v>
      </c>
      <c r="BH71" s="235">
        <v>11055.133623680664</v>
      </c>
      <c r="BI71" s="235">
        <v>11718.911339790118</v>
      </c>
      <c r="BJ71" s="235">
        <v>12109.054382007156</v>
      </c>
      <c r="BK71" s="235">
        <v>12797.436268400741</v>
      </c>
      <c r="BL71" s="235">
        <v>13386.231723525181</v>
      </c>
      <c r="BM71" s="235">
        <v>16183.098208201067</v>
      </c>
      <c r="BN71" s="235">
        <v>17290.449556442461</v>
      </c>
      <c r="BO71" s="235">
        <v>18257.0635562315</v>
      </c>
      <c r="BP71" s="235">
        <v>18849.764359193279</v>
      </c>
      <c r="BQ71" s="235">
        <v>18695.793697998932</v>
      </c>
      <c r="BR71" s="235">
        <v>18546.552733815428</v>
      </c>
      <c r="BS71" s="235">
        <v>18399.297485845989</v>
      </c>
      <c r="BT71" s="235">
        <v>17379.047789818993</v>
      </c>
      <c r="BU71" s="235">
        <v>16359.144902174701</v>
      </c>
      <c r="BV71" s="235">
        <v>17911.715559840981</v>
      </c>
      <c r="BW71" s="235">
        <v>18003.456733077106</v>
      </c>
      <c r="BX71" s="135">
        <v>17330.838984390146</v>
      </c>
      <c r="BY71" s="135">
        <v>17379.191811318167</v>
      </c>
      <c r="BZ71" s="136">
        <v>17383.850771895242</v>
      </c>
    </row>
    <row r="72" spans="1:78" s="58" customFormat="1" ht="15.75" x14ac:dyDescent="0.25">
      <c r="A72" s="266"/>
      <c r="B72" s="262" t="s">
        <v>93</v>
      </c>
      <c r="C72" s="89"/>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8">
        <v>3331.2808461346226</v>
      </c>
      <c r="AI72" s="268">
        <v>3134.5719598961959</v>
      </c>
      <c r="AJ72" s="268">
        <v>3397.0449437784291</v>
      </c>
      <c r="AK72" s="268">
        <v>4970.0102077845959</v>
      </c>
      <c r="AL72" s="268">
        <v>5953.9474791224811</v>
      </c>
      <c r="AM72" s="268">
        <v>6720.4151039756171</v>
      </c>
      <c r="AN72" s="268">
        <v>7156.2755927747148</v>
      </c>
      <c r="AO72" s="268">
        <v>7595.1444969594286</v>
      </c>
      <c r="AP72" s="268">
        <v>7839.5749057882495</v>
      </c>
      <c r="AQ72" s="268">
        <v>7690.1088778339154</v>
      </c>
      <c r="AR72" s="268">
        <v>7603.8055298905265</v>
      </c>
      <c r="AS72" s="268">
        <v>8028.4110933964002</v>
      </c>
      <c r="AT72" s="268">
        <v>8935.5738572753071</v>
      </c>
      <c r="AU72" s="268">
        <v>10547.297241240196</v>
      </c>
      <c r="AV72" s="268">
        <v>12641.4648556214</v>
      </c>
      <c r="AW72" s="268">
        <v>14573.069995963899</v>
      </c>
      <c r="AX72" s="268">
        <v>15788.423774242219</v>
      </c>
      <c r="AY72" s="268">
        <v>16492.794087326161</v>
      </c>
      <c r="AZ72" s="268">
        <v>16656.995343140086</v>
      </c>
      <c r="BA72" s="268">
        <v>16239.119877394118</v>
      </c>
      <c r="BB72" s="268">
        <v>15850.460197678758</v>
      </c>
      <c r="BC72" s="268">
        <v>15779.89928560324</v>
      </c>
      <c r="BD72" s="268">
        <v>15596.798129660239</v>
      </c>
      <c r="BE72" s="268">
        <v>15996.000061355426</v>
      </c>
      <c r="BF72" s="268">
        <v>17043.100944333037</v>
      </c>
      <c r="BG72" s="268">
        <v>16296.819510274352</v>
      </c>
      <c r="BH72" s="268">
        <v>16895.904005520497</v>
      </c>
      <c r="BI72" s="268">
        <v>17430.452093588254</v>
      </c>
      <c r="BJ72" s="268">
        <v>18008.193310565297</v>
      </c>
      <c r="BK72" s="268">
        <v>18627.223299908848</v>
      </c>
      <c r="BL72" s="268">
        <v>19737.978968675088</v>
      </c>
      <c r="BM72" s="268">
        <v>22737.923207450549</v>
      </c>
      <c r="BN72" s="268">
        <v>23936.041005795312</v>
      </c>
      <c r="BO72" s="268">
        <v>25130.577911792268</v>
      </c>
      <c r="BP72" s="268">
        <v>25783.524937458387</v>
      </c>
      <c r="BQ72" s="268">
        <v>25637.136006736073</v>
      </c>
      <c r="BR72" s="268">
        <v>25424.257717179273</v>
      </c>
      <c r="BS72" s="268">
        <v>25178.461187760255</v>
      </c>
      <c r="BT72" s="268">
        <v>23807.369646843465</v>
      </c>
      <c r="BU72" s="268">
        <v>22380.385851324252</v>
      </c>
      <c r="BV72" s="268">
        <v>23493.070797603519</v>
      </c>
      <c r="BW72" s="268">
        <v>23266.57830479183</v>
      </c>
      <c r="BX72" s="48">
        <v>22471.553239520254</v>
      </c>
      <c r="BY72" s="48">
        <v>22592.327051700922</v>
      </c>
      <c r="BZ72" s="49">
        <v>22726.125577540741</v>
      </c>
    </row>
    <row r="73" spans="1:78" ht="26.25" customHeight="1" x14ac:dyDescent="0.25">
      <c r="B73" s="262" t="s">
        <v>263</v>
      </c>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135"/>
      <c r="BY73" s="135"/>
      <c r="BZ73" s="136"/>
    </row>
    <row r="74" spans="1:78" x14ac:dyDescent="0.2">
      <c r="B74" s="62" t="s">
        <v>135</v>
      </c>
      <c r="AH74" s="135">
        <v>0</v>
      </c>
      <c r="AI74" s="135">
        <v>0</v>
      </c>
      <c r="AJ74" s="135">
        <v>0</v>
      </c>
      <c r="AK74" s="135">
        <v>0</v>
      </c>
      <c r="AL74" s="135">
        <v>0</v>
      </c>
      <c r="AM74" s="135">
        <v>0</v>
      </c>
      <c r="AN74" s="135">
        <v>0</v>
      </c>
      <c r="AO74" s="135">
        <v>0</v>
      </c>
      <c r="AP74" s="135">
        <v>0</v>
      </c>
      <c r="AQ74" s="135">
        <v>0</v>
      </c>
      <c r="AR74" s="135">
        <v>0</v>
      </c>
      <c r="AS74" s="135">
        <v>0</v>
      </c>
      <c r="AT74" s="135">
        <v>0</v>
      </c>
      <c r="AU74" s="135">
        <v>0</v>
      </c>
      <c r="AV74" s="135">
        <v>0</v>
      </c>
      <c r="AW74" s="135">
        <v>0</v>
      </c>
      <c r="AX74" s="135">
        <v>0</v>
      </c>
      <c r="AY74" s="135">
        <v>0</v>
      </c>
      <c r="AZ74" s="135">
        <v>0</v>
      </c>
      <c r="BA74" s="135">
        <v>0</v>
      </c>
      <c r="BB74" s="135">
        <v>0</v>
      </c>
      <c r="BC74" s="135">
        <v>0</v>
      </c>
      <c r="BD74" s="135">
        <v>0</v>
      </c>
      <c r="BE74" s="135">
        <v>0</v>
      </c>
      <c r="BF74" s="135">
        <v>0</v>
      </c>
      <c r="BG74" s="135">
        <v>0</v>
      </c>
      <c r="BH74" s="135">
        <v>0</v>
      </c>
      <c r="BI74" s="135">
        <v>0</v>
      </c>
      <c r="BJ74" s="135">
        <v>4.1693981880745365</v>
      </c>
      <c r="BK74" s="135">
        <v>4.7243556462480267</v>
      </c>
      <c r="BL74" s="135">
        <v>243.60997842180888</v>
      </c>
      <c r="BM74" s="135">
        <v>339.27446500500974</v>
      </c>
      <c r="BN74" s="135">
        <v>486.3955318288464</v>
      </c>
      <c r="BO74" s="135">
        <v>141.76240867877846</v>
      </c>
      <c r="BP74" s="135">
        <v>152.90944786887951</v>
      </c>
      <c r="BQ74" s="135">
        <v>8.9173817733518579</v>
      </c>
      <c r="BR74" s="135">
        <v>11.538722749812706</v>
      </c>
      <c r="BS74" s="135">
        <v>4.0773719761938745</v>
      </c>
      <c r="BT74" s="135">
        <v>3.3481754820210936</v>
      </c>
      <c r="BU74" s="135">
        <v>136.64184668724164</v>
      </c>
      <c r="BV74" s="135">
        <v>134.33801584216619</v>
      </c>
      <c r="BW74" s="135">
        <v>132.34743647357286</v>
      </c>
      <c r="BX74" s="135">
        <v>130.00904009543862</v>
      </c>
      <c r="BY74" s="135">
        <v>127.55316448831967</v>
      </c>
      <c r="BZ74" s="136">
        <v>125.20141594233952</v>
      </c>
    </row>
    <row r="75" spans="1:78" x14ac:dyDescent="0.2">
      <c r="B75" s="98" t="s">
        <v>325</v>
      </c>
      <c r="AH75" s="135">
        <v>0</v>
      </c>
      <c r="AI75" s="135">
        <v>0</v>
      </c>
      <c r="AJ75" s="135">
        <v>0</v>
      </c>
      <c r="AK75" s="135">
        <v>0</v>
      </c>
      <c r="AL75" s="135">
        <v>0</v>
      </c>
      <c r="AM75" s="135">
        <v>0</v>
      </c>
      <c r="AN75" s="135">
        <v>0</v>
      </c>
      <c r="AO75" s="135">
        <v>0</v>
      </c>
      <c r="AP75" s="135">
        <v>0</v>
      </c>
      <c r="AQ75" s="135">
        <v>0</v>
      </c>
      <c r="AR75" s="135">
        <v>0</v>
      </c>
      <c r="AS75" s="135">
        <v>0</v>
      </c>
      <c r="AT75" s="135">
        <v>0</v>
      </c>
      <c r="AU75" s="135">
        <v>0</v>
      </c>
      <c r="AV75" s="135">
        <v>0</v>
      </c>
      <c r="AW75" s="135">
        <v>0</v>
      </c>
      <c r="AX75" s="135">
        <v>0</v>
      </c>
      <c r="AY75" s="135">
        <v>0</v>
      </c>
      <c r="AZ75" s="135">
        <v>0</v>
      </c>
      <c r="BA75" s="135">
        <v>0</v>
      </c>
      <c r="BB75" s="135">
        <v>0</v>
      </c>
      <c r="BC75" s="135">
        <v>0</v>
      </c>
      <c r="BD75" s="135">
        <v>0</v>
      </c>
      <c r="BE75" s="135">
        <v>0</v>
      </c>
      <c r="BF75" s="135">
        <v>0</v>
      </c>
      <c r="BG75" s="135">
        <v>0</v>
      </c>
      <c r="BH75" s="135">
        <v>0</v>
      </c>
      <c r="BI75" s="135">
        <v>0</v>
      </c>
      <c r="BJ75" s="135">
        <v>2.8946444461224492</v>
      </c>
      <c r="BK75" s="135">
        <v>3.2916324353884621</v>
      </c>
      <c r="BL75" s="135">
        <v>167.83889107404207</v>
      </c>
      <c r="BM75" s="135">
        <v>220.58926404961068</v>
      </c>
      <c r="BN75" s="135">
        <v>298.05357933867288</v>
      </c>
      <c r="BO75" s="135">
        <v>85.779595786347045</v>
      </c>
      <c r="BP75" s="135">
        <v>90.363677503581499</v>
      </c>
      <c r="BQ75" s="135">
        <v>5.149424701098944</v>
      </c>
      <c r="BR75" s="135">
        <v>6.4240697612082105</v>
      </c>
      <c r="BS75" s="135">
        <v>2.0186787787039129</v>
      </c>
      <c r="BT75" s="135">
        <v>1.6422765962057595</v>
      </c>
      <c r="BU75" s="135">
        <v>67.463581167414333</v>
      </c>
      <c r="BV75" s="135">
        <v>66.282790248745911</v>
      </c>
      <c r="BW75" s="135">
        <v>65.24605919506908</v>
      </c>
      <c r="BX75" s="135">
        <v>64.036939405248617</v>
      </c>
      <c r="BY75" s="135">
        <v>62.782959721806115</v>
      </c>
      <c r="BZ75" s="136">
        <v>61.590999930649033</v>
      </c>
    </row>
    <row r="76" spans="1:78" x14ac:dyDescent="0.2">
      <c r="B76" s="98" t="s">
        <v>326</v>
      </c>
      <c r="AH76" s="135">
        <v>0</v>
      </c>
      <c r="AI76" s="135">
        <v>0</v>
      </c>
      <c r="AJ76" s="135">
        <v>0</v>
      </c>
      <c r="AK76" s="135">
        <v>0</v>
      </c>
      <c r="AL76" s="135">
        <v>0</v>
      </c>
      <c r="AM76" s="135">
        <v>0</v>
      </c>
      <c r="AN76" s="135">
        <v>0</v>
      </c>
      <c r="AO76" s="135">
        <v>0</v>
      </c>
      <c r="AP76" s="135">
        <v>0</v>
      </c>
      <c r="AQ76" s="135">
        <v>0</v>
      </c>
      <c r="AR76" s="135">
        <v>0</v>
      </c>
      <c r="AS76" s="135">
        <v>0</v>
      </c>
      <c r="AT76" s="135">
        <v>0</v>
      </c>
      <c r="AU76" s="135">
        <v>0</v>
      </c>
      <c r="AV76" s="135">
        <v>0</v>
      </c>
      <c r="AW76" s="135">
        <v>0</v>
      </c>
      <c r="AX76" s="135">
        <v>0</v>
      </c>
      <c r="AY76" s="135">
        <v>0</v>
      </c>
      <c r="AZ76" s="135">
        <v>0</v>
      </c>
      <c r="BA76" s="135">
        <v>0</v>
      </c>
      <c r="BB76" s="135">
        <v>0</v>
      </c>
      <c r="BC76" s="135">
        <v>0</v>
      </c>
      <c r="BD76" s="135">
        <v>0</v>
      </c>
      <c r="BE76" s="135">
        <v>0</v>
      </c>
      <c r="BF76" s="135">
        <v>0</v>
      </c>
      <c r="BG76" s="135">
        <v>0</v>
      </c>
      <c r="BH76" s="135">
        <v>0</v>
      </c>
      <c r="BI76" s="135">
        <v>0</v>
      </c>
      <c r="BJ76" s="135">
        <v>1.274753741952088</v>
      </c>
      <c r="BK76" s="135">
        <v>1.4327232108595647</v>
      </c>
      <c r="BL76" s="135">
        <v>75.771087347766823</v>
      </c>
      <c r="BM76" s="135">
        <v>118.68520095539905</v>
      </c>
      <c r="BN76" s="135">
        <v>188.3419524901735</v>
      </c>
      <c r="BO76" s="135">
        <v>55.982812892431411</v>
      </c>
      <c r="BP76" s="135">
        <v>62.545770365298004</v>
      </c>
      <c r="BQ76" s="135">
        <v>3.7679570722529134</v>
      </c>
      <c r="BR76" s="135">
        <v>5.1146529886044947</v>
      </c>
      <c r="BS76" s="135">
        <v>2.0586931974899616</v>
      </c>
      <c r="BT76" s="135">
        <v>1.7058988858153341</v>
      </c>
      <c r="BU76" s="135">
        <v>69.178265519827292</v>
      </c>
      <c r="BV76" s="135">
        <v>68.055225593420289</v>
      </c>
      <c r="BW76" s="135">
        <v>67.101377278503762</v>
      </c>
      <c r="BX76" s="135">
        <v>65.972100690190032</v>
      </c>
      <c r="BY76" s="135">
        <v>64.770204766513572</v>
      </c>
      <c r="BZ76" s="136">
        <v>63.610416011690475</v>
      </c>
    </row>
    <row r="77" spans="1:78" x14ac:dyDescent="0.2">
      <c r="B77" s="120" t="s">
        <v>140</v>
      </c>
      <c r="AH77" s="235">
        <v>0</v>
      </c>
      <c r="AI77" s="235">
        <v>0</v>
      </c>
      <c r="AJ77" s="235">
        <v>0</v>
      </c>
      <c r="AK77" s="235">
        <v>0</v>
      </c>
      <c r="AL77" s="235">
        <v>0</v>
      </c>
      <c r="AM77" s="235">
        <v>0</v>
      </c>
      <c r="AN77" s="235">
        <v>0</v>
      </c>
      <c r="AO77" s="235">
        <v>0</v>
      </c>
      <c r="AP77" s="235">
        <v>0</v>
      </c>
      <c r="AQ77" s="235">
        <v>0</v>
      </c>
      <c r="AR77" s="235">
        <v>0</v>
      </c>
      <c r="AS77" s="235">
        <v>0</v>
      </c>
      <c r="AT77" s="235">
        <v>0</v>
      </c>
      <c r="AU77" s="235">
        <v>0</v>
      </c>
      <c r="AV77" s="235">
        <v>0</v>
      </c>
      <c r="AW77" s="235">
        <v>0</v>
      </c>
      <c r="AX77" s="235">
        <v>0</v>
      </c>
      <c r="AY77" s="235">
        <v>0</v>
      </c>
      <c r="AZ77" s="235">
        <v>0</v>
      </c>
      <c r="BA77" s="235">
        <v>0</v>
      </c>
      <c r="BB77" s="235">
        <v>0</v>
      </c>
      <c r="BC77" s="235">
        <v>0</v>
      </c>
      <c r="BD77" s="235">
        <v>0</v>
      </c>
      <c r="BE77" s="235">
        <v>9.4606496401178042</v>
      </c>
      <c r="BF77" s="235">
        <v>17.678765668709257</v>
      </c>
      <c r="BG77" s="235">
        <v>19.780048348389311</v>
      </c>
      <c r="BH77" s="235">
        <v>21.344680106778672</v>
      </c>
      <c r="BI77" s="235">
        <v>22.14261076044766</v>
      </c>
      <c r="BJ77" s="235">
        <v>23.659794661035342</v>
      </c>
      <c r="BK77" s="235">
        <v>24.281652310117568</v>
      </c>
      <c r="BL77" s="235">
        <v>24.443026607629093</v>
      </c>
      <c r="BM77" s="235">
        <v>24.796189097470378</v>
      </c>
      <c r="BN77" s="235">
        <v>23.864182378683775</v>
      </c>
      <c r="BO77" s="235">
        <v>24.601390102558653</v>
      </c>
      <c r="BP77" s="235">
        <v>61.031916500578063</v>
      </c>
      <c r="BQ77" s="235">
        <v>187.10261100264677</v>
      </c>
      <c r="BR77" s="235">
        <v>208.88435201378709</v>
      </c>
      <c r="BS77" s="235">
        <v>169.66699200228368</v>
      </c>
      <c r="BT77" s="235">
        <v>186.6072190138855</v>
      </c>
      <c r="BU77" s="235">
        <v>166.5</v>
      </c>
      <c r="BV77" s="235">
        <v>150.77235199712587</v>
      </c>
      <c r="BW77" s="235">
        <v>135.56401563534311</v>
      </c>
      <c r="BX77" s="135">
        <v>120.40048772326286</v>
      </c>
      <c r="BY77" s="135">
        <v>118.24248440158817</v>
      </c>
      <c r="BZ77" s="136">
        <v>116.18693932798978</v>
      </c>
    </row>
    <row r="78" spans="1:78" ht="24.75" customHeight="1" x14ac:dyDescent="0.2">
      <c r="B78" s="62" t="s">
        <v>146</v>
      </c>
      <c r="AH78" s="135">
        <v>0</v>
      </c>
      <c r="AI78" s="135">
        <v>0</v>
      </c>
      <c r="AJ78" s="135">
        <v>0</v>
      </c>
      <c r="AK78" s="135">
        <v>0</v>
      </c>
      <c r="AL78" s="135">
        <v>0</v>
      </c>
      <c r="AM78" s="135">
        <v>0</v>
      </c>
      <c r="AN78" s="135">
        <v>0</v>
      </c>
      <c r="AO78" s="135">
        <v>0</v>
      </c>
      <c r="AP78" s="135">
        <v>0</v>
      </c>
      <c r="AQ78" s="135">
        <v>0</v>
      </c>
      <c r="AR78" s="135">
        <v>0</v>
      </c>
      <c r="AS78" s="135">
        <v>0</v>
      </c>
      <c r="AT78" s="135">
        <v>0</v>
      </c>
      <c r="AU78" s="135">
        <v>0</v>
      </c>
      <c r="AV78" s="135">
        <v>0</v>
      </c>
      <c r="AW78" s="135">
        <v>0</v>
      </c>
      <c r="AX78" s="135">
        <v>0</v>
      </c>
      <c r="AY78" s="135">
        <v>0</v>
      </c>
      <c r="AZ78" s="135">
        <v>0</v>
      </c>
      <c r="BA78" s="135">
        <v>0</v>
      </c>
      <c r="BB78" s="135">
        <v>0</v>
      </c>
      <c r="BC78" s="135">
        <v>0</v>
      </c>
      <c r="BD78" s="135">
        <v>0</v>
      </c>
      <c r="BE78" s="135">
        <v>0</v>
      </c>
      <c r="BF78" s="135">
        <v>0</v>
      </c>
      <c r="BG78" s="135">
        <v>0</v>
      </c>
      <c r="BH78" s="135">
        <v>0</v>
      </c>
      <c r="BI78" s="135">
        <v>0</v>
      </c>
      <c r="BJ78" s="135">
        <v>56.592663764674114</v>
      </c>
      <c r="BK78" s="135">
        <v>55.246543884282367</v>
      </c>
      <c r="BL78" s="135">
        <v>57.746784419495086</v>
      </c>
      <c r="BM78" s="135">
        <v>54.1010485115495</v>
      </c>
      <c r="BN78" s="135">
        <v>49.824790413549493</v>
      </c>
      <c r="BO78" s="135">
        <v>51.271957305577466</v>
      </c>
      <c r="BP78" s="135">
        <v>47.410052393135025</v>
      </c>
      <c r="BQ78" s="135">
        <v>46.776212539912414</v>
      </c>
      <c r="BR78" s="135">
        <v>46.176847611949803</v>
      </c>
      <c r="BS78" s="135">
        <v>41.378159519999045</v>
      </c>
      <c r="BT78" s="135">
        <v>38.9414493789697</v>
      </c>
      <c r="BU78" s="135">
        <v>36.965647851564817</v>
      </c>
      <c r="BV78" s="135">
        <v>38.620609906879785</v>
      </c>
      <c r="BW78" s="135">
        <v>41.860085443493816</v>
      </c>
      <c r="BX78" s="135">
        <v>45.263745390510017</v>
      </c>
      <c r="BY78" s="135">
        <v>48.033749514393662</v>
      </c>
      <c r="BZ78" s="136">
        <v>48.566833681015758</v>
      </c>
    </row>
    <row r="79" spans="1:78" x14ac:dyDescent="0.2">
      <c r="B79" s="98" t="s">
        <v>325</v>
      </c>
      <c r="AH79" s="135">
        <v>0</v>
      </c>
      <c r="AI79" s="135">
        <v>0</v>
      </c>
      <c r="AJ79" s="135">
        <v>0</v>
      </c>
      <c r="AK79" s="135">
        <v>0</v>
      </c>
      <c r="AL79" s="135">
        <v>0</v>
      </c>
      <c r="AM79" s="135">
        <v>0</v>
      </c>
      <c r="AN79" s="135">
        <v>0</v>
      </c>
      <c r="AO79" s="135">
        <v>0</v>
      </c>
      <c r="AP79" s="135">
        <v>0</v>
      </c>
      <c r="AQ79" s="135">
        <v>0</v>
      </c>
      <c r="AR79" s="135">
        <v>0</v>
      </c>
      <c r="AS79" s="135">
        <v>0</v>
      </c>
      <c r="AT79" s="135">
        <v>0</v>
      </c>
      <c r="AU79" s="135">
        <v>0</v>
      </c>
      <c r="AV79" s="135">
        <v>0</v>
      </c>
      <c r="AW79" s="135">
        <v>0</v>
      </c>
      <c r="AX79" s="135">
        <v>0</v>
      </c>
      <c r="AY79" s="135">
        <v>0</v>
      </c>
      <c r="AZ79" s="135">
        <v>0</v>
      </c>
      <c r="BA79" s="135">
        <v>0</v>
      </c>
      <c r="BB79" s="135">
        <v>0</v>
      </c>
      <c r="BC79" s="135">
        <v>0</v>
      </c>
      <c r="BD79" s="135">
        <v>0</v>
      </c>
      <c r="BE79" s="135">
        <v>0</v>
      </c>
      <c r="BF79" s="135">
        <v>0</v>
      </c>
      <c r="BG79" s="135">
        <v>0</v>
      </c>
      <c r="BH79" s="135">
        <v>0</v>
      </c>
      <c r="BI79" s="135">
        <v>0</v>
      </c>
      <c r="BJ79" s="135">
        <v>27.900183235984336</v>
      </c>
      <c r="BK79" s="135">
        <v>26.518341064455537</v>
      </c>
      <c r="BL79" s="135">
        <v>27.256482246001678</v>
      </c>
      <c r="BM79" s="135">
        <v>25.156987557870519</v>
      </c>
      <c r="BN79" s="135">
        <v>22.720104428578569</v>
      </c>
      <c r="BO79" s="135">
        <v>23.482556445954483</v>
      </c>
      <c r="BP79" s="135">
        <v>20.007042109902979</v>
      </c>
      <c r="BQ79" s="135">
        <v>18.991142291204444</v>
      </c>
      <c r="BR79" s="135">
        <v>17.501025244928975</v>
      </c>
      <c r="BS79" s="135">
        <v>14.849239268324203</v>
      </c>
      <c r="BT79" s="135">
        <v>13.230420189613969</v>
      </c>
      <c r="BU79" s="135">
        <v>12.563111909805084</v>
      </c>
      <c r="BV79" s="135">
        <v>13.125565828938086</v>
      </c>
      <c r="BW79" s="135">
        <v>14.226531078052069</v>
      </c>
      <c r="BX79" s="135">
        <v>15.383295893563767</v>
      </c>
      <c r="BY79" s="135">
        <v>16.324707009600754</v>
      </c>
      <c r="BZ79" s="136">
        <v>16.505880516136095</v>
      </c>
    </row>
    <row r="80" spans="1:78" x14ac:dyDescent="0.2">
      <c r="B80" s="98" t="s">
        <v>326</v>
      </c>
      <c r="AH80" s="135">
        <v>0</v>
      </c>
      <c r="AI80" s="135">
        <v>0</v>
      </c>
      <c r="AJ80" s="135">
        <v>0</v>
      </c>
      <c r="AK80" s="135">
        <v>0</v>
      </c>
      <c r="AL80" s="135">
        <v>0</v>
      </c>
      <c r="AM80" s="135">
        <v>0</v>
      </c>
      <c r="AN80" s="135">
        <v>0</v>
      </c>
      <c r="AO80" s="135">
        <v>0</v>
      </c>
      <c r="AP80" s="135">
        <v>0</v>
      </c>
      <c r="AQ80" s="135">
        <v>0</v>
      </c>
      <c r="AR80" s="135">
        <v>0</v>
      </c>
      <c r="AS80" s="135">
        <v>0</v>
      </c>
      <c r="AT80" s="135">
        <v>0</v>
      </c>
      <c r="AU80" s="135">
        <v>0</v>
      </c>
      <c r="AV80" s="135">
        <v>0</v>
      </c>
      <c r="AW80" s="135">
        <v>0</v>
      </c>
      <c r="AX80" s="135">
        <v>0</v>
      </c>
      <c r="AY80" s="135">
        <v>0</v>
      </c>
      <c r="AZ80" s="135">
        <v>0</v>
      </c>
      <c r="BA80" s="135">
        <v>0</v>
      </c>
      <c r="BB80" s="135">
        <v>0</v>
      </c>
      <c r="BC80" s="135">
        <v>0</v>
      </c>
      <c r="BD80" s="135">
        <v>0</v>
      </c>
      <c r="BE80" s="135">
        <v>0</v>
      </c>
      <c r="BF80" s="135">
        <v>0</v>
      </c>
      <c r="BG80" s="135">
        <v>0</v>
      </c>
      <c r="BH80" s="135">
        <v>0</v>
      </c>
      <c r="BI80" s="135">
        <v>0</v>
      </c>
      <c r="BJ80" s="135">
        <v>28.692480528689774</v>
      </c>
      <c r="BK80" s="135">
        <v>28.728202819826834</v>
      </c>
      <c r="BL80" s="135">
        <v>30.490302173493408</v>
      </c>
      <c r="BM80" s="135">
        <v>28.944060953678985</v>
      </c>
      <c r="BN80" s="135">
        <v>27.104685984970924</v>
      </c>
      <c r="BO80" s="135">
        <v>27.789400859622987</v>
      </c>
      <c r="BP80" s="135">
        <v>27.403010283232042</v>
      </c>
      <c r="BQ80" s="135">
        <v>27.785070248707974</v>
      </c>
      <c r="BR80" s="135">
        <v>28.675822367020832</v>
      </c>
      <c r="BS80" s="135">
        <v>26.528920251674844</v>
      </c>
      <c r="BT80" s="135">
        <v>25.711029189355727</v>
      </c>
      <c r="BU80" s="135">
        <v>24.402535941759734</v>
      </c>
      <c r="BV80" s="135">
        <v>25.495044077941703</v>
      </c>
      <c r="BW80" s="135">
        <v>27.633554365441746</v>
      </c>
      <c r="BX80" s="135">
        <v>29.880449496946248</v>
      </c>
      <c r="BY80" s="135">
        <v>31.709042504792908</v>
      </c>
      <c r="BZ80" s="136">
        <v>32.060953164879663</v>
      </c>
    </row>
    <row r="81" spans="2:78" x14ac:dyDescent="0.2">
      <c r="B81" s="120" t="s">
        <v>152</v>
      </c>
      <c r="AH81" s="235">
        <v>0</v>
      </c>
      <c r="AI81" s="235">
        <v>0</v>
      </c>
      <c r="AJ81" s="235">
        <v>0</v>
      </c>
      <c r="AK81" s="235">
        <v>0</v>
      </c>
      <c r="AL81" s="235">
        <v>0</v>
      </c>
      <c r="AM81" s="235">
        <v>0</v>
      </c>
      <c r="AN81" s="235">
        <v>0</v>
      </c>
      <c r="AO81" s="235">
        <v>0</v>
      </c>
      <c r="AP81" s="235">
        <v>0</v>
      </c>
      <c r="AQ81" s="235">
        <v>0</v>
      </c>
      <c r="AR81" s="235">
        <v>2.6037289756380231</v>
      </c>
      <c r="AS81" s="235">
        <v>20.354902849812483</v>
      </c>
      <c r="AT81" s="235">
        <v>42.819490760891405</v>
      </c>
      <c r="AU81" s="235">
        <v>76.135782139504556</v>
      </c>
      <c r="AV81" s="235">
        <v>139.91042773692001</v>
      </c>
      <c r="AW81" s="235">
        <v>178.42152174898783</v>
      </c>
      <c r="AX81" s="235">
        <v>158.32279781503925</v>
      </c>
      <c r="AY81" s="235">
        <v>158.52222094684757</v>
      </c>
      <c r="AZ81" s="235">
        <v>160.1578719366789</v>
      </c>
      <c r="BA81" s="235">
        <v>156.18265633487789</v>
      </c>
      <c r="BB81" s="235">
        <v>160.51865280908655</v>
      </c>
      <c r="BC81" s="235">
        <v>178.6845744358715</v>
      </c>
      <c r="BD81" s="235">
        <v>184.9365325505465</v>
      </c>
      <c r="BE81" s="235">
        <v>205.30327480627398</v>
      </c>
      <c r="BF81" s="235">
        <v>227.04990587511196</v>
      </c>
      <c r="BG81" s="235">
        <v>249.56068790484534</v>
      </c>
      <c r="BH81" s="235">
        <v>268.91407157963022</v>
      </c>
      <c r="BI81" s="235">
        <v>289.22689059207994</v>
      </c>
      <c r="BJ81" s="235">
        <v>314.66556515853472</v>
      </c>
      <c r="BK81" s="235">
        <v>350.76031777775006</v>
      </c>
      <c r="BL81" s="235">
        <v>375.01654333107263</v>
      </c>
      <c r="BM81" s="235">
        <v>388.00419771008887</v>
      </c>
      <c r="BN81" s="235">
        <v>390.80098155047983</v>
      </c>
      <c r="BO81" s="235">
        <v>358.9794644316853</v>
      </c>
      <c r="BP81" s="235">
        <v>327.98012306811404</v>
      </c>
      <c r="BQ81" s="235">
        <v>302.91731733481913</v>
      </c>
      <c r="BR81" s="235">
        <v>283.99205641368042</v>
      </c>
      <c r="BS81" s="235">
        <v>0</v>
      </c>
      <c r="BT81" s="235">
        <v>0</v>
      </c>
      <c r="BU81" s="235">
        <v>0</v>
      </c>
      <c r="BV81" s="235">
        <v>0</v>
      </c>
      <c r="BW81" s="235">
        <v>0</v>
      </c>
      <c r="BX81" s="135">
        <v>0</v>
      </c>
      <c r="BY81" s="135">
        <v>0</v>
      </c>
      <c r="BZ81" s="136">
        <v>0</v>
      </c>
    </row>
    <row r="82" spans="2:78" ht="25.5" customHeight="1" x14ac:dyDescent="0.2">
      <c r="B82" s="120" t="s">
        <v>29</v>
      </c>
      <c r="AH82" s="235">
        <v>0</v>
      </c>
      <c r="AI82" s="235">
        <v>0</v>
      </c>
      <c r="AJ82" s="235">
        <v>0</v>
      </c>
      <c r="AK82" s="235">
        <v>0</v>
      </c>
      <c r="AL82" s="235">
        <v>0</v>
      </c>
      <c r="AM82" s="235">
        <v>0</v>
      </c>
      <c r="AN82" s="235">
        <v>0</v>
      </c>
      <c r="AO82" s="235">
        <v>0</v>
      </c>
      <c r="AP82" s="235">
        <v>0</v>
      </c>
      <c r="AQ82" s="235">
        <v>0</v>
      </c>
      <c r="AR82" s="235">
        <v>240.97256401983276</v>
      </c>
      <c r="AS82" s="235">
        <v>176.40536436795833</v>
      </c>
      <c r="AT82" s="235">
        <v>172.56165339196929</v>
      </c>
      <c r="AU82" s="235">
        <v>210.10821899884016</v>
      </c>
      <c r="AV82" s="235">
        <v>206.20286586623152</v>
      </c>
      <c r="AW82" s="235">
        <v>220.88920857909017</v>
      </c>
      <c r="AX82" s="235">
        <v>210.11724483350343</v>
      </c>
      <c r="AY82" s="235">
        <v>208.66488494371598</v>
      </c>
      <c r="AZ82" s="235">
        <v>196.8801426180849</v>
      </c>
      <c r="BA82" s="235">
        <v>186.76069545040855</v>
      </c>
      <c r="BB82" s="235">
        <v>204.17730829360764</v>
      </c>
      <c r="BC82" s="235">
        <v>184.61339094167764</v>
      </c>
      <c r="BD82" s="235">
        <v>176.36430592540216</v>
      </c>
      <c r="BE82" s="235">
        <v>187.72225723023362</v>
      </c>
      <c r="BF82" s="235">
        <v>182.79742185896365</v>
      </c>
      <c r="BG82" s="235">
        <v>204.40427443501773</v>
      </c>
      <c r="BH82" s="235">
        <v>206.50196823944557</v>
      </c>
      <c r="BI82" s="235">
        <v>238.67904385178622</v>
      </c>
      <c r="BJ82" s="235">
        <v>330.63473244871875</v>
      </c>
      <c r="BK82" s="235">
        <v>277.73054144960827</v>
      </c>
      <c r="BL82" s="235">
        <v>251.06620205006601</v>
      </c>
      <c r="BM82" s="235">
        <v>307.12960829703724</v>
      </c>
      <c r="BN82" s="235">
        <v>305.28769626949867</v>
      </c>
      <c r="BO82" s="235">
        <v>139.50707260347247</v>
      </c>
      <c r="BP82" s="235">
        <v>104.51550689014992</v>
      </c>
      <c r="BQ82" s="235">
        <v>9.3162084114844053</v>
      </c>
      <c r="BR82" s="235">
        <v>0</v>
      </c>
      <c r="BS82" s="235">
        <v>0</v>
      </c>
      <c r="BT82" s="235">
        <v>0</v>
      </c>
      <c r="BU82" s="235">
        <v>0</v>
      </c>
      <c r="BV82" s="235">
        <v>0</v>
      </c>
      <c r="BW82" s="235">
        <v>0</v>
      </c>
      <c r="BX82" s="135">
        <v>0</v>
      </c>
      <c r="BY82" s="135">
        <v>0</v>
      </c>
      <c r="BZ82" s="136">
        <v>0</v>
      </c>
    </row>
    <row r="83" spans="2:78" x14ac:dyDescent="0.2">
      <c r="B83" s="263" t="s">
        <v>325</v>
      </c>
      <c r="AH83" s="235">
        <v>0</v>
      </c>
      <c r="AI83" s="235">
        <v>0</v>
      </c>
      <c r="AJ83" s="235">
        <v>0</v>
      </c>
      <c r="AK83" s="235">
        <v>0</v>
      </c>
      <c r="AL83" s="235">
        <v>0</v>
      </c>
      <c r="AM83" s="235">
        <v>0</v>
      </c>
      <c r="AN83" s="235">
        <v>0</v>
      </c>
      <c r="AO83" s="235">
        <v>0</v>
      </c>
      <c r="AP83" s="235">
        <v>0</v>
      </c>
      <c r="AQ83" s="235">
        <v>0</v>
      </c>
      <c r="AR83" s="235">
        <v>0</v>
      </c>
      <c r="AS83" s="235">
        <v>0</v>
      </c>
      <c r="AT83" s="235">
        <v>0</v>
      </c>
      <c r="AU83" s="235">
        <v>0</v>
      </c>
      <c r="AV83" s="235">
        <v>0</v>
      </c>
      <c r="AW83" s="235">
        <v>0</v>
      </c>
      <c r="AX83" s="235">
        <v>0</v>
      </c>
      <c r="AY83" s="235">
        <v>0</v>
      </c>
      <c r="AZ83" s="235">
        <v>0</v>
      </c>
      <c r="BA83" s="235">
        <v>0</v>
      </c>
      <c r="BB83" s="235">
        <v>0</v>
      </c>
      <c r="BC83" s="235">
        <v>0</v>
      </c>
      <c r="BD83" s="235">
        <v>0</v>
      </c>
      <c r="BE83" s="235">
        <v>0</v>
      </c>
      <c r="BF83" s="235">
        <v>0</v>
      </c>
      <c r="BG83" s="235">
        <v>0</v>
      </c>
      <c r="BH83" s="235">
        <v>0</v>
      </c>
      <c r="BI83" s="235">
        <v>0</v>
      </c>
      <c r="BJ83" s="235">
        <v>24.209905446272405</v>
      </c>
      <c r="BK83" s="235">
        <v>20.753624286501026</v>
      </c>
      <c r="BL83" s="235">
        <v>17.129168346557918</v>
      </c>
      <c r="BM83" s="235">
        <v>17.454857393949986</v>
      </c>
      <c r="BN83" s="235">
        <v>17.264281243118724</v>
      </c>
      <c r="BO83" s="235">
        <v>10.868038630569055</v>
      </c>
      <c r="BP83" s="235">
        <v>8.6779847097856244</v>
      </c>
      <c r="BQ83" s="235">
        <v>0.59623733833500192</v>
      </c>
      <c r="BR83" s="235">
        <v>0</v>
      </c>
      <c r="BS83" s="235">
        <v>0</v>
      </c>
      <c r="BT83" s="235">
        <v>0</v>
      </c>
      <c r="BU83" s="235">
        <v>0</v>
      </c>
      <c r="BV83" s="235">
        <v>0</v>
      </c>
      <c r="BW83" s="235">
        <v>0</v>
      </c>
      <c r="BX83" s="135">
        <v>0</v>
      </c>
      <c r="BY83" s="135">
        <v>0</v>
      </c>
      <c r="BZ83" s="136">
        <v>0</v>
      </c>
    </row>
    <row r="84" spans="2:78" x14ac:dyDescent="0.2">
      <c r="B84" s="263" t="s">
        <v>326</v>
      </c>
      <c r="AH84" s="235">
        <v>0</v>
      </c>
      <c r="AI84" s="235">
        <v>0</v>
      </c>
      <c r="AJ84" s="235">
        <v>0</v>
      </c>
      <c r="AK84" s="235">
        <v>0</v>
      </c>
      <c r="AL84" s="235">
        <v>0</v>
      </c>
      <c r="AM84" s="235">
        <v>0</v>
      </c>
      <c r="AN84" s="235">
        <v>0</v>
      </c>
      <c r="AO84" s="235">
        <v>0</v>
      </c>
      <c r="AP84" s="235">
        <v>0</v>
      </c>
      <c r="AQ84" s="235">
        <v>0</v>
      </c>
      <c r="AR84" s="235">
        <v>0</v>
      </c>
      <c r="AS84" s="235">
        <v>0</v>
      </c>
      <c r="AT84" s="235">
        <v>0</v>
      </c>
      <c r="AU84" s="235">
        <v>0</v>
      </c>
      <c r="AV84" s="235">
        <v>0</v>
      </c>
      <c r="AW84" s="235">
        <v>0</v>
      </c>
      <c r="AX84" s="235">
        <v>0</v>
      </c>
      <c r="AY84" s="235">
        <v>0</v>
      </c>
      <c r="AZ84" s="235">
        <v>0</v>
      </c>
      <c r="BA84" s="235">
        <v>0</v>
      </c>
      <c r="BB84" s="235">
        <v>0</v>
      </c>
      <c r="BC84" s="235">
        <v>0</v>
      </c>
      <c r="BD84" s="235">
        <v>0</v>
      </c>
      <c r="BE84" s="235">
        <v>0</v>
      </c>
      <c r="BF84" s="235">
        <v>0</v>
      </c>
      <c r="BG84" s="235">
        <v>0</v>
      </c>
      <c r="BH84" s="235">
        <v>0</v>
      </c>
      <c r="BI84" s="235">
        <v>0</v>
      </c>
      <c r="BJ84" s="235">
        <v>306.42482700244631</v>
      </c>
      <c r="BK84" s="235">
        <v>256.97691716310726</v>
      </c>
      <c r="BL84" s="235">
        <v>233.93703370350809</v>
      </c>
      <c r="BM84" s="235">
        <v>289.67475090308727</v>
      </c>
      <c r="BN84" s="235">
        <v>288.02341502638001</v>
      </c>
      <c r="BO84" s="235">
        <v>128.63903397290341</v>
      </c>
      <c r="BP84" s="235">
        <v>95.837522180364303</v>
      </c>
      <c r="BQ84" s="235">
        <v>8.7199710731494022</v>
      </c>
      <c r="BR84" s="235">
        <v>0</v>
      </c>
      <c r="BS84" s="235">
        <v>0</v>
      </c>
      <c r="BT84" s="235">
        <v>0</v>
      </c>
      <c r="BU84" s="235">
        <v>0</v>
      </c>
      <c r="BV84" s="235">
        <v>0</v>
      </c>
      <c r="BW84" s="235">
        <v>0</v>
      </c>
      <c r="BX84" s="135">
        <v>0</v>
      </c>
      <c r="BY84" s="135">
        <v>0</v>
      </c>
      <c r="BZ84" s="136">
        <v>0</v>
      </c>
    </row>
    <row r="85" spans="2:78" ht="24.75" customHeight="1" x14ac:dyDescent="0.2">
      <c r="B85" s="62" t="s">
        <v>178</v>
      </c>
      <c r="AH85" s="135">
        <v>0</v>
      </c>
      <c r="AI85" s="135">
        <v>0</v>
      </c>
      <c r="AJ85" s="135">
        <v>0</v>
      </c>
      <c r="AK85" s="135">
        <v>0</v>
      </c>
      <c r="AL85" s="135">
        <v>0</v>
      </c>
      <c r="AM85" s="135">
        <v>0</v>
      </c>
      <c r="AN85" s="135">
        <v>0</v>
      </c>
      <c r="AO85" s="135">
        <v>0</v>
      </c>
      <c r="AP85" s="135">
        <v>0</v>
      </c>
      <c r="AQ85" s="135">
        <v>0</v>
      </c>
      <c r="AR85" s="135">
        <v>0</v>
      </c>
      <c r="AS85" s="135">
        <v>0</v>
      </c>
      <c r="AT85" s="135">
        <v>0</v>
      </c>
      <c r="AU85" s="135">
        <v>0</v>
      </c>
      <c r="AV85" s="135">
        <v>0</v>
      </c>
      <c r="AW85" s="135">
        <v>0</v>
      </c>
      <c r="AX85" s="135">
        <v>0</v>
      </c>
      <c r="AY85" s="135">
        <v>0</v>
      </c>
      <c r="AZ85" s="135">
        <v>0</v>
      </c>
      <c r="BA85" s="135">
        <v>0</v>
      </c>
      <c r="BB85" s="135">
        <v>0</v>
      </c>
      <c r="BC85" s="135">
        <v>0</v>
      </c>
      <c r="BD85" s="135">
        <v>0</v>
      </c>
      <c r="BE85" s="135">
        <v>0</v>
      </c>
      <c r="BF85" s="135">
        <v>0</v>
      </c>
      <c r="BG85" s="135">
        <v>0</v>
      </c>
      <c r="BH85" s="135">
        <v>0</v>
      </c>
      <c r="BI85" s="135">
        <v>0</v>
      </c>
      <c r="BJ85" s="135">
        <v>145.74813322695599</v>
      </c>
      <c r="BK85" s="135">
        <v>145.72209868155159</v>
      </c>
      <c r="BL85" s="135">
        <v>153.82255125120244</v>
      </c>
      <c r="BM85" s="135">
        <v>157.90212459961381</v>
      </c>
      <c r="BN85" s="135">
        <v>146.22662937764684</v>
      </c>
      <c r="BO85" s="135">
        <v>50.701012161663641</v>
      </c>
      <c r="BP85" s="135">
        <v>42.115178294343174</v>
      </c>
      <c r="BQ85" s="135">
        <v>39.370341296717143</v>
      </c>
      <c r="BR85" s="135">
        <v>35.394059670773792</v>
      </c>
      <c r="BS85" s="135">
        <v>31.275083976337818</v>
      </c>
      <c r="BT85" s="135">
        <v>28.32435718392205</v>
      </c>
      <c r="BU85" s="135">
        <v>25.508097715380739</v>
      </c>
      <c r="BV85" s="135">
        <v>26.161268269605589</v>
      </c>
      <c r="BW85" s="135">
        <v>27.771656531405924</v>
      </c>
      <c r="BX85" s="135">
        <v>29.351211757340472</v>
      </c>
      <c r="BY85" s="135">
        <v>30.398132779451107</v>
      </c>
      <c r="BZ85" s="136">
        <v>29.919770114021699</v>
      </c>
    </row>
    <row r="86" spans="2:78" x14ac:dyDescent="0.2">
      <c r="B86" s="98" t="s">
        <v>325</v>
      </c>
      <c r="AH86" s="135">
        <v>0</v>
      </c>
      <c r="AI86" s="135">
        <v>0</v>
      </c>
      <c r="AJ86" s="135">
        <v>0</v>
      </c>
      <c r="AK86" s="135">
        <v>0</v>
      </c>
      <c r="AL86" s="135">
        <v>0</v>
      </c>
      <c r="AM86" s="135">
        <v>0</v>
      </c>
      <c r="AN86" s="135">
        <v>0</v>
      </c>
      <c r="AO86" s="135">
        <v>0</v>
      </c>
      <c r="AP86" s="135">
        <v>0</v>
      </c>
      <c r="AQ86" s="135">
        <v>0</v>
      </c>
      <c r="AR86" s="135">
        <v>0</v>
      </c>
      <c r="AS86" s="135">
        <v>0</v>
      </c>
      <c r="AT86" s="135">
        <v>0</v>
      </c>
      <c r="AU86" s="135">
        <v>0</v>
      </c>
      <c r="AV86" s="135">
        <v>0</v>
      </c>
      <c r="AW86" s="135">
        <v>0</v>
      </c>
      <c r="AX86" s="135">
        <v>0</v>
      </c>
      <c r="AY86" s="135">
        <v>0</v>
      </c>
      <c r="AZ86" s="135">
        <v>0</v>
      </c>
      <c r="BA86" s="135">
        <v>0</v>
      </c>
      <c r="BB86" s="135">
        <v>0</v>
      </c>
      <c r="BC86" s="135">
        <v>0</v>
      </c>
      <c r="BD86" s="135">
        <v>0</v>
      </c>
      <c r="BE86" s="135">
        <v>0</v>
      </c>
      <c r="BF86" s="135">
        <v>0</v>
      </c>
      <c r="BG86" s="135">
        <v>0</v>
      </c>
      <c r="BH86" s="135">
        <v>0</v>
      </c>
      <c r="BI86" s="135">
        <v>0</v>
      </c>
      <c r="BJ86" s="135">
        <v>0.29149626645391197</v>
      </c>
      <c r="BK86" s="135">
        <v>0</v>
      </c>
      <c r="BL86" s="135">
        <v>0</v>
      </c>
      <c r="BM86" s="135">
        <v>0</v>
      </c>
      <c r="BN86" s="135">
        <v>0</v>
      </c>
      <c r="BO86" s="135">
        <v>0</v>
      </c>
      <c r="BP86" s="135">
        <v>0</v>
      </c>
      <c r="BQ86" s="135">
        <v>0</v>
      </c>
      <c r="BR86" s="135">
        <v>0</v>
      </c>
      <c r="BS86" s="135">
        <v>5.1927814266340567E-3</v>
      </c>
      <c r="BT86" s="135">
        <v>7.6173507917177072E-3</v>
      </c>
      <c r="BU86" s="135">
        <v>6.035002280377455E-3</v>
      </c>
      <c r="BV86" s="135">
        <v>6.1895369629800289E-3</v>
      </c>
      <c r="BW86" s="135">
        <v>6.5705413381684881E-3</v>
      </c>
      <c r="BX86" s="135">
        <v>6.9442508753072779E-3</v>
      </c>
      <c r="BY86" s="135">
        <v>7.1919436208163568E-3</v>
      </c>
      <c r="BZ86" s="136">
        <v>7.0787670206264152E-3</v>
      </c>
    </row>
    <row r="87" spans="2:78" x14ac:dyDescent="0.2">
      <c r="B87" s="98" t="s">
        <v>326</v>
      </c>
      <c r="AH87" s="135">
        <v>0</v>
      </c>
      <c r="AI87" s="135">
        <v>0</v>
      </c>
      <c r="AJ87" s="135">
        <v>0</v>
      </c>
      <c r="AK87" s="135">
        <v>0</v>
      </c>
      <c r="AL87" s="135">
        <v>0</v>
      </c>
      <c r="AM87" s="135">
        <v>0</v>
      </c>
      <c r="AN87" s="135">
        <v>0</v>
      </c>
      <c r="AO87" s="135">
        <v>0</v>
      </c>
      <c r="AP87" s="135">
        <v>0</v>
      </c>
      <c r="AQ87" s="135">
        <v>0</v>
      </c>
      <c r="AR87" s="135">
        <v>0</v>
      </c>
      <c r="AS87" s="135">
        <v>0</v>
      </c>
      <c r="AT87" s="135">
        <v>0</v>
      </c>
      <c r="AU87" s="135">
        <v>0</v>
      </c>
      <c r="AV87" s="135">
        <v>0</v>
      </c>
      <c r="AW87" s="135">
        <v>0</v>
      </c>
      <c r="AX87" s="135">
        <v>0</v>
      </c>
      <c r="AY87" s="135">
        <v>0</v>
      </c>
      <c r="AZ87" s="135">
        <v>0</v>
      </c>
      <c r="BA87" s="135">
        <v>0</v>
      </c>
      <c r="BB87" s="135">
        <v>0</v>
      </c>
      <c r="BC87" s="135">
        <v>0</v>
      </c>
      <c r="BD87" s="135">
        <v>0</v>
      </c>
      <c r="BE87" s="135">
        <v>0</v>
      </c>
      <c r="BF87" s="135">
        <v>0</v>
      </c>
      <c r="BG87" s="135">
        <v>0</v>
      </c>
      <c r="BH87" s="135">
        <v>0</v>
      </c>
      <c r="BI87" s="135">
        <v>0</v>
      </c>
      <c r="BJ87" s="135">
        <v>145.45663696050207</v>
      </c>
      <c r="BK87" s="135">
        <v>145.72209868155159</v>
      </c>
      <c r="BL87" s="135">
        <v>153.82255125120244</v>
      </c>
      <c r="BM87" s="135">
        <v>157.90212459961381</v>
      </c>
      <c r="BN87" s="135">
        <v>146.22662937764684</v>
      </c>
      <c r="BO87" s="135">
        <v>50.701012161663641</v>
      </c>
      <c r="BP87" s="135">
        <v>42.115178294343174</v>
      </c>
      <c r="BQ87" s="135">
        <v>39.370341296717143</v>
      </c>
      <c r="BR87" s="135">
        <v>35.394059670773792</v>
      </c>
      <c r="BS87" s="135">
        <v>31.269891194911185</v>
      </c>
      <c r="BT87" s="135">
        <v>28.316739833130331</v>
      </c>
      <c r="BU87" s="135">
        <v>25.502062713100361</v>
      </c>
      <c r="BV87" s="135">
        <v>26.155078732642608</v>
      </c>
      <c r="BW87" s="135">
        <v>27.765085990067757</v>
      </c>
      <c r="BX87" s="135">
        <v>29.344267506465165</v>
      </c>
      <c r="BY87" s="135">
        <v>30.390940835830289</v>
      </c>
      <c r="BZ87" s="136">
        <v>29.912691347001072</v>
      </c>
    </row>
    <row r="88" spans="2:78" ht="24.95" customHeight="1" x14ac:dyDescent="0.2">
      <c r="B88" s="120" t="s">
        <v>327</v>
      </c>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v>6.2130716288861132</v>
      </c>
      <c r="BR88" s="235">
        <v>58.708144790790456</v>
      </c>
      <c r="BS88" s="235">
        <v>509.71972199069188</v>
      </c>
      <c r="BT88" s="235">
        <v>1610.0937033917644</v>
      </c>
      <c r="BU88" s="235">
        <v>3383.5773367196034</v>
      </c>
      <c r="BV88" s="235"/>
      <c r="BW88" s="235"/>
      <c r="BX88" s="135"/>
      <c r="BY88" s="135"/>
      <c r="BZ88" s="136"/>
    </row>
    <row r="89" spans="2:78" x14ac:dyDescent="0.2">
      <c r="B89" s="120" t="s">
        <v>328</v>
      </c>
      <c r="BL89" s="235"/>
      <c r="BM89" s="235"/>
      <c r="BN89" s="235"/>
      <c r="BO89" s="235"/>
      <c r="BP89" s="235"/>
      <c r="BQ89" s="235"/>
      <c r="BR89" s="235"/>
      <c r="BS89" s="235"/>
      <c r="BT89" s="235"/>
      <c r="BU89" s="235">
        <v>0</v>
      </c>
      <c r="BV89" s="235">
        <v>-194.42925141388514</v>
      </c>
      <c r="BW89" s="235">
        <v>-468.04198997237768</v>
      </c>
      <c r="BX89" s="135">
        <v>-688.30095812641662</v>
      </c>
      <c r="BY89" s="135">
        <v>-597.17157576789509</v>
      </c>
      <c r="BZ89" s="136">
        <v>-764.51459744209831</v>
      </c>
    </row>
    <row r="90" spans="2:78" x14ac:dyDescent="0.2">
      <c r="B90" s="120" t="s">
        <v>187</v>
      </c>
      <c r="AH90" s="235">
        <v>0</v>
      </c>
      <c r="AI90" s="235">
        <v>0</v>
      </c>
      <c r="AJ90" s="235">
        <v>0</v>
      </c>
      <c r="AK90" s="235">
        <v>0</v>
      </c>
      <c r="AL90" s="235">
        <v>0</v>
      </c>
      <c r="AM90" s="235">
        <v>0</v>
      </c>
      <c r="AN90" s="235">
        <v>0</v>
      </c>
      <c r="AO90" s="235">
        <v>0</v>
      </c>
      <c r="AP90" s="235">
        <v>0</v>
      </c>
      <c r="AQ90" s="235">
        <v>0</v>
      </c>
      <c r="AR90" s="235">
        <v>69.167294435184189</v>
      </c>
      <c r="AS90" s="235">
        <v>48.583554812435658</v>
      </c>
      <c r="AT90" s="235">
        <v>18.818690066557135</v>
      </c>
      <c r="AU90" s="235">
        <v>7.0678555053688221</v>
      </c>
      <c r="AV90" s="235">
        <v>3.594002613938069</v>
      </c>
      <c r="AW90" s="235">
        <v>2.0570557565792882</v>
      </c>
      <c r="AX90" s="235">
        <v>1.3158014841161849</v>
      </c>
      <c r="AY90" s="235">
        <v>2.405367645606233</v>
      </c>
      <c r="AZ90" s="235">
        <v>0</v>
      </c>
      <c r="BA90" s="235">
        <v>0.32692130201921582</v>
      </c>
      <c r="BB90" s="235">
        <v>0.76782620795036671</v>
      </c>
      <c r="BC90" s="235">
        <v>0.30949078223717225</v>
      </c>
      <c r="BD90" s="235">
        <v>6.1479701957025339E-2</v>
      </c>
      <c r="BE90" s="235">
        <v>0.47206626450544042</v>
      </c>
      <c r="BF90" s="235">
        <v>0.4612724636855447</v>
      </c>
      <c r="BG90" s="235">
        <v>0.16762238069354066</v>
      </c>
      <c r="BH90" s="235">
        <v>0.11171847397477654</v>
      </c>
      <c r="BI90" s="235">
        <v>0</v>
      </c>
      <c r="BJ90" s="235">
        <v>0</v>
      </c>
      <c r="BK90" s="235">
        <v>0</v>
      </c>
      <c r="BL90" s="235">
        <v>0</v>
      </c>
      <c r="BM90" s="235">
        <v>0</v>
      </c>
      <c r="BN90" s="235">
        <v>0</v>
      </c>
      <c r="BO90" s="235">
        <v>0</v>
      </c>
      <c r="BP90" s="235">
        <v>0</v>
      </c>
      <c r="BQ90" s="235">
        <v>0</v>
      </c>
      <c r="BR90" s="235">
        <v>0</v>
      </c>
      <c r="BS90" s="235">
        <v>0</v>
      </c>
      <c r="BT90" s="235">
        <v>0</v>
      </c>
      <c r="BU90" s="235">
        <v>0</v>
      </c>
      <c r="BV90" s="235">
        <v>0</v>
      </c>
      <c r="BW90" s="235">
        <v>0</v>
      </c>
      <c r="BX90" s="135">
        <v>0</v>
      </c>
      <c r="BY90" s="135">
        <v>0</v>
      </c>
      <c r="BZ90" s="136">
        <v>0</v>
      </c>
    </row>
    <row r="91" spans="2:78" ht="26.25" customHeight="1" x14ac:dyDescent="0.25">
      <c r="B91" s="89" t="s">
        <v>329</v>
      </c>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54" t="str">
        <f>'Table 3a'!BH91</f>
        <v>Definition change -&gt;</v>
      </c>
      <c r="BI91" s="235"/>
      <c r="BJ91" s="235"/>
      <c r="BK91" s="235"/>
      <c r="BL91" s="254" t="str">
        <f>'Table 3a'!BL91</f>
        <v>Definition change -&gt;</v>
      </c>
      <c r="BM91" s="235"/>
      <c r="BN91" s="235"/>
      <c r="BO91" s="235"/>
      <c r="BP91" s="235"/>
      <c r="BQ91" s="235"/>
      <c r="BR91" s="235"/>
      <c r="BS91" s="235"/>
      <c r="BT91" s="235"/>
      <c r="BU91" s="235"/>
      <c r="BV91" s="235"/>
      <c r="BW91" s="235"/>
      <c r="BX91" s="135"/>
      <c r="BY91" s="135"/>
      <c r="BZ91" s="136"/>
    </row>
    <row r="92" spans="2:78" x14ac:dyDescent="0.2">
      <c r="B92" s="120" t="s">
        <v>330</v>
      </c>
      <c r="AH92" s="235">
        <v>4948.4074704718178</v>
      </c>
      <c r="AI92" s="235">
        <v>4719.645548696164</v>
      </c>
      <c r="AJ92" s="235">
        <v>4896.5218134931265</v>
      </c>
      <c r="AK92" s="235">
        <v>6293.0547830907717</v>
      </c>
      <c r="AL92" s="235">
        <v>6768.1386052618809</v>
      </c>
      <c r="AM92" s="235">
        <v>7222.5764869435889</v>
      </c>
      <c r="AN92" s="235">
        <v>7873.6713811079371</v>
      </c>
      <c r="AO92" s="235">
        <v>8403.189457605411</v>
      </c>
      <c r="AP92" s="235">
        <v>8682.0709498363558</v>
      </c>
      <c r="AQ92" s="235">
        <v>8666.5961193914463</v>
      </c>
      <c r="AR92" s="235">
        <v>9055.1118080689248</v>
      </c>
      <c r="AS92" s="235">
        <v>9543.5951065705704</v>
      </c>
      <c r="AT92" s="235">
        <v>10155.221735961284</v>
      </c>
      <c r="AU92" s="235">
        <v>9954.8032766893321</v>
      </c>
      <c r="AV92" s="235">
        <v>11748.110050093805</v>
      </c>
      <c r="AW92" s="235">
        <v>12758.936554779943</v>
      </c>
      <c r="AX92" s="235">
        <v>13039.974101554582</v>
      </c>
      <c r="AY92" s="235">
        <v>12882.746072601693</v>
      </c>
      <c r="AZ92" s="235">
        <v>12591.115910802766</v>
      </c>
      <c r="BA92" s="235">
        <v>12554.589693403545</v>
      </c>
      <c r="BB92" s="235">
        <v>12313.102354279396</v>
      </c>
      <c r="BC92" s="235">
        <v>12753.314167912704</v>
      </c>
      <c r="BD92" s="235">
        <v>13318.325137392912</v>
      </c>
      <c r="BE92" s="235">
        <v>14208.998231048205</v>
      </c>
      <c r="BF92" s="235">
        <v>14428.457018679785</v>
      </c>
      <c r="BG92" s="235">
        <v>14391.298586282022</v>
      </c>
      <c r="BH92" s="225">
        <v>15855.809384124754</v>
      </c>
      <c r="BI92" s="235">
        <v>16060.49544194756</v>
      </c>
      <c r="BJ92" s="235">
        <v>16689.68829850277</v>
      </c>
      <c r="BK92" s="235">
        <v>16996.868559615796</v>
      </c>
      <c r="BL92" s="225">
        <v>16793.474746544955</v>
      </c>
      <c r="BM92" s="235">
        <v>17376.615621016674</v>
      </c>
      <c r="BN92" s="235">
        <v>17341.114348463219</v>
      </c>
      <c r="BO92" s="235">
        <v>17083.644622468666</v>
      </c>
      <c r="BP92" s="235">
        <v>16334.133957828681</v>
      </c>
      <c r="BQ92" s="235">
        <v>13723.834742600737</v>
      </c>
      <c r="BR92" s="235">
        <v>13153.794036914398</v>
      </c>
      <c r="BS92" s="235">
        <v>12590.82118957338</v>
      </c>
      <c r="BT92" s="235">
        <v>11812.020772390124</v>
      </c>
      <c r="BU92" s="235">
        <v>11203.916194719917</v>
      </c>
      <c r="BV92" s="235">
        <v>10522.904394946834</v>
      </c>
      <c r="BW92" s="235">
        <v>9958.2250949865302</v>
      </c>
      <c r="BX92" s="135">
        <v>9565.2319391939</v>
      </c>
      <c r="BY92" s="135">
        <v>9526.8313282569416</v>
      </c>
      <c r="BZ92" s="136">
        <v>9661.9940492948463</v>
      </c>
    </row>
    <row r="93" spans="2:78" x14ac:dyDescent="0.2">
      <c r="B93" s="120" t="s">
        <v>320</v>
      </c>
      <c r="AH93" s="235">
        <v>965.65561281849671</v>
      </c>
      <c r="AI93" s="235">
        <v>924.95566029723818</v>
      </c>
      <c r="AJ93" s="235">
        <v>952.1014637347746</v>
      </c>
      <c r="AK93" s="235">
        <v>1137.7348808591216</v>
      </c>
      <c r="AL93" s="235">
        <v>1362.5810255322597</v>
      </c>
      <c r="AM93" s="235">
        <v>1522.5105760199133</v>
      </c>
      <c r="AN93" s="235">
        <v>1644.4530218483374</v>
      </c>
      <c r="AO93" s="235">
        <v>1821.687159799523</v>
      </c>
      <c r="AP93" s="235">
        <v>2061.4753339378763</v>
      </c>
      <c r="AQ93" s="235">
        <v>2085.6375604758837</v>
      </c>
      <c r="AR93" s="235">
        <v>2197.2307236806696</v>
      </c>
      <c r="AS93" s="235">
        <v>2522.5311092943653</v>
      </c>
      <c r="AT93" s="235">
        <v>2961.3070346100371</v>
      </c>
      <c r="AU93" s="235">
        <v>3494.9475592142944</v>
      </c>
      <c r="AV93" s="235">
        <v>4623.9003913540455</v>
      </c>
      <c r="AW93" s="235">
        <v>5740.210135898692</v>
      </c>
      <c r="AX93" s="235">
        <v>6791.9746456064931</v>
      </c>
      <c r="AY93" s="235">
        <v>7683.0527627795418</v>
      </c>
      <c r="AZ93" s="235">
        <v>8198.8957789620163</v>
      </c>
      <c r="BA93" s="235">
        <v>8686.6481930221671</v>
      </c>
      <c r="BB93" s="235">
        <v>9145.0190191632391</v>
      </c>
      <c r="BC93" s="235">
        <v>9703.9508841802763</v>
      </c>
      <c r="BD93" s="235">
        <v>10230.490454349061</v>
      </c>
      <c r="BE93" s="235">
        <v>11012.282951935129</v>
      </c>
      <c r="BF93" s="235">
        <v>11510.358238138379</v>
      </c>
      <c r="BG93" s="235">
        <v>11696.014544856789</v>
      </c>
      <c r="BH93" s="225">
        <v>11399.862253723219</v>
      </c>
      <c r="BI93" s="235">
        <v>11357.923923735652</v>
      </c>
      <c r="BJ93" s="235">
        <v>11406.144181831392</v>
      </c>
      <c r="BK93" s="235">
        <v>12050.799301316658</v>
      </c>
      <c r="BL93" s="225">
        <v>12587.821619949609</v>
      </c>
      <c r="BM93" s="235">
        <v>13772.835972006029</v>
      </c>
      <c r="BN93" s="235">
        <v>14215.896716953326</v>
      </c>
      <c r="BO93" s="235">
        <v>14726.42519233112</v>
      </c>
      <c r="BP93" s="235">
        <v>15571.525892348483</v>
      </c>
      <c r="BQ93" s="235">
        <v>15241.678782108744</v>
      </c>
      <c r="BR93" s="235">
        <v>16871.118881967799</v>
      </c>
      <c r="BS93" s="235">
        <v>17649.202358966322</v>
      </c>
      <c r="BT93" s="235">
        <v>17372.132367214901</v>
      </c>
      <c r="BU93" s="235">
        <v>16862.98514765361</v>
      </c>
      <c r="BV93" s="235">
        <v>18094.106891992702</v>
      </c>
      <c r="BW93" s="235">
        <v>17681.312474907929</v>
      </c>
      <c r="BX93" s="135">
        <v>17381.372322145293</v>
      </c>
      <c r="BY93" s="135">
        <v>17526.442676286719</v>
      </c>
      <c r="BZ93" s="136">
        <v>17698.846190042605</v>
      </c>
    </row>
    <row r="94" spans="2:78" x14ac:dyDescent="0.2">
      <c r="B94" s="120" t="s">
        <v>321</v>
      </c>
      <c r="AH94" s="235">
        <v>2794.3449672988304</v>
      </c>
      <c r="AI94" s="235">
        <v>2598.4093285936842</v>
      </c>
      <c r="AJ94" s="235">
        <v>2772.2201335689715</v>
      </c>
      <c r="AK94" s="235">
        <v>3568.7937507447241</v>
      </c>
      <c r="AL94" s="235">
        <v>4388.2970009893343</v>
      </c>
      <c r="AM94" s="235">
        <v>5008.1659413615125</v>
      </c>
      <c r="AN94" s="235">
        <v>5331.5024564076057</v>
      </c>
      <c r="AO94" s="235">
        <v>5855.9218323983068</v>
      </c>
      <c r="AP94" s="235">
        <v>6254.60202504879</v>
      </c>
      <c r="AQ94" s="235">
        <v>6287.8707563357339</v>
      </c>
      <c r="AR94" s="235">
        <v>5551.6793773405534</v>
      </c>
      <c r="AS94" s="235">
        <v>5826.6266223332104</v>
      </c>
      <c r="AT94" s="235">
        <v>6406.2355120116445</v>
      </c>
      <c r="AU94" s="235">
        <v>7604.7556128421147</v>
      </c>
      <c r="AV94" s="235">
        <v>9234.4715065589971</v>
      </c>
      <c r="AW94" s="235">
        <v>10347.45650920968</v>
      </c>
      <c r="AX94" s="235">
        <v>11301.112497783313</v>
      </c>
      <c r="AY94" s="235">
        <v>11908.582379522397</v>
      </c>
      <c r="AZ94" s="235">
        <v>12109.794034181203</v>
      </c>
      <c r="BA94" s="235">
        <v>11983.220467270139</v>
      </c>
      <c r="BB94" s="235">
        <v>11829.056273649114</v>
      </c>
      <c r="BC94" s="235">
        <v>11565.767069696534</v>
      </c>
      <c r="BD94" s="235">
        <v>10362.420987239455</v>
      </c>
      <c r="BE94" s="235">
        <v>10550.709615798161</v>
      </c>
      <c r="BF94" s="235">
        <v>10716.648703677407</v>
      </c>
      <c r="BG94" s="235">
        <v>11062.338086627107</v>
      </c>
      <c r="BH94" s="225">
        <v>10785.687808734343</v>
      </c>
      <c r="BI94" s="235">
        <v>10134.800325338372</v>
      </c>
      <c r="BJ94" s="235">
        <v>9591.6097355779038</v>
      </c>
      <c r="BK94" s="235">
        <v>9395.1941291282837</v>
      </c>
      <c r="BL94" s="225">
        <v>8054.6708388948082</v>
      </c>
      <c r="BM94" s="235">
        <v>7853.1136310173879</v>
      </c>
      <c r="BN94" s="235">
        <v>7202.9078730581086</v>
      </c>
      <c r="BO94" s="235">
        <v>6461.0923957382583</v>
      </c>
      <c r="BP94" s="235">
        <v>5798.4961682052999</v>
      </c>
      <c r="BQ94" s="235">
        <v>4733.3892663671213</v>
      </c>
      <c r="BR94" s="235">
        <v>4279.8582720696013</v>
      </c>
      <c r="BS94" s="235">
        <v>3961.8197676195282</v>
      </c>
      <c r="BT94" s="235">
        <v>3546.4597378547337</v>
      </c>
      <c r="BU94" s="235">
        <v>3217.299262785381</v>
      </c>
      <c r="BV94" s="235">
        <v>2772.6266073377628</v>
      </c>
      <c r="BW94" s="235">
        <v>2766.6236213032644</v>
      </c>
      <c r="BX94" s="135">
        <v>2687.257789665668</v>
      </c>
      <c r="BY94" s="135">
        <v>2691.9262523316211</v>
      </c>
      <c r="BZ94" s="136">
        <v>2713.4120478513119</v>
      </c>
    </row>
    <row r="95" spans="2:78" x14ac:dyDescent="0.2">
      <c r="B95" s="120" t="s">
        <v>322</v>
      </c>
      <c r="AH95" s="235">
        <v>3492.9935085683419</v>
      </c>
      <c r="AI95" s="235">
        <v>3134.5719598961959</v>
      </c>
      <c r="AJ95" s="235">
        <v>3808.4058549390984</v>
      </c>
      <c r="AK95" s="235">
        <v>6205.1279897916593</v>
      </c>
      <c r="AL95" s="235">
        <v>9140.7642924309894</v>
      </c>
      <c r="AM95" s="235">
        <v>10873.930798205382</v>
      </c>
      <c r="AN95" s="235">
        <v>11725.884681136684</v>
      </c>
      <c r="AO95" s="235">
        <v>12500.790234372316</v>
      </c>
      <c r="AP95" s="235">
        <v>12481.337851470193</v>
      </c>
      <c r="AQ95" s="235">
        <v>11150.222911949799</v>
      </c>
      <c r="AR95" s="235">
        <v>8364.6335158353158</v>
      </c>
      <c r="AS95" s="235">
        <v>7158.1043315405705</v>
      </c>
      <c r="AT95" s="235">
        <v>7562.125143977717</v>
      </c>
      <c r="AU95" s="235">
        <v>9910.8833804041515</v>
      </c>
      <c r="AV95" s="235">
        <v>12810.747071492311</v>
      </c>
      <c r="AW95" s="235">
        <v>13357.762719884313</v>
      </c>
      <c r="AX95" s="235">
        <v>12459.498002017017</v>
      </c>
      <c r="AY95" s="235">
        <v>11403.802148191928</v>
      </c>
      <c r="AZ95" s="235">
        <v>9852.958850336734</v>
      </c>
      <c r="BA95" s="235">
        <v>7914.7135826717304</v>
      </c>
      <c r="BB95" s="235">
        <v>6826.1830982141209</v>
      </c>
      <c r="BC95" s="235">
        <v>6075.8317129906445</v>
      </c>
      <c r="BD95" s="235">
        <v>5235.7407698691841</v>
      </c>
      <c r="BE95" s="235">
        <v>4595.7824393090668</v>
      </c>
      <c r="BF95" s="235">
        <v>4519.8425819808999</v>
      </c>
      <c r="BG95" s="235">
        <v>4197.2470799888197</v>
      </c>
      <c r="BH95" s="225">
        <v>3935.7185702749512</v>
      </c>
      <c r="BI95" s="235">
        <v>4037.5401804053336</v>
      </c>
      <c r="BJ95" s="235">
        <v>4187.0292707913068</v>
      </c>
      <c r="BK95" s="235">
        <v>3997.1557692903216</v>
      </c>
      <c r="BL95" s="225">
        <v>4713.2122787753533</v>
      </c>
      <c r="BM95" s="235">
        <v>7784.5704918023976</v>
      </c>
      <c r="BN95" s="235">
        <v>8155.7266208257324</v>
      </c>
      <c r="BO95" s="235">
        <v>8998.7102128804563</v>
      </c>
      <c r="BP95" s="235">
        <v>9464.1135834501129</v>
      </c>
      <c r="BQ95" s="235">
        <v>7481.4600758202168</v>
      </c>
      <c r="BR95" s="235">
        <v>5340.1785637778657</v>
      </c>
      <c r="BS95" s="235">
        <v>4071.5395035597776</v>
      </c>
      <c r="BT95" s="235">
        <v>3298.6595821862015</v>
      </c>
      <c r="BU95" s="235">
        <v>2836.0786063828773</v>
      </c>
      <c r="BV95" s="235">
        <v>4499.0336857713237</v>
      </c>
      <c r="BW95" s="235">
        <v>4620.5476541356747</v>
      </c>
      <c r="BX95" s="135">
        <v>4510.8579262814146</v>
      </c>
      <c r="BY95" s="135">
        <v>4558.0450030315806</v>
      </c>
      <c r="BZ95" s="136">
        <v>4584.7241968817652</v>
      </c>
    </row>
    <row r="96" spans="2:78" x14ac:dyDescent="0.2">
      <c r="B96" s="120" t="s">
        <v>323</v>
      </c>
      <c r="AH96" s="235">
        <v>236.6123628874559</v>
      </c>
      <c r="AI96" s="235">
        <v>243.65528573842752</v>
      </c>
      <c r="AJ96" s="235">
        <v>276.49500640405216</v>
      </c>
      <c r="AK96" s="235">
        <v>378.39580108652126</v>
      </c>
      <c r="AL96" s="235">
        <v>491.2539405471357</v>
      </c>
      <c r="AM96" s="235">
        <v>611.76783398216662</v>
      </c>
      <c r="AN96" s="235">
        <v>662.79404258794648</v>
      </c>
      <c r="AO96" s="235">
        <v>661.03249517846382</v>
      </c>
      <c r="AP96" s="235">
        <v>767.72876171731593</v>
      </c>
      <c r="AQ96" s="235">
        <v>892.69881459618375</v>
      </c>
      <c r="AR96" s="235">
        <v>1583.2813550034195</v>
      </c>
      <c r="AS96" s="235">
        <v>1635.2266199122871</v>
      </c>
      <c r="AT96" s="235">
        <v>2101.2433971490896</v>
      </c>
      <c r="AU96" s="235">
        <v>2350.6462992851125</v>
      </c>
      <c r="AV96" s="235">
        <v>2547.1156826960673</v>
      </c>
      <c r="AW96" s="235">
        <v>3008.948016289622</v>
      </c>
      <c r="AX96" s="235">
        <v>3479.0921528677659</v>
      </c>
      <c r="AY96" s="235">
        <v>4078.5771942937072</v>
      </c>
      <c r="AZ96" s="235">
        <v>4377.5659646633139</v>
      </c>
      <c r="BA96" s="235">
        <v>4563.7093988696206</v>
      </c>
      <c r="BB96" s="235">
        <v>4314.755206516269</v>
      </c>
      <c r="BC96" s="235">
        <v>3459.9515650958315</v>
      </c>
      <c r="BD96" s="235">
        <v>1976.7931297763992</v>
      </c>
      <c r="BE96" s="235">
        <v>1961.2046078829719</v>
      </c>
      <c r="BF96" s="235">
        <v>1976.4475871211746</v>
      </c>
      <c r="BG96" s="235">
        <v>2241.4802037245854</v>
      </c>
      <c r="BH96" s="225">
        <v>2581.1252716610952</v>
      </c>
      <c r="BI96" s="235">
        <v>2650.9173592250072</v>
      </c>
      <c r="BJ96" s="235">
        <v>3025.4955144980909</v>
      </c>
      <c r="BK96" s="235">
        <v>3172.3476551345316</v>
      </c>
      <c r="BL96" s="225">
        <v>4672.8335518982994</v>
      </c>
      <c r="BM96" s="235">
        <v>5778.488639503078</v>
      </c>
      <c r="BN96" s="235">
        <v>6877.0225265480285</v>
      </c>
      <c r="BO96" s="235">
        <v>7482.2552080993537</v>
      </c>
      <c r="BP96" s="235">
        <v>8047.3380499913437</v>
      </c>
      <c r="BQ96" s="235">
        <v>7692.2833335843179</v>
      </c>
      <c r="BR96" s="235">
        <v>8132.1343142896694</v>
      </c>
      <c r="BS96" s="235">
        <v>8299.0129623261964</v>
      </c>
      <c r="BT96" s="235">
        <v>7924.3043585741616</v>
      </c>
      <c r="BU96" s="235">
        <v>7520.8215866221353</v>
      </c>
      <c r="BV96" s="235">
        <v>8124.7865854610345</v>
      </c>
      <c r="BW96" s="235">
        <v>8224.474972353737</v>
      </c>
      <c r="BX96" s="135">
        <v>8186.00897286081</v>
      </c>
      <c r="BY96" s="135">
        <v>8191.4161669789237</v>
      </c>
      <c r="BZ96" s="136">
        <v>8182.4262383389078</v>
      </c>
    </row>
    <row r="97" spans="1:78" ht="24.75" customHeight="1" x14ac:dyDescent="0.2">
      <c r="B97" s="120" t="s">
        <v>331</v>
      </c>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135"/>
      <c r="BI97" s="235"/>
      <c r="BJ97" s="235"/>
      <c r="BK97" s="235"/>
      <c r="BL97" s="135"/>
      <c r="BM97" s="235"/>
      <c r="BN97" s="235"/>
      <c r="BO97" s="235"/>
      <c r="BP97" s="235"/>
      <c r="BQ97" s="235">
        <v>6.2130716288861132</v>
      </c>
      <c r="BR97" s="235">
        <v>58.708144790790456</v>
      </c>
      <c r="BS97" s="235">
        <v>509.71972199069188</v>
      </c>
      <c r="BT97" s="235">
        <v>1610.0937033917644</v>
      </c>
      <c r="BU97" s="235">
        <v>3383.5773367196034</v>
      </c>
      <c r="BV97" s="235">
        <v>0</v>
      </c>
      <c r="BW97" s="235">
        <v>0</v>
      </c>
      <c r="BX97" s="135">
        <v>0</v>
      </c>
      <c r="BY97" s="135">
        <v>0</v>
      </c>
      <c r="BZ97" s="136">
        <v>0</v>
      </c>
    </row>
    <row r="98" spans="1:78" x14ac:dyDescent="0.2">
      <c r="B98" s="120" t="s">
        <v>332</v>
      </c>
      <c r="AH98" s="235">
        <v>0</v>
      </c>
      <c r="AI98" s="235">
        <v>0</v>
      </c>
      <c r="AJ98" s="235">
        <v>0</v>
      </c>
      <c r="AK98" s="235">
        <v>0</v>
      </c>
      <c r="AL98" s="235">
        <v>0</v>
      </c>
      <c r="AM98" s="235">
        <v>0</v>
      </c>
      <c r="AN98" s="235">
        <v>0</v>
      </c>
      <c r="AO98" s="235">
        <v>0</v>
      </c>
      <c r="AP98" s="235">
        <v>0</v>
      </c>
      <c r="AQ98" s="235">
        <v>0</v>
      </c>
      <c r="AR98" s="235">
        <v>0</v>
      </c>
      <c r="AS98" s="235">
        <v>0</v>
      </c>
      <c r="AT98" s="235">
        <v>0</v>
      </c>
      <c r="AU98" s="235">
        <v>0</v>
      </c>
      <c r="AV98" s="235">
        <v>0</v>
      </c>
      <c r="AW98" s="235">
        <v>0</v>
      </c>
      <c r="AX98" s="235">
        <v>0</v>
      </c>
      <c r="AY98" s="235">
        <v>0</v>
      </c>
      <c r="AZ98" s="235">
        <v>0</v>
      </c>
      <c r="BA98" s="235">
        <v>0</v>
      </c>
      <c r="BB98" s="235">
        <v>0</v>
      </c>
      <c r="BC98" s="235">
        <v>0</v>
      </c>
      <c r="BD98" s="235">
        <v>0</v>
      </c>
      <c r="BE98" s="235">
        <v>0</v>
      </c>
      <c r="BF98" s="235">
        <v>0</v>
      </c>
      <c r="BG98" s="235">
        <v>0</v>
      </c>
      <c r="BH98" s="235">
        <v>0</v>
      </c>
      <c r="BI98" s="235">
        <v>0</v>
      </c>
      <c r="BJ98" s="235">
        <v>0</v>
      </c>
      <c r="BK98" s="235">
        <v>0</v>
      </c>
      <c r="BL98" s="235">
        <v>0</v>
      </c>
      <c r="BM98" s="235">
        <v>0</v>
      </c>
      <c r="BN98" s="235">
        <v>0</v>
      </c>
      <c r="BO98" s="235">
        <v>0</v>
      </c>
      <c r="BP98" s="235">
        <v>0</v>
      </c>
      <c r="BQ98" s="235">
        <v>0</v>
      </c>
      <c r="BR98" s="235">
        <v>0</v>
      </c>
      <c r="BS98" s="235">
        <v>0</v>
      </c>
      <c r="BT98" s="235">
        <v>0</v>
      </c>
      <c r="BU98" s="235">
        <v>0</v>
      </c>
      <c r="BV98" s="235">
        <v>-194.42925141388514</v>
      </c>
      <c r="BW98" s="235">
        <v>-468.04198997237768</v>
      </c>
      <c r="BX98" s="135">
        <v>-688.30095812641662</v>
      </c>
      <c r="BY98" s="135">
        <v>-597.17157576789509</v>
      </c>
      <c r="BZ98" s="136">
        <v>-764.51459744209831</v>
      </c>
    </row>
    <row r="99" spans="1:78" ht="26.25" customHeight="1" x14ac:dyDescent="0.2">
      <c r="B99" s="236" t="s">
        <v>324</v>
      </c>
      <c r="AH99" s="235">
        <v>4948.4074704718178</v>
      </c>
      <c r="AI99" s="235">
        <v>4719.645548696164</v>
      </c>
      <c r="AJ99" s="235">
        <v>4896.5218134931265</v>
      </c>
      <c r="AK99" s="235">
        <v>6293.0547830907717</v>
      </c>
      <c r="AL99" s="235">
        <v>6768.1386052618809</v>
      </c>
      <c r="AM99" s="235">
        <v>7222.5764869435889</v>
      </c>
      <c r="AN99" s="235">
        <v>7873.6713811079371</v>
      </c>
      <c r="AO99" s="235">
        <v>8403.189457605411</v>
      </c>
      <c r="AP99" s="235">
        <v>8682.0709498363558</v>
      </c>
      <c r="AQ99" s="235">
        <v>8666.5961193914463</v>
      </c>
      <c r="AR99" s="235">
        <v>9055.1118080689248</v>
      </c>
      <c r="AS99" s="235">
        <v>9543.5951065705704</v>
      </c>
      <c r="AT99" s="235">
        <v>10155.221735961284</v>
      </c>
      <c r="AU99" s="235">
        <v>9954.8032766893321</v>
      </c>
      <c r="AV99" s="235">
        <v>11748.110050093805</v>
      </c>
      <c r="AW99" s="235">
        <v>12758.936554779943</v>
      </c>
      <c r="AX99" s="235">
        <v>13039.974101554582</v>
      </c>
      <c r="AY99" s="235">
        <v>12882.746072601693</v>
      </c>
      <c r="AZ99" s="235">
        <v>12591.115910802766</v>
      </c>
      <c r="BA99" s="235">
        <v>12554.589693403545</v>
      </c>
      <c r="BB99" s="235">
        <v>12313.102354279396</v>
      </c>
      <c r="BC99" s="235">
        <v>12753.314167912704</v>
      </c>
      <c r="BD99" s="235">
        <v>13318.325137392912</v>
      </c>
      <c r="BE99" s="235">
        <v>14208.998231048205</v>
      </c>
      <c r="BF99" s="235">
        <v>14428.457018679785</v>
      </c>
      <c r="BG99" s="235">
        <v>14391.298586282022</v>
      </c>
      <c r="BH99" s="235">
        <v>15855.809384124754</v>
      </c>
      <c r="BI99" s="235">
        <v>16060.49544194756</v>
      </c>
      <c r="BJ99" s="235">
        <v>16689.68829850277</v>
      </c>
      <c r="BK99" s="235">
        <v>16996.868559615796</v>
      </c>
      <c r="BL99" s="235">
        <v>17754.756884717503</v>
      </c>
      <c r="BM99" s="235">
        <v>18366.687374655521</v>
      </c>
      <c r="BN99" s="235">
        <v>18409.329234150791</v>
      </c>
      <c r="BO99" s="235">
        <v>18204.322286862185</v>
      </c>
      <c r="BP99" s="235">
        <v>17350.36239886926</v>
      </c>
      <c r="BQ99" s="235">
        <v>14410.946884756915</v>
      </c>
      <c r="BR99" s="235">
        <v>13753.344996247812</v>
      </c>
      <c r="BS99" s="235">
        <v>13092.242077700677</v>
      </c>
      <c r="BT99" s="235">
        <v>12182.555538859129</v>
      </c>
      <c r="BU99" s="235">
        <v>11401.697049116694</v>
      </c>
      <c r="BV99" s="235">
        <v>10555.394839252562</v>
      </c>
      <c r="BW99" s="235">
        <v>9958.2250949865338</v>
      </c>
      <c r="BX99" s="135">
        <v>9565.2319391939072</v>
      </c>
      <c r="BY99" s="135">
        <v>9526.8313282569488</v>
      </c>
      <c r="BZ99" s="136">
        <v>9661.9940492948499</v>
      </c>
    </row>
    <row r="100" spans="1:78" x14ac:dyDescent="0.2">
      <c r="B100" s="236" t="s">
        <v>301</v>
      </c>
      <c r="AH100" s="235">
        <v>7489.606451573125</v>
      </c>
      <c r="AI100" s="235">
        <v>6901.5922345255467</v>
      </c>
      <c r="AJ100" s="235">
        <v>7809.2224586468965</v>
      </c>
      <c r="AK100" s="235">
        <v>11290.052422482027</v>
      </c>
      <c r="AL100" s="235">
        <v>15382.896259499719</v>
      </c>
      <c r="AM100" s="235">
        <v>18016.375149568972</v>
      </c>
      <c r="AN100" s="235">
        <v>19364.634201980574</v>
      </c>
      <c r="AO100" s="235">
        <v>20839.43172174861</v>
      </c>
      <c r="AP100" s="235">
        <v>21565.143972174174</v>
      </c>
      <c r="AQ100" s="235">
        <v>20416.430043357603</v>
      </c>
      <c r="AR100" s="235">
        <v>17696.824971859958</v>
      </c>
      <c r="AS100" s="235">
        <v>17142.488683080435</v>
      </c>
      <c r="AT100" s="235">
        <v>19030.911087748485</v>
      </c>
      <c r="AU100" s="235">
        <v>23361.232851745677</v>
      </c>
      <c r="AV100" s="235">
        <v>29216.234652101422</v>
      </c>
      <c r="AW100" s="235">
        <v>32454.377381282313</v>
      </c>
      <c r="AX100" s="235">
        <v>34031.677298274582</v>
      </c>
      <c r="AY100" s="235">
        <v>35074.014484787571</v>
      </c>
      <c r="AZ100" s="235">
        <v>34539.214628143265</v>
      </c>
      <c r="BA100" s="235">
        <v>33148.291641833661</v>
      </c>
      <c r="BB100" s="235">
        <v>32115.01359754274</v>
      </c>
      <c r="BC100" s="235">
        <v>30805.501231963295</v>
      </c>
      <c r="BD100" s="235">
        <v>27805.445341234099</v>
      </c>
      <c r="BE100" s="235">
        <v>28119.979614925327</v>
      </c>
      <c r="BF100" s="235">
        <v>28723.297110917862</v>
      </c>
      <c r="BG100" s="235">
        <v>29197.079915197301</v>
      </c>
      <c r="BH100" s="235">
        <v>28702.393904393612</v>
      </c>
      <c r="BI100" s="235">
        <v>28181.181788704365</v>
      </c>
      <c r="BJ100" s="235">
        <v>28501.774969152604</v>
      </c>
      <c r="BK100" s="235">
        <v>28906.941052232898</v>
      </c>
      <c r="BL100" s="235">
        <v>29374.901253847929</v>
      </c>
      <c r="BM100" s="235">
        <v>34514.741229889267</v>
      </c>
      <c r="BN100" s="235">
        <v>35675.792110452909</v>
      </c>
      <c r="BO100" s="235">
        <v>36649.207368978998</v>
      </c>
      <c r="BP100" s="235">
        <v>37949.475609543348</v>
      </c>
      <c r="BQ100" s="235">
        <v>34546.653069946544</v>
      </c>
      <c r="BR100" s="235">
        <v>34153.235336903854</v>
      </c>
      <c r="BS100" s="235">
        <v>34052.423594287895</v>
      </c>
      <c r="BT100" s="235">
        <v>33437.763697120601</v>
      </c>
      <c r="BU100" s="235">
        <v>33673.997281197589</v>
      </c>
      <c r="BV100" s="235">
        <v>33315.956611382418</v>
      </c>
      <c r="BW100" s="235">
        <v>32880.460045791042</v>
      </c>
      <c r="BX100" s="135">
        <v>32135.898476341441</v>
      </c>
      <c r="BY100" s="135">
        <v>32431.454788419844</v>
      </c>
      <c r="BZ100" s="136">
        <v>32474.733615900524</v>
      </c>
    </row>
    <row r="101" spans="1:78" s="58" customFormat="1" ht="15.75" x14ac:dyDescent="0.25">
      <c r="A101" s="266"/>
      <c r="B101" s="89" t="s">
        <v>93</v>
      </c>
      <c r="C101" s="89"/>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8">
        <f>AH100+AH99</f>
        <v>12438.013922044942</v>
      </c>
      <c r="AI101" s="268">
        <f t="shared" ref="AI101:BU101" si="0">AI100+AI99</f>
        <v>11621.23778322171</v>
      </c>
      <c r="AJ101" s="268">
        <f t="shared" si="0"/>
        <v>12705.744272140022</v>
      </c>
      <c r="AK101" s="268">
        <f t="shared" si="0"/>
        <v>17583.1072055728</v>
      </c>
      <c r="AL101" s="268">
        <f t="shared" si="0"/>
        <v>22151.034864761601</v>
      </c>
      <c r="AM101" s="268">
        <f t="shared" si="0"/>
        <v>25238.95163651256</v>
      </c>
      <c r="AN101" s="268">
        <f t="shared" si="0"/>
        <v>27238.305583088513</v>
      </c>
      <c r="AO101" s="268">
        <f t="shared" si="0"/>
        <v>29242.621179354021</v>
      </c>
      <c r="AP101" s="268">
        <f t="shared" si="0"/>
        <v>30247.214922010528</v>
      </c>
      <c r="AQ101" s="268">
        <f t="shared" si="0"/>
        <v>29083.026162749047</v>
      </c>
      <c r="AR101" s="268">
        <f t="shared" si="0"/>
        <v>26751.936779928881</v>
      </c>
      <c r="AS101" s="268">
        <f t="shared" si="0"/>
        <v>26686.083789651006</v>
      </c>
      <c r="AT101" s="268">
        <f t="shared" si="0"/>
        <v>29186.13282370977</v>
      </c>
      <c r="AU101" s="268">
        <f t="shared" si="0"/>
        <v>33316.036128435007</v>
      </c>
      <c r="AV101" s="268">
        <f t="shared" si="0"/>
        <v>40964.344702195231</v>
      </c>
      <c r="AW101" s="268">
        <f t="shared" si="0"/>
        <v>45213.313936062259</v>
      </c>
      <c r="AX101" s="268">
        <f t="shared" si="0"/>
        <v>47071.651399829163</v>
      </c>
      <c r="AY101" s="268">
        <f t="shared" si="0"/>
        <v>47956.760557389265</v>
      </c>
      <c r="AZ101" s="268">
        <f t="shared" si="0"/>
        <v>47130.330538946029</v>
      </c>
      <c r="BA101" s="268">
        <f t="shared" si="0"/>
        <v>45702.881335237209</v>
      </c>
      <c r="BB101" s="268">
        <f t="shared" si="0"/>
        <v>44428.115951822139</v>
      </c>
      <c r="BC101" s="268">
        <f t="shared" si="0"/>
        <v>43558.815399875995</v>
      </c>
      <c r="BD101" s="268">
        <f t="shared" si="0"/>
        <v>41123.770478627011</v>
      </c>
      <c r="BE101" s="268">
        <f t="shared" si="0"/>
        <v>42328.977845973532</v>
      </c>
      <c r="BF101" s="268">
        <f t="shared" si="0"/>
        <v>43151.754129597648</v>
      </c>
      <c r="BG101" s="268">
        <f t="shared" si="0"/>
        <v>43588.378501479325</v>
      </c>
      <c r="BH101" s="268">
        <f t="shared" si="0"/>
        <v>44558.203288518365</v>
      </c>
      <c r="BI101" s="268">
        <f t="shared" si="0"/>
        <v>44241.677230651927</v>
      </c>
      <c r="BJ101" s="268">
        <f t="shared" si="0"/>
        <v>45191.463267655374</v>
      </c>
      <c r="BK101" s="268">
        <f t="shared" si="0"/>
        <v>45903.809611848694</v>
      </c>
      <c r="BL101" s="268">
        <f t="shared" si="0"/>
        <v>47129.658138565428</v>
      </c>
      <c r="BM101" s="268">
        <f t="shared" si="0"/>
        <v>52881.428604544788</v>
      </c>
      <c r="BN101" s="268">
        <f t="shared" si="0"/>
        <v>54085.1213446037</v>
      </c>
      <c r="BO101" s="268">
        <f t="shared" si="0"/>
        <v>54853.529655841179</v>
      </c>
      <c r="BP101" s="268">
        <f t="shared" si="0"/>
        <v>55299.838008412611</v>
      </c>
      <c r="BQ101" s="268">
        <f t="shared" si="0"/>
        <v>48957.599954703459</v>
      </c>
      <c r="BR101" s="268">
        <f t="shared" si="0"/>
        <v>47906.580333151665</v>
      </c>
      <c r="BS101" s="268">
        <f t="shared" si="0"/>
        <v>47144.665671988572</v>
      </c>
      <c r="BT101" s="268">
        <f t="shared" si="0"/>
        <v>45620.319235979732</v>
      </c>
      <c r="BU101" s="268">
        <f t="shared" si="0"/>
        <v>45075.694330314283</v>
      </c>
      <c r="BV101" s="268">
        <f>BV100+BV99</f>
        <v>43871.351450634982</v>
      </c>
      <c r="BW101" s="268">
        <f>BW100+BW99</f>
        <v>42838.685140777576</v>
      </c>
      <c r="BX101" s="48">
        <f>BX100+BX99</f>
        <v>41701.13041553535</v>
      </c>
      <c r="BY101" s="48">
        <f>BY100+BY99</f>
        <v>41958.286116676791</v>
      </c>
      <c r="BZ101" s="49">
        <f>BZ100+BZ99</f>
        <v>42136.727665195373</v>
      </c>
    </row>
    <row r="102" spans="1:78" ht="26.25" customHeight="1" x14ac:dyDescent="0.25">
      <c r="B102" s="89" t="s">
        <v>333</v>
      </c>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54" t="str">
        <f>'Table 3a'!BH102</f>
        <v>Definition change -&gt;</v>
      </c>
      <c r="BI102" s="235"/>
      <c r="BJ102" s="235"/>
      <c r="BK102" s="235"/>
      <c r="BL102" s="254" t="str">
        <f>'Table 3a'!BL102</f>
        <v>Definition change -&gt;</v>
      </c>
      <c r="BM102" s="235"/>
      <c r="BN102" s="235"/>
      <c r="BO102" s="235"/>
      <c r="BP102" s="235"/>
      <c r="BQ102" s="235"/>
      <c r="BR102" s="235"/>
      <c r="BS102" s="235"/>
      <c r="BT102" s="235"/>
      <c r="BU102" s="235"/>
      <c r="BV102" s="235"/>
      <c r="BW102" s="235"/>
      <c r="BX102" s="135"/>
      <c r="BY102" s="135"/>
      <c r="BZ102" s="136"/>
    </row>
    <row r="103" spans="1:78" x14ac:dyDescent="0.2">
      <c r="B103" s="120" t="s">
        <v>330</v>
      </c>
      <c r="AH103" s="235">
        <v>4061.9291879873313</v>
      </c>
      <c r="AI103" s="235">
        <v>3817.298045365304</v>
      </c>
      <c r="AJ103" s="235">
        <v>3867.0528441274419</v>
      </c>
      <c r="AK103" s="235">
        <v>4920.9736363834645</v>
      </c>
      <c r="AL103" s="235">
        <v>5179.7943202942224</v>
      </c>
      <c r="AM103" s="235">
        <v>5387.2539901433429</v>
      </c>
      <c r="AN103" s="235">
        <v>5772.0248515805533</v>
      </c>
      <c r="AO103" s="235">
        <v>5983.3572236877835</v>
      </c>
      <c r="AP103" s="235">
        <v>5909.250446668264</v>
      </c>
      <c r="AQ103" s="235">
        <v>5663.4901640120661</v>
      </c>
      <c r="AR103" s="235">
        <v>6040.7177591362561</v>
      </c>
      <c r="AS103" s="235">
        <v>6063.3426507631666</v>
      </c>
      <c r="AT103" s="235">
        <v>6293.0864842736573</v>
      </c>
      <c r="AU103" s="235">
        <v>6656.5265007210883</v>
      </c>
      <c r="AV103" s="235">
        <v>8006.2261269278933</v>
      </c>
      <c r="AW103" s="235">
        <v>8522.6217726337873</v>
      </c>
      <c r="AX103" s="235">
        <v>8789.1954906626088</v>
      </c>
      <c r="AY103" s="235">
        <v>9032.7998851375069</v>
      </c>
      <c r="AZ103" s="235">
        <v>8921.0422169737903</v>
      </c>
      <c r="BA103" s="235">
        <v>9022.20985974818</v>
      </c>
      <c r="BB103" s="235">
        <v>8932.846908303125</v>
      </c>
      <c r="BC103" s="235">
        <v>9428.0939236167505</v>
      </c>
      <c r="BD103" s="235">
        <v>10006.356338244977</v>
      </c>
      <c r="BE103" s="235">
        <v>10790.830454086892</v>
      </c>
      <c r="BF103" s="235">
        <v>11572.250496142366</v>
      </c>
      <c r="BG103" s="235">
        <v>11888.788261956559</v>
      </c>
      <c r="BH103" s="225">
        <v>13507.760131372988</v>
      </c>
      <c r="BI103" s="235">
        <v>13753.702774658634</v>
      </c>
      <c r="BJ103" s="235">
        <v>14257.951130001818</v>
      </c>
      <c r="BK103" s="235">
        <v>14573.577684204212</v>
      </c>
      <c r="BL103" s="225">
        <v>14541.216113519782</v>
      </c>
      <c r="BM103" s="235">
        <v>15093.875016238597</v>
      </c>
      <c r="BN103" s="235">
        <v>15069.473791020302</v>
      </c>
      <c r="BO103" s="235">
        <v>14900.127867854353</v>
      </c>
      <c r="BP103" s="235">
        <v>14261.64647276725</v>
      </c>
      <c r="BQ103" s="235">
        <v>13723.834742600737</v>
      </c>
      <c r="BR103" s="235">
        <v>13153.794036914398</v>
      </c>
      <c r="BS103" s="235">
        <v>12590.82118957338</v>
      </c>
      <c r="BT103" s="235">
        <v>11812.020772390124</v>
      </c>
      <c r="BU103" s="235">
        <v>11203.916194719917</v>
      </c>
      <c r="BV103" s="235">
        <v>10522.904394946834</v>
      </c>
      <c r="BW103" s="235">
        <v>9958.2250949865302</v>
      </c>
      <c r="BX103" s="135">
        <v>9565.2319391939</v>
      </c>
      <c r="BY103" s="135">
        <v>9526.8313282569416</v>
      </c>
      <c r="BZ103" s="136">
        <v>9661.9940492948463</v>
      </c>
    </row>
    <row r="104" spans="1:78" x14ac:dyDescent="0.2">
      <c r="B104" s="120" t="s">
        <v>320</v>
      </c>
      <c r="AH104" s="235">
        <v>803.878409852956</v>
      </c>
      <c r="AI104" s="235">
        <v>758.6122600090074</v>
      </c>
      <c r="AJ104" s="235">
        <v>767.62365369960878</v>
      </c>
      <c r="AK104" s="235">
        <v>897.48952251596336</v>
      </c>
      <c r="AL104" s="235">
        <v>1086.6210125424657</v>
      </c>
      <c r="AM104" s="235">
        <v>1183.2611766335763</v>
      </c>
      <c r="AN104" s="235">
        <v>1243.3419816491025</v>
      </c>
      <c r="AO104" s="235">
        <v>1336.1081002162987</v>
      </c>
      <c r="AP104" s="235">
        <v>1481.6034160362099</v>
      </c>
      <c r="AQ104" s="235">
        <v>1436.0984150191257</v>
      </c>
      <c r="AR104" s="235">
        <v>1531.3545931830547</v>
      </c>
      <c r="AS104" s="235">
        <v>1681.0156986605377</v>
      </c>
      <c r="AT104" s="235">
        <v>1999.3263249553174</v>
      </c>
      <c r="AU104" s="235">
        <v>2405.2592303999968</v>
      </c>
      <c r="AV104" s="235">
        <v>3198.9514821513753</v>
      </c>
      <c r="AW104" s="235">
        <v>4004.2829211256039</v>
      </c>
      <c r="AX104" s="235">
        <v>5025.3467937461355</v>
      </c>
      <c r="AY104" s="235">
        <v>5812.3879612049514</v>
      </c>
      <c r="AZ104" s="235">
        <v>6247.3841043853345</v>
      </c>
      <c r="BA104" s="235">
        <v>6622.0078228588673</v>
      </c>
      <c r="BB104" s="235">
        <v>7000.9774188612637</v>
      </c>
      <c r="BC104" s="235">
        <v>7406.7814081843635</v>
      </c>
      <c r="BD104" s="235">
        <v>7786.2310019447286</v>
      </c>
      <c r="BE104" s="235">
        <v>8349.7024675170287</v>
      </c>
      <c r="BF104" s="235">
        <v>9113.9173777040269</v>
      </c>
      <c r="BG104" s="235">
        <v>9218.0067106374045</v>
      </c>
      <c r="BH104" s="225">
        <v>9188.2631083666074</v>
      </c>
      <c r="BI104" s="235">
        <v>9289.3734238406269</v>
      </c>
      <c r="BJ104" s="235">
        <v>9539.5709288011458</v>
      </c>
      <c r="BK104" s="235">
        <v>10229.396930897305</v>
      </c>
      <c r="BL104" s="225">
        <v>10705.399334497635</v>
      </c>
      <c r="BM104" s="235">
        <v>11924.526702556901</v>
      </c>
      <c r="BN104" s="235">
        <v>12384.529624353845</v>
      </c>
      <c r="BO104" s="235">
        <v>12988.443705682019</v>
      </c>
      <c r="BP104" s="235">
        <v>13962.732960180834</v>
      </c>
      <c r="BQ104" s="235">
        <v>14916.951233964821</v>
      </c>
      <c r="BR104" s="235">
        <v>16580.703393726511</v>
      </c>
      <c r="BS104" s="235">
        <v>17647.068486316199</v>
      </c>
      <c r="BT104" s="235">
        <v>17371.600416215551</v>
      </c>
      <c r="BU104" s="235">
        <v>16862.98514765361</v>
      </c>
      <c r="BV104" s="235">
        <v>18094.106891992702</v>
      </c>
      <c r="BW104" s="235">
        <v>17681.312474907929</v>
      </c>
      <c r="BX104" s="135">
        <v>17381.372322145293</v>
      </c>
      <c r="BY104" s="135">
        <v>17526.442676286719</v>
      </c>
      <c r="BZ104" s="136">
        <v>17698.846190042605</v>
      </c>
    </row>
    <row r="105" spans="1:78" x14ac:dyDescent="0.2">
      <c r="B105" s="120" t="s">
        <v>321</v>
      </c>
      <c r="AH105" s="235">
        <v>1478.2221376663394</v>
      </c>
      <c r="AI105" s="235">
        <v>1369.2271355740622</v>
      </c>
      <c r="AJ105" s="235">
        <v>1423.674509720548</v>
      </c>
      <c r="AK105" s="235">
        <v>1960.5723129792148</v>
      </c>
      <c r="AL105" s="235">
        <v>2529.4877263861613</v>
      </c>
      <c r="AM105" s="235">
        <v>3004.7130749725361</v>
      </c>
      <c r="AN105" s="235">
        <v>3218.9148994460206</v>
      </c>
      <c r="AO105" s="235">
        <v>3575.0289534893686</v>
      </c>
      <c r="AP105" s="235">
        <v>3814.1737191960156</v>
      </c>
      <c r="AQ105" s="235">
        <v>3771.2633083746914</v>
      </c>
      <c r="AR105" s="235">
        <v>3227.7283593412499</v>
      </c>
      <c r="AS105" s="235">
        <v>3301.6846478061111</v>
      </c>
      <c r="AT105" s="235">
        <v>3855.7849864863883</v>
      </c>
      <c r="AU105" s="235">
        <v>4834.729987838231</v>
      </c>
      <c r="AV105" s="235">
        <v>5804.0827969769643</v>
      </c>
      <c r="AW105" s="235">
        <v>6394.1156612262466</v>
      </c>
      <c r="AX105" s="235">
        <v>7289.4774469619006</v>
      </c>
      <c r="AY105" s="235">
        <v>7665.9840766388743</v>
      </c>
      <c r="AZ105" s="235">
        <v>7698.3228320941862</v>
      </c>
      <c r="BA105" s="235">
        <v>7409.1189790985927</v>
      </c>
      <c r="BB105" s="235">
        <v>7150.1839012615028</v>
      </c>
      <c r="BC105" s="235">
        <v>7007.1767257399151</v>
      </c>
      <c r="BD105" s="235">
        <v>6706.8334118149023</v>
      </c>
      <c r="BE105" s="235">
        <v>6606.7878235344533</v>
      </c>
      <c r="BF105" s="235">
        <v>6574.184491222346</v>
      </c>
      <c r="BG105" s="235">
        <v>6816.5708074239001</v>
      </c>
      <c r="BH105" s="225">
        <v>6996.2650068585926</v>
      </c>
      <c r="BI105" s="235">
        <v>7043.7788236420511</v>
      </c>
      <c r="BJ105" s="235">
        <v>7029.3406324308689</v>
      </c>
      <c r="BK105" s="235">
        <v>7194.0402258422719</v>
      </c>
      <c r="BL105" s="225">
        <v>6245.1967784101898</v>
      </c>
      <c r="BM105" s="235">
        <v>6586.8221811759513</v>
      </c>
      <c r="BN105" s="235">
        <v>6208.2799926169346</v>
      </c>
      <c r="BO105" s="235">
        <v>5688.4973301103009</v>
      </c>
      <c r="BP105" s="235">
        <v>5171.0834492007734</v>
      </c>
      <c r="BQ105" s="235">
        <v>4599.352089180732</v>
      </c>
      <c r="BR105" s="235">
        <v>4181.9338561415707</v>
      </c>
      <c r="BS105" s="235">
        <v>3896.6530557822221</v>
      </c>
      <c r="BT105" s="235">
        <v>3499.7029415944749</v>
      </c>
      <c r="BU105" s="235">
        <v>3184.4764982539086</v>
      </c>
      <c r="BV105" s="235">
        <v>2747.9637469044987</v>
      </c>
      <c r="BW105" s="235">
        <v>2747.5590997534891</v>
      </c>
      <c r="BX105" s="135">
        <v>2672.5908569760782</v>
      </c>
      <c r="BY105" s="135">
        <v>2680.1945343580305</v>
      </c>
      <c r="BZ105" s="136">
        <v>2704.2691642999944</v>
      </c>
    </row>
    <row r="106" spans="1:78" x14ac:dyDescent="0.2">
      <c r="B106" s="120" t="s">
        <v>322</v>
      </c>
      <c r="AH106" s="235">
        <v>2722.7142333933589</v>
      </c>
      <c r="AI106" s="235">
        <v>2422.7066007916783</v>
      </c>
      <c r="AJ106" s="235">
        <v>2983.3837248586688</v>
      </c>
      <c r="AK106" s="235">
        <v>4955.1151081605085</v>
      </c>
      <c r="AL106" s="235">
        <v>7568.8784365535494</v>
      </c>
      <c r="AM106" s="235">
        <v>9113.0024030796612</v>
      </c>
      <c r="AN106" s="235">
        <v>9801.1651993545274</v>
      </c>
      <c r="AO106" s="235">
        <v>10485.583609426947</v>
      </c>
      <c r="AP106" s="235">
        <v>10462.155701081923</v>
      </c>
      <c r="AQ106" s="235">
        <v>9292.6869179868663</v>
      </c>
      <c r="AR106" s="235">
        <v>7023.0697048043621</v>
      </c>
      <c r="AS106" s="235">
        <v>5941.6177221165044</v>
      </c>
      <c r="AT106" s="235">
        <v>6247.8557868216276</v>
      </c>
      <c r="AU106" s="235">
        <v>8431.8778834133664</v>
      </c>
      <c r="AV106" s="235">
        <v>10875.320750526769</v>
      </c>
      <c r="AW106" s="235">
        <v>11539.862110221646</v>
      </c>
      <c r="AX106" s="235">
        <v>10580.68090872287</v>
      </c>
      <c r="AY106" s="235">
        <v>9846.3861995175685</v>
      </c>
      <c r="AZ106" s="235">
        <v>8605.9484235200598</v>
      </c>
      <c r="BA106" s="235">
        <v>6977.6376958356532</v>
      </c>
      <c r="BB106" s="235">
        <v>6001.3022502688809</v>
      </c>
      <c r="BC106" s="235">
        <v>5312.8999858132356</v>
      </c>
      <c r="BD106" s="235">
        <v>4493.6076357451448</v>
      </c>
      <c r="BE106" s="235">
        <v>3937.9141550893369</v>
      </c>
      <c r="BF106" s="235">
        <v>3869.9291408772278</v>
      </c>
      <c r="BG106" s="235">
        <v>3633.3977778235449</v>
      </c>
      <c r="BH106" s="225">
        <v>3472.4924064419979</v>
      </c>
      <c r="BI106" s="235">
        <v>3705.581723021191</v>
      </c>
      <c r="BJ106" s="235">
        <v>3876.7145545081517</v>
      </c>
      <c r="BK106" s="235">
        <v>3709.9130400794566</v>
      </c>
      <c r="BL106" s="225">
        <v>4357.7375384928691</v>
      </c>
      <c r="BM106" s="235">
        <v>7198.2047659128266</v>
      </c>
      <c r="BN106" s="235">
        <v>7530.5441733217567</v>
      </c>
      <c r="BO106" s="235">
        <v>8350.9201058748331</v>
      </c>
      <c r="BP106" s="235">
        <v>8794.1983972357721</v>
      </c>
      <c r="BQ106" s="235">
        <v>7481.4600758202168</v>
      </c>
      <c r="BR106" s="235">
        <v>5340.1785637778657</v>
      </c>
      <c r="BS106" s="235">
        <v>4071.5395035597776</v>
      </c>
      <c r="BT106" s="235">
        <v>3298.6595821862015</v>
      </c>
      <c r="BU106" s="235">
        <v>2836.0786063828773</v>
      </c>
      <c r="BV106" s="235">
        <v>4499.0336857713237</v>
      </c>
      <c r="BW106" s="235">
        <v>4620.5476541356747</v>
      </c>
      <c r="BX106" s="135">
        <v>4510.8579262814146</v>
      </c>
      <c r="BY106" s="135">
        <v>4558.0450030315806</v>
      </c>
      <c r="BZ106" s="136">
        <v>4584.7241968817652</v>
      </c>
    </row>
    <row r="107" spans="1:78" x14ac:dyDescent="0.2">
      <c r="B107" s="120" t="s">
        <v>323</v>
      </c>
      <c r="AH107" s="235">
        <v>148.53866792487281</v>
      </c>
      <c r="AI107" s="235">
        <v>154.07897265413871</v>
      </c>
      <c r="AJ107" s="235">
        <v>164.5037286679696</v>
      </c>
      <c r="AK107" s="235">
        <v>214.0692873829168</v>
      </c>
      <c r="AL107" s="235">
        <v>270.27187110955907</v>
      </c>
      <c r="AM107" s="235">
        <v>332.56726089011335</v>
      </c>
      <c r="AN107" s="235">
        <v>380.60001697362634</v>
      </c>
      <c r="AO107" s="235">
        <v>381.86454958455909</v>
      </c>
      <c r="AP107" s="235">
        <v>449.88613522396696</v>
      </c>
      <c r="AQ107" s="235">
        <v>561.71645658228613</v>
      </c>
      <c r="AR107" s="235">
        <v>840.1137247287088</v>
      </c>
      <c r="AS107" s="235">
        <v>863.3400575279129</v>
      </c>
      <c r="AT107" s="235">
        <v>1131.5779930607609</v>
      </c>
      <c r="AU107" s="235">
        <v>1420.4595020775264</v>
      </c>
      <c r="AV107" s="235">
        <v>1366.1944361071646</v>
      </c>
      <c r="AW107" s="235">
        <v>1634.0880014418999</v>
      </c>
      <c r="AX107" s="235">
        <v>1949.4796197271853</v>
      </c>
      <c r="AY107" s="235">
        <v>2287.5314574802937</v>
      </c>
      <c r="AZ107" s="235">
        <v>2334.4561910167517</v>
      </c>
      <c r="BA107" s="235">
        <v>2344.4580651363076</v>
      </c>
      <c r="BB107" s="235">
        <v>2137.5424702743417</v>
      </c>
      <c r="BC107" s="235">
        <v>1743.4646731284197</v>
      </c>
      <c r="BD107" s="235">
        <v>1615.997008174387</v>
      </c>
      <c r="BE107" s="235">
        <v>1616.7584144316299</v>
      </c>
      <c r="BF107" s="235">
        <v>1634.3436120783731</v>
      </c>
      <c r="BG107" s="235">
        <v>1831.3340593452285</v>
      </c>
      <c r="BH107" s="225">
        <v>2164.1630776194424</v>
      </c>
      <c r="BI107" s="235">
        <v>2245.5771615455396</v>
      </c>
      <c r="BJ107" s="235">
        <v>2597.1068563872072</v>
      </c>
      <c r="BK107" s="235">
        <v>2729.58229464549</v>
      </c>
      <c r="BL107" s="225">
        <v>4030.8301585639738</v>
      </c>
      <c r="BM107" s="235">
        <v>5032.9781970907989</v>
      </c>
      <c r="BN107" s="235">
        <v>6000.2184322019812</v>
      </c>
      <c r="BO107" s="235">
        <v>6552.1298168832682</v>
      </c>
      <c r="BP107" s="235">
        <v>7083.5189620733754</v>
      </c>
      <c r="BQ107" s="235">
        <v>7665.5034700973747</v>
      </c>
      <c r="BR107" s="235">
        <v>8111.5475544667861</v>
      </c>
      <c r="BS107" s="235">
        <v>8282.9955733022307</v>
      </c>
      <c r="BT107" s="235">
        <v>7911.4960883124995</v>
      </c>
      <c r="BU107" s="235">
        <v>7511.03654913431</v>
      </c>
      <c r="BV107" s="235">
        <v>8117.2438935239406</v>
      </c>
      <c r="BW107" s="235">
        <v>8218.7561506162419</v>
      </c>
      <c r="BX107" s="135">
        <v>8181.653760085801</v>
      </c>
      <c r="BY107" s="135">
        <v>8188.0605131804441</v>
      </c>
      <c r="BZ107" s="136">
        <v>8179.7581657693363</v>
      </c>
    </row>
    <row r="108" spans="1:78" ht="26.25" customHeight="1" x14ac:dyDescent="0.2">
      <c r="B108" s="120" t="s">
        <v>331</v>
      </c>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135"/>
      <c r="BI108" s="235"/>
      <c r="BJ108" s="235"/>
      <c r="BK108" s="235"/>
      <c r="BL108" s="135"/>
      <c r="BM108" s="235"/>
      <c r="BN108" s="235"/>
      <c r="BO108" s="235"/>
      <c r="BP108" s="235"/>
      <c r="BQ108" s="235">
        <v>6.2130716288861132</v>
      </c>
      <c r="BR108" s="235">
        <v>58.708144790790456</v>
      </c>
      <c r="BS108" s="235">
        <v>509.71972199069188</v>
      </c>
      <c r="BT108" s="235">
        <v>1610.0937033917644</v>
      </c>
      <c r="BU108" s="235">
        <v>3383.5773367196034</v>
      </c>
      <c r="BV108" s="235">
        <v>0</v>
      </c>
      <c r="BW108" s="235">
        <v>0</v>
      </c>
      <c r="BX108" s="135">
        <v>0</v>
      </c>
      <c r="BY108" s="135">
        <v>0</v>
      </c>
      <c r="BZ108" s="136">
        <v>0</v>
      </c>
    </row>
    <row r="109" spans="1:78" x14ac:dyDescent="0.2">
      <c r="B109" s="120" t="s">
        <v>332</v>
      </c>
      <c r="AH109" s="235">
        <v>0</v>
      </c>
      <c r="AI109" s="235">
        <v>0</v>
      </c>
      <c r="AJ109" s="235">
        <v>0</v>
      </c>
      <c r="AK109" s="235">
        <v>0</v>
      </c>
      <c r="AL109" s="235">
        <v>0</v>
      </c>
      <c r="AM109" s="235">
        <v>0</v>
      </c>
      <c r="AN109" s="235">
        <v>0</v>
      </c>
      <c r="AO109" s="235">
        <v>0</v>
      </c>
      <c r="AP109" s="235">
        <v>0</v>
      </c>
      <c r="AQ109" s="235">
        <v>0</v>
      </c>
      <c r="AR109" s="235">
        <v>0</v>
      </c>
      <c r="AS109" s="235">
        <v>0</v>
      </c>
      <c r="AT109" s="235">
        <v>0</v>
      </c>
      <c r="AU109" s="235">
        <v>0</v>
      </c>
      <c r="AV109" s="235">
        <v>0</v>
      </c>
      <c r="AW109" s="235">
        <v>0</v>
      </c>
      <c r="AX109" s="235">
        <v>0</v>
      </c>
      <c r="AY109" s="235">
        <v>0</v>
      </c>
      <c r="AZ109" s="235">
        <v>0</v>
      </c>
      <c r="BA109" s="235">
        <v>0</v>
      </c>
      <c r="BB109" s="235">
        <v>0</v>
      </c>
      <c r="BC109" s="235">
        <v>0</v>
      </c>
      <c r="BD109" s="235">
        <v>0</v>
      </c>
      <c r="BE109" s="235">
        <v>0</v>
      </c>
      <c r="BF109" s="235">
        <v>0</v>
      </c>
      <c r="BG109" s="235">
        <v>0</v>
      </c>
      <c r="BH109" s="235">
        <v>0</v>
      </c>
      <c r="BI109" s="235">
        <v>0</v>
      </c>
      <c r="BJ109" s="235">
        <v>0</v>
      </c>
      <c r="BK109" s="235">
        <v>0</v>
      </c>
      <c r="BL109" s="235">
        <v>0</v>
      </c>
      <c r="BM109" s="235">
        <v>0</v>
      </c>
      <c r="BN109" s="235">
        <v>0</v>
      </c>
      <c r="BO109" s="235">
        <v>0</v>
      </c>
      <c r="BP109" s="235">
        <v>0</v>
      </c>
      <c r="BQ109" s="235">
        <v>0</v>
      </c>
      <c r="BR109" s="235">
        <v>0</v>
      </c>
      <c r="BS109" s="235">
        <v>0</v>
      </c>
      <c r="BT109" s="235">
        <v>0</v>
      </c>
      <c r="BU109" s="235">
        <v>0</v>
      </c>
      <c r="BV109" s="235">
        <v>-194.42925141388514</v>
      </c>
      <c r="BW109" s="235">
        <v>-468.04198997237768</v>
      </c>
      <c r="BX109" s="135">
        <v>-688.30095812641662</v>
      </c>
      <c r="BY109" s="135">
        <v>-597.17157576789509</v>
      </c>
      <c r="BZ109" s="136">
        <v>-764.51459744209831</v>
      </c>
    </row>
    <row r="110" spans="1:78" ht="26.25" customHeight="1" x14ac:dyDescent="0.2">
      <c r="B110" s="236" t="s">
        <v>324</v>
      </c>
      <c r="AH110" s="235">
        <v>4061.9291879873313</v>
      </c>
      <c r="AI110" s="235">
        <v>3817.298045365304</v>
      </c>
      <c r="AJ110" s="235">
        <v>3867.0528441274419</v>
      </c>
      <c r="AK110" s="235">
        <v>4920.9736363834645</v>
      </c>
      <c r="AL110" s="235">
        <v>5179.7943202942224</v>
      </c>
      <c r="AM110" s="235">
        <v>5387.2539901433429</v>
      </c>
      <c r="AN110" s="235">
        <v>5772.0248515805533</v>
      </c>
      <c r="AO110" s="235">
        <v>5983.3572236877835</v>
      </c>
      <c r="AP110" s="235">
        <v>5909.250446668264</v>
      </c>
      <c r="AQ110" s="235">
        <v>5663.4901640120661</v>
      </c>
      <c r="AR110" s="235">
        <v>6040.7177591362561</v>
      </c>
      <c r="AS110" s="235">
        <v>6063.3426507631666</v>
      </c>
      <c r="AT110" s="235">
        <v>6293.0864842736573</v>
      </c>
      <c r="AU110" s="235">
        <v>6656.5265007210883</v>
      </c>
      <c r="AV110" s="235">
        <v>8006.2261269278933</v>
      </c>
      <c r="AW110" s="235">
        <v>8522.6217726337873</v>
      </c>
      <c r="AX110" s="235">
        <v>8789.1954906626088</v>
      </c>
      <c r="AY110" s="235">
        <v>9032.7998851375069</v>
      </c>
      <c r="AZ110" s="235">
        <v>8921.0422169737903</v>
      </c>
      <c r="BA110" s="235">
        <v>9022.20985974818</v>
      </c>
      <c r="BB110" s="235">
        <v>8932.846908303125</v>
      </c>
      <c r="BC110" s="235">
        <v>9428.0939236167505</v>
      </c>
      <c r="BD110" s="235">
        <v>10006.356338244977</v>
      </c>
      <c r="BE110" s="235">
        <v>10790.830454086892</v>
      </c>
      <c r="BF110" s="235">
        <v>11572.250496142366</v>
      </c>
      <c r="BG110" s="235">
        <v>11888.788261956559</v>
      </c>
      <c r="BH110" s="235">
        <v>13507.760131372988</v>
      </c>
      <c r="BI110" s="235">
        <v>13753.702774658634</v>
      </c>
      <c r="BJ110" s="235">
        <v>14289.037453950381</v>
      </c>
      <c r="BK110" s="235">
        <v>14603.387657704056</v>
      </c>
      <c r="BL110" s="235">
        <v>15453.875096476775</v>
      </c>
      <c r="BM110" s="235">
        <v>16064.70321252203</v>
      </c>
      <c r="BN110" s="235">
        <v>16190.923644802433</v>
      </c>
      <c r="BO110" s="235">
        <v>15860.98409296369</v>
      </c>
      <c r="BP110" s="235">
        <v>15155.730658436585</v>
      </c>
      <c r="BQ110" s="235">
        <v>14435.087451749219</v>
      </c>
      <c r="BR110" s="235">
        <v>13777.270091253949</v>
      </c>
      <c r="BS110" s="235">
        <v>13109.115188529131</v>
      </c>
      <c r="BT110" s="235">
        <v>12197.435852995741</v>
      </c>
      <c r="BU110" s="235">
        <v>11481.729777196193</v>
      </c>
      <c r="BV110" s="235">
        <v>10634.809384867211</v>
      </c>
      <c r="BW110" s="235">
        <v>10037.704255800994</v>
      </c>
      <c r="BX110" s="135">
        <v>9644.6591187435952</v>
      </c>
      <c r="BY110" s="135">
        <v>9605.9461869319766</v>
      </c>
      <c r="BZ110" s="136">
        <v>9740.0980085086576</v>
      </c>
    </row>
    <row r="111" spans="1:78" x14ac:dyDescent="0.2">
      <c r="B111" s="236" t="s">
        <v>301</v>
      </c>
      <c r="AH111" s="235">
        <v>5153.3534488375271</v>
      </c>
      <c r="AI111" s="235">
        <v>4704.6249690288869</v>
      </c>
      <c r="AJ111" s="235">
        <v>5339.1856169467956</v>
      </c>
      <c r="AK111" s="235">
        <v>8027.2462310386036</v>
      </c>
      <c r="AL111" s="235">
        <v>11455.259046591736</v>
      </c>
      <c r="AM111" s="235">
        <v>13633.543915575887</v>
      </c>
      <c r="AN111" s="235">
        <v>14644.022097423276</v>
      </c>
      <c r="AO111" s="235">
        <v>15778.585212717173</v>
      </c>
      <c r="AP111" s="235">
        <v>16207.818971538116</v>
      </c>
      <c r="AQ111" s="235">
        <v>15061.765097962973</v>
      </c>
      <c r="AR111" s="235">
        <v>12622.266382057376</v>
      </c>
      <c r="AS111" s="235">
        <v>11787.658126111068</v>
      </c>
      <c r="AT111" s="235">
        <v>13234.545091324095</v>
      </c>
      <c r="AU111" s="235">
        <v>17092.326603729121</v>
      </c>
      <c r="AV111" s="235">
        <v>21244.549465762273</v>
      </c>
      <c r="AW111" s="235">
        <v>23572.348694015393</v>
      </c>
      <c r="AX111" s="235">
        <v>24844.984769158094</v>
      </c>
      <c r="AY111" s="235">
        <v>25612.289694841689</v>
      </c>
      <c r="AZ111" s="235">
        <v>24886.111551016333</v>
      </c>
      <c r="BA111" s="235">
        <v>23353.222562929423</v>
      </c>
      <c r="BB111" s="235">
        <v>22290.00604066599</v>
      </c>
      <c r="BC111" s="235">
        <v>21470.322792865936</v>
      </c>
      <c r="BD111" s="235">
        <v>20602.669057679163</v>
      </c>
      <c r="BE111" s="235">
        <v>20511.162860572447</v>
      </c>
      <c r="BF111" s="235">
        <v>21192.374621881972</v>
      </c>
      <c r="BG111" s="235">
        <v>21499.309355230078</v>
      </c>
      <c r="BH111" s="235">
        <v>21821.183599286644</v>
      </c>
      <c r="BI111" s="235">
        <v>22284.31113204941</v>
      </c>
      <c r="BJ111" s="235">
        <v>23218.156843358523</v>
      </c>
      <c r="BK111" s="235">
        <v>24038.815516176757</v>
      </c>
      <c r="BL111" s="235">
        <v>24881.684141100188</v>
      </c>
      <c r="BM111" s="235">
        <v>30322.981288569212</v>
      </c>
      <c r="BN111" s="235">
        <v>31684.569320332426</v>
      </c>
      <c r="BO111" s="235">
        <v>32862.870111587101</v>
      </c>
      <c r="BP111" s="235">
        <v>34359.884261577783</v>
      </c>
      <c r="BQ111" s="235">
        <v>34053.291167153526</v>
      </c>
      <c r="BR111" s="235">
        <v>33742.705088596507</v>
      </c>
      <c r="BS111" s="235">
        <v>33966.41295746791</v>
      </c>
      <c r="BT111" s="235">
        <v>33376.751633139786</v>
      </c>
      <c r="BU111" s="235">
        <v>33699.456147922225</v>
      </c>
      <c r="BV111" s="235">
        <v>33351.13387087686</v>
      </c>
      <c r="BW111" s="235">
        <v>32922.633407074973</v>
      </c>
      <c r="BX111" s="135">
        <v>32183.37072505576</v>
      </c>
      <c r="BY111" s="135">
        <v>32482.441339195997</v>
      </c>
      <c r="BZ111" s="136">
        <v>32528.667180075168</v>
      </c>
    </row>
    <row r="112" spans="1:78" s="58" customFormat="1" ht="15.75" x14ac:dyDescent="0.25">
      <c r="A112" s="148"/>
      <c r="B112" s="58" t="s">
        <v>93</v>
      </c>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48">
        <f>AH111+AH110</f>
        <v>9215.2826368248589</v>
      </c>
      <c r="AI112" s="48">
        <f t="shared" ref="AI112:BU112" si="1">AI111+AI110</f>
        <v>8521.9230143941913</v>
      </c>
      <c r="AJ112" s="48">
        <f t="shared" si="1"/>
        <v>9206.2384610742374</v>
      </c>
      <c r="AK112" s="48">
        <f t="shared" si="1"/>
        <v>12948.219867422067</v>
      </c>
      <c r="AL112" s="48">
        <f t="shared" si="1"/>
        <v>16635.053366885957</v>
      </c>
      <c r="AM112" s="48">
        <f t="shared" si="1"/>
        <v>19020.797905719228</v>
      </c>
      <c r="AN112" s="48">
        <f t="shared" si="1"/>
        <v>20416.04694900383</v>
      </c>
      <c r="AO112" s="48">
        <f t="shared" si="1"/>
        <v>21761.942436404956</v>
      </c>
      <c r="AP112" s="48">
        <f t="shared" si="1"/>
        <v>22117.069418206382</v>
      </c>
      <c r="AQ112" s="48">
        <f t="shared" si="1"/>
        <v>20725.255261975039</v>
      </c>
      <c r="AR112" s="48">
        <f t="shared" si="1"/>
        <v>18662.984141193632</v>
      </c>
      <c r="AS112" s="48">
        <f t="shared" si="1"/>
        <v>17851.000776874236</v>
      </c>
      <c r="AT112" s="48">
        <f t="shared" si="1"/>
        <v>19527.631575597752</v>
      </c>
      <c r="AU112" s="48">
        <f t="shared" si="1"/>
        <v>23748.853104450209</v>
      </c>
      <c r="AV112" s="48">
        <f t="shared" si="1"/>
        <v>29250.775592690166</v>
      </c>
      <c r="AW112" s="48">
        <f t="shared" si="1"/>
        <v>32094.970466649182</v>
      </c>
      <c r="AX112" s="48">
        <f t="shared" si="1"/>
        <v>33634.1802598207</v>
      </c>
      <c r="AY112" s="48">
        <f t="shared" si="1"/>
        <v>34645.089579979198</v>
      </c>
      <c r="AZ112" s="48">
        <f t="shared" si="1"/>
        <v>33807.153767990123</v>
      </c>
      <c r="BA112" s="48">
        <f t="shared" si="1"/>
        <v>32375.432422677601</v>
      </c>
      <c r="BB112" s="48">
        <f t="shared" si="1"/>
        <v>31222.852948969114</v>
      </c>
      <c r="BC112" s="48">
        <f t="shared" si="1"/>
        <v>30898.416716482687</v>
      </c>
      <c r="BD112" s="48">
        <f t="shared" si="1"/>
        <v>30609.025395924138</v>
      </c>
      <c r="BE112" s="48">
        <f t="shared" si="1"/>
        <v>31301.993314659339</v>
      </c>
      <c r="BF112" s="48">
        <f t="shared" si="1"/>
        <v>32764.625118024338</v>
      </c>
      <c r="BG112" s="48">
        <f t="shared" si="1"/>
        <v>33388.097617186635</v>
      </c>
      <c r="BH112" s="48">
        <f t="shared" si="1"/>
        <v>35328.94373065963</v>
      </c>
      <c r="BI112" s="48">
        <f t="shared" si="1"/>
        <v>36038.013906708045</v>
      </c>
      <c r="BJ112" s="48">
        <f t="shared" si="1"/>
        <v>37507.194297308903</v>
      </c>
      <c r="BK112" s="48">
        <f t="shared" si="1"/>
        <v>38642.203173880815</v>
      </c>
      <c r="BL112" s="48">
        <f t="shared" si="1"/>
        <v>40335.559237576963</v>
      </c>
      <c r="BM112" s="48">
        <f t="shared" si="1"/>
        <v>46387.684501091244</v>
      </c>
      <c r="BN112" s="48">
        <f t="shared" si="1"/>
        <v>47875.492965134858</v>
      </c>
      <c r="BO112" s="48">
        <f t="shared" si="1"/>
        <v>48723.854204550793</v>
      </c>
      <c r="BP112" s="48">
        <f t="shared" si="1"/>
        <v>49515.61492001437</v>
      </c>
      <c r="BQ112" s="48">
        <f t="shared" si="1"/>
        <v>48488.378618902745</v>
      </c>
      <c r="BR112" s="48">
        <f t="shared" si="1"/>
        <v>47519.975179850459</v>
      </c>
      <c r="BS112" s="48">
        <f t="shared" si="1"/>
        <v>47075.528145997043</v>
      </c>
      <c r="BT112" s="48">
        <f t="shared" si="1"/>
        <v>45574.187486135525</v>
      </c>
      <c r="BU112" s="48">
        <f t="shared" si="1"/>
        <v>45181.185925118421</v>
      </c>
      <c r="BV112" s="48">
        <f>BV111+BV110</f>
        <v>43985.943255744074</v>
      </c>
      <c r="BW112" s="48">
        <f>BW111+BW110</f>
        <v>42960.337662875965</v>
      </c>
      <c r="BX112" s="48">
        <f>BX111+BX110</f>
        <v>41828.029843799355</v>
      </c>
      <c r="BY112" s="48">
        <f>BY111+BY110</f>
        <v>42088.387526127975</v>
      </c>
      <c r="BZ112" s="49">
        <f>BZ111+BZ110</f>
        <v>42268.765188583828</v>
      </c>
    </row>
    <row r="113" spans="1:78" ht="15.75" thickBot="1" x14ac:dyDescent="0.25">
      <c r="A113" s="151"/>
      <c r="B113" s="99"/>
      <c r="C113" s="99"/>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269"/>
      <c r="AI113" s="269"/>
      <c r="AJ113" s="269"/>
      <c r="AK113" s="269"/>
      <c r="AL113" s="269"/>
      <c r="AM113" s="269"/>
      <c r="AN113" s="269"/>
      <c r="AO113" s="269"/>
      <c r="AP113" s="269"/>
      <c r="AQ113" s="269"/>
      <c r="AR113" s="269"/>
      <c r="AS113" s="269"/>
      <c r="AT113" s="269"/>
      <c r="AU113" s="269"/>
      <c r="AV113" s="269"/>
      <c r="AW113" s="269"/>
      <c r="AX113" s="269"/>
      <c r="AY113" s="269"/>
      <c r="AZ113" s="269"/>
      <c r="BA113" s="269"/>
      <c r="BB113" s="269"/>
      <c r="BC113" s="269"/>
      <c r="BD113" s="269"/>
      <c r="BE113" s="269"/>
      <c r="BF113" s="269"/>
      <c r="BG113" s="269"/>
      <c r="BH113" s="269"/>
      <c r="BI113" s="269"/>
      <c r="BJ113" s="269"/>
      <c r="BK113" s="269"/>
      <c r="BL113" s="269"/>
      <c r="BM113" s="269"/>
      <c r="BN113" s="269"/>
      <c r="BO113" s="269"/>
      <c r="BP113" s="269"/>
      <c r="BQ113" s="269"/>
      <c r="BR113" s="269"/>
      <c r="BS113" s="269"/>
      <c r="BT113" s="104"/>
      <c r="BU113" s="104"/>
      <c r="BV113" s="104"/>
      <c r="BW113" s="104"/>
      <c r="BX113" s="104"/>
      <c r="BY113" s="104"/>
      <c r="BZ113" s="1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47"/>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206" bestFit="1" customWidth="1"/>
    <col min="2" max="2" width="75.7109375" style="193" customWidth="1"/>
    <col min="3" max="3" width="25.7109375" style="193" customWidth="1"/>
    <col min="4" max="75" width="12.7109375" style="218" customWidth="1"/>
    <col min="76" max="78" width="12.7109375" style="233" customWidth="1"/>
    <col min="79" max="16384" width="9.140625" style="233"/>
  </cols>
  <sheetData>
    <row r="1" spans="1:78" s="231" customFormat="1" ht="25.15" customHeight="1" thickBot="1" x14ac:dyDescent="0.25">
      <c r="A1" s="37" t="s">
        <v>40</v>
      </c>
      <c r="B1" s="38" t="s">
        <v>76</v>
      </c>
      <c r="C1" s="90"/>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row>
    <row r="2" spans="1:78" ht="33" customHeight="1" x14ac:dyDescent="0.25">
      <c r="A2" s="41" t="s">
        <v>587</v>
      </c>
      <c r="B2" s="191" t="s">
        <v>338</v>
      </c>
      <c r="C2" s="19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234" customFormat="1" ht="15.75" x14ac:dyDescent="0.25">
      <c r="A3" s="46">
        <v>2017</v>
      </c>
      <c r="B3" s="194" t="s">
        <v>293</v>
      </c>
      <c r="C3" s="195"/>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3"/>
      <c r="B4" s="197" t="s">
        <v>228</v>
      </c>
      <c r="C4" s="198"/>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200"/>
    </row>
    <row r="5" spans="1:78" ht="27" customHeight="1" x14ac:dyDescent="0.25">
      <c r="B5" s="270" t="s">
        <v>294</v>
      </c>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54" t="s">
        <v>295</v>
      </c>
      <c r="BI5" s="203"/>
      <c r="BJ5" s="203"/>
      <c r="BK5" s="203"/>
      <c r="BL5" s="203"/>
      <c r="BM5" s="203"/>
      <c r="BN5" s="203"/>
      <c r="BO5" s="203"/>
      <c r="BP5" s="203"/>
      <c r="BQ5" s="203"/>
      <c r="BR5" s="203"/>
      <c r="BS5" s="203"/>
      <c r="BT5" s="203"/>
      <c r="BU5" s="203"/>
      <c r="BX5" s="250"/>
      <c r="BY5" s="250"/>
      <c r="BZ5" s="271"/>
    </row>
    <row r="6" spans="1:78" x14ac:dyDescent="0.2">
      <c r="B6" s="272" t="s">
        <v>339</v>
      </c>
      <c r="AH6" s="203">
        <v>0</v>
      </c>
      <c r="AI6" s="203">
        <v>1723</v>
      </c>
      <c r="AJ6" s="203">
        <v>1694</v>
      </c>
      <c r="AK6" s="203">
        <v>1738</v>
      </c>
      <c r="AL6" s="203">
        <v>1781</v>
      </c>
      <c r="AM6" s="203">
        <v>1651</v>
      </c>
      <c r="AN6" s="203">
        <v>1683</v>
      </c>
      <c r="AO6" s="203">
        <v>1717</v>
      </c>
      <c r="AP6" s="203">
        <v>1722</v>
      </c>
      <c r="AQ6" s="203">
        <v>1727</v>
      </c>
      <c r="AR6" s="203">
        <v>1719</v>
      </c>
      <c r="AS6" s="203">
        <v>1607</v>
      </c>
      <c r="AT6" s="203">
        <v>1675</v>
      </c>
      <c r="AU6" s="203">
        <v>1575</v>
      </c>
      <c r="AV6" s="203">
        <v>1643</v>
      </c>
      <c r="AW6" s="203">
        <v>1736</v>
      </c>
      <c r="AX6" s="203">
        <v>1765</v>
      </c>
      <c r="AY6" s="203">
        <v>1781</v>
      </c>
      <c r="AZ6" s="203">
        <v>1764</v>
      </c>
      <c r="BA6" s="203">
        <v>1705</v>
      </c>
      <c r="BB6" s="203">
        <v>1643</v>
      </c>
      <c r="BC6" s="203">
        <v>1620</v>
      </c>
      <c r="BD6" s="203">
        <v>1671</v>
      </c>
      <c r="BE6" s="203">
        <v>1750</v>
      </c>
      <c r="BF6" s="203">
        <v>1776</v>
      </c>
      <c r="BG6" s="204">
        <v>1979</v>
      </c>
      <c r="BH6" s="273">
        <v>2594</v>
      </c>
      <c r="BI6" s="204">
        <v>2700</v>
      </c>
      <c r="BJ6" s="204">
        <v>2729</v>
      </c>
      <c r="BK6" s="204">
        <v>2732</v>
      </c>
      <c r="BL6" s="204">
        <v>2724</v>
      </c>
      <c r="BM6" s="204">
        <v>2736</v>
      </c>
      <c r="BN6" s="204">
        <v>2718</v>
      </c>
      <c r="BO6" s="204">
        <v>2649</v>
      </c>
      <c r="BP6" s="204">
        <v>2505</v>
      </c>
      <c r="BQ6" s="204">
        <v>2380</v>
      </c>
      <c r="BR6" s="204">
        <v>2228</v>
      </c>
      <c r="BS6" s="204">
        <v>2098</v>
      </c>
      <c r="BT6" s="204">
        <v>1903</v>
      </c>
      <c r="BU6" s="204">
        <v>1769</v>
      </c>
      <c r="BV6" s="204">
        <v>1654</v>
      </c>
      <c r="BW6" s="204">
        <v>1547</v>
      </c>
      <c r="BX6" s="204">
        <v>1462</v>
      </c>
      <c r="BY6" s="204">
        <v>1435</v>
      </c>
      <c r="BZ6" s="205">
        <v>1432</v>
      </c>
    </row>
    <row r="7" spans="1:78" x14ac:dyDescent="0.2">
      <c r="B7" s="272" t="s">
        <v>340</v>
      </c>
      <c r="AH7" s="204">
        <v>0</v>
      </c>
      <c r="AI7" s="203">
        <v>207</v>
      </c>
      <c r="AJ7" s="203">
        <v>205</v>
      </c>
      <c r="AK7" s="203">
        <v>221</v>
      </c>
      <c r="AL7" s="203">
        <v>240</v>
      </c>
      <c r="AM7" s="203">
        <v>241</v>
      </c>
      <c r="AN7" s="203">
        <v>273</v>
      </c>
      <c r="AO7" s="203">
        <v>301</v>
      </c>
      <c r="AP7" s="203">
        <v>327</v>
      </c>
      <c r="AQ7" s="203">
        <v>352</v>
      </c>
      <c r="AR7" s="203">
        <v>247</v>
      </c>
      <c r="AS7" s="203">
        <v>290</v>
      </c>
      <c r="AT7" s="203">
        <v>330</v>
      </c>
      <c r="AU7" s="203">
        <v>375</v>
      </c>
      <c r="AV7" s="203">
        <v>425</v>
      </c>
      <c r="AW7" s="203">
        <v>527</v>
      </c>
      <c r="AX7" s="203">
        <v>618</v>
      </c>
      <c r="AY7" s="203">
        <v>739</v>
      </c>
      <c r="AZ7" s="203">
        <v>786</v>
      </c>
      <c r="BA7" s="203">
        <v>849</v>
      </c>
      <c r="BB7" s="203">
        <v>898</v>
      </c>
      <c r="BC7" s="203">
        <v>932</v>
      </c>
      <c r="BD7" s="203">
        <v>994</v>
      </c>
      <c r="BE7" s="203">
        <v>1048</v>
      </c>
      <c r="BF7" s="203">
        <v>1091</v>
      </c>
      <c r="BG7" s="203">
        <v>1121</v>
      </c>
      <c r="BH7" s="273">
        <v>1213</v>
      </c>
      <c r="BI7" s="204">
        <v>1198</v>
      </c>
      <c r="BJ7" s="204">
        <v>1196</v>
      </c>
      <c r="BK7" s="204">
        <v>1196</v>
      </c>
      <c r="BL7" s="204">
        <v>1313</v>
      </c>
      <c r="BM7" s="204">
        <v>1446</v>
      </c>
      <c r="BN7" s="204">
        <v>1548</v>
      </c>
      <c r="BO7" s="204">
        <v>1658</v>
      </c>
      <c r="BP7" s="204">
        <v>1895</v>
      </c>
      <c r="BQ7" s="204">
        <v>2164</v>
      </c>
      <c r="BR7" s="204">
        <v>2373</v>
      </c>
      <c r="BS7" s="204">
        <v>2429</v>
      </c>
      <c r="BT7" s="204">
        <v>2385</v>
      </c>
      <c r="BU7" s="204">
        <v>2294</v>
      </c>
      <c r="BV7" s="204">
        <v>2355</v>
      </c>
      <c r="BW7" s="204">
        <v>2359</v>
      </c>
      <c r="BX7" s="204">
        <v>2371</v>
      </c>
      <c r="BY7" s="204">
        <v>2367</v>
      </c>
      <c r="BZ7" s="205">
        <v>2362</v>
      </c>
    </row>
    <row r="8" spans="1:78" x14ac:dyDescent="0.2">
      <c r="B8" s="272" t="s">
        <v>341</v>
      </c>
      <c r="AH8" s="204">
        <v>0</v>
      </c>
      <c r="AI8" s="203">
        <v>306</v>
      </c>
      <c r="AJ8" s="203">
        <v>316</v>
      </c>
      <c r="AK8" s="203">
        <v>369</v>
      </c>
      <c r="AL8" s="203">
        <v>415</v>
      </c>
      <c r="AM8" s="203">
        <v>449</v>
      </c>
      <c r="AN8" s="203">
        <v>492</v>
      </c>
      <c r="AO8" s="203">
        <v>575</v>
      </c>
      <c r="AP8" s="203">
        <v>602</v>
      </c>
      <c r="AQ8" s="203">
        <v>629</v>
      </c>
      <c r="AR8" s="203">
        <v>694</v>
      </c>
      <c r="AS8" s="203">
        <v>756</v>
      </c>
      <c r="AT8" s="203">
        <v>793</v>
      </c>
      <c r="AU8" s="203">
        <v>871</v>
      </c>
      <c r="AV8" s="203">
        <v>957</v>
      </c>
      <c r="AW8" s="203">
        <v>1013</v>
      </c>
      <c r="AX8" s="203">
        <v>1039</v>
      </c>
      <c r="AY8" s="203">
        <v>1056</v>
      </c>
      <c r="AZ8" s="203">
        <v>1059</v>
      </c>
      <c r="BA8" s="203">
        <v>995</v>
      </c>
      <c r="BB8" s="203">
        <v>949</v>
      </c>
      <c r="BC8" s="203">
        <v>931</v>
      </c>
      <c r="BD8" s="203">
        <v>913</v>
      </c>
      <c r="BE8" s="203">
        <v>886</v>
      </c>
      <c r="BF8" s="203">
        <v>857</v>
      </c>
      <c r="BG8" s="203">
        <v>841</v>
      </c>
      <c r="BH8" s="273">
        <v>808</v>
      </c>
      <c r="BI8" s="204">
        <v>784</v>
      </c>
      <c r="BJ8" s="204">
        <v>776</v>
      </c>
      <c r="BK8" s="204">
        <v>753</v>
      </c>
      <c r="BL8" s="204">
        <v>737</v>
      </c>
      <c r="BM8" s="204">
        <v>706</v>
      </c>
      <c r="BN8" s="204">
        <v>653</v>
      </c>
      <c r="BO8" s="204">
        <v>589</v>
      </c>
      <c r="BP8" s="204">
        <v>534</v>
      </c>
      <c r="BQ8" s="204">
        <v>491</v>
      </c>
      <c r="BR8" s="204">
        <v>462</v>
      </c>
      <c r="BS8" s="204">
        <v>431</v>
      </c>
      <c r="BT8" s="204">
        <v>407</v>
      </c>
      <c r="BU8" s="204">
        <v>394</v>
      </c>
      <c r="BV8" s="204">
        <v>320</v>
      </c>
      <c r="BW8" s="204">
        <v>321</v>
      </c>
      <c r="BX8" s="204">
        <v>320</v>
      </c>
      <c r="BY8" s="204">
        <v>321</v>
      </c>
      <c r="BZ8" s="205">
        <v>322</v>
      </c>
    </row>
    <row r="9" spans="1:78" x14ac:dyDescent="0.2">
      <c r="B9" s="272" t="s">
        <v>342</v>
      </c>
      <c r="AH9" s="204">
        <v>0</v>
      </c>
      <c r="AI9" s="204">
        <v>551</v>
      </c>
      <c r="AJ9" s="204">
        <v>746</v>
      </c>
      <c r="AK9" s="204">
        <v>1179</v>
      </c>
      <c r="AL9" s="204">
        <v>1611</v>
      </c>
      <c r="AM9" s="204">
        <v>1813</v>
      </c>
      <c r="AN9" s="204">
        <v>1885</v>
      </c>
      <c r="AO9" s="204">
        <v>1892</v>
      </c>
      <c r="AP9" s="204">
        <v>1832</v>
      </c>
      <c r="AQ9" s="204">
        <v>1578</v>
      </c>
      <c r="AR9" s="204">
        <v>1249</v>
      </c>
      <c r="AS9" s="204">
        <v>1031</v>
      </c>
      <c r="AT9" s="204">
        <v>1007</v>
      </c>
      <c r="AU9" s="204">
        <v>1441</v>
      </c>
      <c r="AV9" s="204">
        <v>1753</v>
      </c>
      <c r="AW9" s="204">
        <v>1790</v>
      </c>
      <c r="AX9" s="204">
        <v>1800</v>
      </c>
      <c r="AY9" s="204">
        <v>1659</v>
      </c>
      <c r="AZ9" s="204">
        <v>1437</v>
      </c>
      <c r="BA9" s="204">
        <v>987</v>
      </c>
      <c r="BB9" s="204">
        <v>869</v>
      </c>
      <c r="BC9" s="204">
        <v>913</v>
      </c>
      <c r="BD9" s="204">
        <v>785</v>
      </c>
      <c r="BE9" s="204">
        <v>686</v>
      </c>
      <c r="BF9" s="204">
        <v>665</v>
      </c>
      <c r="BG9" s="204">
        <v>649</v>
      </c>
      <c r="BH9" s="273">
        <v>602</v>
      </c>
      <c r="BI9" s="204">
        <v>647</v>
      </c>
      <c r="BJ9" s="204">
        <v>706</v>
      </c>
      <c r="BK9" s="204">
        <v>622</v>
      </c>
      <c r="BL9" s="204">
        <v>716</v>
      </c>
      <c r="BM9" s="204">
        <v>1103</v>
      </c>
      <c r="BN9" s="204">
        <v>1091</v>
      </c>
      <c r="BO9" s="204">
        <v>1227</v>
      </c>
      <c r="BP9" s="204">
        <v>1260</v>
      </c>
      <c r="BQ9" s="204">
        <v>1059</v>
      </c>
      <c r="BR9" s="204">
        <v>721</v>
      </c>
      <c r="BS9" s="204">
        <v>595</v>
      </c>
      <c r="BT9" s="204">
        <v>570</v>
      </c>
      <c r="BU9" s="204">
        <v>332</v>
      </c>
      <c r="BV9" s="204">
        <v>572</v>
      </c>
      <c r="BW9" s="204">
        <v>595</v>
      </c>
      <c r="BX9" s="204">
        <v>602</v>
      </c>
      <c r="BY9" s="204">
        <v>603</v>
      </c>
      <c r="BZ9" s="205">
        <v>603</v>
      </c>
    </row>
    <row r="10" spans="1:78" x14ac:dyDescent="0.2">
      <c r="B10" s="272" t="s">
        <v>343</v>
      </c>
      <c r="AH10" s="204">
        <v>0</v>
      </c>
      <c r="AI10" s="204">
        <v>51</v>
      </c>
      <c r="AJ10" s="204">
        <v>49</v>
      </c>
      <c r="AK10" s="204">
        <v>77</v>
      </c>
      <c r="AL10" s="204">
        <v>110</v>
      </c>
      <c r="AM10" s="204">
        <v>182</v>
      </c>
      <c r="AN10" s="204">
        <v>208</v>
      </c>
      <c r="AO10" s="204">
        <v>224</v>
      </c>
      <c r="AP10" s="204">
        <v>228</v>
      </c>
      <c r="AQ10" s="204">
        <v>231</v>
      </c>
      <c r="AR10" s="204">
        <v>180</v>
      </c>
      <c r="AS10" s="204">
        <v>293</v>
      </c>
      <c r="AT10" s="204">
        <v>319</v>
      </c>
      <c r="AU10" s="204">
        <v>331</v>
      </c>
      <c r="AV10" s="204">
        <v>401</v>
      </c>
      <c r="AW10" s="204">
        <v>446</v>
      </c>
      <c r="AX10" s="204">
        <v>425</v>
      </c>
      <c r="AY10" s="204">
        <v>422</v>
      </c>
      <c r="AZ10" s="204">
        <v>444</v>
      </c>
      <c r="BA10" s="204">
        <v>394</v>
      </c>
      <c r="BB10" s="204">
        <v>345</v>
      </c>
      <c r="BC10" s="204">
        <v>339</v>
      </c>
      <c r="BD10" s="204">
        <v>323</v>
      </c>
      <c r="BE10" s="204">
        <v>301</v>
      </c>
      <c r="BF10" s="204">
        <v>265</v>
      </c>
      <c r="BG10" s="204">
        <v>256</v>
      </c>
      <c r="BH10" s="273">
        <v>166</v>
      </c>
      <c r="BI10" s="204">
        <v>160</v>
      </c>
      <c r="BJ10" s="204">
        <v>162</v>
      </c>
      <c r="BK10" s="204">
        <v>169</v>
      </c>
      <c r="BL10" s="204">
        <v>174</v>
      </c>
      <c r="BM10" s="204">
        <v>174</v>
      </c>
      <c r="BN10" s="204">
        <v>180</v>
      </c>
      <c r="BO10" s="204">
        <v>182</v>
      </c>
      <c r="BP10" s="204">
        <v>189</v>
      </c>
      <c r="BQ10" s="204">
        <v>196</v>
      </c>
      <c r="BR10" s="204">
        <v>199</v>
      </c>
      <c r="BS10" s="204">
        <v>202</v>
      </c>
      <c r="BT10" s="204">
        <v>203</v>
      </c>
      <c r="BU10" s="204">
        <v>213</v>
      </c>
      <c r="BV10" s="204">
        <v>237</v>
      </c>
      <c r="BW10" s="204">
        <v>250</v>
      </c>
      <c r="BX10" s="204">
        <v>259</v>
      </c>
      <c r="BY10" s="204">
        <v>268</v>
      </c>
      <c r="BZ10" s="205">
        <v>278</v>
      </c>
    </row>
    <row r="11" spans="1:78" ht="26.25" customHeight="1" x14ac:dyDescent="0.2">
      <c r="B11" s="237" t="s">
        <v>301</v>
      </c>
      <c r="AH11" s="203">
        <f>SUM(AH7:AH10)</f>
        <v>0</v>
      </c>
      <c r="AI11" s="203">
        <f t="shared" ref="AI11:BU11" si="0">SUM(AI7:AI10)</f>
        <v>1115</v>
      </c>
      <c r="AJ11" s="203">
        <f t="shared" si="0"/>
        <v>1316</v>
      </c>
      <c r="AK11" s="203">
        <f t="shared" si="0"/>
        <v>1846</v>
      </c>
      <c r="AL11" s="203">
        <f t="shared" si="0"/>
        <v>2376</v>
      </c>
      <c r="AM11" s="203">
        <f t="shared" si="0"/>
        <v>2685</v>
      </c>
      <c r="AN11" s="203">
        <f t="shared" si="0"/>
        <v>2858</v>
      </c>
      <c r="AO11" s="203">
        <f t="shared" si="0"/>
        <v>2992</v>
      </c>
      <c r="AP11" s="203">
        <f t="shared" si="0"/>
        <v>2989</v>
      </c>
      <c r="AQ11" s="203">
        <f t="shared" si="0"/>
        <v>2790</v>
      </c>
      <c r="AR11" s="203">
        <f t="shared" si="0"/>
        <v>2370</v>
      </c>
      <c r="AS11" s="203">
        <f t="shared" si="0"/>
        <v>2370</v>
      </c>
      <c r="AT11" s="203">
        <f t="shared" si="0"/>
        <v>2449</v>
      </c>
      <c r="AU11" s="203">
        <f t="shared" si="0"/>
        <v>3018</v>
      </c>
      <c r="AV11" s="203">
        <f t="shared" si="0"/>
        <v>3536</v>
      </c>
      <c r="AW11" s="203">
        <f t="shared" si="0"/>
        <v>3776</v>
      </c>
      <c r="AX11" s="203">
        <f t="shared" si="0"/>
        <v>3882</v>
      </c>
      <c r="AY11" s="203">
        <f t="shared" si="0"/>
        <v>3876</v>
      </c>
      <c r="AZ11" s="203">
        <f t="shared" si="0"/>
        <v>3726</v>
      </c>
      <c r="BA11" s="203">
        <f t="shared" si="0"/>
        <v>3225</v>
      </c>
      <c r="BB11" s="203">
        <f t="shared" si="0"/>
        <v>3061</v>
      </c>
      <c r="BC11" s="203">
        <f t="shared" si="0"/>
        <v>3115</v>
      </c>
      <c r="BD11" s="203">
        <f t="shared" si="0"/>
        <v>3015</v>
      </c>
      <c r="BE11" s="203">
        <f t="shared" si="0"/>
        <v>2921</v>
      </c>
      <c r="BF11" s="203">
        <f t="shared" si="0"/>
        <v>2878</v>
      </c>
      <c r="BG11" s="203">
        <f t="shared" si="0"/>
        <v>2867</v>
      </c>
      <c r="BH11" s="273">
        <f t="shared" si="0"/>
        <v>2789</v>
      </c>
      <c r="BI11" s="204">
        <f t="shared" si="0"/>
        <v>2789</v>
      </c>
      <c r="BJ11" s="204">
        <f t="shared" si="0"/>
        <v>2840</v>
      </c>
      <c r="BK11" s="204">
        <f t="shared" si="0"/>
        <v>2740</v>
      </c>
      <c r="BL11" s="204">
        <f t="shared" si="0"/>
        <v>2940</v>
      </c>
      <c r="BM11" s="204">
        <f t="shared" si="0"/>
        <v>3429</v>
      </c>
      <c r="BN11" s="204">
        <f t="shared" si="0"/>
        <v>3472</v>
      </c>
      <c r="BO11" s="204">
        <f t="shared" si="0"/>
        <v>3656</v>
      </c>
      <c r="BP11" s="204">
        <f t="shared" si="0"/>
        <v>3878</v>
      </c>
      <c r="BQ11" s="204">
        <f t="shared" si="0"/>
        <v>3910</v>
      </c>
      <c r="BR11" s="204">
        <f t="shared" si="0"/>
        <v>3755</v>
      </c>
      <c r="BS11" s="204">
        <f t="shared" si="0"/>
        <v>3657</v>
      </c>
      <c r="BT11" s="204">
        <f t="shared" si="0"/>
        <v>3565</v>
      </c>
      <c r="BU11" s="204">
        <f t="shared" si="0"/>
        <v>3233</v>
      </c>
      <c r="BV11" s="204">
        <f>SUM(BV7:BV10)</f>
        <v>3484</v>
      </c>
      <c r="BW11" s="204">
        <f>SUM(BW7:BW10)</f>
        <v>3525</v>
      </c>
      <c r="BX11" s="204">
        <f>SUM(BX7:BX10)</f>
        <v>3552</v>
      </c>
      <c r="BY11" s="204">
        <f>SUM(BY7:BY10)</f>
        <v>3559</v>
      </c>
      <c r="BZ11" s="205">
        <f>SUM(BZ7:BZ10)</f>
        <v>3565</v>
      </c>
    </row>
    <row r="12" spans="1:78" x14ac:dyDescent="0.2">
      <c r="B12" s="272" t="s">
        <v>302</v>
      </c>
      <c r="AH12" s="203">
        <f>AH11+AH6</f>
        <v>0</v>
      </c>
      <c r="AI12" s="203">
        <f t="shared" ref="AI12:BU12" si="1">AI11+AI6</f>
        <v>2838</v>
      </c>
      <c r="AJ12" s="203">
        <f t="shared" si="1"/>
        <v>3010</v>
      </c>
      <c r="AK12" s="203">
        <f t="shared" si="1"/>
        <v>3584</v>
      </c>
      <c r="AL12" s="203">
        <f t="shared" si="1"/>
        <v>4157</v>
      </c>
      <c r="AM12" s="203">
        <f t="shared" si="1"/>
        <v>4336</v>
      </c>
      <c r="AN12" s="203">
        <f t="shared" si="1"/>
        <v>4541</v>
      </c>
      <c r="AO12" s="203">
        <f t="shared" si="1"/>
        <v>4709</v>
      </c>
      <c r="AP12" s="203">
        <f t="shared" si="1"/>
        <v>4711</v>
      </c>
      <c r="AQ12" s="203">
        <f t="shared" si="1"/>
        <v>4517</v>
      </c>
      <c r="AR12" s="203">
        <f t="shared" si="1"/>
        <v>4089</v>
      </c>
      <c r="AS12" s="203">
        <f t="shared" si="1"/>
        <v>3977</v>
      </c>
      <c r="AT12" s="203">
        <f t="shared" si="1"/>
        <v>4124</v>
      </c>
      <c r="AU12" s="203">
        <f t="shared" si="1"/>
        <v>4593</v>
      </c>
      <c r="AV12" s="203">
        <f t="shared" si="1"/>
        <v>5179</v>
      </c>
      <c r="AW12" s="203">
        <f t="shared" si="1"/>
        <v>5512</v>
      </c>
      <c r="AX12" s="203">
        <f t="shared" si="1"/>
        <v>5647</v>
      </c>
      <c r="AY12" s="203">
        <f t="shared" si="1"/>
        <v>5657</v>
      </c>
      <c r="AZ12" s="203">
        <f t="shared" si="1"/>
        <v>5490</v>
      </c>
      <c r="BA12" s="203">
        <f t="shared" si="1"/>
        <v>4930</v>
      </c>
      <c r="BB12" s="203">
        <f t="shared" si="1"/>
        <v>4704</v>
      </c>
      <c r="BC12" s="203">
        <f t="shared" si="1"/>
        <v>4735</v>
      </c>
      <c r="BD12" s="203">
        <f t="shared" si="1"/>
        <v>4686</v>
      </c>
      <c r="BE12" s="203">
        <f t="shared" si="1"/>
        <v>4671</v>
      </c>
      <c r="BF12" s="203">
        <f t="shared" si="1"/>
        <v>4654</v>
      </c>
      <c r="BG12" s="203">
        <f t="shared" si="1"/>
        <v>4846</v>
      </c>
      <c r="BH12" s="273">
        <f t="shared" si="1"/>
        <v>5383</v>
      </c>
      <c r="BI12" s="204">
        <f t="shared" si="1"/>
        <v>5489</v>
      </c>
      <c r="BJ12" s="204">
        <f t="shared" si="1"/>
        <v>5569</v>
      </c>
      <c r="BK12" s="204">
        <f t="shared" si="1"/>
        <v>5472</v>
      </c>
      <c r="BL12" s="204">
        <f t="shared" si="1"/>
        <v>5664</v>
      </c>
      <c r="BM12" s="204">
        <f t="shared" si="1"/>
        <v>6165</v>
      </c>
      <c r="BN12" s="204">
        <f t="shared" si="1"/>
        <v>6190</v>
      </c>
      <c r="BO12" s="204">
        <f t="shared" si="1"/>
        <v>6305</v>
      </c>
      <c r="BP12" s="204">
        <f t="shared" si="1"/>
        <v>6383</v>
      </c>
      <c r="BQ12" s="204">
        <f t="shared" si="1"/>
        <v>6290</v>
      </c>
      <c r="BR12" s="204">
        <f t="shared" si="1"/>
        <v>5983</v>
      </c>
      <c r="BS12" s="204">
        <f t="shared" si="1"/>
        <v>5755</v>
      </c>
      <c r="BT12" s="204">
        <f t="shared" si="1"/>
        <v>5468</v>
      </c>
      <c r="BU12" s="204">
        <f t="shared" si="1"/>
        <v>5002</v>
      </c>
      <c r="BV12" s="204">
        <f>BV11+BV6</f>
        <v>5138</v>
      </c>
      <c r="BW12" s="204">
        <f>BW11+BW6</f>
        <v>5072</v>
      </c>
      <c r="BX12" s="204">
        <f>BX11+BX6</f>
        <v>5014</v>
      </c>
      <c r="BY12" s="204">
        <f>BY11+BY6</f>
        <v>4994</v>
      </c>
      <c r="BZ12" s="205">
        <f>BZ11+BZ6</f>
        <v>4997</v>
      </c>
    </row>
    <row r="13" spans="1:78" ht="26.25" customHeight="1" x14ac:dyDescent="0.25">
      <c r="B13" s="270" t="s">
        <v>303</v>
      </c>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73"/>
      <c r="BI13" s="203"/>
      <c r="BJ13" s="203"/>
      <c r="BK13" s="203"/>
      <c r="BL13" s="203"/>
      <c r="BM13" s="203"/>
      <c r="BN13" s="203"/>
      <c r="BO13" s="203"/>
      <c r="BP13" s="203"/>
      <c r="BQ13" s="203"/>
      <c r="BR13" s="203"/>
      <c r="BS13" s="203"/>
      <c r="BT13" s="203"/>
      <c r="BU13" s="203"/>
      <c r="BV13" s="203"/>
      <c r="BW13" s="203"/>
      <c r="BX13" s="204"/>
      <c r="BY13" s="204"/>
      <c r="BZ13" s="205"/>
    </row>
    <row r="14" spans="1:78" x14ac:dyDescent="0.2">
      <c r="B14" s="272" t="s">
        <v>339</v>
      </c>
      <c r="AH14" s="203"/>
      <c r="AI14" s="203"/>
      <c r="AJ14" s="203"/>
      <c r="AK14" s="203"/>
      <c r="AL14" s="203"/>
      <c r="AM14" s="203"/>
      <c r="AN14" s="203"/>
      <c r="AO14" s="203"/>
      <c r="AP14" s="203"/>
      <c r="AQ14" s="203"/>
      <c r="AR14" s="203"/>
      <c r="AS14" s="203"/>
      <c r="AT14" s="203"/>
      <c r="AU14" s="203"/>
      <c r="AV14" s="203"/>
      <c r="AW14" s="203"/>
      <c r="AX14" s="203"/>
      <c r="AY14" s="203"/>
      <c r="AZ14" s="203"/>
      <c r="BA14" s="203">
        <v>0</v>
      </c>
      <c r="BB14" s="203">
        <v>0</v>
      </c>
      <c r="BC14" s="203">
        <v>0</v>
      </c>
      <c r="BD14" s="203">
        <v>0</v>
      </c>
      <c r="BE14" s="203">
        <v>0</v>
      </c>
      <c r="BF14" s="203">
        <v>0</v>
      </c>
      <c r="BG14" s="203">
        <v>0</v>
      </c>
      <c r="BH14" s="273">
        <v>116</v>
      </c>
      <c r="BI14" s="204">
        <v>122</v>
      </c>
      <c r="BJ14" s="204">
        <v>121</v>
      </c>
      <c r="BK14" s="204">
        <v>120</v>
      </c>
      <c r="BL14" s="204">
        <v>118</v>
      </c>
      <c r="BM14" s="204">
        <v>121</v>
      </c>
      <c r="BN14" s="204">
        <v>119</v>
      </c>
      <c r="BO14" s="204">
        <v>111</v>
      </c>
      <c r="BP14" s="204">
        <v>99</v>
      </c>
      <c r="BQ14" s="204">
        <v>88</v>
      </c>
      <c r="BR14" s="204">
        <v>79</v>
      </c>
      <c r="BS14" s="204">
        <v>71</v>
      </c>
      <c r="BT14" s="204">
        <v>49</v>
      </c>
      <c r="BU14" s="204">
        <v>45</v>
      </c>
      <c r="BV14" s="203"/>
      <c r="BW14" s="203"/>
      <c r="BX14" s="204"/>
      <c r="BY14" s="204"/>
      <c r="BZ14" s="205"/>
    </row>
    <row r="15" spans="1:78" x14ac:dyDescent="0.2">
      <c r="B15" s="272" t="s">
        <v>340</v>
      </c>
      <c r="AH15" s="203"/>
      <c r="AI15" s="203"/>
      <c r="AJ15" s="203"/>
      <c r="AK15" s="203"/>
      <c r="AL15" s="203"/>
      <c r="AM15" s="203"/>
      <c r="AN15" s="203"/>
      <c r="AO15" s="203"/>
      <c r="AP15" s="203"/>
      <c r="AQ15" s="203"/>
      <c r="AR15" s="203"/>
      <c r="AS15" s="203"/>
      <c r="AT15" s="203"/>
      <c r="AU15" s="203"/>
      <c r="AV15" s="203"/>
      <c r="AW15" s="203"/>
      <c r="AX15" s="203"/>
      <c r="AY15" s="203"/>
      <c r="AZ15" s="203"/>
      <c r="BA15" s="203">
        <v>0</v>
      </c>
      <c r="BB15" s="203">
        <v>0</v>
      </c>
      <c r="BC15" s="203">
        <v>0</v>
      </c>
      <c r="BD15" s="203">
        <v>0</v>
      </c>
      <c r="BE15" s="203">
        <v>0</v>
      </c>
      <c r="BF15" s="203">
        <v>0</v>
      </c>
      <c r="BG15" s="203">
        <v>0</v>
      </c>
      <c r="BH15" s="273">
        <v>70</v>
      </c>
      <c r="BI15" s="204">
        <v>66</v>
      </c>
      <c r="BJ15" s="204">
        <v>61</v>
      </c>
      <c r="BK15" s="204">
        <v>57</v>
      </c>
      <c r="BL15" s="204">
        <v>53</v>
      </c>
      <c r="BM15" s="204">
        <v>58</v>
      </c>
      <c r="BN15" s="204">
        <v>65</v>
      </c>
      <c r="BO15" s="204">
        <v>61</v>
      </c>
      <c r="BP15" s="204">
        <v>60</v>
      </c>
      <c r="BQ15" s="204">
        <v>57</v>
      </c>
      <c r="BR15" s="204">
        <v>55</v>
      </c>
      <c r="BS15" s="204">
        <v>52</v>
      </c>
      <c r="BT15" s="204">
        <v>50</v>
      </c>
      <c r="BU15" s="204">
        <v>49</v>
      </c>
      <c r="BV15" s="203"/>
      <c r="BW15" s="203"/>
      <c r="BX15" s="204"/>
      <c r="BY15" s="204"/>
      <c r="BZ15" s="205"/>
    </row>
    <row r="16" spans="1:78" x14ac:dyDescent="0.2">
      <c r="B16" s="272" t="s">
        <v>341</v>
      </c>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v>0</v>
      </c>
      <c r="BB16" s="203">
        <v>0</v>
      </c>
      <c r="BC16" s="203">
        <v>0</v>
      </c>
      <c r="BD16" s="203">
        <v>0</v>
      </c>
      <c r="BE16" s="203">
        <v>0</v>
      </c>
      <c r="BF16" s="203">
        <v>0</v>
      </c>
      <c r="BG16" s="203">
        <v>0</v>
      </c>
      <c r="BH16" s="273">
        <v>28</v>
      </c>
      <c r="BI16" s="204">
        <v>25</v>
      </c>
      <c r="BJ16" s="204">
        <v>23</v>
      </c>
      <c r="BK16" s="204">
        <v>19</v>
      </c>
      <c r="BL16" s="204">
        <v>17</v>
      </c>
      <c r="BM16" s="204">
        <v>17</v>
      </c>
      <c r="BN16" s="204">
        <v>16</v>
      </c>
      <c r="BO16" s="204">
        <v>15</v>
      </c>
      <c r="BP16" s="204">
        <v>11</v>
      </c>
      <c r="BQ16" s="204">
        <v>8</v>
      </c>
      <c r="BR16" s="204">
        <v>8</v>
      </c>
      <c r="BS16" s="204">
        <v>7</v>
      </c>
      <c r="BT16" s="204">
        <v>6</v>
      </c>
      <c r="BU16" s="204">
        <v>6</v>
      </c>
      <c r="BV16" s="203"/>
      <c r="BW16" s="203"/>
      <c r="BX16" s="204"/>
      <c r="BY16" s="204"/>
      <c r="BZ16" s="205"/>
    </row>
    <row r="17" spans="2:78" x14ac:dyDescent="0.2">
      <c r="B17" s="272" t="s">
        <v>342</v>
      </c>
      <c r="AH17" s="203"/>
      <c r="AI17" s="203"/>
      <c r="AJ17" s="203"/>
      <c r="AK17" s="203"/>
      <c r="AL17" s="203"/>
      <c r="AM17" s="203"/>
      <c r="AN17" s="203"/>
      <c r="AO17" s="203"/>
      <c r="AP17" s="203"/>
      <c r="AQ17" s="203"/>
      <c r="AR17" s="203"/>
      <c r="AS17" s="203"/>
      <c r="AT17" s="203"/>
      <c r="AU17" s="203"/>
      <c r="AV17" s="203"/>
      <c r="AW17" s="203"/>
      <c r="AX17" s="203"/>
      <c r="AY17" s="203"/>
      <c r="AZ17" s="203"/>
      <c r="BA17" s="203">
        <v>0</v>
      </c>
      <c r="BB17" s="203">
        <v>0</v>
      </c>
      <c r="BC17" s="203">
        <v>0</v>
      </c>
      <c r="BD17" s="203">
        <v>0</v>
      </c>
      <c r="BE17" s="203">
        <v>0</v>
      </c>
      <c r="BF17" s="203">
        <v>0</v>
      </c>
      <c r="BG17" s="203">
        <v>0</v>
      </c>
      <c r="BH17" s="273">
        <v>12</v>
      </c>
      <c r="BI17" s="204">
        <v>10</v>
      </c>
      <c r="BJ17" s="204">
        <v>10</v>
      </c>
      <c r="BK17" s="204">
        <v>8</v>
      </c>
      <c r="BL17" s="204">
        <v>9</v>
      </c>
      <c r="BM17" s="204">
        <v>29</v>
      </c>
      <c r="BN17" s="204">
        <v>33</v>
      </c>
      <c r="BO17" s="204">
        <v>28</v>
      </c>
      <c r="BP17" s="204">
        <v>24</v>
      </c>
      <c r="BQ17" s="204">
        <v>16</v>
      </c>
      <c r="BR17" s="204">
        <v>9</v>
      </c>
      <c r="BS17" s="204">
        <v>6</v>
      </c>
      <c r="BT17" s="204">
        <v>3</v>
      </c>
      <c r="BU17" s="204">
        <v>2</v>
      </c>
      <c r="BV17" s="203"/>
      <c r="BW17" s="203"/>
      <c r="BX17" s="204"/>
      <c r="BY17" s="204"/>
      <c r="BZ17" s="205"/>
    </row>
    <row r="18" spans="2:78" x14ac:dyDescent="0.2">
      <c r="B18" s="272" t="s">
        <v>343</v>
      </c>
      <c r="AH18" s="203"/>
      <c r="AI18" s="203"/>
      <c r="AJ18" s="203"/>
      <c r="AK18" s="203"/>
      <c r="AL18" s="203"/>
      <c r="AM18" s="203"/>
      <c r="AN18" s="203"/>
      <c r="AO18" s="203"/>
      <c r="AP18" s="203"/>
      <c r="AQ18" s="203"/>
      <c r="AR18" s="203"/>
      <c r="AS18" s="203"/>
      <c r="AT18" s="203"/>
      <c r="AU18" s="203"/>
      <c r="AV18" s="203"/>
      <c r="AW18" s="203"/>
      <c r="AX18" s="203"/>
      <c r="AY18" s="203"/>
      <c r="AZ18" s="203"/>
      <c r="BA18" s="203">
        <v>0</v>
      </c>
      <c r="BB18" s="203">
        <v>0</v>
      </c>
      <c r="BC18" s="203">
        <v>0</v>
      </c>
      <c r="BD18" s="203">
        <v>0</v>
      </c>
      <c r="BE18" s="203">
        <v>0</v>
      </c>
      <c r="BF18" s="203">
        <v>0</v>
      </c>
      <c r="BG18" s="203">
        <v>0</v>
      </c>
      <c r="BH18" s="273">
        <v>11</v>
      </c>
      <c r="BI18" s="204">
        <v>10</v>
      </c>
      <c r="BJ18" s="204">
        <v>10</v>
      </c>
      <c r="BK18" s="204">
        <v>10</v>
      </c>
      <c r="BL18" s="204">
        <v>10</v>
      </c>
      <c r="BM18" s="204">
        <v>10</v>
      </c>
      <c r="BN18" s="204">
        <v>8</v>
      </c>
      <c r="BO18" s="204">
        <v>8</v>
      </c>
      <c r="BP18" s="204">
        <v>9</v>
      </c>
      <c r="BQ18" s="204">
        <v>9</v>
      </c>
      <c r="BR18" s="204">
        <v>8</v>
      </c>
      <c r="BS18" s="204">
        <v>8</v>
      </c>
      <c r="BT18" s="204">
        <v>8</v>
      </c>
      <c r="BU18" s="204">
        <v>8</v>
      </c>
      <c r="BV18" s="203"/>
      <c r="BW18" s="203"/>
      <c r="BX18" s="204"/>
      <c r="BY18" s="204"/>
      <c r="BZ18" s="205"/>
    </row>
    <row r="19" spans="2:78" ht="26.25" customHeight="1" x14ac:dyDescent="0.2">
      <c r="B19" s="237" t="s">
        <v>301</v>
      </c>
      <c r="AH19" s="203"/>
      <c r="AI19" s="203"/>
      <c r="AJ19" s="203"/>
      <c r="AK19" s="203"/>
      <c r="AL19" s="203"/>
      <c r="AM19" s="203"/>
      <c r="AN19" s="203"/>
      <c r="AO19" s="203"/>
      <c r="AP19" s="203"/>
      <c r="AQ19" s="203"/>
      <c r="AR19" s="203"/>
      <c r="AS19" s="203"/>
      <c r="AT19" s="203"/>
      <c r="AU19" s="203"/>
      <c r="AV19" s="203"/>
      <c r="AW19" s="203"/>
      <c r="AX19" s="203"/>
      <c r="AY19" s="203"/>
      <c r="AZ19" s="203"/>
      <c r="BA19" s="203">
        <f t="shared" ref="BA19:BU19" si="2">SUM(BA15:BA18)</f>
        <v>0</v>
      </c>
      <c r="BB19" s="203">
        <f t="shared" si="2"/>
        <v>0</v>
      </c>
      <c r="BC19" s="203">
        <f t="shared" si="2"/>
        <v>0</v>
      </c>
      <c r="BD19" s="203">
        <f t="shared" si="2"/>
        <v>0</v>
      </c>
      <c r="BE19" s="203">
        <f t="shared" si="2"/>
        <v>0</v>
      </c>
      <c r="BF19" s="203">
        <f t="shared" si="2"/>
        <v>0</v>
      </c>
      <c r="BG19" s="203">
        <f t="shared" si="2"/>
        <v>0</v>
      </c>
      <c r="BH19" s="273">
        <f t="shared" si="2"/>
        <v>121</v>
      </c>
      <c r="BI19" s="204">
        <f t="shared" si="2"/>
        <v>111</v>
      </c>
      <c r="BJ19" s="204">
        <f t="shared" si="2"/>
        <v>104</v>
      </c>
      <c r="BK19" s="204">
        <f t="shared" si="2"/>
        <v>94</v>
      </c>
      <c r="BL19" s="204">
        <f t="shared" si="2"/>
        <v>89</v>
      </c>
      <c r="BM19" s="204">
        <f t="shared" si="2"/>
        <v>114</v>
      </c>
      <c r="BN19" s="204">
        <f t="shared" si="2"/>
        <v>122</v>
      </c>
      <c r="BO19" s="204">
        <f t="shared" si="2"/>
        <v>112</v>
      </c>
      <c r="BP19" s="204">
        <f t="shared" si="2"/>
        <v>104</v>
      </c>
      <c r="BQ19" s="204">
        <f t="shared" si="2"/>
        <v>90</v>
      </c>
      <c r="BR19" s="204">
        <f t="shared" si="2"/>
        <v>80</v>
      </c>
      <c r="BS19" s="204">
        <f t="shared" si="2"/>
        <v>73</v>
      </c>
      <c r="BT19" s="204">
        <f t="shared" si="2"/>
        <v>67</v>
      </c>
      <c r="BU19" s="204">
        <f t="shared" si="2"/>
        <v>65</v>
      </c>
      <c r="BV19" s="204"/>
      <c r="BW19" s="204"/>
      <c r="BX19" s="204"/>
      <c r="BY19" s="204"/>
      <c r="BZ19" s="205"/>
    </row>
    <row r="20" spans="2:78" x14ac:dyDescent="0.2">
      <c r="B20" s="272" t="s">
        <v>302</v>
      </c>
      <c r="AH20" s="203"/>
      <c r="AI20" s="203"/>
      <c r="AJ20" s="203"/>
      <c r="AK20" s="203"/>
      <c r="AL20" s="203"/>
      <c r="AM20" s="203"/>
      <c r="AN20" s="203"/>
      <c r="AO20" s="203"/>
      <c r="AP20" s="203"/>
      <c r="AQ20" s="203"/>
      <c r="AR20" s="203"/>
      <c r="AS20" s="203"/>
      <c r="AT20" s="203"/>
      <c r="AU20" s="203"/>
      <c r="AV20" s="203"/>
      <c r="AW20" s="203"/>
      <c r="AX20" s="203"/>
      <c r="AY20" s="203"/>
      <c r="AZ20" s="203"/>
      <c r="BA20" s="203">
        <f t="shared" ref="BA20:BU20" si="3">BA19+BA14</f>
        <v>0</v>
      </c>
      <c r="BB20" s="203">
        <f t="shared" si="3"/>
        <v>0</v>
      </c>
      <c r="BC20" s="203">
        <f t="shared" si="3"/>
        <v>0</v>
      </c>
      <c r="BD20" s="203">
        <f t="shared" si="3"/>
        <v>0</v>
      </c>
      <c r="BE20" s="203">
        <f t="shared" si="3"/>
        <v>0</v>
      </c>
      <c r="BF20" s="203">
        <f t="shared" si="3"/>
        <v>0</v>
      </c>
      <c r="BG20" s="203">
        <f t="shared" si="3"/>
        <v>0</v>
      </c>
      <c r="BH20" s="273">
        <f t="shared" si="3"/>
        <v>237</v>
      </c>
      <c r="BI20" s="204">
        <f t="shared" si="3"/>
        <v>233</v>
      </c>
      <c r="BJ20" s="204">
        <f t="shared" si="3"/>
        <v>225</v>
      </c>
      <c r="BK20" s="204">
        <f t="shared" si="3"/>
        <v>214</v>
      </c>
      <c r="BL20" s="204">
        <f t="shared" si="3"/>
        <v>207</v>
      </c>
      <c r="BM20" s="204">
        <f t="shared" si="3"/>
        <v>235</v>
      </c>
      <c r="BN20" s="204">
        <f t="shared" si="3"/>
        <v>241</v>
      </c>
      <c r="BO20" s="204">
        <f t="shared" si="3"/>
        <v>223</v>
      </c>
      <c r="BP20" s="204">
        <f t="shared" si="3"/>
        <v>203</v>
      </c>
      <c r="BQ20" s="204">
        <f t="shared" si="3"/>
        <v>178</v>
      </c>
      <c r="BR20" s="204">
        <f t="shared" si="3"/>
        <v>159</v>
      </c>
      <c r="BS20" s="204">
        <f t="shared" si="3"/>
        <v>144</v>
      </c>
      <c r="BT20" s="204">
        <f t="shared" si="3"/>
        <v>116</v>
      </c>
      <c r="BU20" s="204">
        <f t="shared" si="3"/>
        <v>110</v>
      </c>
      <c r="BV20" s="204"/>
      <c r="BW20" s="204"/>
      <c r="BX20" s="204"/>
      <c r="BY20" s="204"/>
      <c r="BZ20" s="205"/>
    </row>
    <row r="21" spans="2:78" ht="26.25" customHeight="1" x14ac:dyDescent="0.25">
      <c r="B21" s="270" t="s">
        <v>311</v>
      </c>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4"/>
      <c r="BI21" s="203"/>
      <c r="BJ21" s="203"/>
      <c r="BK21" s="203"/>
      <c r="BL21" s="203"/>
      <c r="BM21" s="203"/>
      <c r="BN21" s="203"/>
      <c r="BO21" s="203"/>
      <c r="BP21" s="203"/>
      <c r="BQ21" s="203"/>
      <c r="BR21" s="203"/>
      <c r="BS21" s="203"/>
      <c r="BT21" s="203"/>
      <c r="BU21" s="203"/>
      <c r="BV21" s="203"/>
      <c r="BW21" s="203"/>
      <c r="BX21" s="204"/>
      <c r="BY21" s="204"/>
      <c r="BZ21" s="205"/>
    </row>
    <row r="22" spans="2:78" x14ac:dyDescent="0.2">
      <c r="B22" s="272" t="s">
        <v>344</v>
      </c>
      <c r="AH22" s="203">
        <v>0</v>
      </c>
      <c r="AI22" s="203">
        <v>0</v>
      </c>
      <c r="AJ22" s="203">
        <v>96</v>
      </c>
      <c r="AK22" s="203">
        <v>124</v>
      </c>
      <c r="AL22" s="203">
        <v>165</v>
      </c>
      <c r="AM22" s="203">
        <v>195</v>
      </c>
      <c r="AN22" s="203">
        <v>201</v>
      </c>
      <c r="AO22" s="203">
        <v>200</v>
      </c>
      <c r="AP22" s="203">
        <v>210</v>
      </c>
      <c r="AQ22" s="203">
        <v>217</v>
      </c>
      <c r="AR22" s="203">
        <v>277</v>
      </c>
      <c r="AS22" s="203">
        <v>308</v>
      </c>
      <c r="AT22" s="203">
        <v>327</v>
      </c>
      <c r="AU22" s="203">
        <v>365</v>
      </c>
      <c r="AV22" s="203">
        <v>431</v>
      </c>
      <c r="AW22" s="203">
        <v>512</v>
      </c>
      <c r="AX22" s="203">
        <v>575</v>
      </c>
      <c r="AY22" s="203">
        <v>638</v>
      </c>
      <c r="AZ22" s="203">
        <v>714</v>
      </c>
      <c r="BA22" s="203">
        <v>758</v>
      </c>
      <c r="BB22" s="203">
        <v>782</v>
      </c>
      <c r="BC22" s="203">
        <v>537</v>
      </c>
      <c r="BD22" s="203">
        <v>0</v>
      </c>
      <c r="BE22" s="203">
        <v>0</v>
      </c>
      <c r="BF22" s="203">
        <v>0</v>
      </c>
      <c r="BG22" s="203">
        <v>0</v>
      </c>
      <c r="BH22" s="203">
        <v>0</v>
      </c>
      <c r="BI22" s="203">
        <v>0</v>
      </c>
      <c r="BJ22" s="203">
        <v>0</v>
      </c>
      <c r="BK22" s="203">
        <v>0</v>
      </c>
      <c r="BL22" s="203">
        <v>0</v>
      </c>
      <c r="BM22" s="203">
        <v>0</v>
      </c>
      <c r="BN22" s="203">
        <v>0</v>
      </c>
      <c r="BO22" s="203">
        <v>0</v>
      </c>
      <c r="BP22" s="203">
        <v>0</v>
      </c>
      <c r="BQ22" s="203">
        <v>0</v>
      </c>
      <c r="BR22" s="203">
        <v>0</v>
      </c>
      <c r="BS22" s="203">
        <v>0</v>
      </c>
      <c r="BT22" s="203">
        <v>0</v>
      </c>
      <c r="BU22" s="203">
        <v>0</v>
      </c>
      <c r="BV22" s="203">
        <v>0</v>
      </c>
      <c r="BW22" s="203">
        <v>0</v>
      </c>
      <c r="BX22" s="204">
        <v>0</v>
      </c>
      <c r="BY22" s="204">
        <v>0</v>
      </c>
      <c r="BZ22" s="205">
        <v>0</v>
      </c>
    </row>
    <row r="23" spans="2:78" x14ac:dyDescent="0.2">
      <c r="B23" s="272" t="s">
        <v>345</v>
      </c>
      <c r="AH23" s="203">
        <v>0</v>
      </c>
      <c r="AI23" s="203">
        <v>0</v>
      </c>
      <c r="AJ23" s="203">
        <v>51</v>
      </c>
      <c r="AK23" s="203">
        <v>60</v>
      </c>
      <c r="AL23" s="203">
        <v>72</v>
      </c>
      <c r="AM23" s="203">
        <v>80</v>
      </c>
      <c r="AN23" s="203">
        <v>82</v>
      </c>
      <c r="AO23" s="203">
        <v>82</v>
      </c>
      <c r="AP23" s="203">
        <v>87</v>
      </c>
      <c r="AQ23" s="203">
        <v>94</v>
      </c>
      <c r="AR23" s="203">
        <v>89</v>
      </c>
      <c r="AS23" s="203">
        <v>117</v>
      </c>
      <c r="AT23" s="203">
        <v>126</v>
      </c>
      <c r="AU23" s="203">
        <v>142</v>
      </c>
      <c r="AV23" s="203">
        <v>178</v>
      </c>
      <c r="AW23" s="203">
        <v>218</v>
      </c>
      <c r="AX23" s="203">
        <v>249</v>
      </c>
      <c r="AY23" s="203">
        <v>283</v>
      </c>
      <c r="AZ23" s="203">
        <v>320</v>
      </c>
      <c r="BA23" s="203">
        <v>357</v>
      </c>
      <c r="BB23" s="203">
        <v>392</v>
      </c>
      <c r="BC23" s="203">
        <v>277</v>
      </c>
      <c r="BD23" s="203">
        <v>0</v>
      </c>
      <c r="BE23" s="203">
        <v>0</v>
      </c>
      <c r="BF23" s="203">
        <v>0</v>
      </c>
      <c r="BG23" s="203">
        <v>0</v>
      </c>
      <c r="BH23" s="203">
        <v>0</v>
      </c>
      <c r="BI23" s="203">
        <v>0</v>
      </c>
      <c r="BJ23" s="203">
        <v>0</v>
      </c>
      <c r="BK23" s="203">
        <v>0</v>
      </c>
      <c r="BL23" s="203">
        <v>0</v>
      </c>
      <c r="BM23" s="203">
        <v>0</v>
      </c>
      <c r="BN23" s="203">
        <v>0</v>
      </c>
      <c r="BO23" s="203">
        <v>0</v>
      </c>
      <c r="BP23" s="203">
        <v>0</v>
      </c>
      <c r="BQ23" s="203">
        <v>0</v>
      </c>
      <c r="BR23" s="203">
        <v>0</v>
      </c>
      <c r="BS23" s="203">
        <v>0</v>
      </c>
      <c r="BT23" s="203">
        <v>0</v>
      </c>
      <c r="BU23" s="203">
        <v>0</v>
      </c>
      <c r="BV23" s="203">
        <v>0</v>
      </c>
      <c r="BW23" s="203">
        <v>0</v>
      </c>
      <c r="BX23" s="204">
        <v>0</v>
      </c>
      <c r="BY23" s="204">
        <v>0</v>
      </c>
      <c r="BZ23" s="205">
        <v>0</v>
      </c>
    </row>
    <row r="24" spans="2:78" x14ac:dyDescent="0.2">
      <c r="B24" s="272" t="s">
        <v>346</v>
      </c>
      <c r="AH24" s="203">
        <v>0</v>
      </c>
      <c r="AI24" s="203">
        <v>0</v>
      </c>
      <c r="AJ24" s="203">
        <v>45</v>
      </c>
      <c r="AK24" s="203">
        <v>64</v>
      </c>
      <c r="AL24" s="203">
        <v>93</v>
      </c>
      <c r="AM24" s="203">
        <v>115</v>
      </c>
      <c r="AN24" s="203">
        <v>120</v>
      </c>
      <c r="AO24" s="203">
        <v>118</v>
      </c>
      <c r="AP24" s="203">
        <v>123</v>
      </c>
      <c r="AQ24" s="203">
        <v>123</v>
      </c>
      <c r="AR24" s="203">
        <v>188</v>
      </c>
      <c r="AS24" s="203">
        <v>190</v>
      </c>
      <c r="AT24" s="203">
        <v>201</v>
      </c>
      <c r="AU24" s="203">
        <v>223</v>
      </c>
      <c r="AV24" s="203">
        <v>253</v>
      </c>
      <c r="AW24" s="203">
        <v>294</v>
      </c>
      <c r="AX24" s="203">
        <v>326</v>
      </c>
      <c r="AY24" s="203">
        <v>355</v>
      </c>
      <c r="AZ24" s="203">
        <v>394</v>
      </c>
      <c r="BA24" s="203">
        <v>401</v>
      </c>
      <c r="BB24" s="203">
        <v>390</v>
      </c>
      <c r="BC24" s="203">
        <v>260</v>
      </c>
      <c r="BD24" s="203">
        <v>0</v>
      </c>
      <c r="BE24" s="203">
        <v>0</v>
      </c>
      <c r="BF24" s="203">
        <v>0</v>
      </c>
      <c r="BG24" s="203">
        <v>0</v>
      </c>
      <c r="BH24" s="203">
        <v>0</v>
      </c>
      <c r="BI24" s="203">
        <v>0</v>
      </c>
      <c r="BJ24" s="203">
        <v>0</v>
      </c>
      <c r="BK24" s="203">
        <v>0</v>
      </c>
      <c r="BL24" s="203">
        <v>0</v>
      </c>
      <c r="BM24" s="203">
        <v>0</v>
      </c>
      <c r="BN24" s="203">
        <v>0</v>
      </c>
      <c r="BO24" s="203">
        <v>0</v>
      </c>
      <c r="BP24" s="203">
        <v>0</v>
      </c>
      <c r="BQ24" s="203">
        <v>0</v>
      </c>
      <c r="BR24" s="203">
        <v>0</v>
      </c>
      <c r="BS24" s="203">
        <v>0</v>
      </c>
      <c r="BT24" s="203">
        <v>0</v>
      </c>
      <c r="BU24" s="203">
        <v>0</v>
      </c>
      <c r="BV24" s="203">
        <v>0</v>
      </c>
      <c r="BW24" s="203">
        <v>0</v>
      </c>
      <c r="BX24" s="204">
        <v>0</v>
      </c>
      <c r="BY24" s="204">
        <v>0</v>
      </c>
      <c r="BZ24" s="205">
        <v>0</v>
      </c>
    </row>
    <row r="25" spans="2:78" x14ac:dyDescent="0.2">
      <c r="B25" s="272" t="s">
        <v>347</v>
      </c>
      <c r="AH25" s="203">
        <v>0</v>
      </c>
      <c r="AI25" s="203">
        <v>0</v>
      </c>
      <c r="AJ25" s="203">
        <v>0</v>
      </c>
      <c r="AK25" s="203">
        <v>0</v>
      </c>
      <c r="AL25" s="203">
        <v>0</v>
      </c>
      <c r="AM25" s="203">
        <v>0</v>
      </c>
      <c r="AN25" s="203">
        <v>0</v>
      </c>
      <c r="AO25" s="203">
        <v>0</v>
      </c>
      <c r="AP25" s="203">
        <v>0</v>
      </c>
      <c r="AQ25" s="203">
        <v>0</v>
      </c>
      <c r="AR25" s="203">
        <v>0</v>
      </c>
      <c r="AS25" s="203">
        <v>0</v>
      </c>
      <c r="AT25" s="203">
        <v>0</v>
      </c>
      <c r="AU25" s="203">
        <v>0</v>
      </c>
      <c r="AV25" s="203">
        <v>1</v>
      </c>
      <c r="AW25" s="203">
        <v>3</v>
      </c>
      <c r="AX25" s="203">
        <v>5</v>
      </c>
      <c r="AY25" s="203">
        <v>7</v>
      </c>
      <c r="AZ25" s="203">
        <v>11</v>
      </c>
      <c r="BA25" s="203">
        <v>14</v>
      </c>
      <c r="BB25" s="203">
        <v>16</v>
      </c>
      <c r="BC25" s="203">
        <v>13</v>
      </c>
      <c r="BD25" s="203">
        <v>0</v>
      </c>
      <c r="BE25" s="203">
        <v>0</v>
      </c>
      <c r="BF25" s="203">
        <v>0</v>
      </c>
      <c r="BG25" s="203">
        <v>0</v>
      </c>
      <c r="BH25" s="203">
        <v>0</v>
      </c>
      <c r="BI25" s="203">
        <v>0</v>
      </c>
      <c r="BJ25" s="203">
        <v>0</v>
      </c>
      <c r="BK25" s="203">
        <v>0</v>
      </c>
      <c r="BL25" s="203">
        <v>0</v>
      </c>
      <c r="BM25" s="203">
        <v>0</v>
      </c>
      <c r="BN25" s="203">
        <v>0</v>
      </c>
      <c r="BO25" s="203">
        <v>0</v>
      </c>
      <c r="BP25" s="203">
        <v>0</v>
      </c>
      <c r="BQ25" s="203">
        <v>0</v>
      </c>
      <c r="BR25" s="203">
        <v>0</v>
      </c>
      <c r="BS25" s="203">
        <v>0</v>
      </c>
      <c r="BT25" s="203">
        <v>0</v>
      </c>
      <c r="BU25" s="203">
        <v>0</v>
      </c>
      <c r="BV25" s="203">
        <v>0</v>
      </c>
      <c r="BW25" s="203">
        <v>0</v>
      </c>
      <c r="BX25" s="204">
        <v>0</v>
      </c>
      <c r="BY25" s="204">
        <v>0</v>
      </c>
      <c r="BZ25" s="205">
        <v>0</v>
      </c>
    </row>
    <row r="26" spans="2:78" x14ac:dyDescent="0.2">
      <c r="B26" s="272" t="s">
        <v>348</v>
      </c>
      <c r="AH26" s="203">
        <v>0</v>
      </c>
      <c r="AI26" s="203">
        <v>0</v>
      </c>
      <c r="AJ26" s="203">
        <v>0</v>
      </c>
      <c r="AK26" s="203">
        <v>0</v>
      </c>
      <c r="AL26" s="203">
        <v>0</v>
      </c>
      <c r="AM26" s="203">
        <v>0</v>
      </c>
      <c r="AN26" s="203">
        <v>0</v>
      </c>
      <c r="AO26" s="203">
        <v>0</v>
      </c>
      <c r="AP26" s="203">
        <v>0</v>
      </c>
      <c r="AQ26" s="203">
        <v>0</v>
      </c>
      <c r="AR26" s="203">
        <v>0</v>
      </c>
      <c r="AS26" s="203">
        <v>0</v>
      </c>
      <c r="AT26" s="203">
        <v>0</v>
      </c>
      <c r="AU26" s="203">
        <v>0</v>
      </c>
      <c r="AV26" s="203">
        <v>0</v>
      </c>
      <c r="AW26" s="203">
        <v>0</v>
      </c>
      <c r="AX26" s="203">
        <v>0</v>
      </c>
      <c r="AY26" s="203">
        <v>0</v>
      </c>
      <c r="AZ26" s="203">
        <v>0</v>
      </c>
      <c r="BA26" s="203">
        <v>0</v>
      </c>
      <c r="BB26" s="203">
        <v>0</v>
      </c>
      <c r="BC26" s="203">
        <v>0</v>
      </c>
      <c r="BD26" s="203">
        <v>0</v>
      </c>
      <c r="BE26" s="203">
        <v>0</v>
      </c>
      <c r="BF26" s="203">
        <v>0</v>
      </c>
      <c r="BG26" s="203">
        <v>0</v>
      </c>
      <c r="BH26" s="203">
        <v>0</v>
      </c>
      <c r="BI26" s="203">
        <v>0</v>
      </c>
      <c r="BJ26" s="203">
        <v>0</v>
      </c>
      <c r="BK26" s="203">
        <v>0</v>
      </c>
      <c r="BL26" s="203">
        <v>65</v>
      </c>
      <c r="BM26" s="203">
        <v>54</v>
      </c>
      <c r="BN26" s="203">
        <v>65</v>
      </c>
      <c r="BO26" s="203">
        <v>59</v>
      </c>
      <c r="BP26" s="203">
        <v>61</v>
      </c>
      <c r="BQ26" s="203">
        <v>31</v>
      </c>
      <c r="BR26" s="203">
        <v>0</v>
      </c>
      <c r="BS26" s="203">
        <v>0</v>
      </c>
      <c r="BT26" s="203">
        <v>0</v>
      </c>
      <c r="BU26" s="203">
        <v>0</v>
      </c>
      <c r="BV26" s="203">
        <v>0</v>
      </c>
      <c r="BW26" s="203">
        <v>0</v>
      </c>
      <c r="BX26" s="204">
        <v>0</v>
      </c>
      <c r="BY26" s="204">
        <v>0</v>
      </c>
      <c r="BZ26" s="205">
        <v>0</v>
      </c>
    </row>
    <row r="27" spans="2:78" ht="26.25" customHeight="1" x14ac:dyDescent="0.25">
      <c r="B27" s="270" t="s">
        <v>318</v>
      </c>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4"/>
      <c r="BL27" s="254" t="s">
        <v>295</v>
      </c>
      <c r="BM27" s="204"/>
      <c r="BN27" s="204"/>
      <c r="BO27" s="204"/>
      <c r="BP27" s="203"/>
      <c r="BQ27" s="203"/>
      <c r="BR27" s="203"/>
      <c r="BS27" s="203"/>
      <c r="BT27" s="203"/>
      <c r="BU27" s="203"/>
      <c r="BV27" s="203"/>
      <c r="BW27" s="203"/>
      <c r="BX27" s="204"/>
      <c r="BY27" s="204"/>
      <c r="BZ27" s="205"/>
    </row>
    <row r="28" spans="2:78" x14ac:dyDescent="0.2">
      <c r="B28" s="207" t="s">
        <v>319</v>
      </c>
      <c r="AH28" s="204">
        <v>0</v>
      </c>
      <c r="AI28" s="204">
        <v>0</v>
      </c>
      <c r="AJ28" s="204">
        <v>0</v>
      </c>
      <c r="AK28" s="204">
        <v>0</v>
      </c>
      <c r="AL28" s="204">
        <v>0</v>
      </c>
      <c r="AM28" s="204">
        <v>0</v>
      </c>
      <c r="AN28" s="204">
        <v>0</v>
      </c>
      <c r="AO28" s="204">
        <v>0</v>
      </c>
      <c r="AP28" s="204">
        <v>0</v>
      </c>
      <c r="AQ28" s="204">
        <v>0</v>
      </c>
      <c r="AR28" s="204">
        <v>3013</v>
      </c>
      <c r="AS28" s="204">
        <v>2979</v>
      </c>
      <c r="AT28" s="204">
        <v>3735</v>
      </c>
      <c r="AU28" s="204">
        <v>3159</v>
      </c>
      <c r="AV28" s="204">
        <v>2996</v>
      </c>
      <c r="AW28" s="204">
        <v>2838</v>
      </c>
      <c r="AX28" s="204">
        <v>2801</v>
      </c>
      <c r="AY28" s="204">
        <v>2769</v>
      </c>
      <c r="AZ28" s="204">
        <v>2692</v>
      </c>
      <c r="BA28" s="204">
        <v>2623</v>
      </c>
      <c r="BB28" s="204">
        <v>2567</v>
      </c>
      <c r="BC28" s="204">
        <v>2471</v>
      </c>
      <c r="BD28" s="204">
        <v>2387</v>
      </c>
      <c r="BE28" s="204">
        <v>2371</v>
      </c>
      <c r="BF28" s="204">
        <v>2357</v>
      </c>
      <c r="BG28" s="204">
        <v>2335</v>
      </c>
      <c r="BH28" s="204">
        <v>2442</v>
      </c>
      <c r="BI28" s="204">
        <v>2426</v>
      </c>
      <c r="BJ28" s="204">
        <v>2510</v>
      </c>
      <c r="BK28" s="204">
        <v>2535</v>
      </c>
      <c r="BL28" s="273">
        <v>2361</v>
      </c>
      <c r="BM28" s="204">
        <v>2384</v>
      </c>
      <c r="BN28" s="204">
        <v>2390</v>
      </c>
      <c r="BO28" s="204">
        <v>2360</v>
      </c>
      <c r="BP28" s="204">
        <v>2313</v>
      </c>
      <c r="BQ28" s="204">
        <v>0</v>
      </c>
      <c r="BR28" s="204">
        <v>0</v>
      </c>
      <c r="BS28" s="204">
        <v>0</v>
      </c>
      <c r="BT28" s="204">
        <v>0</v>
      </c>
      <c r="BU28" s="204">
        <v>0</v>
      </c>
      <c r="BV28" s="204">
        <v>0</v>
      </c>
      <c r="BW28" s="204">
        <v>0</v>
      </c>
      <c r="BX28" s="204">
        <v>0</v>
      </c>
      <c r="BY28" s="204">
        <v>0</v>
      </c>
      <c r="BZ28" s="205">
        <v>0</v>
      </c>
    </row>
    <row r="29" spans="2:78" x14ac:dyDescent="0.2">
      <c r="B29" s="207" t="s">
        <v>320</v>
      </c>
      <c r="AH29" s="204">
        <v>0</v>
      </c>
      <c r="AI29" s="204">
        <v>0</v>
      </c>
      <c r="AJ29" s="204">
        <v>0</v>
      </c>
      <c r="AK29" s="204">
        <v>0</v>
      </c>
      <c r="AL29" s="204">
        <v>0</v>
      </c>
      <c r="AM29" s="204">
        <v>0</v>
      </c>
      <c r="AN29" s="204">
        <v>0</v>
      </c>
      <c r="AO29" s="204">
        <v>0</v>
      </c>
      <c r="AP29" s="204">
        <v>0</v>
      </c>
      <c r="AQ29" s="204">
        <v>0</v>
      </c>
      <c r="AR29" s="204">
        <v>301</v>
      </c>
      <c r="AS29" s="204">
        <v>324</v>
      </c>
      <c r="AT29" s="204">
        <v>477</v>
      </c>
      <c r="AU29" s="204">
        <v>486</v>
      </c>
      <c r="AV29" s="204">
        <v>546</v>
      </c>
      <c r="AW29" s="204">
        <v>517</v>
      </c>
      <c r="AX29" s="204">
        <v>618</v>
      </c>
      <c r="AY29" s="204">
        <v>682</v>
      </c>
      <c r="AZ29" s="204">
        <v>718</v>
      </c>
      <c r="BA29" s="204">
        <v>766</v>
      </c>
      <c r="BB29" s="204">
        <v>810</v>
      </c>
      <c r="BC29" s="204">
        <v>828</v>
      </c>
      <c r="BD29" s="204">
        <v>843</v>
      </c>
      <c r="BE29" s="204">
        <v>870</v>
      </c>
      <c r="BF29" s="204">
        <v>898</v>
      </c>
      <c r="BG29" s="204">
        <v>952</v>
      </c>
      <c r="BH29" s="204">
        <v>1023</v>
      </c>
      <c r="BI29" s="204">
        <v>1085</v>
      </c>
      <c r="BJ29" s="204">
        <v>1065</v>
      </c>
      <c r="BK29" s="204">
        <v>1039</v>
      </c>
      <c r="BL29" s="273">
        <v>1147</v>
      </c>
      <c r="BM29" s="204">
        <v>1215</v>
      </c>
      <c r="BN29" s="204">
        <v>1266</v>
      </c>
      <c r="BO29" s="204">
        <v>1286</v>
      </c>
      <c r="BP29" s="204">
        <v>1294</v>
      </c>
      <c r="BQ29" s="204">
        <v>0</v>
      </c>
      <c r="BR29" s="204">
        <v>0</v>
      </c>
      <c r="BS29" s="204">
        <v>0</v>
      </c>
      <c r="BT29" s="204">
        <v>0</v>
      </c>
      <c r="BU29" s="204">
        <v>0</v>
      </c>
      <c r="BV29" s="204">
        <v>0</v>
      </c>
      <c r="BW29" s="204">
        <v>0</v>
      </c>
      <c r="BX29" s="204">
        <v>0</v>
      </c>
      <c r="BY29" s="204">
        <v>0</v>
      </c>
      <c r="BZ29" s="205">
        <v>0</v>
      </c>
    </row>
    <row r="30" spans="2:78" x14ac:dyDescent="0.2">
      <c r="B30" s="207" t="s">
        <v>321</v>
      </c>
      <c r="AH30" s="204">
        <v>0</v>
      </c>
      <c r="AI30" s="204">
        <v>0</v>
      </c>
      <c r="AJ30" s="204">
        <v>0</v>
      </c>
      <c r="AK30" s="204">
        <v>0</v>
      </c>
      <c r="AL30" s="204">
        <v>0</v>
      </c>
      <c r="AM30" s="204">
        <v>0</v>
      </c>
      <c r="AN30" s="204">
        <v>0</v>
      </c>
      <c r="AO30" s="204">
        <v>0</v>
      </c>
      <c r="AP30" s="204">
        <v>0</v>
      </c>
      <c r="AQ30" s="204">
        <v>0</v>
      </c>
      <c r="AR30" s="204">
        <v>653</v>
      </c>
      <c r="AS30" s="204">
        <v>651</v>
      </c>
      <c r="AT30" s="204">
        <v>753</v>
      </c>
      <c r="AU30" s="204">
        <v>828</v>
      </c>
      <c r="AV30" s="204">
        <v>911</v>
      </c>
      <c r="AW30" s="204">
        <v>820</v>
      </c>
      <c r="AX30" s="204">
        <v>894</v>
      </c>
      <c r="AY30" s="204">
        <v>950</v>
      </c>
      <c r="AZ30" s="204">
        <v>942</v>
      </c>
      <c r="BA30" s="204">
        <v>928</v>
      </c>
      <c r="BB30" s="204">
        <v>915</v>
      </c>
      <c r="BC30" s="204">
        <v>877</v>
      </c>
      <c r="BD30" s="204">
        <v>797</v>
      </c>
      <c r="BE30" s="204">
        <v>766</v>
      </c>
      <c r="BF30" s="204">
        <v>742</v>
      </c>
      <c r="BG30" s="204">
        <v>769</v>
      </c>
      <c r="BH30" s="204">
        <v>811</v>
      </c>
      <c r="BI30" s="204">
        <v>848</v>
      </c>
      <c r="BJ30" s="204">
        <v>835</v>
      </c>
      <c r="BK30" s="204">
        <v>811</v>
      </c>
      <c r="BL30" s="273">
        <v>647</v>
      </c>
      <c r="BM30" s="204">
        <v>625</v>
      </c>
      <c r="BN30" s="204">
        <v>581</v>
      </c>
      <c r="BO30" s="204">
        <v>517</v>
      </c>
      <c r="BP30" s="204">
        <v>468</v>
      </c>
      <c r="BQ30" s="204">
        <v>0</v>
      </c>
      <c r="BR30" s="204">
        <v>0</v>
      </c>
      <c r="BS30" s="204">
        <v>0</v>
      </c>
      <c r="BT30" s="204">
        <v>0</v>
      </c>
      <c r="BU30" s="204">
        <v>0</v>
      </c>
      <c r="BV30" s="204">
        <v>0</v>
      </c>
      <c r="BW30" s="204">
        <v>0</v>
      </c>
      <c r="BX30" s="204">
        <v>0</v>
      </c>
      <c r="BY30" s="204">
        <v>0</v>
      </c>
      <c r="BZ30" s="205">
        <v>0</v>
      </c>
    </row>
    <row r="31" spans="2:78" x14ac:dyDescent="0.2">
      <c r="B31" s="207" t="s">
        <v>322</v>
      </c>
      <c r="AH31" s="204">
        <v>0</v>
      </c>
      <c r="AI31" s="204">
        <v>0</v>
      </c>
      <c r="AJ31" s="204">
        <v>0</v>
      </c>
      <c r="AK31" s="204">
        <v>0</v>
      </c>
      <c r="AL31" s="204">
        <v>0</v>
      </c>
      <c r="AM31" s="204">
        <v>0</v>
      </c>
      <c r="AN31" s="204">
        <v>0</v>
      </c>
      <c r="AO31" s="204">
        <v>0</v>
      </c>
      <c r="AP31" s="204">
        <v>0</v>
      </c>
      <c r="AQ31" s="204">
        <v>0</v>
      </c>
      <c r="AR31" s="204">
        <v>797</v>
      </c>
      <c r="AS31" s="204">
        <v>822</v>
      </c>
      <c r="AT31" s="204">
        <v>1005</v>
      </c>
      <c r="AU31" s="204">
        <v>1344</v>
      </c>
      <c r="AV31" s="204">
        <v>1720</v>
      </c>
      <c r="AW31" s="204">
        <v>885</v>
      </c>
      <c r="AX31" s="204">
        <v>874</v>
      </c>
      <c r="AY31" s="204">
        <v>815</v>
      </c>
      <c r="AZ31" s="204">
        <v>758</v>
      </c>
      <c r="BA31" s="204">
        <v>625</v>
      </c>
      <c r="BB31" s="204">
        <v>513</v>
      </c>
      <c r="BC31" s="204">
        <v>431</v>
      </c>
      <c r="BD31" s="204">
        <v>361</v>
      </c>
      <c r="BE31" s="204">
        <v>312</v>
      </c>
      <c r="BF31" s="204">
        <v>290</v>
      </c>
      <c r="BG31" s="204">
        <v>297</v>
      </c>
      <c r="BH31" s="204">
        <v>288</v>
      </c>
      <c r="BI31" s="204">
        <v>304</v>
      </c>
      <c r="BJ31" s="204">
        <v>306</v>
      </c>
      <c r="BK31" s="204">
        <v>299</v>
      </c>
      <c r="BL31" s="273">
        <v>368</v>
      </c>
      <c r="BM31" s="204">
        <v>597</v>
      </c>
      <c r="BN31" s="204">
        <v>647</v>
      </c>
      <c r="BO31" s="204">
        <v>691</v>
      </c>
      <c r="BP31" s="204">
        <v>733</v>
      </c>
      <c r="BQ31" s="204">
        <v>0</v>
      </c>
      <c r="BR31" s="204">
        <v>0</v>
      </c>
      <c r="BS31" s="204">
        <v>0</v>
      </c>
      <c r="BT31" s="204">
        <v>0</v>
      </c>
      <c r="BU31" s="204">
        <v>0</v>
      </c>
      <c r="BV31" s="204">
        <v>0</v>
      </c>
      <c r="BW31" s="204">
        <v>0</v>
      </c>
      <c r="BX31" s="204">
        <v>0</v>
      </c>
      <c r="BY31" s="204">
        <v>0</v>
      </c>
      <c r="BZ31" s="205">
        <v>0</v>
      </c>
    </row>
    <row r="32" spans="2:78" x14ac:dyDescent="0.2">
      <c r="B32" s="207" t="s">
        <v>323</v>
      </c>
      <c r="AH32" s="204">
        <v>0</v>
      </c>
      <c r="AI32" s="204">
        <v>0</v>
      </c>
      <c r="AJ32" s="204">
        <v>0</v>
      </c>
      <c r="AK32" s="204">
        <v>0</v>
      </c>
      <c r="AL32" s="204">
        <v>0</v>
      </c>
      <c r="AM32" s="204">
        <v>0</v>
      </c>
      <c r="AN32" s="204">
        <v>0</v>
      </c>
      <c r="AO32" s="204">
        <v>0</v>
      </c>
      <c r="AP32" s="204">
        <v>0</v>
      </c>
      <c r="AQ32" s="204">
        <v>0</v>
      </c>
      <c r="AR32" s="204">
        <v>380</v>
      </c>
      <c r="AS32" s="204">
        <v>424</v>
      </c>
      <c r="AT32" s="204">
        <v>755</v>
      </c>
      <c r="AU32" s="204">
        <v>550</v>
      </c>
      <c r="AV32" s="204">
        <v>530</v>
      </c>
      <c r="AW32" s="204">
        <v>407</v>
      </c>
      <c r="AX32" s="204">
        <v>427</v>
      </c>
      <c r="AY32" s="204">
        <v>474</v>
      </c>
      <c r="AZ32" s="204">
        <v>508</v>
      </c>
      <c r="BA32" s="204">
        <v>537</v>
      </c>
      <c r="BB32" s="204">
        <v>502</v>
      </c>
      <c r="BC32" s="204">
        <v>444</v>
      </c>
      <c r="BD32" s="204">
        <v>373</v>
      </c>
      <c r="BE32" s="204">
        <v>345</v>
      </c>
      <c r="BF32" s="204">
        <v>338</v>
      </c>
      <c r="BG32" s="204">
        <v>340</v>
      </c>
      <c r="BH32" s="204">
        <v>351</v>
      </c>
      <c r="BI32" s="204">
        <v>366</v>
      </c>
      <c r="BJ32" s="204">
        <v>364</v>
      </c>
      <c r="BK32" s="204">
        <v>385</v>
      </c>
      <c r="BL32" s="273">
        <v>635</v>
      </c>
      <c r="BM32" s="204">
        <v>751</v>
      </c>
      <c r="BN32" s="204">
        <v>921</v>
      </c>
      <c r="BO32" s="204">
        <v>1019</v>
      </c>
      <c r="BP32" s="204">
        <v>1102</v>
      </c>
      <c r="BQ32" s="204">
        <v>0</v>
      </c>
      <c r="BR32" s="204">
        <v>0</v>
      </c>
      <c r="BS32" s="204">
        <v>0</v>
      </c>
      <c r="BT32" s="204">
        <v>0</v>
      </c>
      <c r="BU32" s="204">
        <v>0</v>
      </c>
      <c r="BV32" s="204">
        <v>0</v>
      </c>
      <c r="BW32" s="204">
        <v>0</v>
      </c>
      <c r="BX32" s="204">
        <v>0</v>
      </c>
      <c r="BY32" s="204">
        <v>0</v>
      </c>
      <c r="BZ32" s="205">
        <v>0</v>
      </c>
    </row>
    <row r="33" spans="1:78" ht="26.25" customHeight="1" x14ac:dyDescent="0.2">
      <c r="B33" s="207" t="s">
        <v>324</v>
      </c>
      <c r="AH33" s="203">
        <f>AH28</f>
        <v>0</v>
      </c>
      <c r="AI33" s="203">
        <f t="shared" ref="AI33:BK33" si="4">AI28</f>
        <v>0</v>
      </c>
      <c r="AJ33" s="203">
        <f t="shared" si="4"/>
        <v>0</v>
      </c>
      <c r="AK33" s="203">
        <f t="shared" si="4"/>
        <v>0</v>
      </c>
      <c r="AL33" s="203">
        <f t="shared" si="4"/>
        <v>0</v>
      </c>
      <c r="AM33" s="203">
        <f t="shared" si="4"/>
        <v>0</v>
      </c>
      <c r="AN33" s="203">
        <f t="shared" si="4"/>
        <v>0</v>
      </c>
      <c r="AO33" s="203">
        <f t="shared" si="4"/>
        <v>0</v>
      </c>
      <c r="AP33" s="203">
        <f t="shared" si="4"/>
        <v>0</v>
      </c>
      <c r="AQ33" s="203">
        <f t="shared" si="4"/>
        <v>0</v>
      </c>
      <c r="AR33" s="203">
        <f t="shared" si="4"/>
        <v>3013</v>
      </c>
      <c r="AS33" s="203">
        <f t="shared" si="4"/>
        <v>2979</v>
      </c>
      <c r="AT33" s="203">
        <f t="shared" si="4"/>
        <v>3735</v>
      </c>
      <c r="AU33" s="203">
        <f t="shared" si="4"/>
        <v>3159</v>
      </c>
      <c r="AV33" s="203">
        <f t="shared" si="4"/>
        <v>2996</v>
      </c>
      <c r="AW33" s="203">
        <f t="shared" si="4"/>
        <v>2838</v>
      </c>
      <c r="AX33" s="203">
        <f t="shared" si="4"/>
        <v>2801</v>
      </c>
      <c r="AY33" s="203">
        <f t="shared" si="4"/>
        <v>2769</v>
      </c>
      <c r="AZ33" s="203">
        <f t="shared" si="4"/>
        <v>2692</v>
      </c>
      <c r="BA33" s="203">
        <f t="shared" si="4"/>
        <v>2623</v>
      </c>
      <c r="BB33" s="203">
        <f t="shared" si="4"/>
        <v>2567</v>
      </c>
      <c r="BC33" s="203">
        <f t="shared" si="4"/>
        <v>2471</v>
      </c>
      <c r="BD33" s="203">
        <f t="shared" si="4"/>
        <v>2387</v>
      </c>
      <c r="BE33" s="203">
        <f t="shared" si="4"/>
        <v>2371</v>
      </c>
      <c r="BF33" s="203">
        <f t="shared" si="4"/>
        <v>2357</v>
      </c>
      <c r="BG33" s="203">
        <f t="shared" si="4"/>
        <v>2335</v>
      </c>
      <c r="BH33" s="203">
        <f t="shared" si="4"/>
        <v>2442</v>
      </c>
      <c r="BI33" s="203">
        <f t="shared" si="4"/>
        <v>2426</v>
      </c>
      <c r="BJ33" s="203">
        <f t="shared" si="4"/>
        <v>2510</v>
      </c>
      <c r="BK33" s="203">
        <f t="shared" si="4"/>
        <v>2535</v>
      </c>
      <c r="BL33" s="204">
        <v>2592</v>
      </c>
      <c r="BM33" s="204">
        <v>2631</v>
      </c>
      <c r="BN33" s="204">
        <v>2633</v>
      </c>
      <c r="BO33" s="204">
        <v>2620</v>
      </c>
      <c r="BP33" s="204">
        <v>2544</v>
      </c>
      <c r="BQ33" s="204">
        <v>0</v>
      </c>
      <c r="BR33" s="204">
        <v>0</v>
      </c>
      <c r="BS33" s="204">
        <v>0</v>
      </c>
      <c r="BT33" s="204">
        <v>0</v>
      </c>
      <c r="BU33" s="204">
        <v>0</v>
      </c>
      <c r="BV33" s="204">
        <v>0</v>
      </c>
      <c r="BW33" s="204">
        <v>0</v>
      </c>
      <c r="BX33" s="204">
        <v>0</v>
      </c>
      <c r="BY33" s="204">
        <v>0</v>
      </c>
      <c r="BZ33" s="205">
        <v>0</v>
      </c>
    </row>
    <row r="34" spans="1:78" x14ac:dyDescent="0.2">
      <c r="B34" s="207" t="s">
        <v>301</v>
      </c>
      <c r="AH34" s="203">
        <f>SUM(AH29:AH32)</f>
        <v>0</v>
      </c>
      <c r="AI34" s="203">
        <f t="shared" ref="AI34:BK34" si="5">SUM(AI29:AI32)</f>
        <v>0</v>
      </c>
      <c r="AJ34" s="203">
        <f t="shared" si="5"/>
        <v>0</v>
      </c>
      <c r="AK34" s="203">
        <f t="shared" si="5"/>
        <v>0</v>
      </c>
      <c r="AL34" s="203">
        <f t="shared" si="5"/>
        <v>0</v>
      </c>
      <c r="AM34" s="203">
        <f t="shared" si="5"/>
        <v>0</v>
      </c>
      <c r="AN34" s="203">
        <f t="shared" si="5"/>
        <v>0</v>
      </c>
      <c r="AO34" s="203">
        <f t="shared" si="5"/>
        <v>0</v>
      </c>
      <c r="AP34" s="203">
        <f t="shared" si="5"/>
        <v>0</v>
      </c>
      <c r="AQ34" s="203">
        <f t="shared" si="5"/>
        <v>0</v>
      </c>
      <c r="AR34" s="203">
        <f t="shared" si="5"/>
        <v>2131</v>
      </c>
      <c r="AS34" s="203">
        <f t="shared" si="5"/>
        <v>2221</v>
      </c>
      <c r="AT34" s="203">
        <f t="shared" si="5"/>
        <v>2990</v>
      </c>
      <c r="AU34" s="203">
        <f t="shared" si="5"/>
        <v>3208</v>
      </c>
      <c r="AV34" s="203">
        <f t="shared" si="5"/>
        <v>3707</v>
      </c>
      <c r="AW34" s="203">
        <f t="shared" si="5"/>
        <v>2629</v>
      </c>
      <c r="AX34" s="203">
        <f t="shared" si="5"/>
        <v>2813</v>
      </c>
      <c r="AY34" s="203">
        <f t="shared" si="5"/>
        <v>2921</v>
      </c>
      <c r="AZ34" s="203">
        <f t="shared" si="5"/>
        <v>2926</v>
      </c>
      <c r="BA34" s="203">
        <f t="shared" si="5"/>
        <v>2856</v>
      </c>
      <c r="BB34" s="203">
        <f t="shared" si="5"/>
        <v>2740</v>
      </c>
      <c r="BC34" s="203">
        <f t="shared" si="5"/>
        <v>2580</v>
      </c>
      <c r="BD34" s="203">
        <f t="shared" si="5"/>
        <v>2374</v>
      </c>
      <c r="BE34" s="203">
        <f t="shared" si="5"/>
        <v>2293</v>
      </c>
      <c r="BF34" s="203">
        <f t="shared" si="5"/>
        <v>2268</v>
      </c>
      <c r="BG34" s="203">
        <f t="shared" si="5"/>
        <v>2358</v>
      </c>
      <c r="BH34" s="203">
        <f t="shared" si="5"/>
        <v>2473</v>
      </c>
      <c r="BI34" s="203">
        <f t="shared" si="5"/>
        <v>2603</v>
      </c>
      <c r="BJ34" s="203">
        <f t="shared" si="5"/>
        <v>2570</v>
      </c>
      <c r="BK34" s="203">
        <f t="shared" si="5"/>
        <v>2534</v>
      </c>
      <c r="BL34" s="204">
        <v>2566</v>
      </c>
      <c r="BM34" s="204">
        <v>2940</v>
      </c>
      <c r="BN34" s="204">
        <v>3172</v>
      </c>
      <c r="BO34" s="204">
        <v>3254</v>
      </c>
      <c r="BP34" s="203">
        <v>3368</v>
      </c>
      <c r="BQ34" s="203">
        <v>0</v>
      </c>
      <c r="BR34" s="203">
        <v>0</v>
      </c>
      <c r="BS34" s="203">
        <v>0</v>
      </c>
      <c r="BT34" s="203">
        <v>0</v>
      </c>
      <c r="BU34" s="203">
        <v>0</v>
      </c>
      <c r="BV34" s="203">
        <v>0</v>
      </c>
      <c r="BW34" s="203">
        <v>0</v>
      </c>
      <c r="BX34" s="204">
        <v>0</v>
      </c>
      <c r="BY34" s="204">
        <v>0</v>
      </c>
      <c r="BZ34" s="205">
        <v>0</v>
      </c>
    </row>
    <row r="35" spans="1:78" x14ac:dyDescent="0.2">
      <c r="B35" s="207" t="s">
        <v>93</v>
      </c>
      <c r="AH35" s="203">
        <f>AH34+AH33</f>
        <v>0</v>
      </c>
      <c r="AI35" s="203">
        <f t="shared" ref="AI35:BK35" si="6">AI34+AI33</f>
        <v>0</v>
      </c>
      <c r="AJ35" s="203">
        <f t="shared" si="6"/>
        <v>0</v>
      </c>
      <c r="AK35" s="203">
        <f t="shared" si="6"/>
        <v>0</v>
      </c>
      <c r="AL35" s="203">
        <f t="shared" si="6"/>
        <v>0</v>
      </c>
      <c r="AM35" s="203">
        <f t="shared" si="6"/>
        <v>0</v>
      </c>
      <c r="AN35" s="203">
        <f t="shared" si="6"/>
        <v>0</v>
      </c>
      <c r="AO35" s="203">
        <f t="shared" si="6"/>
        <v>0</v>
      </c>
      <c r="AP35" s="203">
        <f t="shared" si="6"/>
        <v>0</v>
      </c>
      <c r="AQ35" s="203">
        <f t="shared" si="6"/>
        <v>0</v>
      </c>
      <c r="AR35" s="203">
        <f t="shared" si="6"/>
        <v>5144</v>
      </c>
      <c r="AS35" s="203">
        <f t="shared" si="6"/>
        <v>5200</v>
      </c>
      <c r="AT35" s="203">
        <f t="shared" si="6"/>
        <v>6725</v>
      </c>
      <c r="AU35" s="203">
        <f t="shared" si="6"/>
        <v>6367</v>
      </c>
      <c r="AV35" s="203">
        <f t="shared" si="6"/>
        <v>6703</v>
      </c>
      <c r="AW35" s="203">
        <f t="shared" si="6"/>
        <v>5467</v>
      </c>
      <c r="AX35" s="203">
        <f t="shared" si="6"/>
        <v>5614</v>
      </c>
      <c r="AY35" s="203">
        <f t="shared" si="6"/>
        <v>5690</v>
      </c>
      <c r="AZ35" s="203">
        <f t="shared" si="6"/>
        <v>5618</v>
      </c>
      <c r="BA35" s="203">
        <f t="shared" si="6"/>
        <v>5479</v>
      </c>
      <c r="BB35" s="203">
        <f t="shared" si="6"/>
        <v>5307</v>
      </c>
      <c r="BC35" s="203">
        <f t="shared" si="6"/>
        <v>5051</v>
      </c>
      <c r="BD35" s="203">
        <f t="shared" si="6"/>
        <v>4761</v>
      </c>
      <c r="BE35" s="203">
        <f t="shared" si="6"/>
        <v>4664</v>
      </c>
      <c r="BF35" s="203">
        <f t="shared" si="6"/>
        <v>4625</v>
      </c>
      <c r="BG35" s="203">
        <f t="shared" si="6"/>
        <v>4693</v>
      </c>
      <c r="BH35" s="203">
        <f t="shared" si="6"/>
        <v>4915</v>
      </c>
      <c r="BI35" s="203">
        <f t="shared" si="6"/>
        <v>5029</v>
      </c>
      <c r="BJ35" s="203">
        <f t="shared" si="6"/>
        <v>5080</v>
      </c>
      <c r="BK35" s="203">
        <f t="shared" si="6"/>
        <v>5069</v>
      </c>
      <c r="BL35" s="204">
        <v>5158</v>
      </c>
      <c r="BM35" s="204">
        <v>5571</v>
      </c>
      <c r="BN35" s="204">
        <v>5805</v>
      </c>
      <c r="BO35" s="204">
        <v>5874</v>
      </c>
      <c r="BP35" s="203">
        <v>5911</v>
      </c>
      <c r="BQ35" s="203">
        <v>0</v>
      </c>
      <c r="BR35" s="203">
        <v>0</v>
      </c>
      <c r="BS35" s="203">
        <v>0</v>
      </c>
      <c r="BT35" s="203">
        <v>0</v>
      </c>
      <c r="BU35" s="203">
        <v>0</v>
      </c>
      <c r="BV35" s="203">
        <v>0</v>
      </c>
      <c r="BW35" s="203">
        <v>0</v>
      </c>
      <c r="BX35" s="204">
        <v>0</v>
      </c>
      <c r="BY35" s="204">
        <v>0</v>
      </c>
      <c r="BZ35" s="205">
        <v>0</v>
      </c>
    </row>
    <row r="36" spans="1:78" ht="25.5" customHeight="1" x14ac:dyDescent="0.25">
      <c r="B36" s="270" t="s">
        <v>740</v>
      </c>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4"/>
      <c r="BL36" s="254" t="s">
        <v>295</v>
      </c>
      <c r="BM36" s="204"/>
      <c r="BN36" s="204"/>
      <c r="BO36" s="204"/>
      <c r="BP36" s="203"/>
      <c r="BQ36" s="203"/>
      <c r="BR36" s="203"/>
      <c r="BS36" s="203"/>
      <c r="BT36" s="203"/>
      <c r="BU36" s="203"/>
      <c r="BV36" s="203"/>
      <c r="BW36" s="203"/>
      <c r="BX36" s="204"/>
      <c r="BY36" s="204"/>
      <c r="BZ36" s="205"/>
    </row>
    <row r="37" spans="1:78" x14ac:dyDescent="0.2">
      <c r="B37" s="207" t="s">
        <v>319</v>
      </c>
      <c r="AH37" s="204">
        <v>0</v>
      </c>
      <c r="AI37" s="204">
        <v>0</v>
      </c>
      <c r="AJ37" s="204">
        <v>0</v>
      </c>
      <c r="AK37" s="204">
        <v>0</v>
      </c>
      <c r="AL37" s="204">
        <v>0</v>
      </c>
      <c r="AM37" s="204">
        <v>0</v>
      </c>
      <c r="AN37" s="204">
        <v>0</v>
      </c>
      <c r="AO37" s="204">
        <v>0</v>
      </c>
      <c r="AP37" s="204">
        <v>0</v>
      </c>
      <c r="AQ37" s="204">
        <v>0</v>
      </c>
      <c r="AR37" s="204">
        <v>2178</v>
      </c>
      <c r="AS37" s="204">
        <v>2116</v>
      </c>
      <c r="AT37" s="204">
        <v>2076</v>
      </c>
      <c r="AU37" s="204">
        <v>1981</v>
      </c>
      <c r="AV37" s="204">
        <v>1929</v>
      </c>
      <c r="AW37" s="204">
        <v>1955</v>
      </c>
      <c r="AX37" s="204">
        <v>1937</v>
      </c>
      <c r="AY37" s="204">
        <v>1917</v>
      </c>
      <c r="AZ37" s="204">
        <v>1886</v>
      </c>
      <c r="BA37" s="204">
        <v>1844</v>
      </c>
      <c r="BB37" s="204">
        <v>1798</v>
      </c>
      <c r="BC37" s="204">
        <v>1726</v>
      </c>
      <c r="BD37" s="204">
        <v>1664</v>
      </c>
      <c r="BE37" s="204">
        <v>1637</v>
      </c>
      <c r="BF37" s="204">
        <v>1612</v>
      </c>
      <c r="BG37" s="204">
        <v>1546</v>
      </c>
      <c r="BH37" s="204">
        <v>1554</v>
      </c>
      <c r="BI37" s="204">
        <v>1491</v>
      </c>
      <c r="BJ37" s="204">
        <v>1503</v>
      </c>
      <c r="BK37" s="204">
        <v>1509</v>
      </c>
      <c r="BL37" s="273">
        <v>1389</v>
      </c>
      <c r="BM37" s="204">
        <v>1397</v>
      </c>
      <c r="BN37" s="204">
        <v>1401</v>
      </c>
      <c r="BO37" s="204">
        <v>1394</v>
      </c>
      <c r="BP37" s="204">
        <v>1387</v>
      </c>
      <c r="BQ37" s="204">
        <v>1365</v>
      </c>
      <c r="BR37" s="204">
        <v>1345</v>
      </c>
      <c r="BS37" s="204">
        <v>1319</v>
      </c>
      <c r="BT37" s="204">
        <v>1291</v>
      </c>
      <c r="BU37" s="204">
        <v>1259</v>
      </c>
      <c r="BV37" s="204">
        <v>1214</v>
      </c>
      <c r="BW37" s="204">
        <v>1165</v>
      </c>
      <c r="BX37" s="204">
        <v>1128</v>
      </c>
      <c r="BY37" s="204">
        <v>1132</v>
      </c>
      <c r="BZ37" s="205">
        <v>1147</v>
      </c>
    </row>
    <row r="38" spans="1:78" x14ac:dyDescent="0.2">
      <c r="B38" s="207" t="s">
        <v>320</v>
      </c>
      <c r="AH38" s="204">
        <v>0</v>
      </c>
      <c r="AI38" s="204">
        <v>0</v>
      </c>
      <c r="AJ38" s="204">
        <v>0</v>
      </c>
      <c r="AK38" s="204">
        <v>0</v>
      </c>
      <c r="AL38" s="204">
        <v>0</v>
      </c>
      <c r="AM38" s="204">
        <v>0</v>
      </c>
      <c r="AN38" s="204">
        <v>0</v>
      </c>
      <c r="AO38" s="204">
        <v>0</v>
      </c>
      <c r="AP38" s="204">
        <v>0</v>
      </c>
      <c r="AQ38" s="204">
        <v>0</v>
      </c>
      <c r="AR38" s="204">
        <v>239</v>
      </c>
      <c r="AS38" s="204">
        <v>267</v>
      </c>
      <c r="AT38" s="204">
        <v>311</v>
      </c>
      <c r="AU38" s="204">
        <v>359</v>
      </c>
      <c r="AV38" s="204">
        <v>416</v>
      </c>
      <c r="AW38" s="204">
        <v>491</v>
      </c>
      <c r="AX38" s="204">
        <v>568</v>
      </c>
      <c r="AY38" s="204">
        <v>626</v>
      </c>
      <c r="AZ38" s="204">
        <v>655</v>
      </c>
      <c r="BA38" s="204">
        <v>693</v>
      </c>
      <c r="BB38" s="204">
        <v>735</v>
      </c>
      <c r="BC38" s="204">
        <v>759</v>
      </c>
      <c r="BD38" s="204">
        <v>771</v>
      </c>
      <c r="BE38" s="204">
        <v>798</v>
      </c>
      <c r="BF38" s="204">
        <v>837</v>
      </c>
      <c r="BG38" s="204">
        <v>899</v>
      </c>
      <c r="BH38" s="204">
        <v>956</v>
      </c>
      <c r="BI38" s="204">
        <v>1007</v>
      </c>
      <c r="BJ38" s="204">
        <v>1014</v>
      </c>
      <c r="BK38" s="204">
        <v>1003</v>
      </c>
      <c r="BL38" s="273">
        <v>1095</v>
      </c>
      <c r="BM38" s="204">
        <v>1161</v>
      </c>
      <c r="BN38" s="204">
        <v>1211</v>
      </c>
      <c r="BO38" s="204">
        <v>1240</v>
      </c>
      <c r="BP38" s="204">
        <v>1257</v>
      </c>
      <c r="BQ38" s="204">
        <v>1274</v>
      </c>
      <c r="BR38" s="204">
        <v>1331</v>
      </c>
      <c r="BS38" s="204">
        <v>1347</v>
      </c>
      <c r="BT38" s="204">
        <v>1325</v>
      </c>
      <c r="BU38" s="204">
        <v>1278</v>
      </c>
      <c r="BV38" s="204">
        <v>1320</v>
      </c>
      <c r="BW38" s="204">
        <v>1321</v>
      </c>
      <c r="BX38" s="204">
        <v>1282</v>
      </c>
      <c r="BY38" s="204">
        <v>1280</v>
      </c>
      <c r="BZ38" s="205">
        <v>1271</v>
      </c>
    </row>
    <row r="39" spans="1:78" x14ac:dyDescent="0.2">
      <c r="B39" s="207" t="s">
        <v>321</v>
      </c>
      <c r="AH39" s="204">
        <v>0</v>
      </c>
      <c r="AI39" s="204">
        <v>0</v>
      </c>
      <c r="AJ39" s="204">
        <v>0</v>
      </c>
      <c r="AK39" s="204">
        <v>0</v>
      </c>
      <c r="AL39" s="204">
        <v>0</v>
      </c>
      <c r="AM39" s="204">
        <v>0</v>
      </c>
      <c r="AN39" s="204">
        <v>0</v>
      </c>
      <c r="AO39" s="204">
        <v>0</v>
      </c>
      <c r="AP39" s="204">
        <v>0</v>
      </c>
      <c r="AQ39" s="204">
        <v>0</v>
      </c>
      <c r="AR39" s="204">
        <v>551</v>
      </c>
      <c r="AS39" s="204">
        <v>558</v>
      </c>
      <c r="AT39" s="204">
        <v>602</v>
      </c>
      <c r="AU39" s="204">
        <v>692</v>
      </c>
      <c r="AV39" s="204">
        <v>770</v>
      </c>
      <c r="AW39" s="204">
        <v>817</v>
      </c>
      <c r="AX39" s="204">
        <v>858</v>
      </c>
      <c r="AY39" s="204">
        <v>895</v>
      </c>
      <c r="AZ39" s="204">
        <v>911</v>
      </c>
      <c r="BA39" s="204">
        <v>911</v>
      </c>
      <c r="BB39" s="204">
        <v>902</v>
      </c>
      <c r="BC39" s="204">
        <v>875</v>
      </c>
      <c r="BD39" s="204">
        <v>811</v>
      </c>
      <c r="BE39" s="204">
        <v>781</v>
      </c>
      <c r="BF39" s="204">
        <v>763</v>
      </c>
      <c r="BG39" s="204">
        <v>776</v>
      </c>
      <c r="BH39" s="204">
        <v>813</v>
      </c>
      <c r="BI39" s="204">
        <v>845</v>
      </c>
      <c r="BJ39" s="204">
        <v>845</v>
      </c>
      <c r="BK39" s="204">
        <v>851</v>
      </c>
      <c r="BL39" s="273">
        <v>628</v>
      </c>
      <c r="BM39" s="204">
        <v>606</v>
      </c>
      <c r="BN39" s="204">
        <v>566</v>
      </c>
      <c r="BO39" s="204">
        <v>506</v>
      </c>
      <c r="BP39" s="204">
        <v>461</v>
      </c>
      <c r="BQ39" s="204">
        <v>422</v>
      </c>
      <c r="BR39" s="204">
        <v>399</v>
      </c>
      <c r="BS39" s="204">
        <v>373</v>
      </c>
      <c r="BT39" s="204">
        <v>350</v>
      </c>
      <c r="BU39" s="204">
        <v>323</v>
      </c>
      <c r="BV39" s="204">
        <v>274</v>
      </c>
      <c r="BW39" s="204">
        <v>272</v>
      </c>
      <c r="BX39" s="204">
        <v>265</v>
      </c>
      <c r="BY39" s="204">
        <v>264</v>
      </c>
      <c r="BZ39" s="205">
        <v>263</v>
      </c>
    </row>
    <row r="40" spans="1:78" x14ac:dyDescent="0.2">
      <c r="B40" s="207" t="s">
        <v>322</v>
      </c>
      <c r="AH40" s="204">
        <v>0</v>
      </c>
      <c r="AI40" s="204">
        <v>0</v>
      </c>
      <c r="AJ40" s="204">
        <v>0</v>
      </c>
      <c r="AK40" s="204">
        <v>0</v>
      </c>
      <c r="AL40" s="204">
        <v>0</v>
      </c>
      <c r="AM40" s="204">
        <v>0</v>
      </c>
      <c r="AN40" s="204">
        <v>0</v>
      </c>
      <c r="AO40" s="204">
        <v>0</v>
      </c>
      <c r="AP40" s="204">
        <v>0</v>
      </c>
      <c r="AQ40" s="204">
        <v>0</v>
      </c>
      <c r="AR40" s="204">
        <v>704</v>
      </c>
      <c r="AS40" s="204">
        <v>639</v>
      </c>
      <c r="AT40" s="204">
        <v>626</v>
      </c>
      <c r="AU40" s="204">
        <v>778</v>
      </c>
      <c r="AV40" s="204">
        <v>951</v>
      </c>
      <c r="AW40" s="204">
        <v>979</v>
      </c>
      <c r="AX40" s="204">
        <v>947</v>
      </c>
      <c r="AY40" s="204">
        <v>875</v>
      </c>
      <c r="AZ40" s="204">
        <v>791</v>
      </c>
      <c r="BA40" s="204">
        <v>626</v>
      </c>
      <c r="BB40" s="204">
        <v>514</v>
      </c>
      <c r="BC40" s="204">
        <v>425</v>
      </c>
      <c r="BD40" s="204">
        <v>354</v>
      </c>
      <c r="BE40" s="204">
        <v>308</v>
      </c>
      <c r="BF40" s="204">
        <v>285</v>
      </c>
      <c r="BG40" s="204">
        <v>284</v>
      </c>
      <c r="BH40" s="204">
        <v>290</v>
      </c>
      <c r="BI40" s="204">
        <v>300</v>
      </c>
      <c r="BJ40" s="204">
        <v>314</v>
      </c>
      <c r="BK40" s="204">
        <v>303</v>
      </c>
      <c r="BL40" s="273">
        <v>370</v>
      </c>
      <c r="BM40" s="204">
        <v>580</v>
      </c>
      <c r="BN40" s="204">
        <v>643</v>
      </c>
      <c r="BO40" s="204">
        <v>696</v>
      </c>
      <c r="BP40" s="204">
        <v>744</v>
      </c>
      <c r="BQ40" s="204">
        <v>661</v>
      </c>
      <c r="BR40" s="204">
        <v>481</v>
      </c>
      <c r="BS40" s="204">
        <v>367</v>
      </c>
      <c r="BT40" s="204">
        <v>307</v>
      </c>
      <c r="BU40" s="204">
        <v>274</v>
      </c>
      <c r="BV40" s="204">
        <v>439</v>
      </c>
      <c r="BW40" s="204">
        <v>448</v>
      </c>
      <c r="BX40" s="204">
        <v>434</v>
      </c>
      <c r="BY40" s="204">
        <v>433</v>
      </c>
      <c r="BZ40" s="205">
        <v>434</v>
      </c>
    </row>
    <row r="41" spans="1:78" x14ac:dyDescent="0.2">
      <c r="B41" s="207" t="s">
        <v>323</v>
      </c>
      <c r="AH41" s="204">
        <v>0</v>
      </c>
      <c r="AI41" s="204">
        <v>0</v>
      </c>
      <c r="AJ41" s="204">
        <v>0</v>
      </c>
      <c r="AK41" s="204">
        <v>0</v>
      </c>
      <c r="AL41" s="204">
        <v>0</v>
      </c>
      <c r="AM41" s="204">
        <v>0</v>
      </c>
      <c r="AN41" s="204">
        <v>0</v>
      </c>
      <c r="AO41" s="204">
        <v>0</v>
      </c>
      <c r="AP41" s="204">
        <v>0</v>
      </c>
      <c r="AQ41" s="204">
        <v>0</v>
      </c>
      <c r="AR41" s="204">
        <v>323</v>
      </c>
      <c r="AS41" s="204">
        <v>306</v>
      </c>
      <c r="AT41" s="204">
        <v>335</v>
      </c>
      <c r="AU41" s="204">
        <v>310</v>
      </c>
      <c r="AV41" s="204">
        <v>313</v>
      </c>
      <c r="AW41" s="204">
        <v>358</v>
      </c>
      <c r="AX41" s="204">
        <v>383</v>
      </c>
      <c r="AY41" s="204">
        <v>444</v>
      </c>
      <c r="AZ41" s="204">
        <v>496</v>
      </c>
      <c r="BA41" s="204">
        <v>514</v>
      </c>
      <c r="BB41" s="204">
        <v>474</v>
      </c>
      <c r="BC41" s="204">
        <v>402</v>
      </c>
      <c r="BD41" s="204">
        <v>347</v>
      </c>
      <c r="BE41" s="204">
        <v>323</v>
      </c>
      <c r="BF41" s="204">
        <v>309</v>
      </c>
      <c r="BG41" s="204">
        <v>307</v>
      </c>
      <c r="BH41" s="204">
        <v>327</v>
      </c>
      <c r="BI41" s="204">
        <v>342</v>
      </c>
      <c r="BJ41" s="204">
        <v>345</v>
      </c>
      <c r="BK41" s="204">
        <v>370</v>
      </c>
      <c r="BL41" s="273">
        <v>684</v>
      </c>
      <c r="BM41" s="204">
        <v>803</v>
      </c>
      <c r="BN41" s="204">
        <v>977</v>
      </c>
      <c r="BO41" s="204">
        <v>1097</v>
      </c>
      <c r="BP41" s="204">
        <v>1204</v>
      </c>
      <c r="BQ41" s="204">
        <v>1303</v>
      </c>
      <c r="BR41" s="204">
        <v>1365</v>
      </c>
      <c r="BS41" s="204">
        <v>1371</v>
      </c>
      <c r="BT41" s="204">
        <v>1321</v>
      </c>
      <c r="BU41" s="204">
        <v>1244</v>
      </c>
      <c r="BV41" s="204">
        <v>1365</v>
      </c>
      <c r="BW41" s="204">
        <v>1384</v>
      </c>
      <c r="BX41" s="204">
        <v>1376</v>
      </c>
      <c r="BY41" s="204">
        <v>1386</v>
      </c>
      <c r="BZ41" s="205">
        <v>1396</v>
      </c>
    </row>
    <row r="42" spans="1:78" ht="26.25" customHeight="1" x14ac:dyDescent="0.2">
      <c r="B42" s="207" t="s">
        <v>324</v>
      </c>
      <c r="AH42" s="203">
        <f t="shared" ref="AH42:BK42" si="7">AH37</f>
        <v>0</v>
      </c>
      <c r="AI42" s="203">
        <f t="shared" si="7"/>
        <v>0</v>
      </c>
      <c r="AJ42" s="203">
        <f t="shared" si="7"/>
        <v>0</v>
      </c>
      <c r="AK42" s="203">
        <f t="shared" si="7"/>
        <v>0</v>
      </c>
      <c r="AL42" s="203">
        <f t="shared" si="7"/>
        <v>0</v>
      </c>
      <c r="AM42" s="203">
        <f t="shared" si="7"/>
        <v>0</v>
      </c>
      <c r="AN42" s="203">
        <f t="shared" si="7"/>
        <v>0</v>
      </c>
      <c r="AO42" s="203">
        <f t="shared" si="7"/>
        <v>0</v>
      </c>
      <c r="AP42" s="203">
        <f t="shared" si="7"/>
        <v>0</v>
      </c>
      <c r="AQ42" s="203">
        <f t="shared" si="7"/>
        <v>0</v>
      </c>
      <c r="AR42" s="203">
        <f t="shared" si="7"/>
        <v>2178</v>
      </c>
      <c r="AS42" s="203">
        <f t="shared" si="7"/>
        <v>2116</v>
      </c>
      <c r="AT42" s="203">
        <f t="shared" si="7"/>
        <v>2076</v>
      </c>
      <c r="AU42" s="203">
        <f t="shared" si="7"/>
        <v>1981</v>
      </c>
      <c r="AV42" s="203">
        <f t="shared" si="7"/>
        <v>1929</v>
      </c>
      <c r="AW42" s="203">
        <f t="shared" si="7"/>
        <v>1955</v>
      </c>
      <c r="AX42" s="203">
        <f t="shared" si="7"/>
        <v>1937</v>
      </c>
      <c r="AY42" s="203">
        <f t="shared" si="7"/>
        <v>1917</v>
      </c>
      <c r="AZ42" s="203">
        <f t="shared" si="7"/>
        <v>1886</v>
      </c>
      <c r="BA42" s="203">
        <f t="shared" si="7"/>
        <v>1844</v>
      </c>
      <c r="BB42" s="203">
        <f t="shared" si="7"/>
        <v>1798</v>
      </c>
      <c r="BC42" s="203">
        <f t="shared" si="7"/>
        <v>1726</v>
      </c>
      <c r="BD42" s="203">
        <f t="shared" si="7"/>
        <v>1664</v>
      </c>
      <c r="BE42" s="203">
        <f t="shared" si="7"/>
        <v>1637</v>
      </c>
      <c r="BF42" s="203">
        <f t="shared" si="7"/>
        <v>1612</v>
      </c>
      <c r="BG42" s="203">
        <f t="shared" si="7"/>
        <v>1546</v>
      </c>
      <c r="BH42" s="203">
        <f t="shared" si="7"/>
        <v>1554</v>
      </c>
      <c r="BI42" s="203">
        <f t="shared" si="7"/>
        <v>1491</v>
      </c>
      <c r="BJ42" s="203">
        <f t="shared" si="7"/>
        <v>1503</v>
      </c>
      <c r="BK42" s="203">
        <f t="shared" si="7"/>
        <v>1509</v>
      </c>
      <c r="BL42" s="204">
        <v>1541</v>
      </c>
      <c r="BM42" s="204">
        <v>1566</v>
      </c>
      <c r="BN42" s="204">
        <v>1574</v>
      </c>
      <c r="BO42" s="204">
        <v>1576</v>
      </c>
      <c r="BP42" s="204">
        <v>1551</v>
      </c>
      <c r="BQ42" s="204">
        <v>1505</v>
      </c>
      <c r="BR42" s="204">
        <v>1464</v>
      </c>
      <c r="BS42" s="204">
        <v>1417</v>
      </c>
      <c r="BT42" s="204">
        <v>1364</v>
      </c>
      <c r="BU42" s="204">
        <v>1298</v>
      </c>
      <c r="BV42" s="204">
        <v>1221</v>
      </c>
      <c r="BW42" s="204">
        <v>1165</v>
      </c>
      <c r="BX42" s="204">
        <v>1128</v>
      </c>
      <c r="BY42" s="204">
        <v>1132</v>
      </c>
      <c r="BZ42" s="205">
        <v>1147</v>
      </c>
    </row>
    <row r="43" spans="1:78" x14ac:dyDescent="0.2">
      <c r="B43" s="207" t="s">
        <v>301</v>
      </c>
      <c r="AH43" s="203">
        <f t="shared" ref="AH43:AQ43" si="8">SUM(AH38:AH41)</f>
        <v>0</v>
      </c>
      <c r="AI43" s="203">
        <f t="shared" si="8"/>
        <v>0</v>
      </c>
      <c r="AJ43" s="203">
        <f t="shared" si="8"/>
        <v>0</v>
      </c>
      <c r="AK43" s="203">
        <f t="shared" si="8"/>
        <v>0</v>
      </c>
      <c r="AL43" s="203">
        <f t="shared" si="8"/>
        <v>0</v>
      </c>
      <c r="AM43" s="203">
        <f t="shared" si="8"/>
        <v>0</v>
      </c>
      <c r="AN43" s="203">
        <f t="shared" si="8"/>
        <v>0</v>
      </c>
      <c r="AO43" s="203">
        <f t="shared" si="8"/>
        <v>0</v>
      </c>
      <c r="AP43" s="203">
        <f t="shared" si="8"/>
        <v>0</v>
      </c>
      <c r="AQ43" s="203">
        <f t="shared" si="8"/>
        <v>0</v>
      </c>
      <c r="AR43" s="203">
        <f t="shared" ref="AR43:BK43" si="9">SUM(AR38:AR41)</f>
        <v>1817</v>
      </c>
      <c r="AS43" s="203">
        <f t="shared" si="9"/>
        <v>1770</v>
      </c>
      <c r="AT43" s="203">
        <f t="shared" si="9"/>
        <v>1874</v>
      </c>
      <c r="AU43" s="203">
        <f t="shared" si="9"/>
        <v>2139</v>
      </c>
      <c r="AV43" s="203">
        <f t="shared" si="9"/>
        <v>2450</v>
      </c>
      <c r="AW43" s="203">
        <f t="shared" si="9"/>
        <v>2645</v>
      </c>
      <c r="AX43" s="203">
        <f t="shared" si="9"/>
        <v>2756</v>
      </c>
      <c r="AY43" s="203">
        <f t="shared" si="9"/>
        <v>2840</v>
      </c>
      <c r="AZ43" s="203">
        <f t="shared" si="9"/>
        <v>2853</v>
      </c>
      <c r="BA43" s="203">
        <f t="shared" si="9"/>
        <v>2744</v>
      </c>
      <c r="BB43" s="203">
        <f t="shared" si="9"/>
        <v>2625</v>
      </c>
      <c r="BC43" s="203">
        <f t="shared" si="9"/>
        <v>2461</v>
      </c>
      <c r="BD43" s="203">
        <f t="shared" si="9"/>
        <v>2283</v>
      </c>
      <c r="BE43" s="203">
        <f t="shared" si="9"/>
        <v>2210</v>
      </c>
      <c r="BF43" s="203">
        <f t="shared" si="9"/>
        <v>2194</v>
      </c>
      <c r="BG43" s="203">
        <f t="shared" si="9"/>
        <v>2266</v>
      </c>
      <c r="BH43" s="203">
        <f t="shared" si="9"/>
        <v>2386</v>
      </c>
      <c r="BI43" s="203">
        <f t="shared" si="9"/>
        <v>2494</v>
      </c>
      <c r="BJ43" s="203">
        <f t="shared" si="9"/>
        <v>2518</v>
      </c>
      <c r="BK43" s="203">
        <f t="shared" si="9"/>
        <v>2527</v>
      </c>
      <c r="BL43" s="204">
        <v>2625</v>
      </c>
      <c r="BM43" s="203">
        <v>2981</v>
      </c>
      <c r="BN43" s="203">
        <v>3224</v>
      </c>
      <c r="BO43" s="203">
        <v>3356</v>
      </c>
      <c r="BP43" s="203">
        <v>3502</v>
      </c>
      <c r="BQ43" s="203">
        <v>3520</v>
      </c>
      <c r="BR43" s="203">
        <v>3457</v>
      </c>
      <c r="BS43" s="203">
        <v>3360</v>
      </c>
      <c r="BT43" s="203">
        <v>3230</v>
      </c>
      <c r="BU43" s="203">
        <v>3080</v>
      </c>
      <c r="BV43" s="203">
        <v>3391</v>
      </c>
      <c r="BW43" s="203">
        <v>3424</v>
      </c>
      <c r="BX43" s="204">
        <v>3357</v>
      </c>
      <c r="BY43" s="204">
        <v>3363</v>
      </c>
      <c r="BZ43" s="205">
        <v>3364</v>
      </c>
    </row>
    <row r="44" spans="1:78" x14ac:dyDescent="0.2">
      <c r="B44" s="207" t="s">
        <v>93</v>
      </c>
      <c r="AH44" s="203">
        <f t="shared" ref="AH44:BU44" si="10">AH43+AH42</f>
        <v>0</v>
      </c>
      <c r="AI44" s="203">
        <f t="shared" si="10"/>
        <v>0</v>
      </c>
      <c r="AJ44" s="203">
        <f t="shared" si="10"/>
        <v>0</v>
      </c>
      <c r="AK44" s="203">
        <f t="shared" si="10"/>
        <v>0</v>
      </c>
      <c r="AL44" s="203">
        <f t="shared" si="10"/>
        <v>0</v>
      </c>
      <c r="AM44" s="203">
        <f t="shared" si="10"/>
        <v>0</v>
      </c>
      <c r="AN44" s="203">
        <f t="shared" si="10"/>
        <v>0</v>
      </c>
      <c r="AO44" s="203">
        <f t="shared" si="10"/>
        <v>0</v>
      </c>
      <c r="AP44" s="203">
        <f t="shared" si="10"/>
        <v>0</v>
      </c>
      <c r="AQ44" s="203">
        <f t="shared" si="10"/>
        <v>0</v>
      </c>
      <c r="AR44" s="203">
        <f t="shared" si="10"/>
        <v>3995</v>
      </c>
      <c r="AS44" s="203">
        <f t="shared" si="10"/>
        <v>3886</v>
      </c>
      <c r="AT44" s="203">
        <f t="shared" si="10"/>
        <v>3950</v>
      </c>
      <c r="AU44" s="203">
        <f t="shared" si="10"/>
        <v>4120</v>
      </c>
      <c r="AV44" s="203">
        <f t="shared" si="10"/>
        <v>4379</v>
      </c>
      <c r="AW44" s="203">
        <f t="shared" si="10"/>
        <v>4600</v>
      </c>
      <c r="AX44" s="203">
        <f t="shared" si="10"/>
        <v>4693</v>
      </c>
      <c r="AY44" s="203">
        <f t="shared" si="10"/>
        <v>4757</v>
      </c>
      <c r="AZ44" s="203">
        <f t="shared" si="10"/>
        <v>4739</v>
      </c>
      <c r="BA44" s="203">
        <f t="shared" si="10"/>
        <v>4588</v>
      </c>
      <c r="BB44" s="203">
        <f t="shared" si="10"/>
        <v>4423</v>
      </c>
      <c r="BC44" s="203">
        <f t="shared" si="10"/>
        <v>4187</v>
      </c>
      <c r="BD44" s="203">
        <f t="shared" si="10"/>
        <v>3947</v>
      </c>
      <c r="BE44" s="203">
        <f t="shared" si="10"/>
        <v>3847</v>
      </c>
      <c r="BF44" s="203">
        <f t="shared" si="10"/>
        <v>3806</v>
      </c>
      <c r="BG44" s="203">
        <f t="shared" si="10"/>
        <v>3812</v>
      </c>
      <c r="BH44" s="203">
        <f t="shared" si="10"/>
        <v>3940</v>
      </c>
      <c r="BI44" s="203">
        <f t="shared" si="10"/>
        <v>3985</v>
      </c>
      <c r="BJ44" s="203">
        <f t="shared" si="10"/>
        <v>4021</v>
      </c>
      <c r="BK44" s="203">
        <f t="shared" si="10"/>
        <v>4036</v>
      </c>
      <c r="BL44" s="204">
        <f t="shared" si="10"/>
        <v>4166</v>
      </c>
      <c r="BM44" s="203">
        <f t="shared" si="10"/>
        <v>4547</v>
      </c>
      <c r="BN44" s="203">
        <f t="shared" si="10"/>
        <v>4798</v>
      </c>
      <c r="BO44" s="203">
        <f t="shared" si="10"/>
        <v>4932</v>
      </c>
      <c r="BP44" s="203">
        <f t="shared" si="10"/>
        <v>5053</v>
      </c>
      <c r="BQ44" s="203">
        <f t="shared" si="10"/>
        <v>5025</v>
      </c>
      <c r="BR44" s="203">
        <f t="shared" si="10"/>
        <v>4921</v>
      </c>
      <c r="BS44" s="203">
        <f t="shared" si="10"/>
        <v>4777</v>
      </c>
      <c r="BT44" s="203">
        <f t="shared" si="10"/>
        <v>4594</v>
      </c>
      <c r="BU44" s="203">
        <f t="shared" si="10"/>
        <v>4378</v>
      </c>
      <c r="BV44" s="203">
        <f>BV43+BV42</f>
        <v>4612</v>
      </c>
      <c r="BW44" s="203">
        <f>BW43+BW42</f>
        <v>4589</v>
      </c>
      <c r="BX44" s="204">
        <f>BX43+BX42</f>
        <v>4485</v>
      </c>
      <c r="BY44" s="204">
        <f>BY43+BY42</f>
        <v>4495</v>
      </c>
      <c r="BZ44" s="205">
        <f>BZ43+BZ42</f>
        <v>4511</v>
      </c>
    </row>
    <row r="45" spans="1:78" ht="26.65" customHeight="1" x14ac:dyDescent="0.25">
      <c r="B45" s="224" t="s">
        <v>263</v>
      </c>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4"/>
      <c r="BM45" s="203"/>
      <c r="BN45" s="203"/>
      <c r="BO45" s="203"/>
      <c r="BP45" s="203"/>
      <c r="BQ45" s="203"/>
      <c r="BR45" s="203"/>
      <c r="BS45" s="203"/>
      <c r="BT45" s="203"/>
      <c r="BU45" s="203"/>
      <c r="BV45" s="203"/>
      <c r="BW45" s="203"/>
      <c r="BX45" s="204"/>
      <c r="BY45" s="204"/>
      <c r="BZ45" s="205"/>
    </row>
    <row r="46" spans="1:78" x14ac:dyDescent="0.2">
      <c r="B46" s="207" t="s">
        <v>288</v>
      </c>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4"/>
      <c r="BM46" s="203"/>
      <c r="BN46" s="203"/>
      <c r="BO46" s="203"/>
      <c r="BP46" s="203"/>
      <c r="BQ46" s="203">
        <v>2</v>
      </c>
      <c r="BR46" s="203">
        <v>13</v>
      </c>
      <c r="BS46" s="203">
        <v>119</v>
      </c>
      <c r="BT46" s="203">
        <v>371</v>
      </c>
      <c r="BU46" s="203">
        <v>613</v>
      </c>
      <c r="BV46" s="203">
        <v>0</v>
      </c>
      <c r="BW46" s="203">
        <v>0</v>
      </c>
      <c r="BX46" s="203">
        <v>0</v>
      </c>
      <c r="BY46" s="203">
        <v>0</v>
      </c>
      <c r="BZ46" s="205">
        <v>0</v>
      </c>
    </row>
    <row r="47" spans="1:78" ht="15.75" thickBot="1" x14ac:dyDescent="0.25">
      <c r="A47" s="246"/>
      <c r="B47" s="274"/>
      <c r="C47" s="247"/>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5"/>
  <sheetViews>
    <sheetView zoomScale="85" zoomScaleNormal="85" workbookViewId="0">
      <pane xSplit="3" ySplit="3" topLeftCell="BS4"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206" bestFit="1" customWidth="1"/>
    <col min="2" max="2" width="75.7109375" style="193" customWidth="1"/>
    <col min="3" max="3" width="25.7109375" style="193" customWidth="1"/>
    <col min="4" max="75" width="12.7109375" style="218" customWidth="1"/>
    <col min="76" max="78" width="12.7109375" style="233" customWidth="1"/>
    <col min="79" max="16384" width="9.140625" style="233"/>
  </cols>
  <sheetData>
    <row r="1" spans="1:78" s="231" customFormat="1" ht="25.15" customHeight="1" thickBot="1" x14ac:dyDescent="0.25">
      <c r="A1" s="37" t="s">
        <v>40</v>
      </c>
      <c r="B1" s="38" t="s">
        <v>76</v>
      </c>
      <c r="C1" s="37"/>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row>
    <row r="2" spans="1:78" ht="32.25" customHeight="1" x14ac:dyDescent="0.25">
      <c r="A2" s="41" t="s">
        <v>587</v>
      </c>
      <c r="B2" s="191" t="s">
        <v>17</v>
      </c>
      <c r="C2" s="19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234" customFormat="1" ht="15.75" x14ac:dyDescent="0.25">
      <c r="A3" s="46">
        <v>2017</v>
      </c>
      <c r="B3" s="93" t="s">
        <v>123</v>
      </c>
      <c r="C3" s="198"/>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45" customFormat="1" ht="27" customHeight="1" x14ac:dyDescent="0.25">
      <c r="A4" s="279"/>
      <c r="B4" s="280" t="s">
        <v>93</v>
      </c>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f t="shared" ref="AH4:BZ4" si="0">SUM(AH5,AH11,AH18,AH24:AH26)</f>
        <v>2258.4971727273328</v>
      </c>
      <c r="AI4" s="281">
        <f t="shared" si="0"/>
        <v>2506.4141479562736</v>
      </c>
      <c r="AJ4" s="281">
        <f t="shared" si="0"/>
        <v>2875.615417878922</v>
      </c>
      <c r="AK4" s="281">
        <f t="shared" si="0"/>
        <v>3371.7869227652932</v>
      </c>
      <c r="AL4" s="281">
        <f t="shared" si="0"/>
        <v>3757.2236238654027</v>
      </c>
      <c r="AM4" s="281">
        <f t="shared" si="0"/>
        <v>4039.7050724768769</v>
      </c>
      <c r="AN4" s="281">
        <f t="shared" si="0"/>
        <v>4595.8001907534635</v>
      </c>
      <c r="AO4" s="281">
        <f t="shared" si="0"/>
        <v>5139.3588383303422</v>
      </c>
      <c r="AP4" s="281">
        <f t="shared" si="0"/>
        <v>5821.8038679940928</v>
      </c>
      <c r="AQ4" s="281">
        <f t="shared" si="0"/>
        <v>6486.3850479196262</v>
      </c>
      <c r="AR4" s="281">
        <f t="shared" si="0"/>
        <v>7224.9610000000002</v>
      </c>
      <c r="AS4" s="281">
        <f t="shared" si="0"/>
        <v>8235.4239999999991</v>
      </c>
      <c r="AT4" s="281">
        <f t="shared" si="0"/>
        <v>9631.2020000000011</v>
      </c>
      <c r="AU4" s="281">
        <f t="shared" si="0"/>
        <v>12011.360994134489</v>
      </c>
      <c r="AV4" s="281">
        <f t="shared" si="0"/>
        <v>14443.461999999998</v>
      </c>
      <c r="AW4" s="281">
        <f t="shared" si="0"/>
        <v>17153.341999999997</v>
      </c>
      <c r="AX4" s="281">
        <f t="shared" si="0"/>
        <v>19141.810058677511</v>
      </c>
      <c r="AY4" s="281">
        <f t="shared" si="0"/>
        <v>20737.395162978515</v>
      </c>
      <c r="AZ4" s="281">
        <f t="shared" si="0"/>
        <v>22082.032319288726</v>
      </c>
      <c r="BA4" s="281">
        <f t="shared" si="0"/>
        <v>22845.809494948775</v>
      </c>
      <c r="BB4" s="281">
        <f t="shared" si="0"/>
        <v>23596.777074595495</v>
      </c>
      <c r="BC4" s="281">
        <f t="shared" si="0"/>
        <v>24071.81043714553</v>
      </c>
      <c r="BD4" s="281">
        <f t="shared" si="0"/>
        <v>25373.061998783323</v>
      </c>
      <c r="BE4" s="281">
        <f t="shared" si="0"/>
        <v>26852.979415936559</v>
      </c>
      <c r="BF4" s="281">
        <f t="shared" si="0"/>
        <v>27962.349545578556</v>
      </c>
      <c r="BG4" s="281">
        <f t="shared" si="0"/>
        <v>28905.047455335218</v>
      </c>
      <c r="BH4" s="281">
        <f t="shared" si="0"/>
        <v>29490.83792745899</v>
      </c>
      <c r="BI4" s="281">
        <f t="shared" si="0"/>
        <v>30376.893177567676</v>
      </c>
      <c r="BJ4" s="281">
        <f t="shared" si="0"/>
        <v>31404.577559579116</v>
      </c>
      <c r="BK4" s="281">
        <f t="shared" si="0"/>
        <v>33305.936076328624</v>
      </c>
      <c r="BL4" s="281">
        <f t="shared" si="0"/>
        <v>35274.162840396391</v>
      </c>
      <c r="BM4" s="281">
        <f t="shared" si="0"/>
        <v>38104.482729313415</v>
      </c>
      <c r="BN4" s="281">
        <f t="shared" si="0"/>
        <v>39309.773948856004</v>
      </c>
      <c r="BO4" s="281">
        <f t="shared" si="0"/>
        <v>40887.381941124833</v>
      </c>
      <c r="BP4" s="281">
        <f t="shared" si="0"/>
        <v>42631.130135126237</v>
      </c>
      <c r="BQ4" s="281">
        <f t="shared" si="0"/>
        <v>43506.153464025985</v>
      </c>
      <c r="BR4" s="281">
        <f t="shared" si="0"/>
        <v>46695.056280325</v>
      </c>
      <c r="BS4" s="281">
        <f t="shared" si="0"/>
        <v>49069.589905207038</v>
      </c>
      <c r="BT4" s="281">
        <f t="shared" si="0"/>
        <v>49921.052707018098</v>
      </c>
      <c r="BU4" s="281">
        <f t="shared" si="0"/>
        <v>51519.534933106705</v>
      </c>
      <c r="BV4" s="281">
        <f t="shared" si="0"/>
        <v>53959.599903388997</v>
      </c>
      <c r="BW4" s="281">
        <f t="shared" si="0"/>
        <v>55288.696915373192</v>
      </c>
      <c r="BX4" s="281">
        <f t="shared" si="0"/>
        <v>56662.689031904592</v>
      </c>
      <c r="BY4" s="281">
        <f t="shared" si="0"/>
        <v>58603.282069234891</v>
      </c>
      <c r="BZ4" s="282">
        <f t="shared" si="0"/>
        <v>60739.839757005044</v>
      </c>
    </row>
    <row r="5" spans="1:78" s="245" customFormat="1" ht="15.75" x14ac:dyDescent="0.25">
      <c r="A5" s="279"/>
      <c r="B5" s="283" t="s">
        <v>349</v>
      </c>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1">
        <f t="shared" ref="AH5:BX5" si="1">SUM(AH6:AH10)</f>
        <v>215</v>
      </c>
      <c r="AI5" s="281">
        <f t="shared" si="1"/>
        <v>280</v>
      </c>
      <c r="AJ5" s="281">
        <f t="shared" si="1"/>
        <v>385</v>
      </c>
      <c r="AK5" s="281">
        <f t="shared" si="1"/>
        <v>503</v>
      </c>
      <c r="AL5" s="281">
        <f t="shared" si="1"/>
        <v>639</v>
      </c>
      <c r="AM5" s="281">
        <f t="shared" si="1"/>
        <v>799</v>
      </c>
      <c r="AN5" s="281">
        <f t="shared" si="1"/>
        <v>932</v>
      </c>
      <c r="AO5" s="281">
        <f t="shared" si="1"/>
        <v>1108</v>
      </c>
      <c r="AP5" s="281">
        <f t="shared" si="1"/>
        <v>1293</v>
      </c>
      <c r="AQ5" s="281">
        <f t="shared" si="1"/>
        <v>1493.607</v>
      </c>
      <c r="AR5" s="281">
        <f t="shared" si="1"/>
        <v>1678.8070000000002</v>
      </c>
      <c r="AS5" s="281">
        <f t="shared" si="1"/>
        <v>1928.0260000000001</v>
      </c>
      <c r="AT5" s="281">
        <f t="shared" si="1"/>
        <v>2265.2670000000003</v>
      </c>
      <c r="AU5" s="281">
        <f t="shared" si="1"/>
        <v>2768.0990000000002</v>
      </c>
      <c r="AV5" s="281">
        <f t="shared" si="1"/>
        <v>3594.9789999999998</v>
      </c>
      <c r="AW5" s="281">
        <f t="shared" si="1"/>
        <v>4567.7079999999996</v>
      </c>
      <c r="AX5" s="281">
        <f t="shared" si="1"/>
        <v>5087.24</v>
      </c>
      <c r="AY5" s="281">
        <f t="shared" si="1"/>
        <v>5995.95</v>
      </c>
      <c r="AZ5" s="281">
        <f t="shared" si="1"/>
        <v>6890.7119999999995</v>
      </c>
      <c r="BA5" s="281">
        <f t="shared" si="1"/>
        <v>7474.6569999999992</v>
      </c>
      <c r="BB5" s="281">
        <f t="shared" si="1"/>
        <v>7996.1079999999984</v>
      </c>
      <c r="BC5" s="281">
        <f t="shared" si="1"/>
        <v>8482.7970000000005</v>
      </c>
      <c r="BD5" s="281">
        <f t="shared" si="1"/>
        <v>8998.760000000002</v>
      </c>
      <c r="BE5" s="281">
        <f t="shared" si="1"/>
        <v>9704.5185240909632</v>
      </c>
      <c r="BF5" s="281">
        <f t="shared" si="1"/>
        <v>10302.647677202764</v>
      </c>
      <c r="BG5" s="281">
        <f t="shared" si="1"/>
        <v>11039.131507160631</v>
      </c>
      <c r="BH5" s="281">
        <f t="shared" si="1"/>
        <v>11752.749</v>
      </c>
      <c r="BI5" s="281">
        <f t="shared" si="1"/>
        <v>12542.44267353</v>
      </c>
      <c r="BJ5" s="281">
        <f t="shared" si="1"/>
        <v>13304.85224679</v>
      </c>
      <c r="BK5" s="281">
        <f t="shared" si="1"/>
        <v>14311.464927031753</v>
      </c>
      <c r="BL5" s="281">
        <f t="shared" si="1"/>
        <v>15260.007289010002</v>
      </c>
      <c r="BM5" s="281">
        <f t="shared" si="1"/>
        <v>16564.846266159999</v>
      </c>
      <c r="BN5" s="281">
        <f t="shared" si="1"/>
        <v>17104.362356233181</v>
      </c>
      <c r="BO5" s="281">
        <f t="shared" si="1"/>
        <v>17905.161131910005</v>
      </c>
      <c r="BP5" s="281">
        <f t="shared" si="1"/>
        <v>18905.77449598</v>
      </c>
      <c r="BQ5" s="281">
        <f t="shared" si="1"/>
        <v>19287.893994300885</v>
      </c>
      <c r="BR5" s="281">
        <f t="shared" si="1"/>
        <v>20790.665465899998</v>
      </c>
      <c r="BS5" s="281">
        <f t="shared" si="1"/>
        <v>21734.188377339993</v>
      </c>
      <c r="BT5" s="281">
        <f t="shared" si="1"/>
        <v>22164.107268328713</v>
      </c>
      <c r="BU5" s="281">
        <f t="shared" si="1"/>
        <v>23230.274019528617</v>
      </c>
      <c r="BV5" s="281">
        <f t="shared" si="1"/>
        <v>24789.663918915652</v>
      </c>
      <c r="BW5" s="281">
        <f t="shared" si="1"/>
        <v>26247.421555734585</v>
      </c>
      <c r="BX5" s="281">
        <f t="shared" si="1"/>
        <v>27473.40937338462</v>
      </c>
      <c r="BY5" s="281">
        <f>SUM(BY6:BY10)</f>
        <v>28594.040159746372</v>
      </c>
      <c r="BZ5" s="282">
        <f>SUM(BZ6:BZ10)</f>
        <v>29845.581113196858</v>
      </c>
    </row>
    <row r="6" spans="1:78" x14ac:dyDescent="0.2">
      <c r="A6" s="285"/>
      <c r="B6" s="286" t="s">
        <v>125</v>
      </c>
      <c r="C6" s="233"/>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04">
        <f>'Disability benefits'!AH14</f>
        <v>0</v>
      </c>
      <c r="AI6" s="204">
        <f>'Disability benefits'!AI14</f>
        <v>0</v>
      </c>
      <c r="AJ6" s="204">
        <f>'Disability benefits'!AJ14</f>
        <v>0</v>
      </c>
      <c r="AK6" s="204">
        <f>'Disability benefits'!AK14</f>
        <v>0</v>
      </c>
      <c r="AL6" s="204">
        <f>'Disability benefits'!AL14</f>
        <v>0</v>
      </c>
      <c r="AM6" s="204">
        <f>'Disability benefits'!AM14</f>
        <v>0</v>
      </c>
      <c r="AN6" s="204">
        <f>'Disability benefits'!AN14</f>
        <v>0</v>
      </c>
      <c r="AO6" s="204">
        <f>'Disability benefits'!AO14</f>
        <v>0</v>
      </c>
      <c r="AP6" s="204">
        <f>'Disability benefits'!AP14</f>
        <v>0</v>
      </c>
      <c r="AQ6" s="204">
        <f>'Disability benefits'!AQ14</f>
        <v>0</v>
      </c>
      <c r="AR6" s="204">
        <f>'Disability benefits'!AR14</f>
        <v>0</v>
      </c>
      <c r="AS6" s="204">
        <f>'Disability benefits'!AS14</f>
        <v>0</v>
      </c>
      <c r="AT6" s="204">
        <f>'Disability benefits'!AT14</f>
        <v>0</v>
      </c>
      <c r="AU6" s="204">
        <f>'Disability benefits'!AU14</f>
        <v>0</v>
      </c>
      <c r="AV6" s="204">
        <f>'Disability benefits'!AV14</f>
        <v>0</v>
      </c>
      <c r="AW6" s="204">
        <f>'Disability benefits'!AW14</f>
        <v>0</v>
      </c>
      <c r="AX6" s="204">
        <f>'Disability benefits'!AX14</f>
        <v>0</v>
      </c>
      <c r="AY6" s="204">
        <f>'Disability benefits'!AY14</f>
        <v>0</v>
      </c>
      <c r="AZ6" s="204">
        <f>'Disability benefits'!AZ14</f>
        <v>0</v>
      </c>
      <c r="BA6" s="204">
        <f>'Disability benefits'!BA14</f>
        <v>0</v>
      </c>
      <c r="BB6" s="204">
        <f>'Disability benefits'!BB14</f>
        <v>0</v>
      </c>
      <c r="BC6" s="204">
        <f>'Disability benefits'!BC14</f>
        <v>0</v>
      </c>
      <c r="BD6" s="204">
        <f>'Disability benefits'!BD14</f>
        <v>0</v>
      </c>
      <c r="BE6" s="204">
        <f>'Disability benefits'!BE14</f>
        <v>0</v>
      </c>
      <c r="BF6" s="204">
        <f>'Disability benefits'!BF14</f>
        <v>0</v>
      </c>
      <c r="BG6" s="204">
        <f>'Disability benefits'!BG14</f>
        <v>0</v>
      </c>
      <c r="BH6" s="204">
        <f>'Disability benefits'!BH14</f>
        <v>0</v>
      </c>
      <c r="BI6" s="204">
        <f>'Disability benefits'!BI14</f>
        <v>0</v>
      </c>
      <c r="BJ6" s="204">
        <f>'Disability benefits'!BJ14</f>
        <v>0</v>
      </c>
      <c r="BK6" s="204">
        <f>'Disability benefits'!BK14</f>
        <v>0</v>
      </c>
      <c r="BL6" s="204">
        <f>'Disability benefits'!BL14</f>
        <v>0</v>
      </c>
      <c r="BM6" s="204">
        <f>'Disability benefits'!BM14</f>
        <v>0</v>
      </c>
      <c r="BN6" s="204">
        <f>'Disability benefits'!BN14</f>
        <v>0</v>
      </c>
      <c r="BO6" s="204">
        <f>'Disability benefits'!BO14</f>
        <v>0</v>
      </c>
      <c r="BP6" s="204">
        <f>'Disability benefits'!BP14</f>
        <v>0</v>
      </c>
      <c r="BQ6" s="204">
        <f>'Disability benefits'!BQ14</f>
        <v>4.7691617500000003</v>
      </c>
      <c r="BR6" s="204">
        <f>'Disability benefits'!BR14</f>
        <v>6.040064700000003</v>
      </c>
      <c r="BS6" s="204">
        <f>'Disability benefits'!BS14</f>
        <v>6.9357352999999913</v>
      </c>
      <c r="BT6" s="204">
        <f>'Disability benefits'!BT14</f>
        <v>7.3484010500000174</v>
      </c>
      <c r="BU6" s="204">
        <f>'Disability benefits'!BU14</f>
        <v>8.0522370775507959</v>
      </c>
      <c r="BV6" s="204">
        <f>'Disability benefits'!BV14</f>
        <v>8.8338337090728611</v>
      </c>
      <c r="BW6" s="204">
        <f>'Disability benefits'!BW14</f>
        <v>9.5244618516281108</v>
      </c>
      <c r="BX6" s="204">
        <f>'Disability benefits'!BX14</f>
        <v>10.265828623978877</v>
      </c>
      <c r="BY6" s="204">
        <f>'Disability benefits'!BY14</f>
        <v>11.030176448161654</v>
      </c>
      <c r="BZ6" s="205">
        <f>'Disability benefits'!BZ14</f>
        <v>11.816981963902494</v>
      </c>
    </row>
    <row r="7" spans="1:78" x14ac:dyDescent="0.2">
      <c r="A7" s="285"/>
      <c r="B7" s="286" t="s">
        <v>127</v>
      </c>
      <c r="C7" s="233"/>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04">
        <f>'Disability benefits'!AH15</f>
        <v>168</v>
      </c>
      <c r="AI7" s="204">
        <f>'Disability benefits'!AI15</f>
        <v>201</v>
      </c>
      <c r="AJ7" s="204">
        <f>'Disability benefits'!AJ15</f>
        <v>260</v>
      </c>
      <c r="AK7" s="204">
        <f>'Disability benefits'!AK15</f>
        <v>330</v>
      </c>
      <c r="AL7" s="204">
        <f>'Disability benefits'!AL15</f>
        <v>403</v>
      </c>
      <c r="AM7" s="204">
        <f>'Disability benefits'!AM15</f>
        <v>495</v>
      </c>
      <c r="AN7" s="204">
        <f>'Disability benefits'!AN15</f>
        <v>576</v>
      </c>
      <c r="AO7" s="204">
        <f>'Disability benefits'!AO15</f>
        <v>686</v>
      </c>
      <c r="AP7" s="204">
        <f>'Disability benefits'!AP15</f>
        <v>779</v>
      </c>
      <c r="AQ7" s="204">
        <f>'Disability benefits'!AQ15</f>
        <v>897.38499999999999</v>
      </c>
      <c r="AR7" s="204">
        <f>'Disability benefits'!AR15</f>
        <v>1003.4670000000001</v>
      </c>
      <c r="AS7" s="204">
        <f>'Disability benefits'!AS15</f>
        <v>1158.527</v>
      </c>
      <c r="AT7" s="204">
        <f>'Disability benefits'!AT15</f>
        <v>1382.009</v>
      </c>
      <c r="AU7" s="204">
        <f>'Disability benefits'!AU15</f>
        <v>1706.221</v>
      </c>
      <c r="AV7" s="204">
        <f>'Disability benefits'!AV15</f>
        <v>1553.4739999999999</v>
      </c>
      <c r="AW7" s="204">
        <f>'Disability benefits'!AW15</f>
        <v>1795.461</v>
      </c>
      <c r="AX7" s="204">
        <f>'Disability benefits'!AX15</f>
        <v>1962.682</v>
      </c>
      <c r="AY7" s="204">
        <f>'Disability benefits'!AY15</f>
        <v>2194.1619999999998</v>
      </c>
      <c r="AZ7" s="204">
        <f>'Disability benefits'!AZ15</f>
        <v>2392.893</v>
      </c>
      <c r="BA7" s="204">
        <f>'Disability benefits'!BA15</f>
        <v>2521.25</v>
      </c>
      <c r="BB7" s="204">
        <f>'Disability benefits'!BB15</f>
        <v>2679.9749999999999</v>
      </c>
      <c r="BC7" s="204">
        <f>'Disability benefits'!BC15</f>
        <v>2822.8040000000001</v>
      </c>
      <c r="BD7" s="204">
        <f>'Disability benefits'!BD15</f>
        <v>2955.1210000000001</v>
      </c>
      <c r="BE7" s="204">
        <f>'Disability benefits'!BE15</f>
        <v>3124.4597597447382</v>
      </c>
      <c r="BF7" s="204">
        <f>'Disability benefits'!BF15</f>
        <v>3250.6787885787207</v>
      </c>
      <c r="BG7" s="204">
        <f>'Disability benefits'!BG15</f>
        <v>3457.0445494205601</v>
      </c>
      <c r="BH7" s="204">
        <f>'Disability benefits'!BH15</f>
        <v>3673.5859999999998</v>
      </c>
      <c r="BI7" s="204">
        <f>'Disability benefits'!BI15</f>
        <v>3924.14037813</v>
      </c>
      <c r="BJ7" s="204">
        <f>'Disability benefits'!BJ15</f>
        <v>4149.40578293</v>
      </c>
      <c r="BK7" s="204">
        <f>'Disability benefits'!BK15</f>
        <v>4444.4350972342991</v>
      </c>
      <c r="BL7" s="204">
        <f>'Disability benefits'!BL15</f>
        <v>4734.8039219600005</v>
      </c>
      <c r="BM7" s="204">
        <f>'Disability benefits'!BM15</f>
        <v>5106.2537628999999</v>
      </c>
      <c r="BN7" s="204">
        <f>'Disability benefits'!BN15</f>
        <v>5227.7472379531791</v>
      </c>
      <c r="BO7" s="204">
        <f>'Disability benefits'!BO15</f>
        <v>5339.4256940699997</v>
      </c>
      <c r="BP7" s="204">
        <f>'Disability benefits'!BP15</f>
        <v>5475.6249157700013</v>
      </c>
      <c r="BQ7" s="204">
        <f>'Disability benefits'!BQ15</f>
        <v>5360.0751764300812</v>
      </c>
      <c r="BR7" s="204">
        <f>'Disability benefits'!BR15</f>
        <v>5421.7736767999995</v>
      </c>
      <c r="BS7" s="204">
        <f>'Disability benefits'!BS15</f>
        <v>5489.5433917499959</v>
      </c>
      <c r="BT7" s="204">
        <f>'Disability benefits'!BT15</f>
        <v>5482.7675999399999</v>
      </c>
      <c r="BU7" s="204">
        <f>'Disability benefits'!BU15</f>
        <v>5550.3681084442733</v>
      </c>
      <c r="BV7" s="204">
        <f>'Disability benefits'!BV15</f>
        <v>5773.669091629059</v>
      </c>
      <c r="BW7" s="204">
        <f>'Disability benefits'!BW15</f>
        <v>6013.7957945974595</v>
      </c>
      <c r="BX7" s="204">
        <f>'Disability benefits'!BX15</f>
        <v>6301.9560712501534</v>
      </c>
      <c r="BY7" s="204">
        <f>'Disability benefits'!BY15</f>
        <v>6534.3844758247933</v>
      </c>
      <c r="BZ7" s="205">
        <f>'Disability benefits'!BZ15</f>
        <v>6783.5743045899317</v>
      </c>
    </row>
    <row r="8" spans="1:78" x14ac:dyDescent="0.2">
      <c r="A8" s="285"/>
      <c r="B8" s="286" t="s">
        <v>138</v>
      </c>
      <c r="C8" s="233"/>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04">
        <f>'Disability benefits'!AH5</f>
        <v>0</v>
      </c>
      <c r="AI8" s="204">
        <f>'Disability benefits'!AI5</f>
        <v>0</v>
      </c>
      <c r="AJ8" s="204">
        <f>'Disability benefits'!AJ5</f>
        <v>0</v>
      </c>
      <c r="AK8" s="204">
        <f>'Disability benefits'!AK5</f>
        <v>0</v>
      </c>
      <c r="AL8" s="204">
        <f>'Disability benefits'!AL5</f>
        <v>0</v>
      </c>
      <c r="AM8" s="204">
        <f>'Disability benefits'!AM5</f>
        <v>0</v>
      </c>
      <c r="AN8" s="204">
        <f>'Disability benefits'!AN5</f>
        <v>0</v>
      </c>
      <c r="AO8" s="204">
        <f>'Disability benefits'!AO5</f>
        <v>0</v>
      </c>
      <c r="AP8" s="204">
        <f>'Disability benefits'!AP5</f>
        <v>0</v>
      </c>
      <c r="AQ8" s="204">
        <f>'Disability benefits'!AQ5</f>
        <v>0</v>
      </c>
      <c r="AR8" s="204">
        <f>'Disability benefits'!AR5</f>
        <v>0</v>
      </c>
      <c r="AS8" s="204">
        <f>'Disability benefits'!AS5</f>
        <v>0</v>
      </c>
      <c r="AT8" s="204">
        <f>'Disability benefits'!AT5</f>
        <v>0</v>
      </c>
      <c r="AU8" s="204">
        <f>'Disability benefits'!AU5</f>
        <v>0</v>
      </c>
      <c r="AV8" s="204">
        <f>'Disability benefits'!AV5</f>
        <v>1973.203</v>
      </c>
      <c r="AW8" s="204">
        <f>'Disability benefits'!AW5</f>
        <v>2772.2469999999998</v>
      </c>
      <c r="AX8" s="204">
        <f>'Disability benefits'!AX5</f>
        <v>3124.558</v>
      </c>
      <c r="AY8" s="204">
        <f>'Disability benefits'!AY5</f>
        <v>3801.788</v>
      </c>
      <c r="AZ8" s="204">
        <f>'Disability benefits'!AZ5</f>
        <v>4497.8189999999995</v>
      </c>
      <c r="BA8" s="204">
        <f>'Disability benefits'!BA5</f>
        <v>4953.4069999999992</v>
      </c>
      <c r="BB8" s="204">
        <f>'Disability benefits'!BB5</f>
        <v>5316.1329999999989</v>
      </c>
      <c r="BC8" s="204">
        <f>'Disability benefits'!BC5</f>
        <v>5659.9930000000004</v>
      </c>
      <c r="BD8" s="204">
        <f>'Disability benefits'!BD5</f>
        <v>6043.639000000001</v>
      </c>
      <c r="BE8" s="204">
        <f>'Disability benefits'!BE5</f>
        <v>6580.0587643462241</v>
      </c>
      <c r="BF8" s="204">
        <f>'Disability benefits'!BF5</f>
        <v>7051.9688886240428</v>
      </c>
      <c r="BG8" s="204">
        <f>'Disability benefits'!BG5</f>
        <v>7582.0869577400717</v>
      </c>
      <c r="BH8" s="204">
        <f>'Disability benefits'!BH5</f>
        <v>8079.1630000000005</v>
      </c>
      <c r="BI8" s="204">
        <f>'Disability benefits'!BI5</f>
        <v>8618.3022954000007</v>
      </c>
      <c r="BJ8" s="204">
        <f>'Disability benefits'!BJ5</f>
        <v>9155.4464638600002</v>
      </c>
      <c r="BK8" s="204">
        <f>'Disability benefits'!BK5</f>
        <v>9867.029829797455</v>
      </c>
      <c r="BL8" s="204">
        <f>'Disability benefits'!BL5</f>
        <v>10525.20336705</v>
      </c>
      <c r="BM8" s="204">
        <f>'Disability benefits'!BM5</f>
        <v>11458.592503259999</v>
      </c>
      <c r="BN8" s="204">
        <f>'Disability benefits'!BN5</f>
        <v>11876.615118280002</v>
      </c>
      <c r="BO8" s="204">
        <f>'Disability benefits'!BO5</f>
        <v>12565.735437840003</v>
      </c>
      <c r="BP8" s="204">
        <f>'Disability benefits'!BP5</f>
        <v>13430.14958021</v>
      </c>
      <c r="BQ8" s="204">
        <f>'Disability benefits'!BQ5</f>
        <v>13762.514588680802</v>
      </c>
      <c r="BR8" s="204">
        <f>'Disability benefits'!BR5</f>
        <v>13798.261242919998</v>
      </c>
      <c r="BS8" s="204">
        <f>'Disability benefits'!BS5</f>
        <v>13233.124968690001</v>
      </c>
      <c r="BT8" s="204">
        <f>'Disability benefits'!BT5</f>
        <v>11513.612393931196</v>
      </c>
      <c r="BU8" s="204">
        <f>'Disability benefits'!BU5</f>
        <v>9391.228529477914</v>
      </c>
      <c r="BV8" s="204">
        <f>'Disability benefits'!BV5</f>
        <v>7727.4360208885346</v>
      </c>
      <c r="BW8" s="204">
        <f>'Disability benefits'!BW5</f>
        <v>5715.0381875125222</v>
      </c>
      <c r="BX8" s="204">
        <f>'Disability benefits'!BX5</f>
        <v>5252.4359470062072</v>
      </c>
      <c r="BY8" s="204">
        <f>'Disability benefits'!BY5</f>
        <v>5266.9546219975309</v>
      </c>
      <c r="BZ8" s="205">
        <f>'Disability benefits'!BZ5</f>
        <v>5360.9399420121144</v>
      </c>
    </row>
    <row r="9" spans="1:78" x14ac:dyDescent="0.2">
      <c r="A9" s="285"/>
      <c r="B9" s="286" t="s">
        <v>161</v>
      </c>
      <c r="C9" s="233"/>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04">
        <f>'Disability benefits'!AH20</f>
        <v>47</v>
      </c>
      <c r="AI9" s="204">
        <f>'Disability benefits'!AI20</f>
        <v>79</v>
      </c>
      <c r="AJ9" s="204">
        <f>'Disability benefits'!AJ20</f>
        <v>125.00000000000001</v>
      </c>
      <c r="AK9" s="204">
        <f>'Disability benefits'!AK20</f>
        <v>173</v>
      </c>
      <c r="AL9" s="204">
        <f>'Disability benefits'!AL20</f>
        <v>236</v>
      </c>
      <c r="AM9" s="204">
        <f>'Disability benefits'!AM20</f>
        <v>304</v>
      </c>
      <c r="AN9" s="204">
        <f>'Disability benefits'!AN20</f>
        <v>356</v>
      </c>
      <c r="AO9" s="204">
        <f>'Disability benefits'!AO20</f>
        <v>422</v>
      </c>
      <c r="AP9" s="204">
        <f>'Disability benefits'!AP20</f>
        <v>514</v>
      </c>
      <c r="AQ9" s="204">
        <f>'Disability benefits'!AQ20</f>
        <v>596.22199999999998</v>
      </c>
      <c r="AR9" s="204">
        <f>'Disability benefits'!AR20</f>
        <v>675.34</v>
      </c>
      <c r="AS9" s="204">
        <f>'Disability benefits'!AS20</f>
        <v>769.49900000000002</v>
      </c>
      <c r="AT9" s="204">
        <f>'Disability benefits'!AT20</f>
        <v>883.25800000000027</v>
      </c>
      <c r="AU9" s="204">
        <f>'Disability benefits'!AU20</f>
        <v>1061.8779999999999</v>
      </c>
      <c r="AV9" s="204">
        <f>'Disability benefits'!AV20</f>
        <v>68.302000000000007</v>
      </c>
      <c r="AW9" s="204">
        <f>'Disability benefits'!AW20</f>
        <v>0</v>
      </c>
      <c r="AX9" s="204">
        <f>'Disability benefits'!AX20</f>
        <v>0</v>
      </c>
      <c r="AY9" s="204">
        <f>'Disability benefits'!AY20</f>
        <v>0</v>
      </c>
      <c r="AZ9" s="204">
        <f>'Disability benefits'!AZ20</f>
        <v>0</v>
      </c>
      <c r="BA9" s="204">
        <f>'Disability benefits'!BA20</f>
        <v>0</v>
      </c>
      <c r="BB9" s="204">
        <f>'Disability benefits'!BB20</f>
        <v>0</v>
      </c>
      <c r="BC9" s="204">
        <f>'Disability benefits'!BC20</f>
        <v>0</v>
      </c>
      <c r="BD9" s="204">
        <f>'Disability benefits'!BD20</f>
        <v>0</v>
      </c>
      <c r="BE9" s="204">
        <f>'Disability benefits'!BE20</f>
        <v>0</v>
      </c>
      <c r="BF9" s="204">
        <f>'Disability benefits'!BF20</f>
        <v>0</v>
      </c>
      <c r="BG9" s="204">
        <f>'Disability benefits'!BG20</f>
        <v>0</v>
      </c>
      <c r="BH9" s="204">
        <f>'Disability benefits'!BH20</f>
        <v>0</v>
      </c>
      <c r="BI9" s="204">
        <f>'Disability benefits'!BI20</f>
        <v>0</v>
      </c>
      <c r="BJ9" s="204">
        <f>'Disability benefits'!BJ20</f>
        <v>0</v>
      </c>
      <c r="BK9" s="204">
        <f>'Disability benefits'!BK20</f>
        <v>0</v>
      </c>
      <c r="BL9" s="204">
        <f>'Disability benefits'!BL20</f>
        <v>0</v>
      </c>
      <c r="BM9" s="204">
        <f>'Disability benefits'!BM20</f>
        <v>0</v>
      </c>
      <c r="BN9" s="204">
        <f>'Disability benefits'!BN20</f>
        <v>0</v>
      </c>
      <c r="BO9" s="204">
        <f>'Disability benefits'!BO20</f>
        <v>0</v>
      </c>
      <c r="BP9" s="204">
        <f>'Disability benefits'!BP20</f>
        <v>0</v>
      </c>
      <c r="BQ9" s="204">
        <f>'Disability benefits'!BQ20</f>
        <v>0</v>
      </c>
      <c r="BR9" s="204">
        <f>'Disability benefits'!BR20</f>
        <v>0</v>
      </c>
      <c r="BS9" s="204">
        <f>'Disability benefits'!BS20</f>
        <v>0</v>
      </c>
      <c r="BT9" s="204">
        <f>'Disability benefits'!BT20</f>
        <v>0</v>
      </c>
      <c r="BU9" s="204">
        <f>'Disability benefits'!BU20</f>
        <v>0</v>
      </c>
      <c r="BV9" s="204">
        <f>'Disability benefits'!BV20</f>
        <v>0</v>
      </c>
      <c r="BW9" s="204">
        <f>'Disability benefits'!BW20</f>
        <v>0</v>
      </c>
      <c r="BX9" s="204">
        <f>'Disability benefits'!BX20</f>
        <v>0</v>
      </c>
      <c r="BY9" s="204">
        <f>'Disability benefits'!BY20</f>
        <v>0</v>
      </c>
      <c r="BZ9" s="205">
        <f>'Disability benefits'!BZ20</f>
        <v>0</v>
      </c>
    </row>
    <row r="10" spans="1:78" x14ac:dyDescent="0.2">
      <c r="A10" s="285"/>
      <c r="B10" s="286" t="s">
        <v>167</v>
      </c>
      <c r="C10" s="233"/>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04">
        <f>'Disability benefits'!AH10</f>
        <v>0</v>
      </c>
      <c r="AI10" s="204">
        <f>'Disability benefits'!AI10</f>
        <v>0</v>
      </c>
      <c r="AJ10" s="204">
        <f>'Disability benefits'!AJ10</f>
        <v>0</v>
      </c>
      <c r="AK10" s="204">
        <f>'Disability benefits'!AK10</f>
        <v>0</v>
      </c>
      <c r="AL10" s="204">
        <f>'Disability benefits'!AL10</f>
        <v>0</v>
      </c>
      <c r="AM10" s="204">
        <f>'Disability benefits'!AM10</f>
        <v>0</v>
      </c>
      <c r="AN10" s="204">
        <f>'Disability benefits'!AN10</f>
        <v>0</v>
      </c>
      <c r="AO10" s="204">
        <f>'Disability benefits'!AO10</f>
        <v>0</v>
      </c>
      <c r="AP10" s="204">
        <f>'Disability benefits'!AP10</f>
        <v>0</v>
      </c>
      <c r="AQ10" s="204">
        <f>'Disability benefits'!AQ10</f>
        <v>0</v>
      </c>
      <c r="AR10" s="204">
        <f>'Disability benefits'!AR10</f>
        <v>0</v>
      </c>
      <c r="AS10" s="204">
        <f>'Disability benefits'!AS10</f>
        <v>0</v>
      </c>
      <c r="AT10" s="204">
        <f>'Disability benefits'!AT10</f>
        <v>0</v>
      </c>
      <c r="AU10" s="204">
        <f>'Disability benefits'!AU10</f>
        <v>0</v>
      </c>
      <c r="AV10" s="204">
        <f>'Disability benefits'!AV10</f>
        <v>0</v>
      </c>
      <c r="AW10" s="204">
        <f>'Disability benefits'!AW10</f>
        <v>0</v>
      </c>
      <c r="AX10" s="204">
        <f>'Disability benefits'!AX10</f>
        <v>0</v>
      </c>
      <c r="AY10" s="204">
        <f>'Disability benefits'!AY10</f>
        <v>0</v>
      </c>
      <c r="AZ10" s="204">
        <f>'Disability benefits'!AZ10</f>
        <v>0</v>
      </c>
      <c r="BA10" s="204">
        <f>'Disability benefits'!BA10</f>
        <v>0</v>
      </c>
      <c r="BB10" s="204">
        <f>'Disability benefits'!BB10</f>
        <v>0</v>
      </c>
      <c r="BC10" s="204">
        <f>'Disability benefits'!BC10</f>
        <v>0</v>
      </c>
      <c r="BD10" s="204">
        <f>'Disability benefits'!BD10</f>
        <v>0</v>
      </c>
      <c r="BE10" s="204">
        <f>'Disability benefits'!BE10</f>
        <v>0</v>
      </c>
      <c r="BF10" s="204">
        <f>'Disability benefits'!BF10</f>
        <v>0</v>
      </c>
      <c r="BG10" s="204">
        <f>'Disability benefits'!BG10</f>
        <v>0</v>
      </c>
      <c r="BH10" s="204">
        <f>'Disability benefits'!BH10</f>
        <v>0</v>
      </c>
      <c r="BI10" s="204">
        <f>'Disability benefits'!BI10</f>
        <v>0</v>
      </c>
      <c r="BJ10" s="204">
        <f>'Disability benefits'!BJ10</f>
        <v>0</v>
      </c>
      <c r="BK10" s="204">
        <f>'Disability benefits'!BK10</f>
        <v>0</v>
      </c>
      <c r="BL10" s="204">
        <f>'Disability benefits'!BL10</f>
        <v>0</v>
      </c>
      <c r="BM10" s="204">
        <f>'Disability benefits'!BM10</f>
        <v>0</v>
      </c>
      <c r="BN10" s="204">
        <f>'Disability benefits'!BN10</f>
        <v>0</v>
      </c>
      <c r="BO10" s="204">
        <f>'Disability benefits'!BO10</f>
        <v>0</v>
      </c>
      <c r="BP10" s="204">
        <f>'Disability benefits'!BP10</f>
        <v>0</v>
      </c>
      <c r="BQ10" s="204">
        <f>'Disability benefits'!BQ10</f>
        <v>160.53506744000006</v>
      </c>
      <c r="BR10" s="204">
        <f>'Disability benefits'!BR10</f>
        <v>1564.5904814800003</v>
      </c>
      <c r="BS10" s="204">
        <f>'Disability benefits'!BS10</f>
        <v>3004.5842815999981</v>
      </c>
      <c r="BT10" s="204">
        <f>'Disability benefits'!BT10</f>
        <v>5160.378873407516</v>
      </c>
      <c r="BU10" s="204">
        <f>'Disability benefits'!BU10</f>
        <v>8280.6251445288799</v>
      </c>
      <c r="BV10" s="204">
        <f>'Disability benefits'!BV10</f>
        <v>11279.724972688986</v>
      </c>
      <c r="BW10" s="204">
        <f>'Disability benefits'!BW10</f>
        <v>14509.063111772975</v>
      </c>
      <c r="BX10" s="204">
        <f>'Disability benefits'!BX10</f>
        <v>15908.751526504282</v>
      </c>
      <c r="BY10" s="204">
        <f>'Disability benefits'!BY10</f>
        <v>16781.670885475884</v>
      </c>
      <c r="BZ10" s="205">
        <f>'Disability benefits'!BZ10</f>
        <v>17689.24988463091</v>
      </c>
    </row>
    <row r="11" spans="1:78" s="245" customFormat="1" ht="24.75" customHeight="1" x14ac:dyDescent="0.25">
      <c r="A11" s="279"/>
      <c r="B11" s="283" t="s">
        <v>350</v>
      </c>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1">
        <f t="shared" ref="AH11:BZ11" si="2">SUM(AH12:AH17)</f>
        <v>1735</v>
      </c>
      <c r="AI11" s="281">
        <f t="shared" si="2"/>
        <v>1881</v>
      </c>
      <c r="AJ11" s="281">
        <f t="shared" si="2"/>
        <v>2084</v>
      </c>
      <c r="AK11" s="281">
        <f t="shared" si="2"/>
        <v>2378</v>
      </c>
      <c r="AL11" s="281">
        <f t="shared" si="2"/>
        <v>2560</v>
      </c>
      <c r="AM11" s="281">
        <f t="shared" si="2"/>
        <v>2624</v>
      </c>
      <c r="AN11" s="281">
        <f t="shared" si="2"/>
        <v>3010</v>
      </c>
      <c r="AO11" s="281">
        <f t="shared" si="2"/>
        <v>3323</v>
      </c>
      <c r="AP11" s="281">
        <f t="shared" si="2"/>
        <v>3676.8379999999997</v>
      </c>
      <c r="AQ11" s="281">
        <f t="shared" si="2"/>
        <v>4043.5760000000005</v>
      </c>
      <c r="AR11" s="281">
        <f t="shared" si="2"/>
        <v>4639.5420000000004</v>
      </c>
      <c r="AS11" s="281">
        <f t="shared" si="2"/>
        <v>5288.3220000000001</v>
      </c>
      <c r="AT11" s="281">
        <f t="shared" si="2"/>
        <v>6158.0410000000011</v>
      </c>
      <c r="AU11" s="281">
        <f t="shared" si="2"/>
        <v>7754.1389999999992</v>
      </c>
      <c r="AV11" s="281">
        <f t="shared" si="2"/>
        <v>9112.7169999999987</v>
      </c>
      <c r="AW11" s="281">
        <f t="shared" si="2"/>
        <v>10494.066999999999</v>
      </c>
      <c r="AX11" s="281">
        <f t="shared" si="2"/>
        <v>11580.523999999998</v>
      </c>
      <c r="AY11" s="281">
        <f t="shared" si="2"/>
        <v>11948.351999999999</v>
      </c>
      <c r="AZ11" s="281">
        <f t="shared" si="2"/>
        <v>12074.404999999999</v>
      </c>
      <c r="BA11" s="281">
        <f t="shared" si="2"/>
        <v>12090.098000000002</v>
      </c>
      <c r="BB11" s="281">
        <f t="shared" si="2"/>
        <v>12082.812</v>
      </c>
      <c r="BC11" s="281">
        <f t="shared" si="2"/>
        <v>11847.279</v>
      </c>
      <c r="BD11" s="281">
        <f t="shared" si="2"/>
        <v>12180.391000000001</v>
      </c>
      <c r="BE11" s="281">
        <f t="shared" si="2"/>
        <v>12557.704338892207</v>
      </c>
      <c r="BF11" s="281">
        <f t="shared" si="2"/>
        <v>12488.598948891868</v>
      </c>
      <c r="BG11" s="281">
        <f t="shared" si="2"/>
        <v>12665.169673067492</v>
      </c>
      <c r="BH11" s="281">
        <f t="shared" si="2"/>
        <v>12297.070067599381</v>
      </c>
      <c r="BI11" s="281">
        <f t="shared" si="2"/>
        <v>12082.332327895077</v>
      </c>
      <c r="BJ11" s="281">
        <f t="shared" si="2"/>
        <v>12043.921697260022</v>
      </c>
      <c r="BK11" s="281">
        <f t="shared" si="2"/>
        <v>12612.190449657459</v>
      </c>
      <c r="BL11" s="281">
        <f t="shared" si="2"/>
        <v>12629.213878372164</v>
      </c>
      <c r="BM11" s="281">
        <f t="shared" si="2"/>
        <v>13267.210975195316</v>
      </c>
      <c r="BN11" s="281">
        <f t="shared" si="2"/>
        <v>13311.0615577796</v>
      </c>
      <c r="BO11" s="281">
        <f t="shared" si="2"/>
        <v>13412.354468304709</v>
      </c>
      <c r="BP11" s="281">
        <f t="shared" si="2"/>
        <v>13431.776763784655</v>
      </c>
      <c r="BQ11" s="281">
        <f t="shared" si="2"/>
        <v>13474.88355688931</v>
      </c>
      <c r="BR11" s="281">
        <f t="shared" si="2"/>
        <v>14275.5346808656</v>
      </c>
      <c r="BS11" s="281">
        <f t="shared" si="2"/>
        <v>15051.706291605209</v>
      </c>
      <c r="BT11" s="281">
        <f t="shared" si="2"/>
        <v>15390.705125473147</v>
      </c>
      <c r="BU11" s="281">
        <f t="shared" si="2"/>
        <v>15831.506669754292</v>
      </c>
      <c r="BV11" s="281">
        <f t="shared" si="2"/>
        <v>15925.864768386913</v>
      </c>
      <c r="BW11" s="281">
        <f t="shared" si="2"/>
        <v>15407.141577208153</v>
      </c>
      <c r="BX11" s="281">
        <f t="shared" si="2"/>
        <v>15551.355867548227</v>
      </c>
      <c r="BY11" s="281">
        <f t="shared" si="2"/>
        <v>15877.317068888595</v>
      </c>
      <c r="BZ11" s="282">
        <f t="shared" si="2"/>
        <v>16274.475439631853</v>
      </c>
    </row>
    <row r="12" spans="1:78" x14ac:dyDescent="0.2">
      <c r="A12" s="285"/>
      <c r="B12" s="286" t="s">
        <v>351</v>
      </c>
      <c r="C12" s="233"/>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04">
        <v>0</v>
      </c>
      <c r="AI12" s="204">
        <v>0</v>
      </c>
      <c r="AJ12" s="204">
        <v>0</v>
      </c>
      <c r="AK12" s="204">
        <v>0</v>
      </c>
      <c r="AL12" s="204">
        <v>0</v>
      </c>
      <c r="AM12" s="204">
        <v>0</v>
      </c>
      <c r="AN12" s="204">
        <v>0</v>
      </c>
      <c r="AO12" s="204">
        <v>0</v>
      </c>
      <c r="AP12" s="204">
        <v>0</v>
      </c>
      <c r="AQ12" s="204">
        <v>0</v>
      </c>
      <c r="AR12" s="204">
        <v>0</v>
      </c>
      <c r="AS12" s="204">
        <v>0</v>
      </c>
      <c r="AT12" s="204">
        <v>0</v>
      </c>
      <c r="AU12" s="204">
        <v>0</v>
      </c>
      <c r="AV12" s="204">
        <v>0</v>
      </c>
      <c r="AW12" s="204">
        <v>0</v>
      </c>
      <c r="AX12" s="204">
        <v>0</v>
      </c>
      <c r="AY12" s="204">
        <v>0</v>
      </c>
      <c r="AZ12" s="204">
        <v>0</v>
      </c>
      <c r="BA12" s="204">
        <v>0</v>
      </c>
      <c r="BB12" s="204">
        <v>0</v>
      </c>
      <c r="BC12" s="204">
        <v>0</v>
      </c>
      <c r="BD12" s="204">
        <v>0</v>
      </c>
      <c r="BE12" s="204">
        <v>0</v>
      </c>
      <c r="BF12" s="204">
        <v>0</v>
      </c>
      <c r="BG12" s="204">
        <v>0</v>
      </c>
      <c r="BH12" s="204">
        <v>0</v>
      </c>
      <c r="BI12" s="204">
        <v>0</v>
      </c>
      <c r="BJ12" s="204">
        <v>0</v>
      </c>
      <c r="BK12" s="204">
        <v>0</v>
      </c>
      <c r="BL12" s="204">
        <v>127.18792894999999</v>
      </c>
      <c r="BM12" s="204">
        <v>1267.3993002300001</v>
      </c>
      <c r="BN12" s="204">
        <v>2231.7483618999995</v>
      </c>
      <c r="BO12" s="204">
        <v>3554.1022156099998</v>
      </c>
      <c r="BP12" s="204">
        <v>6779.6544881600003</v>
      </c>
      <c r="BQ12" s="204">
        <v>10436.707839979998</v>
      </c>
      <c r="BR12" s="204">
        <v>12835.996151169997</v>
      </c>
      <c r="BS12" s="204">
        <v>14287.607569180002</v>
      </c>
      <c r="BT12" s="204">
        <v>15050.51581665</v>
      </c>
      <c r="BU12" s="204">
        <v>15689.163190421998</v>
      </c>
      <c r="BV12" s="204">
        <v>15826.881752678999</v>
      </c>
      <c r="BW12" s="204">
        <v>15310.609413053311</v>
      </c>
      <c r="BX12" s="204">
        <v>15458.997573180419</v>
      </c>
      <c r="BY12" s="204">
        <v>15789.173727882397</v>
      </c>
      <c r="BZ12" s="205">
        <v>16190.733919402534</v>
      </c>
    </row>
    <row r="13" spans="1:78" x14ac:dyDescent="0.2">
      <c r="A13" s="285"/>
      <c r="B13" s="286" t="s">
        <v>151</v>
      </c>
      <c r="C13" s="233"/>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04">
        <f>'Incapacity benefits'!AH17</f>
        <v>0</v>
      </c>
      <c r="AI13" s="204">
        <f>'Incapacity benefits'!AI17</f>
        <v>0</v>
      </c>
      <c r="AJ13" s="204">
        <f>'Incapacity benefits'!AJ17</f>
        <v>0</v>
      </c>
      <c r="AK13" s="204">
        <f>'Incapacity benefits'!AK17</f>
        <v>0</v>
      </c>
      <c r="AL13" s="204">
        <f>'Incapacity benefits'!AL17</f>
        <v>0</v>
      </c>
      <c r="AM13" s="204">
        <f>'Incapacity benefits'!AM17</f>
        <v>0</v>
      </c>
      <c r="AN13" s="204">
        <f>'Incapacity benefits'!AN17</f>
        <v>0</v>
      </c>
      <c r="AO13" s="204">
        <f>'Incapacity benefits'!AO17</f>
        <v>0</v>
      </c>
      <c r="AP13" s="204">
        <f>'Incapacity benefits'!AP17</f>
        <v>0</v>
      </c>
      <c r="AQ13" s="204">
        <f>'Incapacity benefits'!AQ17</f>
        <v>0</v>
      </c>
      <c r="AR13" s="204">
        <f>'Incapacity benefits'!AR17</f>
        <v>0</v>
      </c>
      <c r="AS13" s="204">
        <f>'Incapacity benefits'!AS17</f>
        <v>0</v>
      </c>
      <c r="AT13" s="204">
        <f>'Incapacity benefits'!AT17</f>
        <v>0</v>
      </c>
      <c r="AU13" s="204">
        <f>'Incapacity benefits'!AU17</f>
        <v>0</v>
      </c>
      <c r="AV13" s="204">
        <f>'Incapacity benefits'!AV17</f>
        <v>0</v>
      </c>
      <c r="AW13" s="204">
        <f>'Incapacity benefits'!AW17</f>
        <v>0</v>
      </c>
      <c r="AX13" s="204">
        <f>'Incapacity benefits'!AX17</f>
        <v>0</v>
      </c>
      <c r="AY13" s="204">
        <f>'Incapacity benefits'!AY17</f>
        <v>7622.94</v>
      </c>
      <c r="AZ13" s="204">
        <f>'Incapacity benefits'!AZ17</f>
        <v>7661.6239999999998</v>
      </c>
      <c r="BA13" s="204">
        <f>'Incapacity benefits'!BA17</f>
        <v>7412.2720000000008</v>
      </c>
      <c r="BB13" s="204">
        <f>'Incapacity benefits'!BB17</f>
        <v>7250.5899999999992</v>
      </c>
      <c r="BC13" s="204">
        <f>'Incapacity benefits'!BC17</f>
        <v>6790.04</v>
      </c>
      <c r="BD13" s="204">
        <f>'Incapacity benefits'!BD17</f>
        <v>6766.183</v>
      </c>
      <c r="BE13" s="204">
        <f>'Incapacity benefits'!BE17</f>
        <v>6749.0433528570848</v>
      </c>
      <c r="BF13" s="204">
        <f>'Incapacity benefits'!BF17</f>
        <v>6757.9545089520052</v>
      </c>
      <c r="BG13" s="204">
        <f>'Incapacity benefits'!BG17</f>
        <v>6724.1235550023994</v>
      </c>
      <c r="BH13" s="204">
        <f>'Incapacity benefits'!BH17</f>
        <v>6662.027000000001</v>
      </c>
      <c r="BI13" s="204">
        <f>'Incapacity benefits'!BI17</f>
        <v>6649.9306075200002</v>
      </c>
      <c r="BJ13" s="204">
        <f>'Incapacity benefits'!BJ17</f>
        <v>6566.1693209299992</v>
      </c>
      <c r="BK13" s="204">
        <f>'Incapacity benefits'!BK17</f>
        <v>6657.0001817393668</v>
      </c>
      <c r="BL13" s="204">
        <f>'Incapacity benefits'!BL17</f>
        <v>6515.843602259999</v>
      </c>
      <c r="BM13" s="204">
        <f>'Incapacity benefits'!BM17</f>
        <v>6108.3423565899984</v>
      </c>
      <c r="BN13" s="204">
        <f>'Incapacity benefits'!BN17</f>
        <v>5556.0370140352552</v>
      </c>
      <c r="BO13" s="204">
        <f>'Incapacity benefits'!BO17</f>
        <v>4935.2797263499997</v>
      </c>
      <c r="BP13" s="204">
        <f>'Incapacity benefits'!BP17</f>
        <v>3275.8454461099991</v>
      </c>
      <c r="BQ13" s="204">
        <f>'Incapacity benefits'!BQ17</f>
        <v>1186.7982191800002</v>
      </c>
      <c r="BR13" s="204">
        <f>'Incapacity benefits'!BR17</f>
        <v>244.52811802000031</v>
      </c>
      <c r="BS13" s="204">
        <f>'Incapacity benefits'!BS17</f>
        <v>61.927221750000022</v>
      </c>
      <c r="BT13" s="204">
        <f>'Incapacity benefits'!BT17</f>
        <v>14.895368320000003</v>
      </c>
      <c r="BU13" s="204">
        <f>'Incapacity benefits'!BU17</f>
        <v>4.3003814339414239</v>
      </c>
      <c r="BV13" s="204">
        <f>'Incapacity benefits'!BV17</f>
        <v>0.3241378157485294</v>
      </c>
      <c r="BW13" s="204">
        <f>'Incapacity benefits'!BW17</f>
        <v>0.89476724520538298</v>
      </c>
      <c r="BX13" s="204">
        <f>'Incapacity benefits'!BX17</f>
        <v>0.93727683473236911</v>
      </c>
      <c r="BY13" s="204">
        <f>'Incapacity benefits'!BY17</f>
        <v>0.71257765646839755</v>
      </c>
      <c r="BZ13" s="205">
        <f>'Incapacity benefits'!BZ17</f>
        <v>0.47767281371369219</v>
      </c>
    </row>
    <row r="14" spans="1:78" x14ac:dyDescent="0.2">
      <c r="A14" s="285"/>
      <c r="B14" s="286" t="s">
        <v>352</v>
      </c>
      <c r="C14" s="233"/>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04">
        <f>'Incapacity benefits'!AH40</f>
        <v>130</v>
      </c>
      <c r="AI14" s="204">
        <f>'Incapacity benefits'!AI40</f>
        <v>146</v>
      </c>
      <c r="AJ14" s="204">
        <f>'Incapacity benefits'!AJ40</f>
        <v>172</v>
      </c>
      <c r="AK14" s="204">
        <f>'Incapacity benefits'!AK40</f>
        <v>198</v>
      </c>
      <c r="AL14" s="204">
        <f>'Incapacity benefits'!AL40</f>
        <v>259</v>
      </c>
      <c r="AM14" s="204">
        <f>'Incapacity benefits'!AM40</f>
        <v>305</v>
      </c>
      <c r="AN14" s="204">
        <f>'Incapacity benefits'!AN40</f>
        <v>353</v>
      </c>
      <c r="AO14" s="204">
        <f>'Incapacity benefits'!AO40</f>
        <v>432</v>
      </c>
      <c r="AP14" s="204">
        <f>'Incapacity benefits'!AP40</f>
        <v>539</v>
      </c>
      <c r="AQ14" s="204">
        <f>'Incapacity benefits'!AQ40</f>
        <v>587</v>
      </c>
      <c r="AR14" s="204">
        <f>'Incapacity benefits'!AR40</f>
        <v>772</v>
      </c>
      <c r="AS14" s="204">
        <f>'Incapacity benefits'!AS40</f>
        <v>902</v>
      </c>
      <c r="AT14" s="204">
        <f>'Incapacity benefits'!AT40</f>
        <v>1081.992</v>
      </c>
      <c r="AU14" s="204">
        <f>'Incapacity benefits'!AU40</f>
        <v>1399</v>
      </c>
      <c r="AV14" s="204">
        <f>'Incapacity benefits'!AV40</f>
        <v>1899</v>
      </c>
      <c r="AW14" s="204">
        <f>'Incapacity benefits'!AW40</f>
        <v>2358</v>
      </c>
      <c r="AX14" s="204">
        <f>'Incapacity benefits'!AX40</f>
        <v>2758</v>
      </c>
      <c r="AY14" s="204">
        <f>'Incapacity benefits'!AY40</f>
        <v>3222</v>
      </c>
      <c r="AZ14" s="204">
        <f>'Incapacity benefits'!AZ40</f>
        <v>3507</v>
      </c>
      <c r="BA14" s="204">
        <f>'Incapacity benefits'!BA40</f>
        <v>3679</v>
      </c>
      <c r="BB14" s="204">
        <f>'Incapacity benefits'!BB40</f>
        <v>3848</v>
      </c>
      <c r="BC14" s="204">
        <f>'Incapacity benefits'!BC40</f>
        <v>4051</v>
      </c>
      <c r="BD14" s="204">
        <f>'Incapacity benefits'!BD40</f>
        <v>4400</v>
      </c>
      <c r="BE14" s="204">
        <f>'Incapacity benefits'!BE40</f>
        <v>4769</v>
      </c>
      <c r="BF14" s="204">
        <f>'Incapacity benefits'!BF40</f>
        <v>4773</v>
      </c>
      <c r="BG14" s="204">
        <f>'Incapacity benefits'!BG40</f>
        <v>5005</v>
      </c>
      <c r="BH14" s="204">
        <f>'Incapacity benefits'!BH40</f>
        <v>4716.6390675993789</v>
      </c>
      <c r="BI14" s="204">
        <f>'Incapacity benefits'!BI40</f>
        <v>4532.1900443650775</v>
      </c>
      <c r="BJ14" s="204">
        <f>'Incapacity benefits'!BJ40</f>
        <v>4574.2510630700235</v>
      </c>
      <c r="BK14" s="204">
        <f>'Incapacity benefits'!BK40</f>
        <v>5056.8584049752199</v>
      </c>
      <c r="BL14" s="204">
        <f>'Incapacity benefits'!BL40</f>
        <v>5098.7516794821649</v>
      </c>
      <c r="BM14" s="204">
        <f>'Incapacity benefits'!BM40</f>
        <v>4984.9200626353177</v>
      </c>
      <c r="BN14" s="204">
        <f>'Incapacity benefits'!BN40</f>
        <v>4635.0118573493246</v>
      </c>
      <c r="BO14" s="204">
        <f>'Incapacity benefits'!BO40</f>
        <v>4042.2862376047092</v>
      </c>
      <c r="BP14" s="204">
        <f>'Incapacity benefits'!BP40</f>
        <v>2489.4119175746559</v>
      </c>
      <c r="BQ14" s="204">
        <f>'Incapacity benefits'!BQ40</f>
        <v>991.64976374931302</v>
      </c>
      <c r="BR14" s="204">
        <f>'Incapacity benefits'!BR40</f>
        <v>459.84335153560301</v>
      </c>
      <c r="BS14" s="204">
        <f>'Incapacity benefits'!BS40</f>
        <v>232.57879501520824</v>
      </c>
      <c r="BT14" s="204">
        <f>'Incapacity benefits'!BT40</f>
        <v>91.004562413146601</v>
      </c>
      <c r="BU14" s="204">
        <f>'Incapacity benefits'!BU40</f>
        <v>20.258871925185844</v>
      </c>
      <c r="BV14" s="204">
        <f>'Incapacity benefits'!BV40</f>
        <v>0</v>
      </c>
      <c r="BW14" s="204">
        <f>'Incapacity benefits'!BW40</f>
        <v>0</v>
      </c>
      <c r="BX14" s="204">
        <f>'Incapacity benefits'!BX40</f>
        <v>0</v>
      </c>
      <c r="BY14" s="204">
        <f>'Incapacity benefits'!BY40</f>
        <v>0</v>
      </c>
      <c r="BZ14" s="205">
        <f>'Incapacity benefits'!BZ40</f>
        <v>0</v>
      </c>
    </row>
    <row r="15" spans="1:78" x14ac:dyDescent="0.2">
      <c r="A15" s="285"/>
      <c r="B15" s="286" t="s">
        <v>154</v>
      </c>
      <c r="C15" s="233"/>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04">
        <f>'Incapacity benefits'!AH27</f>
        <v>840</v>
      </c>
      <c r="AI15" s="204">
        <f>'Incapacity benefits'!AI27</f>
        <v>995</v>
      </c>
      <c r="AJ15" s="204">
        <f>'Incapacity benefits'!AJ27</f>
        <v>1150</v>
      </c>
      <c r="AK15" s="204">
        <f>'Incapacity benefits'!AK27</f>
        <v>1370</v>
      </c>
      <c r="AL15" s="204">
        <f>'Incapacity benefits'!AL27</f>
        <v>1593</v>
      </c>
      <c r="AM15" s="204">
        <f>'Incapacity benefits'!AM27</f>
        <v>1872</v>
      </c>
      <c r="AN15" s="204">
        <f>'Incapacity benefits'!AN27</f>
        <v>2142</v>
      </c>
      <c r="AO15" s="204">
        <f>'Incapacity benefits'!AO27</f>
        <v>2349</v>
      </c>
      <c r="AP15" s="204">
        <f>'Incapacity benefits'!AP27</f>
        <v>2673.8379999999997</v>
      </c>
      <c r="AQ15" s="204">
        <f>'Incapacity benefits'!AQ27</f>
        <v>2968.4050000000002</v>
      </c>
      <c r="AR15" s="204">
        <f>'Incapacity benefits'!AR27</f>
        <v>3359.3579999999997</v>
      </c>
      <c r="AS15" s="204">
        <f>'Incapacity benefits'!AS27</f>
        <v>3836.6360000000004</v>
      </c>
      <c r="AT15" s="204">
        <f>'Incapacity benefits'!AT27</f>
        <v>4431.0190000000002</v>
      </c>
      <c r="AU15" s="204">
        <f>'Incapacity benefits'!AU27</f>
        <v>5485.4179999999997</v>
      </c>
      <c r="AV15" s="204">
        <f>'Incapacity benefits'!AV27</f>
        <v>6209.601999999999</v>
      </c>
      <c r="AW15" s="204">
        <f>'Incapacity benefits'!AW27</f>
        <v>7067.8279999999995</v>
      </c>
      <c r="AX15" s="204">
        <f>'Incapacity benefits'!AX27</f>
        <v>7705.1339999999991</v>
      </c>
      <c r="AY15" s="204">
        <f>'Incapacity benefits'!AY27</f>
        <v>271</v>
      </c>
      <c r="AZ15" s="204">
        <f>'Incapacity benefits'!AZ27</f>
        <v>0</v>
      </c>
      <c r="BA15" s="204">
        <f>'Incapacity benefits'!BA27</f>
        <v>0</v>
      </c>
      <c r="BB15" s="204">
        <f>'Incapacity benefits'!BB27</f>
        <v>0</v>
      </c>
      <c r="BC15" s="204">
        <f>'Incapacity benefits'!BC27</f>
        <v>0</v>
      </c>
      <c r="BD15" s="204">
        <f>'Incapacity benefits'!BD27</f>
        <v>0</v>
      </c>
      <c r="BE15" s="204">
        <f>'Incapacity benefits'!BE27</f>
        <v>0</v>
      </c>
      <c r="BF15" s="204">
        <f>'Incapacity benefits'!BF27</f>
        <v>0</v>
      </c>
      <c r="BG15" s="204">
        <f>'Incapacity benefits'!BG27</f>
        <v>0</v>
      </c>
      <c r="BH15" s="204">
        <f>'Incapacity benefits'!BH27</f>
        <v>0</v>
      </c>
      <c r="BI15" s="204">
        <f>'Incapacity benefits'!BI27</f>
        <v>0</v>
      </c>
      <c r="BJ15" s="204">
        <f>'Incapacity benefits'!BJ27</f>
        <v>0</v>
      </c>
      <c r="BK15" s="204">
        <f>'Incapacity benefits'!BK27</f>
        <v>0</v>
      </c>
      <c r="BL15" s="204">
        <f>'Incapacity benefits'!BL27</f>
        <v>0</v>
      </c>
      <c r="BM15" s="204">
        <f>'Incapacity benefits'!BM27</f>
        <v>0</v>
      </c>
      <c r="BN15" s="204">
        <f>'Incapacity benefits'!BN27</f>
        <v>0</v>
      </c>
      <c r="BO15" s="204">
        <f>'Incapacity benefits'!BO27</f>
        <v>0</v>
      </c>
      <c r="BP15" s="204">
        <f>'Incapacity benefits'!BP27</f>
        <v>0</v>
      </c>
      <c r="BQ15" s="204">
        <f>'Incapacity benefits'!BQ27</f>
        <v>0</v>
      </c>
      <c r="BR15" s="204">
        <f>'Incapacity benefits'!BR27</f>
        <v>0</v>
      </c>
      <c r="BS15" s="204">
        <f>'Incapacity benefits'!BS27</f>
        <v>0</v>
      </c>
      <c r="BT15" s="204">
        <f>'Incapacity benefits'!BT27</f>
        <v>0</v>
      </c>
      <c r="BU15" s="204">
        <f>'Incapacity benefits'!BU27</f>
        <v>0</v>
      </c>
      <c r="BV15" s="204">
        <f>'Incapacity benefits'!BV27</f>
        <v>0</v>
      </c>
      <c r="BW15" s="204">
        <f>'Incapacity benefits'!BW27</f>
        <v>0</v>
      </c>
      <c r="BX15" s="204">
        <f>'Incapacity benefits'!BX27</f>
        <v>0</v>
      </c>
      <c r="BY15" s="204">
        <f>'Incapacity benefits'!BY27</f>
        <v>0</v>
      </c>
      <c r="BZ15" s="205">
        <f>'Incapacity benefits'!BZ27</f>
        <v>0</v>
      </c>
    </row>
    <row r="16" spans="1:78" x14ac:dyDescent="0.2">
      <c r="A16" s="285"/>
      <c r="B16" s="286" t="s">
        <v>171</v>
      </c>
      <c r="C16" s="233"/>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04">
        <f>'Incapacity benefits'!AH37</f>
        <v>69</v>
      </c>
      <c r="AI16" s="204">
        <f>'Incapacity benefits'!AI37</f>
        <v>85</v>
      </c>
      <c r="AJ16" s="204">
        <f>'Incapacity benefits'!AJ37</f>
        <v>108</v>
      </c>
      <c r="AK16" s="204">
        <f>'Incapacity benefits'!AK37</f>
        <v>130</v>
      </c>
      <c r="AL16" s="204">
        <f>'Incapacity benefits'!AL37</f>
        <v>154</v>
      </c>
      <c r="AM16" s="204">
        <f>'Incapacity benefits'!AM37</f>
        <v>182</v>
      </c>
      <c r="AN16" s="204">
        <f>'Incapacity benefits'!AN37</f>
        <v>236</v>
      </c>
      <c r="AO16" s="204">
        <f>'Incapacity benefits'!AO37</f>
        <v>266</v>
      </c>
      <c r="AP16" s="204">
        <f>'Incapacity benefits'!AP37</f>
        <v>285</v>
      </c>
      <c r="AQ16" s="204">
        <f>'Incapacity benefits'!AQ37</f>
        <v>295.17</v>
      </c>
      <c r="AR16" s="204">
        <f>'Incapacity benefits'!AR37</f>
        <v>316.22399999999999</v>
      </c>
      <c r="AS16" s="204">
        <f>'Incapacity benefits'!AS37</f>
        <v>345.99400000000003</v>
      </c>
      <c r="AT16" s="204">
        <f>'Incapacity benefits'!AT37</f>
        <v>428.738</v>
      </c>
      <c r="AU16" s="204">
        <f>'Incapacity benefits'!AU37</f>
        <v>596.20899999999983</v>
      </c>
      <c r="AV16" s="204">
        <f>'Incapacity benefits'!AV37</f>
        <v>640.11500000000001</v>
      </c>
      <c r="AW16" s="204">
        <f>'Incapacity benefits'!AW37</f>
        <v>703.23900000000003</v>
      </c>
      <c r="AX16" s="204">
        <f>'Incapacity benefits'!AX37</f>
        <v>775.55</v>
      </c>
      <c r="AY16" s="204">
        <f>'Incapacity benefits'!AY37</f>
        <v>820.41200000000003</v>
      </c>
      <c r="AZ16" s="204">
        <f>'Incapacity benefits'!AZ37</f>
        <v>905.78099999999995</v>
      </c>
      <c r="BA16" s="204">
        <f>'Incapacity benefits'!BA37</f>
        <v>998.82600000000002</v>
      </c>
      <c r="BB16" s="204">
        <f>'Incapacity benefits'!BB37</f>
        <v>984.22199999999998</v>
      </c>
      <c r="BC16" s="204">
        <f>'Incapacity benefits'!BC37</f>
        <v>1006.239</v>
      </c>
      <c r="BD16" s="204">
        <f>'Incapacity benefits'!BD37</f>
        <v>1014.208</v>
      </c>
      <c r="BE16" s="204">
        <f>'Incapacity benefits'!BE37</f>
        <v>1039.6609860351221</v>
      </c>
      <c r="BF16" s="204">
        <f>'Incapacity benefits'!BF37</f>
        <v>957.64443993986208</v>
      </c>
      <c r="BG16" s="204">
        <f>'Incapacity benefits'!BG37</f>
        <v>936.04611806509195</v>
      </c>
      <c r="BH16" s="204">
        <f>'Incapacity benefits'!BH37</f>
        <v>918.404</v>
      </c>
      <c r="BI16" s="204">
        <f>'Incapacity benefits'!BI37</f>
        <v>900.21167600999991</v>
      </c>
      <c r="BJ16" s="204">
        <f>'Incapacity benefits'!BJ37</f>
        <v>903.50131326000019</v>
      </c>
      <c r="BK16" s="204">
        <f>'Incapacity benefits'!BK37</f>
        <v>898.33186294287157</v>
      </c>
      <c r="BL16" s="204">
        <f>'Incapacity benefits'!BL37</f>
        <v>887.43066767999994</v>
      </c>
      <c r="BM16" s="204">
        <f>'Incapacity benefits'!BM37</f>
        <v>906.54925574000004</v>
      </c>
      <c r="BN16" s="204">
        <f>'Incapacity benefits'!BN37</f>
        <v>888.26432449502204</v>
      </c>
      <c r="BO16" s="204">
        <f>'Incapacity benefits'!BO37</f>
        <v>880.68628874000012</v>
      </c>
      <c r="BP16" s="204">
        <f>'Incapacity benefits'!BP37</f>
        <v>886.86491193999996</v>
      </c>
      <c r="BQ16" s="204">
        <f>'Incapacity benefits'!BQ37</f>
        <v>859.72773397999993</v>
      </c>
      <c r="BR16" s="204">
        <f>'Incapacity benefits'!BR37</f>
        <v>735.16706013999999</v>
      </c>
      <c r="BS16" s="204">
        <f>'Incapacity benefits'!BS37</f>
        <v>469.59270565999998</v>
      </c>
      <c r="BT16" s="204">
        <f>'Incapacity benefits'!BT37</f>
        <v>234.28937808999993</v>
      </c>
      <c r="BU16" s="204">
        <f>'Incapacity benefits'!BU37</f>
        <v>117.78422597316742</v>
      </c>
      <c r="BV16" s="204">
        <f>'Incapacity benefits'!BV37</f>
        <v>98.658877892165933</v>
      </c>
      <c r="BW16" s="204">
        <f>'Incapacity benefits'!BW37</f>
        <v>95.637396909636408</v>
      </c>
      <c r="BX16" s="204">
        <f>'Incapacity benefits'!BX37</f>
        <v>91.421017533075727</v>
      </c>
      <c r="BY16" s="204">
        <f>'Incapacity benefits'!BY37</f>
        <v>87.430763349729375</v>
      </c>
      <c r="BZ16" s="205">
        <f>'Incapacity benefits'!BZ37</f>
        <v>83.263847415607017</v>
      </c>
    </row>
    <row r="17" spans="1:78" x14ac:dyDescent="0.2">
      <c r="A17" s="285"/>
      <c r="B17" s="286" t="s">
        <v>172</v>
      </c>
      <c r="C17" s="233"/>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04">
        <f>'Incapacity benefits'!AH34</f>
        <v>696</v>
      </c>
      <c r="AI17" s="204">
        <f>'Incapacity benefits'!AI34</f>
        <v>655</v>
      </c>
      <c r="AJ17" s="204">
        <f>'Incapacity benefits'!AJ34</f>
        <v>654</v>
      </c>
      <c r="AK17" s="204">
        <f>'Incapacity benefits'!AK34</f>
        <v>680</v>
      </c>
      <c r="AL17" s="204">
        <f>'Incapacity benefits'!AL34</f>
        <v>554</v>
      </c>
      <c r="AM17" s="204">
        <f>'Incapacity benefits'!AM34</f>
        <v>265</v>
      </c>
      <c r="AN17" s="204">
        <f>'Incapacity benefits'!AN34</f>
        <v>279</v>
      </c>
      <c r="AO17" s="204">
        <f>'Incapacity benefits'!AO34</f>
        <v>276</v>
      </c>
      <c r="AP17" s="204">
        <f>'Incapacity benefits'!AP34</f>
        <v>179</v>
      </c>
      <c r="AQ17" s="204">
        <f>'Incapacity benefits'!AQ34</f>
        <v>193.001</v>
      </c>
      <c r="AR17" s="204">
        <f>'Incapacity benefits'!AR34</f>
        <v>191.96</v>
      </c>
      <c r="AS17" s="204">
        <f>'Incapacity benefits'!AS34</f>
        <v>203.69200000000001</v>
      </c>
      <c r="AT17" s="204">
        <f>'Incapacity benefits'!AT34</f>
        <v>216.292</v>
      </c>
      <c r="AU17" s="204">
        <f>'Incapacity benefits'!AU34</f>
        <v>273.512</v>
      </c>
      <c r="AV17" s="204">
        <f>'Incapacity benefits'!AV34</f>
        <v>364</v>
      </c>
      <c r="AW17" s="204">
        <f>'Incapacity benefits'!AW34</f>
        <v>365</v>
      </c>
      <c r="AX17" s="204">
        <f>'Incapacity benefits'!AX34</f>
        <v>341.84</v>
      </c>
      <c r="AY17" s="204">
        <f>'Incapacity benefits'!AY34</f>
        <v>12</v>
      </c>
      <c r="AZ17" s="204">
        <f>'Incapacity benefits'!AZ34</f>
        <v>0</v>
      </c>
      <c r="BA17" s="204">
        <f>'Incapacity benefits'!BA34</f>
        <v>0</v>
      </c>
      <c r="BB17" s="204">
        <f>'Incapacity benefits'!BB34</f>
        <v>0</v>
      </c>
      <c r="BC17" s="204">
        <f>'Incapacity benefits'!BC34</f>
        <v>0</v>
      </c>
      <c r="BD17" s="204">
        <f>'Incapacity benefits'!BD34</f>
        <v>0</v>
      </c>
      <c r="BE17" s="204">
        <f>'Incapacity benefits'!BE34</f>
        <v>0</v>
      </c>
      <c r="BF17" s="204">
        <f>'Incapacity benefits'!BF34</f>
        <v>0</v>
      </c>
      <c r="BG17" s="204">
        <f>'Incapacity benefits'!BG34</f>
        <v>0</v>
      </c>
      <c r="BH17" s="204">
        <f>'Incapacity benefits'!BH34</f>
        <v>0</v>
      </c>
      <c r="BI17" s="204">
        <f>'Incapacity benefits'!BI34</f>
        <v>0</v>
      </c>
      <c r="BJ17" s="204">
        <f>'Incapacity benefits'!BJ34</f>
        <v>0</v>
      </c>
      <c r="BK17" s="204">
        <f>'Incapacity benefits'!BK34</f>
        <v>0</v>
      </c>
      <c r="BL17" s="204">
        <f>'Incapacity benefits'!BL34</f>
        <v>0</v>
      </c>
      <c r="BM17" s="204">
        <f>'Incapacity benefits'!BM34</f>
        <v>0</v>
      </c>
      <c r="BN17" s="204">
        <f>'Incapacity benefits'!BN34</f>
        <v>0</v>
      </c>
      <c r="BO17" s="204">
        <f>'Incapacity benefits'!BO34</f>
        <v>0</v>
      </c>
      <c r="BP17" s="204">
        <f>'Incapacity benefits'!BP34</f>
        <v>0</v>
      </c>
      <c r="BQ17" s="204">
        <f>'Incapacity benefits'!BQ34</f>
        <v>0</v>
      </c>
      <c r="BR17" s="204">
        <f>'Incapacity benefits'!BR34</f>
        <v>0</v>
      </c>
      <c r="BS17" s="204">
        <f>'Incapacity benefits'!BS34</f>
        <v>0</v>
      </c>
      <c r="BT17" s="204">
        <f>'Incapacity benefits'!BT34</f>
        <v>0</v>
      </c>
      <c r="BU17" s="204">
        <f>'Incapacity benefits'!BU34</f>
        <v>0</v>
      </c>
      <c r="BV17" s="204">
        <f>'Incapacity benefits'!BV34</f>
        <v>0</v>
      </c>
      <c r="BW17" s="204">
        <f>'Incapacity benefits'!BW34</f>
        <v>0</v>
      </c>
      <c r="BX17" s="204">
        <f>'Incapacity benefits'!BX34</f>
        <v>0</v>
      </c>
      <c r="BY17" s="204">
        <f>'Incapacity benefits'!BY34</f>
        <v>0</v>
      </c>
      <c r="BZ17" s="205">
        <f>'Incapacity benefits'!BZ34</f>
        <v>0</v>
      </c>
    </row>
    <row r="18" spans="1:78" s="245" customFormat="1" ht="24.75" customHeight="1" x14ac:dyDescent="0.25">
      <c r="A18" s="279"/>
      <c r="B18" s="283" t="s">
        <v>353</v>
      </c>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1">
        <f t="shared" ref="AH18:BX18" si="3">SUM(AH19:AH23)</f>
        <v>253</v>
      </c>
      <c r="AI18" s="281">
        <f t="shared" si="3"/>
        <v>285</v>
      </c>
      <c r="AJ18" s="281">
        <f t="shared" si="3"/>
        <v>329</v>
      </c>
      <c r="AK18" s="281">
        <f t="shared" si="3"/>
        <v>367</v>
      </c>
      <c r="AL18" s="281">
        <f t="shared" si="3"/>
        <v>399</v>
      </c>
      <c r="AM18" s="281">
        <f t="shared" si="3"/>
        <v>428</v>
      </c>
      <c r="AN18" s="281">
        <f t="shared" si="3"/>
        <v>441</v>
      </c>
      <c r="AO18" s="281">
        <f t="shared" si="3"/>
        <v>470</v>
      </c>
      <c r="AP18" s="281">
        <f t="shared" si="3"/>
        <v>505</v>
      </c>
      <c r="AQ18" s="281">
        <f t="shared" si="3"/>
        <v>514.10200000000009</v>
      </c>
      <c r="AR18" s="281">
        <f t="shared" si="3"/>
        <v>513.58300000000008</v>
      </c>
      <c r="AS18" s="281">
        <f t="shared" si="3"/>
        <v>533.13800000000003</v>
      </c>
      <c r="AT18" s="281">
        <f t="shared" si="3"/>
        <v>584.37099999999998</v>
      </c>
      <c r="AU18" s="281">
        <f t="shared" si="3"/>
        <v>654.65499413448993</v>
      </c>
      <c r="AV18" s="281">
        <f t="shared" si="3"/>
        <v>667.50399999999991</v>
      </c>
      <c r="AW18" s="281">
        <f t="shared" si="3"/>
        <v>686.28399999999988</v>
      </c>
      <c r="AX18" s="281">
        <f t="shared" si="3"/>
        <v>710.02199999999993</v>
      </c>
      <c r="AY18" s="281">
        <f t="shared" si="3"/>
        <v>734.97559504132221</v>
      </c>
      <c r="AZ18" s="281">
        <f t="shared" si="3"/>
        <v>748.39700000000005</v>
      </c>
      <c r="BA18" s="281">
        <f t="shared" si="3"/>
        <v>751.94600000000003</v>
      </c>
      <c r="BB18" s="281">
        <f t="shared" si="3"/>
        <v>769.20972503840244</v>
      </c>
      <c r="BC18" s="281">
        <f t="shared" si="3"/>
        <v>763.73799999999994</v>
      </c>
      <c r="BD18" s="281">
        <f t="shared" si="3"/>
        <v>770.87267336961202</v>
      </c>
      <c r="BE18" s="281">
        <f t="shared" si="3"/>
        <v>792.85709700000007</v>
      </c>
      <c r="BF18" s="281">
        <f t="shared" si="3"/>
        <v>802.21727761258762</v>
      </c>
      <c r="BG18" s="281">
        <f t="shared" si="3"/>
        <v>802.82745841250244</v>
      </c>
      <c r="BH18" s="281">
        <f t="shared" si="3"/>
        <v>815.19508900000005</v>
      </c>
      <c r="BI18" s="281">
        <f t="shared" si="3"/>
        <v>834.12734177900018</v>
      </c>
      <c r="BJ18" s="281">
        <f t="shared" si="3"/>
        <v>823.13039853999976</v>
      </c>
      <c r="BK18" s="281">
        <f t="shared" si="3"/>
        <v>822.24543098380013</v>
      </c>
      <c r="BL18" s="281">
        <f t="shared" si="3"/>
        <v>853.28739183000016</v>
      </c>
      <c r="BM18" s="281">
        <f t="shared" si="3"/>
        <v>886.07535800000016</v>
      </c>
      <c r="BN18" s="281">
        <f t="shared" si="3"/>
        <v>935.91351682000004</v>
      </c>
      <c r="BO18" s="281">
        <f t="shared" si="3"/>
        <v>934.84436764999998</v>
      </c>
      <c r="BP18" s="281">
        <f t="shared" si="3"/>
        <v>956.67538677023606</v>
      </c>
      <c r="BQ18" s="281">
        <f t="shared" si="3"/>
        <v>955.36992824000004</v>
      </c>
      <c r="BR18" s="281">
        <f t="shared" si="3"/>
        <v>990.27274720504909</v>
      </c>
      <c r="BS18" s="281">
        <f t="shared" si="3"/>
        <v>981.8582745899995</v>
      </c>
      <c r="BT18" s="281">
        <f t="shared" si="3"/>
        <v>944.54616344999954</v>
      </c>
      <c r="BU18" s="281">
        <f t="shared" si="3"/>
        <v>928.95282311510618</v>
      </c>
      <c r="BV18" s="281">
        <f t="shared" si="3"/>
        <v>940.33595721175755</v>
      </c>
      <c r="BW18" s="281">
        <f t="shared" si="3"/>
        <v>943.57722181949146</v>
      </c>
      <c r="BX18" s="281">
        <f t="shared" si="3"/>
        <v>938.83143146871794</v>
      </c>
      <c r="BY18" s="281">
        <f>SUM(BY19:BY23)</f>
        <v>938.2130370713304</v>
      </c>
      <c r="BZ18" s="282">
        <f>SUM(BZ19:BZ23)</f>
        <v>937.82774328168273</v>
      </c>
    </row>
    <row r="19" spans="1:78" x14ac:dyDescent="0.2">
      <c r="A19" s="285"/>
      <c r="B19" s="98" t="s">
        <v>354</v>
      </c>
      <c r="C19" s="233"/>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04">
        <f>'Industrial injuries benefits'!AH10</f>
        <v>32</v>
      </c>
      <c r="AI19" s="204">
        <f>'Industrial injuries benefits'!AI10</f>
        <v>36</v>
      </c>
      <c r="AJ19" s="204">
        <f>'Industrial injuries benefits'!AJ10</f>
        <v>42</v>
      </c>
      <c r="AK19" s="204">
        <f>'Industrial injuries benefits'!AK10</f>
        <v>47</v>
      </c>
      <c r="AL19" s="204">
        <f>'Industrial injuries benefits'!AL10</f>
        <v>51</v>
      </c>
      <c r="AM19" s="204">
        <f>'Industrial injuries benefits'!AM10</f>
        <v>54</v>
      </c>
      <c r="AN19" s="204">
        <f>'Industrial injuries benefits'!AN10</f>
        <v>55</v>
      </c>
      <c r="AO19" s="204">
        <f>'Industrial injuries benefits'!AO10</f>
        <v>58</v>
      </c>
      <c r="AP19" s="204">
        <f>'Industrial injuries benefits'!AP10</f>
        <v>61</v>
      </c>
      <c r="AQ19" s="204">
        <f>'Industrial injuries benefits'!AQ10</f>
        <v>56.491999999999997</v>
      </c>
      <c r="AR19" s="204">
        <f>'Industrial injuries benefits'!AR10</f>
        <v>58.61</v>
      </c>
      <c r="AS19" s="204">
        <f>'Industrial injuries benefits'!AS10</f>
        <v>59.338999999999999</v>
      </c>
      <c r="AT19" s="204">
        <f>'Industrial injuries benefits'!AT10</f>
        <v>60.216000000000001</v>
      </c>
      <c r="AU19" s="204">
        <f>'Industrial injuries benefits'!AU10</f>
        <v>64.003</v>
      </c>
      <c r="AV19" s="204">
        <f>'Industrial injuries benefits'!AV10</f>
        <v>62.688000000000002</v>
      </c>
      <c r="AW19" s="204">
        <f>'Industrial injuries benefits'!AW10</f>
        <v>66.622</v>
      </c>
      <c r="AX19" s="204">
        <f>'Industrial injuries benefits'!AX10</f>
        <v>58.168999999999997</v>
      </c>
      <c r="AY19" s="204">
        <f>'Industrial injuries benefits'!AY10</f>
        <v>57.765999999999998</v>
      </c>
      <c r="AZ19" s="204">
        <f>'Industrial injuries benefits'!AZ10</f>
        <v>55.347000000000001</v>
      </c>
      <c r="BA19" s="204">
        <f>'Industrial injuries benefits'!BA10</f>
        <v>54.619</v>
      </c>
      <c r="BB19" s="204">
        <f>'Industrial injuries benefits'!BB10</f>
        <v>49.393000000000001</v>
      </c>
      <c r="BC19" s="204">
        <f>'Industrial injuries benefits'!BC10</f>
        <v>51.527999999999999</v>
      </c>
      <c r="BD19" s="204">
        <f>'Industrial injuries benefits'!BD10</f>
        <v>49</v>
      </c>
      <c r="BE19" s="204">
        <f>'Industrial injuries benefits'!BE10</f>
        <v>49</v>
      </c>
      <c r="BF19" s="204">
        <f>'Industrial injuries benefits'!BF10</f>
        <v>48.056406750000008</v>
      </c>
      <c r="BG19" s="204">
        <f>'Industrial injuries benefits'!BG10</f>
        <v>45.566810758911991</v>
      </c>
      <c r="BH19" s="204">
        <f>'Industrial injuries benefits'!BH10</f>
        <v>43.427999999999997</v>
      </c>
      <c r="BI19" s="204">
        <f>'Industrial injuries benefits'!BI10</f>
        <v>40.824999999999996</v>
      </c>
      <c r="BJ19" s="204">
        <f>'Industrial injuries benefits'!BJ10</f>
        <v>39.280999999999992</v>
      </c>
      <c r="BK19" s="204">
        <f>'Industrial injuries benefits'!BK10</f>
        <v>37.953660409999991</v>
      </c>
      <c r="BL19" s="204">
        <f>'Industrial injuries benefits'!BL10</f>
        <v>36.609209720000003</v>
      </c>
      <c r="BM19" s="204">
        <f>'Industrial injuries benefits'!BM10</f>
        <v>35.892877070000004</v>
      </c>
      <c r="BN19" s="204">
        <f>'Industrial injuries benefits'!BN10</f>
        <v>34.066781949999992</v>
      </c>
      <c r="BO19" s="204">
        <f>'Industrial injuries benefits'!BO10</f>
        <v>32.863790210000005</v>
      </c>
      <c r="BP19" s="204">
        <f>'Industrial injuries benefits'!BP10</f>
        <v>31.777945706246079</v>
      </c>
      <c r="BQ19" s="204">
        <f>'Industrial injuries benefits'!BQ10</f>
        <v>30.124750710000001</v>
      </c>
      <c r="BR19" s="204">
        <f>'Industrial injuries benefits'!BR10</f>
        <v>28.755832375049046</v>
      </c>
      <c r="BS19" s="204">
        <f>'Industrial injuries benefits'!BS10</f>
        <v>26.989442073161182</v>
      </c>
      <c r="BT19" s="204">
        <f>'Industrial injuries benefits'!BT10</f>
        <v>25.498268546333193</v>
      </c>
      <c r="BU19" s="204">
        <f>'Industrial injuries benefits'!BU10</f>
        <v>24.150652311203924</v>
      </c>
      <c r="BV19" s="204">
        <f>'Industrial injuries benefits'!BV10</f>
        <v>23.110752789307757</v>
      </c>
      <c r="BW19" s="204">
        <f>'Industrial injuries benefits'!BW10</f>
        <v>22.031974801309243</v>
      </c>
      <c r="BX19" s="204">
        <f>'Industrial injuries benefits'!BX10</f>
        <v>20.870315555366528</v>
      </c>
      <c r="BY19" s="204">
        <f>'Industrial injuries benefits'!BY10</f>
        <v>19.814721581531561</v>
      </c>
      <c r="BZ19" s="205">
        <f>'Industrial injuries benefits'!BZ10</f>
        <v>18.902143737568199</v>
      </c>
    </row>
    <row r="20" spans="1:78" x14ac:dyDescent="0.2">
      <c r="A20" s="285"/>
      <c r="B20" s="98" t="s">
        <v>355</v>
      </c>
      <c r="C20" s="233"/>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04">
        <f>'Industrial injuries benefits'!AH6</f>
        <v>216</v>
      </c>
      <c r="AI20" s="204">
        <f>'Industrial injuries benefits'!AI6</f>
        <v>244</v>
      </c>
      <c r="AJ20" s="204">
        <f>'Industrial injuries benefits'!AJ6</f>
        <v>282</v>
      </c>
      <c r="AK20" s="204">
        <f>'Industrial injuries benefits'!AK6</f>
        <v>315</v>
      </c>
      <c r="AL20" s="204">
        <f>'Industrial injuries benefits'!AL6</f>
        <v>343</v>
      </c>
      <c r="AM20" s="204">
        <f>'Industrial injuries benefits'!AM6</f>
        <v>369</v>
      </c>
      <c r="AN20" s="204">
        <f>'Industrial injuries benefits'!AN6</f>
        <v>381</v>
      </c>
      <c r="AO20" s="204">
        <f>'Industrial injuries benefits'!AO6</f>
        <v>407</v>
      </c>
      <c r="AP20" s="204">
        <f>'Industrial injuries benefits'!AP6</f>
        <v>440</v>
      </c>
      <c r="AQ20" s="204">
        <f>'Industrial injuries benefits'!AQ6</f>
        <v>453.38600000000002</v>
      </c>
      <c r="AR20" s="204">
        <f>'Industrial injuries benefits'!AR6</f>
        <v>451.27800000000002</v>
      </c>
      <c r="AS20" s="204">
        <f>'Industrial injuries benefits'!AS6</f>
        <v>469.52100000000002</v>
      </c>
      <c r="AT20" s="204">
        <f>'Industrial injuries benefits'!AT6</f>
        <v>520.06299999999999</v>
      </c>
      <c r="AU20" s="204">
        <f>'Industrial injuries benefits'!AU6</f>
        <v>586.55099413448988</v>
      </c>
      <c r="AV20" s="204">
        <f>'Industrial injuries benefits'!AV6</f>
        <v>600.92999999999995</v>
      </c>
      <c r="AW20" s="204">
        <f>'Industrial injuries benefits'!AW6</f>
        <v>616.15499999999997</v>
      </c>
      <c r="AX20" s="204">
        <f>'Industrial injuries benefits'!AX6</f>
        <v>645.43899999999996</v>
      </c>
      <c r="AY20" s="204">
        <f>'Industrial injuries benefits'!AY6</f>
        <v>669.97299999999996</v>
      </c>
      <c r="AZ20" s="204">
        <f>'Industrial injuries benefits'!AZ6</f>
        <v>684.82</v>
      </c>
      <c r="BA20" s="204">
        <f>'Industrial injuries benefits'!BA6</f>
        <v>689.89800000000002</v>
      </c>
      <c r="BB20" s="204">
        <f>'Industrial injuries benefits'!BB6</f>
        <v>709.66099999999994</v>
      </c>
      <c r="BC20" s="204">
        <f>'Industrial injuries benefits'!BC6</f>
        <v>699.61199999999997</v>
      </c>
      <c r="BD20" s="204">
        <f>'Industrial injuries benefits'!BD6</f>
        <v>708</v>
      </c>
      <c r="BE20" s="204">
        <f>'Industrial injuries benefits'!BE6</f>
        <v>727.45800000000008</v>
      </c>
      <c r="BF20" s="204">
        <f>'Industrial injuries benefits'!BF6</f>
        <v>732.7211213525876</v>
      </c>
      <c r="BG20" s="204">
        <f>'Industrial injuries benefits'!BG6</f>
        <v>736.5558877814442</v>
      </c>
      <c r="BH20" s="204">
        <f>'Industrial injuries benefits'!BH6</f>
        <v>749.94100000000003</v>
      </c>
      <c r="BI20" s="204">
        <f>'Industrial injuries benefits'!BI6</f>
        <v>745.66237929900012</v>
      </c>
      <c r="BJ20" s="204">
        <f>'Industrial injuries benefits'!BJ6</f>
        <v>750.09489891999988</v>
      </c>
      <c r="BK20" s="204">
        <f>'Industrial injuries benefits'!BK6</f>
        <v>755.76206665380005</v>
      </c>
      <c r="BL20" s="204">
        <f>'Industrial injuries benefits'!BL6</f>
        <v>778.67019714000014</v>
      </c>
      <c r="BM20" s="204">
        <f>'Industrial injuries benefits'!BM6</f>
        <v>807.08740407000005</v>
      </c>
      <c r="BN20" s="204">
        <f>'Industrial injuries benefits'!BN6</f>
        <v>853.62603838000007</v>
      </c>
      <c r="BO20" s="204">
        <f>'Industrial injuries benefits'!BO6</f>
        <v>854.15397472999996</v>
      </c>
      <c r="BP20" s="204">
        <f>'Industrial injuries benefits'!BP6</f>
        <v>873.08095759619198</v>
      </c>
      <c r="BQ20" s="204">
        <f>'Industrial injuries benefits'!BQ6</f>
        <v>870.57572770000002</v>
      </c>
      <c r="BR20" s="204">
        <f>'Industrial injuries benefits'!BR6</f>
        <v>879.197</v>
      </c>
      <c r="BS20" s="204">
        <f>'Industrial injuries benefits'!BS6</f>
        <v>865.05799890795549</v>
      </c>
      <c r="BT20" s="204">
        <f>'Industrial injuries benefits'!BT6</f>
        <v>835.61493410366643</v>
      </c>
      <c r="BU20" s="204">
        <f>'Industrial injuries benefits'!BU6</f>
        <v>822.43452623212056</v>
      </c>
      <c r="BV20" s="204">
        <f>'Industrial injuries benefits'!BV6</f>
        <v>833.46801755242689</v>
      </c>
      <c r="BW20" s="204">
        <f>'Industrial injuries benefits'!BW6</f>
        <v>838.07464516428718</v>
      </c>
      <c r="BX20" s="204">
        <f>'Industrial injuries benefits'!BX6</f>
        <v>834.91356775859003</v>
      </c>
      <c r="BY20" s="204">
        <f>'Industrial injuries benefits'!BY6</f>
        <v>835.89377851759514</v>
      </c>
      <c r="BZ20" s="205">
        <f>'Industrial injuries benefits'!BZ6</f>
        <v>837.061960463682</v>
      </c>
    </row>
    <row r="21" spans="1:78" x14ac:dyDescent="0.2">
      <c r="A21" s="285"/>
      <c r="B21" s="287" t="s">
        <v>356</v>
      </c>
      <c r="C21" s="233"/>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04">
        <f>'Industrial injuries benefits'!AH15</f>
        <v>0</v>
      </c>
      <c r="AI21" s="204">
        <f>'Industrial injuries benefits'!AI15</f>
        <v>0</v>
      </c>
      <c r="AJ21" s="204">
        <f>'Industrial injuries benefits'!AJ15</f>
        <v>0</v>
      </c>
      <c r="AK21" s="204">
        <f>'Industrial injuries benefits'!AK15</f>
        <v>0</v>
      </c>
      <c r="AL21" s="204">
        <f>'Industrial injuries benefits'!AL15</f>
        <v>0</v>
      </c>
      <c r="AM21" s="204">
        <f>'Industrial injuries benefits'!AM15</f>
        <v>0</v>
      </c>
      <c r="AN21" s="204">
        <f>'Industrial injuries benefits'!AN15</f>
        <v>0</v>
      </c>
      <c r="AO21" s="204">
        <f>'Industrial injuries benefits'!AO15</f>
        <v>0</v>
      </c>
      <c r="AP21" s="204">
        <f>'Industrial injuries benefits'!AP15</f>
        <v>0</v>
      </c>
      <c r="AQ21" s="204">
        <f>'Industrial injuries benefits'!AQ15</f>
        <v>0</v>
      </c>
      <c r="AR21" s="204">
        <f>'Industrial injuries benefits'!AR15</f>
        <v>0</v>
      </c>
      <c r="AS21" s="204">
        <f>'Industrial injuries benefits'!AS15</f>
        <v>0</v>
      </c>
      <c r="AT21" s="204">
        <f>'Industrial injuries benefits'!AT15</f>
        <v>0</v>
      </c>
      <c r="AU21" s="204">
        <f>'Industrial injuries benefits'!AU15</f>
        <v>0</v>
      </c>
      <c r="AV21" s="204">
        <f>'Industrial injuries benefits'!AV15</f>
        <v>0</v>
      </c>
      <c r="AW21" s="204">
        <f>'Industrial injuries benefits'!AW15</f>
        <v>0</v>
      </c>
      <c r="AX21" s="204">
        <f>'Industrial injuries benefits'!AX15</f>
        <v>0</v>
      </c>
      <c r="AY21" s="204">
        <f>'Industrial injuries benefits'!AY15</f>
        <v>0</v>
      </c>
      <c r="AZ21" s="204">
        <f>'Industrial injuries benefits'!AZ15</f>
        <v>0</v>
      </c>
      <c r="BA21" s="204">
        <f>'Industrial injuries benefits'!BA15</f>
        <v>0</v>
      </c>
      <c r="BB21" s="204">
        <f>'Industrial injuries benefits'!BB15</f>
        <v>0</v>
      </c>
      <c r="BC21" s="204">
        <f>'Industrial injuries benefits'!BC15</f>
        <v>0</v>
      </c>
      <c r="BD21" s="204">
        <f>'Industrial injuries benefits'!BD15</f>
        <v>0</v>
      </c>
      <c r="BE21" s="204">
        <f>'Industrial injuries benefits'!BE15</f>
        <v>0</v>
      </c>
      <c r="BF21" s="204">
        <f>'Industrial injuries benefits'!BF15</f>
        <v>0</v>
      </c>
      <c r="BG21" s="204">
        <f>'Industrial injuries benefits'!BG15</f>
        <v>0</v>
      </c>
      <c r="BH21" s="204">
        <f>'Industrial injuries benefits'!BH15</f>
        <v>0</v>
      </c>
      <c r="BI21" s="204">
        <f>'Industrial injuries benefits'!BI15</f>
        <v>0</v>
      </c>
      <c r="BJ21" s="204">
        <f>'Industrial injuries benefits'!BJ15</f>
        <v>0</v>
      </c>
      <c r="BK21" s="204">
        <f>'Industrial injuries benefits'!BK15</f>
        <v>0</v>
      </c>
      <c r="BL21" s="204">
        <f>'Industrial injuries benefits'!BL15</f>
        <v>5.5109329999999996</v>
      </c>
      <c r="BM21" s="204">
        <f>'Industrial injuries benefits'!BM15</f>
        <v>7.0408049999999998</v>
      </c>
      <c r="BN21" s="204">
        <f>'Industrial injuries benefits'!BN15</f>
        <v>9.2482140000000008</v>
      </c>
      <c r="BO21" s="204">
        <f>'Industrial injuries benefits'!BO15</f>
        <v>9.5133209999999995</v>
      </c>
      <c r="BP21" s="204">
        <f>'Industrial injuries benefits'!BP15</f>
        <v>9.4075343484310903</v>
      </c>
      <c r="BQ21" s="204">
        <f>'Industrial injuries benefits'!BQ15</f>
        <v>9.2168086836232543</v>
      </c>
      <c r="BR21" s="204">
        <f>'Industrial injuries benefits'!BR15</f>
        <v>37.532187830000005</v>
      </c>
      <c r="BS21" s="204">
        <f>'Industrial injuries benefits'!BS15</f>
        <v>43.794516460000004</v>
      </c>
      <c r="BT21" s="204">
        <f>'Industrial injuries benefits'!BT15</f>
        <v>41.280517799999998</v>
      </c>
      <c r="BU21" s="204">
        <f>'Industrial injuries benefits'!BU15</f>
        <v>42.533446246431318</v>
      </c>
      <c r="BV21" s="204">
        <f>'Industrial injuries benefits'!BV15</f>
        <v>44.303729572430221</v>
      </c>
      <c r="BW21" s="204">
        <f>'Industrial injuries benefits'!BW15</f>
        <v>44.303729572430221</v>
      </c>
      <c r="BX21" s="204">
        <f>'Industrial injuries benefits'!BX15</f>
        <v>44.303729572430221</v>
      </c>
      <c r="BY21" s="204">
        <f>'Industrial injuries benefits'!BY15</f>
        <v>44.303729572430221</v>
      </c>
      <c r="BZ21" s="205">
        <f>'Industrial injuries benefits'!BZ15</f>
        <v>44.303729572430221</v>
      </c>
    </row>
    <row r="22" spans="1:78" x14ac:dyDescent="0.2">
      <c r="A22" s="285"/>
      <c r="B22" s="288" t="s">
        <v>357</v>
      </c>
      <c r="C22" s="233"/>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04">
        <f>'Industrial injuries benefits'!AH13</f>
        <v>5</v>
      </c>
      <c r="AI22" s="204">
        <f>'Industrial injuries benefits'!AI13</f>
        <v>5</v>
      </c>
      <c r="AJ22" s="204">
        <f>'Industrial injuries benefits'!AJ13</f>
        <v>5</v>
      </c>
      <c r="AK22" s="204">
        <f>'Industrial injuries benefits'!AK13</f>
        <v>5</v>
      </c>
      <c r="AL22" s="204">
        <f>'Industrial injuries benefits'!AL13</f>
        <v>5</v>
      </c>
      <c r="AM22" s="204">
        <f>'Industrial injuries benefits'!AM13</f>
        <v>5</v>
      </c>
      <c r="AN22" s="204">
        <f>'Industrial injuries benefits'!AN13</f>
        <v>5</v>
      </c>
      <c r="AO22" s="204">
        <f>'Industrial injuries benefits'!AO13</f>
        <v>5</v>
      </c>
      <c r="AP22" s="204">
        <f>'Industrial injuries benefits'!AP13</f>
        <v>4</v>
      </c>
      <c r="AQ22" s="204">
        <f>'Industrial injuries benefits'!AQ13</f>
        <v>4.2240000000000002</v>
      </c>
      <c r="AR22" s="204">
        <f>'Industrial injuries benefits'!AR13</f>
        <v>3.6949999999999998</v>
      </c>
      <c r="AS22" s="204">
        <f>'Industrial injuries benefits'!AS13</f>
        <v>4.2779999999999996</v>
      </c>
      <c r="AT22" s="204">
        <f>'Industrial injuries benefits'!AT13</f>
        <v>4.0919999999999996</v>
      </c>
      <c r="AU22" s="204">
        <f>'Industrial injuries benefits'!AU13</f>
        <v>4.101</v>
      </c>
      <c r="AV22" s="204">
        <f>'Industrial injuries benefits'!AV13</f>
        <v>3.8860000000000001</v>
      </c>
      <c r="AW22" s="204">
        <f>'Industrial injuries benefits'!AW13</f>
        <v>3.5070000000000001</v>
      </c>
      <c r="AX22" s="204">
        <f>'Industrial injuries benefits'!AX13</f>
        <v>2.9569999999999999</v>
      </c>
      <c r="AY22" s="204">
        <f>'Industrial injuries benefits'!AY13</f>
        <v>3.1080000000000001</v>
      </c>
      <c r="AZ22" s="204">
        <f>'Industrial injuries benefits'!AZ13</f>
        <v>2.7719999999999998</v>
      </c>
      <c r="BA22" s="204">
        <f>'Industrial injuries benefits'!BA13</f>
        <v>2.4620000000000002</v>
      </c>
      <c r="BB22" s="204">
        <f>'Industrial injuries benefits'!BB13</f>
        <v>1.859</v>
      </c>
      <c r="BC22" s="204">
        <f>'Industrial injuries benefits'!BC13</f>
        <v>2.0350000000000001</v>
      </c>
      <c r="BD22" s="204">
        <f>'Industrial injuries benefits'!BD13</f>
        <v>2</v>
      </c>
      <c r="BE22" s="204">
        <f>'Industrial injuries benefits'!BE13</f>
        <v>2</v>
      </c>
      <c r="BF22" s="204">
        <f>'Industrial injuries benefits'!BF13</f>
        <v>1.73005451</v>
      </c>
      <c r="BG22" s="204">
        <f>'Industrial injuries benefits'!BG13</f>
        <v>1.3642590700000001</v>
      </c>
      <c r="BH22" s="204">
        <f>'Industrial injuries benefits'!BH13</f>
        <v>1.1830000000000001</v>
      </c>
      <c r="BI22" s="204">
        <f>'Industrial injuries benefits'!BI13</f>
        <v>1.1019624799999999</v>
      </c>
      <c r="BJ22" s="204">
        <f>'Industrial injuries benefits'!BJ13</f>
        <v>1.0844996200000001</v>
      </c>
      <c r="BK22" s="204">
        <f>'Industrial injuries benefits'!BK13</f>
        <v>1.0897039199999998</v>
      </c>
      <c r="BL22" s="204">
        <f>'Industrial injuries benefits'!BL13</f>
        <v>0.94398397000000001</v>
      </c>
      <c r="BM22" s="204">
        <f>'Industrial injuries benefits'!BM13</f>
        <v>0.84670285999999995</v>
      </c>
      <c r="BN22" s="204">
        <f>'Industrial injuries benefits'!BN13</f>
        <v>0.75357149000000001</v>
      </c>
      <c r="BO22" s="204">
        <f>'Industrial injuries benefits'!BO13</f>
        <v>0.62038171000000009</v>
      </c>
      <c r="BP22" s="204">
        <f>'Industrial injuries benefits'!BP13</f>
        <v>0.38903970756204248</v>
      </c>
      <c r="BQ22" s="204">
        <f>'Industrial injuries benefits'!BQ13</f>
        <v>-6.0504900000000004E-3</v>
      </c>
      <c r="BR22" s="204">
        <f>'Industrial injuries benefits'!BR13</f>
        <v>-2E-3</v>
      </c>
      <c r="BS22" s="204">
        <f>'Industrial injuries benefits'!BS13</f>
        <v>-3.7363851117057166E-2</v>
      </c>
      <c r="BT22" s="204">
        <f>'Industrial injuries benefits'!BT13</f>
        <v>0</v>
      </c>
      <c r="BU22" s="204">
        <f>'Industrial injuries benefits'!BU13</f>
        <v>0</v>
      </c>
      <c r="BV22" s="204">
        <f>'Industrial injuries benefits'!BV13</f>
        <v>0</v>
      </c>
      <c r="BW22" s="204">
        <f>'Industrial injuries benefits'!BW13</f>
        <v>0</v>
      </c>
      <c r="BX22" s="204">
        <f>'Industrial injuries benefits'!BX13</f>
        <v>0</v>
      </c>
      <c r="BY22" s="204">
        <f>'Industrial injuries benefits'!BY13</f>
        <v>0</v>
      </c>
      <c r="BZ22" s="205">
        <f>'Industrial injuries benefits'!BZ13</f>
        <v>0</v>
      </c>
    </row>
    <row r="23" spans="1:78" x14ac:dyDescent="0.2">
      <c r="A23" s="285"/>
      <c r="B23" s="289" t="s">
        <v>358</v>
      </c>
      <c r="C23" s="233"/>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04">
        <f>'Industrial injuries benefits'!AH16</f>
        <v>0</v>
      </c>
      <c r="AI23" s="204">
        <f>'Industrial injuries benefits'!AI16</f>
        <v>0</v>
      </c>
      <c r="AJ23" s="204">
        <f>'Industrial injuries benefits'!AJ16</f>
        <v>0</v>
      </c>
      <c r="AK23" s="204">
        <f>'Industrial injuries benefits'!AK16</f>
        <v>0</v>
      </c>
      <c r="AL23" s="204">
        <f>'Industrial injuries benefits'!AL16</f>
        <v>0</v>
      </c>
      <c r="AM23" s="204">
        <f>'Industrial injuries benefits'!AM16</f>
        <v>0</v>
      </c>
      <c r="AN23" s="204">
        <f>'Industrial injuries benefits'!AN16</f>
        <v>0</v>
      </c>
      <c r="AO23" s="204">
        <f>'Industrial injuries benefits'!AO16</f>
        <v>0</v>
      </c>
      <c r="AP23" s="204">
        <f>'Industrial injuries benefits'!AP16</f>
        <v>0</v>
      </c>
      <c r="AQ23" s="204">
        <f>'Industrial injuries benefits'!AQ16</f>
        <v>0</v>
      </c>
      <c r="AR23" s="204">
        <f>'Industrial injuries benefits'!AR16</f>
        <v>0</v>
      </c>
      <c r="AS23" s="204">
        <f>'Industrial injuries benefits'!AS16</f>
        <v>0</v>
      </c>
      <c r="AT23" s="204">
        <f>'Industrial injuries benefits'!AT16</f>
        <v>0</v>
      </c>
      <c r="AU23" s="204">
        <f>'Industrial injuries benefits'!AU16</f>
        <v>0</v>
      </c>
      <c r="AV23" s="204">
        <f>'Industrial injuries benefits'!AV16</f>
        <v>0</v>
      </c>
      <c r="AW23" s="204">
        <f>'Industrial injuries benefits'!AW16</f>
        <v>0</v>
      </c>
      <c r="AX23" s="204">
        <f>'Industrial injuries benefits'!AX16</f>
        <v>3.4569999999999999</v>
      </c>
      <c r="AY23" s="204">
        <f>'Industrial injuries benefits'!AY16</f>
        <v>4.1285950413223143</v>
      </c>
      <c r="AZ23" s="204">
        <f>'Industrial injuries benefits'!AZ16</f>
        <v>5.4580000000000002</v>
      </c>
      <c r="BA23" s="204">
        <f>'Industrial injuries benefits'!BA16</f>
        <v>4.9669999999999996</v>
      </c>
      <c r="BB23" s="204">
        <f>'Industrial injuries benefits'!BB16</f>
        <v>8.2967250384024585</v>
      </c>
      <c r="BC23" s="204">
        <f>'Industrial injuries benefits'!BC16</f>
        <v>10.563000000000001</v>
      </c>
      <c r="BD23" s="204">
        <f>'Industrial injuries benefits'!BD16</f>
        <v>11.87267336961207</v>
      </c>
      <c r="BE23" s="204">
        <f>'Industrial injuries benefits'!BE16</f>
        <v>14.399096999999999</v>
      </c>
      <c r="BF23" s="204">
        <f>'Industrial injuries benefits'!BF16</f>
        <v>19.709695</v>
      </c>
      <c r="BG23" s="204">
        <f>'Industrial injuries benefits'!BG16</f>
        <v>19.340500802146213</v>
      </c>
      <c r="BH23" s="204">
        <f>'Industrial injuries benefits'!BH16</f>
        <v>20.643089</v>
      </c>
      <c r="BI23" s="204">
        <f>'Industrial injuries benefits'!BI16</f>
        <v>46.53799999999999</v>
      </c>
      <c r="BJ23" s="204">
        <f>'Industrial injuries benefits'!BJ16</f>
        <v>32.67</v>
      </c>
      <c r="BK23" s="204">
        <f>'Industrial injuries benefits'!BK16</f>
        <v>27.44</v>
      </c>
      <c r="BL23" s="204">
        <f>'Industrial injuries benefits'!BL16</f>
        <v>31.553068</v>
      </c>
      <c r="BM23" s="204">
        <f>'Industrial injuries benefits'!BM16</f>
        <v>35.207568999999999</v>
      </c>
      <c r="BN23" s="204">
        <f>'Industrial injuries benefits'!BN16</f>
        <v>38.218910999999999</v>
      </c>
      <c r="BO23" s="204">
        <f>'Industrial injuries benefits'!BO16</f>
        <v>37.692900000000002</v>
      </c>
      <c r="BP23" s="204">
        <f>'Industrial injuries benefits'!BP16</f>
        <v>42.019909411804896</v>
      </c>
      <c r="BQ23" s="204">
        <f>'Industrial injuries benefits'!BQ16</f>
        <v>45.458691636376749</v>
      </c>
      <c r="BR23" s="204">
        <f>'Industrial injuries benefits'!BR16</f>
        <v>44.789727000000006</v>
      </c>
      <c r="BS23" s="204">
        <f>'Industrial injuries benefits'!BS16</f>
        <v>46.053681000000005</v>
      </c>
      <c r="BT23" s="204">
        <f>'Industrial injuries benefits'!BT16</f>
        <v>42.152442999999998</v>
      </c>
      <c r="BU23" s="204">
        <f>'Industrial injuries benefits'!BU16</f>
        <v>39.834198325350357</v>
      </c>
      <c r="BV23" s="204">
        <f>'Industrial injuries benefits'!BV16</f>
        <v>39.453457297592699</v>
      </c>
      <c r="BW23" s="204">
        <f>'Industrial injuries benefits'!BW16</f>
        <v>39.166872281464784</v>
      </c>
      <c r="BX23" s="204">
        <f>'Industrial injuries benefits'!BX16</f>
        <v>38.743818582331031</v>
      </c>
      <c r="BY23" s="204">
        <f>'Industrial injuries benefits'!BY16</f>
        <v>38.200807399773424</v>
      </c>
      <c r="BZ23" s="205">
        <f>'Industrial injuries benefits'!BZ16</f>
        <v>37.559909508002264</v>
      </c>
    </row>
    <row r="24" spans="1:78" s="245" customFormat="1" ht="24.75" customHeight="1" x14ac:dyDescent="0.25">
      <c r="A24" s="279"/>
      <c r="B24" s="283" t="s">
        <v>359</v>
      </c>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1">
        <f>'Carers Allowance'!AH4</f>
        <v>4</v>
      </c>
      <c r="AI24" s="281">
        <f>'Carers Allowance'!AI4</f>
        <v>4</v>
      </c>
      <c r="AJ24" s="281">
        <f>'Carers Allowance'!AJ4</f>
        <v>5</v>
      </c>
      <c r="AK24" s="281">
        <f>'Carers Allowance'!AK4</f>
        <v>6</v>
      </c>
      <c r="AL24" s="281">
        <f>'Carers Allowance'!AL4</f>
        <v>8</v>
      </c>
      <c r="AM24" s="281">
        <f>'Carers Allowance'!AM4</f>
        <v>10</v>
      </c>
      <c r="AN24" s="281">
        <f>'Carers Allowance'!AN4</f>
        <v>11</v>
      </c>
      <c r="AO24" s="281">
        <f>'Carers Allowance'!AO4</f>
        <v>13</v>
      </c>
      <c r="AP24" s="281">
        <f>'Carers Allowance'!AP4</f>
        <v>104</v>
      </c>
      <c r="AQ24" s="281">
        <f>'Carers Allowance'!AQ4</f>
        <v>183.72300000000001</v>
      </c>
      <c r="AR24" s="281">
        <f>'Carers Allowance'!AR4</f>
        <v>173.41800000000001</v>
      </c>
      <c r="AS24" s="281">
        <f>'Carers Allowance'!AS4</f>
        <v>183.63200000000001</v>
      </c>
      <c r="AT24" s="281">
        <f>'Carers Allowance'!AT4</f>
        <v>208.02</v>
      </c>
      <c r="AU24" s="281">
        <f>'Carers Allowance'!AU4</f>
        <v>284.64699999999999</v>
      </c>
      <c r="AV24" s="281">
        <f>'Carers Allowance'!AV4</f>
        <v>345.29700000000008</v>
      </c>
      <c r="AW24" s="281">
        <f>'Carers Allowance'!AW4</f>
        <v>441.74999999999994</v>
      </c>
      <c r="AX24" s="281">
        <f>'Carers Allowance'!AX4</f>
        <v>526.322</v>
      </c>
      <c r="AY24" s="281">
        <f>'Carers Allowance'!AY4</f>
        <v>617.35</v>
      </c>
      <c r="AZ24" s="281">
        <f>'Carers Allowance'!AZ4</f>
        <v>736.40099999999995</v>
      </c>
      <c r="BA24" s="281">
        <f>'Carers Allowance'!BA4</f>
        <v>745.90700000000004</v>
      </c>
      <c r="BB24" s="281">
        <f>'Carers Allowance'!BB4</f>
        <v>782.37199999999996</v>
      </c>
      <c r="BC24" s="281">
        <f>'Carers Allowance'!BC4</f>
        <v>834.52800000000002</v>
      </c>
      <c r="BD24" s="281">
        <f>'Carers Allowance'!BD4</f>
        <v>867.01099999999997</v>
      </c>
      <c r="BE24" s="281">
        <f>'Carers Allowance'!BE4</f>
        <v>931.78101869</v>
      </c>
      <c r="BF24" s="281">
        <f>'Carers Allowance'!BF4</f>
        <v>993.10799999999995</v>
      </c>
      <c r="BG24" s="281">
        <f>'Carers Allowance'!BG4</f>
        <v>1053.6691153298639</v>
      </c>
      <c r="BH24" s="281">
        <f>'Carers Allowance'!BH4</f>
        <v>1096.0409999999999</v>
      </c>
      <c r="BI24" s="281">
        <f>'Carers Allowance'!BI4</f>
        <v>1149.1385723000005</v>
      </c>
      <c r="BJ24" s="281">
        <f>'Carers Allowance'!BJ4</f>
        <v>1181.2635561100005</v>
      </c>
      <c r="BK24" s="281">
        <f>'Carers Allowance'!BK4</f>
        <v>1279.8853888127105</v>
      </c>
      <c r="BL24" s="281">
        <f>'Carers Allowance'!BL4</f>
        <v>1362.9964772500002</v>
      </c>
      <c r="BM24" s="281">
        <f>'Carers Allowance'!BM4</f>
        <v>1494.8980367000006</v>
      </c>
      <c r="BN24" s="281">
        <f>'Carers Allowance'!BN4</f>
        <v>1572.0826307400002</v>
      </c>
      <c r="BO24" s="281">
        <f>'Carers Allowance'!BO4</f>
        <v>1732.9771967700003</v>
      </c>
      <c r="BP24" s="281">
        <f>'Carers Allowance'!BP4</f>
        <v>1927.2231981999998</v>
      </c>
      <c r="BQ24" s="281">
        <f>'Carers Allowance'!BQ4</f>
        <v>2088.2668163797011</v>
      </c>
      <c r="BR24" s="281">
        <f>'Carers Allowance'!BR4</f>
        <v>2319.2115774999988</v>
      </c>
      <c r="BS24" s="281">
        <f>'Carers Allowance'!BS4</f>
        <v>2545.4439678199992</v>
      </c>
      <c r="BT24" s="281">
        <f>'Carers Allowance'!BT4</f>
        <v>2666.973573598962</v>
      </c>
      <c r="BU24" s="281">
        <f>'Carers Allowance'!BU4</f>
        <v>2892.161640838689</v>
      </c>
      <c r="BV24" s="281">
        <f>'Carers Allowance'!BV4</f>
        <v>3164.4130606557947</v>
      </c>
      <c r="BW24" s="281">
        <f>'Carers Allowance'!BW4</f>
        <v>3365.2396331260629</v>
      </c>
      <c r="BX24" s="281">
        <f>'Carers Allowance'!BX4</f>
        <v>3534.8867153685569</v>
      </c>
      <c r="BY24" s="281">
        <f>'Carers Allowance'!BY4</f>
        <v>3712.396450144262</v>
      </c>
      <c r="BZ24" s="282">
        <f>'Carers Allowance'!BZ4</f>
        <v>3909.4062592792993</v>
      </c>
    </row>
    <row r="25" spans="1:78" s="245" customFormat="1" ht="24.75" customHeight="1" x14ac:dyDescent="0.25">
      <c r="A25" s="279"/>
      <c r="B25" s="283" t="s">
        <v>360</v>
      </c>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1">
        <v>0</v>
      </c>
      <c r="AI25" s="281">
        <v>0</v>
      </c>
      <c r="AJ25" s="281">
        <v>0</v>
      </c>
      <c r="AK25" s="281">
        <v>0</v>
      </c>
      <c r="AL25" s="281">
        <v>0</v>
      </c>
      <c r="AM25" s="281">
        <v>0</v>
      </c>
      <c r="AN25" s="281">
        <v>0</v>
      </c>
      <c r="AO25" s="281">
        <v>0</v>
      </c>
      <c r="AP25" s="281">
        <v>0</v>
      </c>
      <c r="AQ25" s="281">
        <v>0</v>
      </c>
      <c r="AR25" s="281">
        <v>0</v>
      </c>
      <c r="AS25" s="281">
        <v>0</v>
      </c>
      <c r="AT25" s="281">
        <v>0</v>
      </c>
      <c r="AU25" s="281">
        <v>0</v>
      </c>
      <c r="AV25" s="281">
        <v>0</v>
      </c>
      <c r="AW25" s="281">
        <v>0</v>
      </c>
      <c r="AX25" s="281">
        <v>0</v>
      </c>
      <c r="AY25" s="281">
        <v>0</v>
      </c>
      <c r="AZ25" s="281">
        <v>0</v>
      </c>
      <c r="BA25" s="281">
        <v>0</v>
      </c>
      <c r="BB25" s="281">
        <v>0</v>
      </c>
      <c r="BC25" s="281">
        <v>0</v>
      </c>
      <c r="BD25" s="281">
        <v>252.8506024179687</v>
      </c>
      <c r="BE25" s="281">
        <v>334.41491264418875</v>
      </c>
      <c r="BF25" s="281">
        <v>376.31615316717199</v>
      </c>
      <c r="BG25" s="281">
        <v>377.57849637345873</v>
      </c>
      <c r="BH25" s="281">
        <v>328.26976673374355</v>
      </c>
      <c r="BI25" s="281">
        <v>296.30574154435226</v>
      </c>
      <c r="BJ25" s="281">
        <v>290.48548701729464</v>
      </c>
      <c r="BK25" s="281">
        <v>283.72187865289749</v>
      </c>
      <c r="BL25" s="281">
        <v>276.94990169243857</v>
      </c>
      <c r="BM25" s="281">
        <v>304.28514955817326</v>
      </c>
      <c r="BN25" s="281">
        <v>388.24454173128282</v>
      </c>
      <c r="BO25" s="281">
        <v>430.68552026831782</v>
      </c>
      <c r="BP25" s="281">
        <v>508.21788711256067</v>
      </c>
      <c r="BQ25" s="281">
        <v>557.83154347728623</v>
      </c>
      <c r="BR25" s="281">
        <v>585.70178248498928</v>
      </c>
      <c r="BS25" s="281">
        <v>623.85925815614985</v>
      </c>
      <c r="BT25" s="281">
        <v>646.67156687815157</v>
      </c>
      <c r="BU25" s="281">
        <v>745.58450279032127</v>
      </c>
      <c r="BV25" s="281">
        <v>772.6267700783045</v>
      </c>
      <c r="BW25" s="281">
        <v>837.34519522478126</v>
      </c>
      <c r="BX25" s="281">
        <v>898.30128754195687</v>
      </c>
      <c r="BY25" s="281">
        <v>965.56732963397133</v>
      </c>
      <c r="BZ25" s="282">
        <v>1042.7956019427468</v>
      </c>
    </row>
    <row r="26" spans="1:78" s="245" customFormat="1" ht="24.75" customHeight="1" x14ac:dyDescent="0.25">
      <c r="A26" s="279"/>
      <c r="B26" s="283" t="s">
        <v>742</v>
      </c>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1">
        <f t="shared" ref="AH26:BX26" si="4">SUM(AH28:AH30,AH32)</f>
        <v>51.497172727332845</v>
      </c>
      <c r="AI26" s="281">
        <f t="shared" si="4"/>
        <v>56.414147956273574</v>
      </c>
      <c r="AJ26" s="281">
        <f t="shared" si="4"/>
        <v>72.615417878922116</v>
      </c>
      <c r="AK26" s="281">
        <f t="shared" si="4"/>
        <v>117.78692276529311</v>
      </c>
      <c r="AL26" s="281">
        <f t="shared" si="4"/>
        <v>151.22362386540289</v>
      </c>
      <c r="AM26" s="281">
        <f t="shared" si="4"/>
        <v>178.70507247687672</v>
      </c>
      <c r="AN26" s="281">
        <f t="shared" si="4"/>
        <v>201.80019075346371</v>
      </c>
      <c r="AO26" s="281">
        <f t="shared" si="4"/>
        <v>225.35883833034222</v>
      </c>
      <c r="AP26" s="281">
        <f t="shared" si="4"/>
        <v>242.96586799409306</v>
      </c>
      <c r="AQ26" s="281">
        <f t="shared" si="4"/>
        <v>251.3770479196252</v>
      </c>
      <c r="AR26" s="281">
        <f t="shared" si="4"/>
        <v>219.61099999999999</v>
      </c>
      <c r="AS26" s="281">
        <f t="shared" si="4"/>
        <v>302.30599999999998</v>
      </c>
      <c r="AT26" s="281">
        <f t="shared" si="4"/>
        <v>415.50300000000004</v>
      </c>
      <c r="AU26" s="281">
        <f t="shared" si="4"/>
        <v>549.82100000000003</v>
      </c>
      <c r="AV26" s="281">
        <f t="shared" si="4"/>
        <v>722.96500000000003</v>
      </c>
      <c r="AW26" s="281">
        <f t="shared" si="4"/>
        <v>963.53300000000002</v>
      </c>
      <c r="AX26" s="281">
        <f t="shared" si="4"/>
        <v>1237.7020586775143</v>
      </c>
      <c r="AY26" s="281">
        <f t="shared" si="4"/>
        <v>1440.7675679371928</v>
      </c>
      <c r="AZ26" s="281">
        <f t="shared" si="4"/>
        <v>1632.1173192887268</v>
      </c>
      <c r="BA26" s="281">
        <f t="shared" si="4"/>
        <v>1783.2014949487759</v>
      </c>
      <c r="BB26" s="281">
        <f t="shared" si="4"/>
        <v>1966.2753495570933</v>
      </c>
      <c r="BC26" s="281">
        <f t="shared" si="4"/>
        <v>2143.4684371455282</v>
      </c>
      <c r="BD26" s="281">
        <f t="shared" si="4"/>
        <v>2303.1767229957381</v>
      </c>
      <c r="BE26" s="281">
        <f t="shared" si="4"/>
        <v>2531.7035246192022</v>
      </c>
      <c r="BF26" s="281">
        <f t="shared" si="4"/>
        <v>2999.4614887041653</v>
      </c>
      <c r="BG26" s="281">
        <f t="shared" si="4"/>
        <v>2966.6712049912694</v>
      </c>
      <c r="BH26" s="281">
        <f t="shared" si="4"/>
        <v>3201.5130041258617</v>
      </c>
      <c r="BI26" s="281">
        <f t="shared" si="4"/>
        <v>3472.5465205192463</v>
      </c>
      <c r="BJ26" s="281">
        <f t="shared" si="4"/>
        <v>3760.9241738617989</v>
      </c>
      <c r="BK26" s="281">
        <f t="shared" si="4"/>
        <v>3996.4280011900032</v>
      </c>
      <c r="BL26" s="281">
        <f t="shared" si="4"/>
        <v>4891.7079022417884</v>
      </c>
      <c r="BM26" s="281">
        <f t="shared" si="4"/>
        <v>5587.16694369992</v>
      </c>
      <c r="BN26" s="281">
        <f t="shared" si="4"/>
        <v>5998.1093455519394</v>
      </c>
      <c r="BO26" s="281">
        <f t="shared" si="4"/>
        <v>6471.3592562218046</v>
      </c>
      <c r="BP26" s="281">
        <f t="shared" si="4"/>
        <v>6901.4624032787806</v>
      </c>
      <c r="BQ26" s="281">
        <f t="shared" si="4"/>
        <v>7141.9076247388075</v>
      </c>
      <c r="BR26" s="281">
        <f t="shared" si="4"/>
        <v>7733.6700263693729</v>
      </c>
      <c r="BS26" s="281">
        <f t="shared" si="4"/>
        <v>8132.5337356956888</v>
      </c>
      <c r="BT26" s="281">
        <f t="shared" si="4"/>
        <v>8108.0490092891159</v>
      </c>
      <c r="BU26" s="281">
        <f t="shared" si="4"/>
        <v>7891.0552770796758</v>
      </c>
      <c r="BV26" s="281">
        <f t="shared" si="4"/>
        <v>8366.695428140576</v>
      </c>
      <c r="BW26" s="281">
        <f t="shared" si="4"/>
        <v>8487.9717322601227</v>
      </c>
      <c r="BX26" s="281">
        <f t="shared" si="4"/>
        <v>8265.9043565925149</v>
      </c>
      <c r="BY26" s="281">
        <f>SUM(BY28:BY30,BY32)</f>
        <v>8515.7480237503605</v>
      </c>
      <c r="BZ26" s="282">
        <f>SUM(BZ28:BZ30,BZ32)</f>
        <v>8729.753599672611</v>
      </c>
    </row>
    <row r="27" spans="1:78" x14ac:dyDescent="0.2">
      <c r="A27" s="285"/>
      <c r="B27" s="289" t="s">
        <v>361</v>
      </c>
      <c r="C27" s="233"/>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5"/>
    </row>
    <row r="28" spans="1:78" x14ac:dyDescent="0.2">
      <c r="A28" s="285"/>
      <c r="B28" s="286" t="s">
        <v>362</v>
      </c>
      <c r="C28" s="233"/>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04" t="str">
        <f>'Housing benefits'!AH19</f>
        <v>-</v>
      </c>
      <c r="AI28" s="204" t="str">
        <f>'Housing benefits'!AI19</f>
        <v>-</v>
      </c>
      <c r="AJ28" s="204" t="str">
        <f>'Housing benefits'!AJ19</f>
        <v>-</v>
      </c>
      <c r="AK28" s="204" t="str">
        <f>'Housing benefits'!AK19</f>
        <v>-</v>
      </c>
      <c r="AL28" s="204" t="str">
        <f>'Housing benefits'!AL19</f>
        <v>-</v>
      </c>
      <c r="AM28" s="204" t="str">
        <f>'Housing benefits'!AM19</f>
        <v>-</v>
      </c>
      <c r="AN28" s="204" t="str">
        <f>'Housing benefits'!AN19</f>
        <v>-</v>
      </c>
      <c r="AO28" s="204" t="str">
        <f>'Housing benefits'!AO19</f>
        <v>-</v>
      </c>
      <c r="AP28" s="204" t="str">
        <f>'Housing benefits'!AP19</f>
        <v>-</v>
      </c>
      <c r="AQ28" s="204" t="str">
        <f>'Housing benefits'!AQ19</f>
        <v>-</v>
      </c>
      <c r="AR28" s="204" t="str">
        <f>'Housing benefits'!AR19</f>
        <v>-</v>
      </c>
      <c r="AS28" s="204" t="str">
        <f>'Housing benefits'!AS19</f>
        <v>-</v>
      </c>
      <c r="AT28" s="204" t="str">
        <f>'Housing benefits'!AT19</f>
        <v>-</v>
      </c>
      <c r="AU28" s="204" t="str">
        <f>'Housing benefits'!AU19</f>
        <v>-</v>
      </c>
      <c r="AV28" s="204" t="str">
        <f>'Housing benefits'!AV19</f>
        <v>-</v>
      </c>
      <c r="AW28" s="204" t="str">
        <f>'Housing benefits'!AW19</f>
        <v>-</v>
      </c>
      <c r="AX28" s="204" t="str">
        <f>'Housing benefits'!AX19</f>
        <v>-</v>
      </c>
      <c r="AY28" s="204" t="str">
        <f>'Housing benefits'!AY19</f>
        <v>-</v>
      </c>
      <c r="AZ28" s="204" t="str">
        <f>'Housing benefits'!AZ19</f>
        <v>-</v>
      </c>
      <c r="BA28" s="204" t="str">
        <f>'Housing benefits'!BA19</f>
        <v>-</v>
      </c>
      <c r="BB28" s="204" t="str">
        <f>'Housing benefits'!BB19</f>
        <v>-</v>
      </c>
      <c r="BC28" s="204" t="str">
        <f>'Housing benefits'!BC19</f>
        <v>-</v>
      </c>
      <c r="BD28" s="204" t="str">
        <f>'Housing benefits'!BD19</f>
        <v>-</v>
      </c>
      <c r="BE28" s="204" t="str">
        <f>'Housing benefits'!BE19</f>
        <v>-</v>
      </c>
      <c r="BF28" s="204" t="str">
        <f>'Housing benefits'!BF19</f>
        <v>-</v>
      </c>
      <c r="BG28" s="204" t="str">
        <f>'Housing benefits'!BG19</f>
        <v>-</v>
      </c>
      <c r="BH28" s="204" t="str">
        <f>'Housing benefits'!BH19</f>
        <v>-</v>
      </c>
      <c r="BI28" s="204" t="str">
        <f>'Housing benefits'!BI19</f>
        <v>-</v>
      </c>
      <c r="BJ28" s="204" t="str">
        <f>'Housing benefits'!BJ19</f>
        <v>-</v>
      </c>
      <c r="BK28" s="204" t="str">
        <f>'Housing benefits'!BK19</f>
        <v>-</v>
      </c>
      <c r="BL28" s="204">
        <f>'Housing benefits'!BL19</f>
        <v>315.32689004851829</v>
      </c>
      <c r="BM28" s="204">
        <f>'Housing benefits'!BM19</f>
        <v>391.93425198433891</v>
      </c>
      <c r="BN28" s="204">
        <f>'Housing benefits'!BN19</f>
        <v>465.09166515156534</v>
      </c>
      <c r="BO28" s="204">
        <f>'Housing benefits'!BO19</f>
        <v>540.50149467791391</v>
      </c>
      <c r="BP28" s="204">
        <f>'Housing benefits'!BP19</f>
        <v>626.09691811330299</v>
      </c>
      <c r="BQ28" s="204">
        <f>'Housing benefits'!BQ19</f>
        <v>695.36424794605682</v>
      </c>
      <c r="BR28" s="204">
        <f>'Housing benefits'!BR19</f>
        <v>781.28564014637732</v>
      </c>
      <c r="BS28" s="204">
        <f>'Housing benefits'!BS19</f>
        <v>885.7633665276046</v>
      </c>
      <c r="BT28" s="204">
        <f>'Housing benefits'!BT19</f>
        <v>935.86524437191224</v>
      </c>
      <c r="BU28" s="204">
        <f>'Housing benefits'!BU19</f>
        <v>952.61496389220883</v>
      </c>
      <c r="BV28" s="204">
        <f>'Housing benefits'!BV19</f>
        <v>1082.271258837676</v>
      </c>
      <c r="BW28" s="204">
        <f>'Housing benefits'!BW19</f>
        <v>1159.0730336830625</v>
      </c>
      <c r="BX28" s="204">
        <f>'Housing benefits'!BX19</f>
        <v>1231.8886311502372</v>
      </c>
      <c r="BY28" s="204">
        <f>'Housing benefits'!BY19</f>
        <v>1290.0656629467901</v>
      </c>
      <c r="BZ28" s="205">
        <f>'Housing benefits'!BZ19</f>
        <v>1339.3436879756478</v>
      </c>
    </row>
    <row r="29" spans="1:78" x14ac:dyDescent="0.2">
      <c r="A29" s="285"/>
      <c r="B29" s="286" t="s">
        <v>363</v>
      </c>
      <c r="C29" s="233"/>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04" t="str">
        <f>'Housing benefits'!AH22</f>
        <v>-</v>
      </c>
      <c r="AI29" s="204" t="str">
        <f>'Housing benefits'!AI22</f>
        <v>-</v>
      </c>
      <c r="AJ29" s="204" t="str">
        <f>'Housing benefits'!AJ22</f>
        <v>-</v>
      </c>
      <c r="AK29" s="204" t="str">
        <f>'Housing benefits'!AK22</f>
        <v>-</v>
      </c>
      <c r="AL29" s="204" t="str">
        <f>'Housing benefits'!AL22</f>
        <v>-</v>
      </c>
      <c r="AM29" s="204" t="str">
        <f>'Housing benefits'!AM22</f>
        <v>-</v>
      </c>
      <c r="AN29" s="204" t="str">
        <f>'Housing benefits'!AN22</f>
        <v>-</v>
      </c>
      <c r="AO29" s="204" t="str">
        <f>'Housing benefits'!AO22</f>
        <v>-</v>
      </c>
      <c r="AP29" s="204" t="str">
        <f>'Housing benefits'!AP22</f>
        <v>-</v>
      </c>
      <c r="AQ29" s="204" t="str">
        <f>'Housing benefits'!AQ22</f>
        <v>-</v>
      </c>
      <c r="AR29" s="204" t="str">
        <f>'Housing benefits'!AR22</f>
        <v>-</v>
      </c>
      <c r="AS29" s="204" t="str">
        <f>'Housing benefits'!AS22</f>
        <v>-</v>
      </c>
      <c r="AT29" s="204" t="str">
        <f>'Housing benefits'!AT22</f>
        <v>-</v>
      </c>
      <c r="AU29" s="204" t="str">
        <f>'Housing benefits'!AU22</f>
        <v>-</v>
      </c>
      <c r="AV29" s="204" t="str">
        <f>'Housing benefits'!AV22</f>
        <v>-</v>
      </c>
      <c r="AW29" s="204" t="str">
        <f>'Housing benefits'!AW22</f>
        <v>-</v>
      </c>
      <c r="AX29" s="204" t="str">
        <f>'Housing benefits'!AX22</f>
        <v>-</v>
      </c>
      <c r="AY29" s="204" t="str">
        <f>'Housing benefits'!AY22</f>
        <v>-</v>
      </c>
      <c r="AZ29" s="204" t="str">
        <f>'Housing benefits'!AZ22</f>
        <v>-</v>
      </c>
      <c r="BA29" s="204" t="str">
        <f>'Housing benefits'!BA22</f>
        <v>-</v>
      </c>
      <c r="BB29" s="204" t="str">
        <f>'Housing benefits'!BB22</f>
        <v>-</v>
      </c>
      <c r="BC29" s="204" t="str">
        <f>'Housing benefits'!BC22</f>
        <v>-</v>
      </c>
      <c r="BD29" s="204" t="str">
        <f>'Housing benefits'!BD22</f>
        <v>-</v>
      </c>
      <c r="BE29" s="204" t="str">
        <f>'Housing benefits'!BE22</f>
        <v>-</v>
      </c>
      <c r="BF29" s="204" t="str">
        <f>'Housing benefits'!BF22</f>
        <v>-</v>
      </c>
      <c r="BG29" s="204" t="str">
        <f>'Housing benefits'!BG22</f>
        <v>-</v>
      </c>
      <c r="BH29" s="204" t="str">
        <f>'Housing benefits'!BH22</f>
        <v>-</v>
      </c>
      <c r="BI29" s="204" t="str">
        <f>'Housing benefits'!BI22</f>
        <v>-</v>
      </c>
      <c r="BJ29" s="204" t="str">
        <f>'Housing benefits'!BJ22</f>
        <v>-</v>
      </c>
      <c r="BK29" s="204" t="str">
        <f>'Housing benefits'!BK22</f>
        <v>-</v>
      </c>
      <c r="BL29" s="204">
        <f>'Housing benefits'!BL22</f>
        <v>99.45993897531325</v>
      </c>
      <c r="BM29" s="204">
        <f>'Housing benefits'!BM22</f>
        <v>126.1038655767793</v>
      </c>
      <c r="BN29" s="204">
        <f>'Housing benefits'!BN22</f>
        <v>152.98604032937789</v>
      </c>
      <c r="BO29" s="204">
        <f>'Housing benefits'!BO22</f>
        <v>179.42766398503792</v>
      </c>
      <c r="BP29" s="204">
        <f>'Housing benefits'!BP22</f>
        <v>220.87045793975454</v>
      </c>
      <c r="BQ29" s="204">
        <f>'Housing benefits'!BQ22</f>
        <v>252.27197576665208</v>
      </c>
      <c r="BR29" s="204">
        <f>'Housing benefits'!BR22</f>
        <v>274.23709589580255</v>
      </c>
      <c r="BS29" s="204">
        <f>'Housing benefits'!BS22</f>
        <v>300.25519274908095</v>
      </c>
      <c r="BT29" s="204">
        <f>'Housing benefits'!BT22</f>
        <v>302.12204374352308</v>
      </c>
      <c r="BU29" s="204">
        <f>'Housing benefits'!BU22</f>
        <v>301.80591085061309</v>
      </c>
      <c r="BV29" s="204">
        <f>'Housing benefits'!BV22</f>
        <v>338.85719936309005</v>
      </c>
      <c r="BW29" s="204">
        <f>'Housing benefits'!BW22</f>
        <v>355.76005558452459</v>
      </c>
      <c r="BX29" s="204">
        <f>'Housing benefits'!BX22</f>
        <v>364.67085189880987</v>
      </c>
      <c r="BY29" s="204">
        <f>'Housing benefits'!BY22</f>
        <v>374.06714878223005</v>
      </c>
      <c r="BZ29" s="205">
        <f>'Housing benefits'!BZ22</f>
        <v>382.33009146733315</v>
      </c>
    </row>
    <row r="30" spans="1:78" x14ac:dyDescent="0.2">
      <c r="A30" s="285"/>
      <c r="B30" s="286" t="s">
        <v>364</v>
      </c>
      <c r="C30" s="233"/>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04" t="str">
        <f>'Housing benefits'!AH17</f>
        <v>-</v>
      </c>
      <c r="AI30" s="204" t="str">
        <f>'Housing benefits'!AI17</f>
        <v>-</v>
      </c>
      <c r="AJ30" s="204" t="str">
        <f>'Housing benefits'!AJ17</f>
        <v>-</v>
      </c>
      <c r="AK30" s="204" t="str">
        <f>'Housing benefits'!AK17</f>
        <v>-</v>
      </c>
      <c r="AL30" s="204" t="str">
        <f>'Housing benefits'!AL17</f>
        <v>-</v>
      </c>
      <c r="AM30" s="204" t="str">
        <f>'Housing benefits'!AM17</f>
        <v>-</v>
      </c>
      <c r="AN30" s="204" t="str">
        <f>'Housing benefits'!AN17</f>
        <v>-</v>
      </c>
      <c r="AO30" s="204" t="str">
        <f>'Housing benefits'!AO17</f>
        <v>-</v>
      </c>
      <c r="AP30" s="204" t="str">
        <f>'Housing benefits'!AP17</f>
        <v>-</v>
      </c>
      <c r="AQ30" s="204" t="str">
        <f>'Housing benefits'!AQ17</f>
        <v>-</v>
      </c>
      <c r="AR30" s="204" t="str">
        <f>'Housing benefits'!AR17</f>
        <v>-</v>
      </c>
      <c r="AS30" s="204" t="str">
        <f>'Housing benefits'!AS17</f>
        <v>-</v>
      </c>
      <c r="AT30" s="204" t="str">
        <f>'Housing benefits'!AT17</f>
        <v>-</v>
      </c>
      <c r="AU30" s="204" t="str">
        <f>'Housing benefits'!AU17</f>
        <v>-</v>
      </c>
      <c r="AV30" s="204" t="str">
        <f>'Housing benefits'!AV17</f>
        <v>-</v>
      </c>
      <c r="AW30" s="204" t="str">
        <f>'Housing benefits'!AW17</f>
        <v>-</v>
      </c>
      <c r="AX30" s="204" t="str">
        <f>'Housing benefits'!AX17</f>
        <v>-</v>
      </c>
      <c r="AY30" s="204" t="str">
        <f>'Housing benefits'!AY17</f>
        <v>-</v>
      </c>
      <c r="AZ30" s="204" t="str">
        <f>'Housing benefits'!AZ17</f>
        <v>-</v>
      </c>
      <c r="BA30" s="204" t="str">
        <f>'Housing benefits'!BA17</f>
        <v>-</v>
      </c>
      <c r="BB30" s="204" t="str">
        <f>'Housing benefits'!BB17</f>
        <v>-</v>
      </c>
      <c r="BC30" s="204" t="str">
        <f>'Housing benefits'!BC17</f>
        <v>-</v>
      </c>
      <c r="BD30" s="204" t="str">
        <f>'Housing benefits'!BD17</f>
        <v>-</v>
      </c>
      <c r="BE30" s="204" t="str">
        <f>'Housing benefits'!BE17</f>
        <v>-</v>
      </c>
      <c r="BF30" s="204" t="str">
        <f>'Housing benefits'!BF17</f>
        <v>-</v>
      </c>
      <c r="BG30" s="204" t="str">
        <f>'Housing benefits'!BG17</f>
        <v>-</v>
      </c>
      <c r="BH30" s="204" t="str">
        <f>'Housing benefits'!BH17</f>
        <v>-</v>
      </c>
      <c r="BI30" s="204" t="str">
        <f>'Housing benefits'!BI17</f>
        <v>-</v>
      </c>
      <c r="BJ30" s="204" t="str">
        <f>'Housing benefits'!BJ17</f>
        <v>-</v>
      </c>
      <c r="BK30" s="204" t="str">
        <f>'Housing benefits'!BK17</f>
        <v>-</v>
      </c>
      <c r="BL30" s="204">
        <f>'Housing benefits'!BL17</f>
        <v>4476.9210732179572</v>
      </c>
      <c r="BM30" s="204">
        <f>'Housing benefits'!BM17</f>
        <v>5069.1288261388017</v>
      </c>
      <c r="BN30" s="204">
        <f>'Housing benefits'!BN17</f>
        <v>5380.0316400709962</v>
      </c>
      <c r="BO30" s="204">
        <f>'Housing benefits'!BO17</f>
        <v>5751.430097558853</v>
      </c>
      <c r="BP30" s="204">
        <f>'Housing benefits'!BP17</f>
        <v>6054.4950272257229</v>
      </c>
      <c r="BQ30" s="204">
        <f>'Housing benefits'!BQ17</f>
        <v>6194.2714010260988</v>
      </c>
      <c r="BR30" s="204">
        <f>'Housing benefits'!BR17</f>
        <v>6678.1472903271933</v>
      </c>
      <c r="BS30" s="204">
        <f>'Housing benefits'!BS17</f>
        <v>6946.5151764190032</v>
      </c>
      <c r="BT30" s="204">
        <f>'Housing benefits'!BT17</f>
        <v>6870.0617211736808</v>
      </c>
      <c r="BU30" s="204">
        <f>'Housing benefits'!BU17</f>
        <v>6636.6344023368538</v>
      </c>
      <c r="BV30" s="204">
        <f>'Housing benefits'!BV17</f>
        <v>6945.5669699398095</v>
      </c>
      <c r="BW30" s="204">
        <f>'Housing benefits'!BW17</f>
        <v>6973.1386429925351</v>
      </c>
      <c r="BX30" s="204">
        <f>'Housing benefits'!BX17</f>
        <v>6669.3448735434677</v>
      </c>
      <c r="BY30" s="204">
        <f>'Housing benefits'!BY17</f>
        <v>6851.615212021341</v>
      </c>
      <c r="BZ30" s="205">
        <f>'Housing benefits'!BZ17</f>
        <v>7008.079820229631</v>
      </c>
    </row>
    <row r="31" spans="1:78" x14ac:dyDescent="0.2">
      <c r="A31" s="285"/>
      <c r="B31" s="289" t="s">
        <v>365</v>
      </c>
      <c r="C31" s="233"/>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5"/>
    </row>
    <row r="32" spans="1:78" s="292" customFormat="1" ht="26.25" customHeight="1" thickBot="1" x14ac:dyDescent="0.25">
      <c r="A32" s="290"/>
      <c r="B32" s="291" t="s">
        <v>366</v>
      </c>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4">
        <f>'Housing benefits'!AH30</f>
        <v>51.497172727332845</v>
      </c>
      <c r="AI32" s="294">
        <f>'Housing benefits'!AI30</f>
        <v>56.414147956273574</v>
      </c>
      <c r="AJ32" s="294">
        <f>'Housing benefits'!AJ30</f>
        <v>72.615417878922116</v>
      </c>
      <c r="AK32" s="294">
        <f>'Housing benefits'!AK30</f>
        <v>117.78692276529311</v>
      </c>
      <c r="AL32" s="294">
        <f>'Housing benefits'!AL30</f>
        <v>151.22362386540289</v>
      </c>
      <c r="AM32" s="294">
        <f>'Housing benefits'!AM30</f>
        <v>178.70507247687672</v>
      </c>
      <c r="AN32" s="294">
        <f>'Housing benefits'!AN30</f>
        <v>201.80019075346371</v>
      </c>
      <c r="AO32" s="294">
        <f>'Housing benefits'!AO30</f>
        <v>225.35883833034222</v>
      </c>
      <c r="AP32" s="294">
        <f>'Housing benefits'!AP30</f>
        <v>242.96586799409306</v>
      </c>
      <c r="AQ32" s="294">
        <f>'Housing benefits'!AQ30</f>
        <v>251.3770479196252</v>
      </c>
      <c r="AR32" s="294">
        <f>'Housing benefits'!AR30</f>
        <v>219.61099999999999</v>
      </c>
      <c r="AS32" s="294">
        <f>'Housing benefits'!AS30</f>
        <v>302.30599999999998</v>
      </c>
      <c r="AT32" s="294">
        <f>'Housing benefits'!AT30</f>
        <v>415.50300000000004</v>
      </c>
      <c r="AU32" s="294">
        <f>'Housing benefits'!AU30</f>
        <v>549.82100000000003</v>
      </c>
      <c r="AV32" s="294">
        <f>'Housing benefits'!AV30</f>
        <v>722.96500000000003</v>
      </c>
      <c r="AW32" s="294">
        <f>'Housing benefits'!AW30</f>
        <v>963.53300000000002</v>
      </c>
      <c r="AX32" s="294">
        <f>'Housing benefits'!AX30</f>
        <v>1237.7020586775143</v>
      </c>
      <c r="AY32" s="294">
        <f>'Housing benefits'!AY30</f>
        <v>1440.7675679371928</v>
      </c>
      <c r="AZ32" s="294">
        <f>'Housing benefits'!AZ30</f>
        <v>1632.1173192887268</v>
      </c>
      <c r="BA32" s="294">
        <f>'Housing benefits'!BA30</f>
        <v>1783.2014949487759</v>
      </c>
      <c r="BB32" s="294">
        <f>'Housing benefits'!BB30</f>
        <v>1966.2753495570933</v>
      </c>
      <c r="BC32" s="294">
        <f>'Housing benefits'!BC30</f>
        <v>2143.4684371455282</v>
      </c>
      <c r="BD32" s="294">
        <f>'Housing benefits'!BD30</f>
        <v>2303.1767229957381</v>
      </c>
      <c r="BE32" s="294">
        <f>'Housing benefits'!BE30</f>
        <v>2531.7035246192022</v>
      </c>
      <c r="BF32" s="294">
        <f>'Housing benefits'!BF30</f>
        <v>2999.4614887041653</v>
      </c>
      <c r="BG32" s="294">
        <f>'Housing benefits'!BG30</f>
        <v>2966.6712049912694</v>
      </c>
      <c r="BH32" s="294">
        <f>'Housing benefits'!BH30</f>
        <v>3201.5130041258617</v>
      </c>
      <c r="BI32" s="294">
        <f>'Housing benefits'!BI30</f>
        <v>3472.5465205192463</v>
      </c>
      <c r="BJ32" s="294">
        <f>'Housing benefits'!BJ30</f>
        <v>3760.9241738617989</v>
      </c>
      <c r="BK32" s="294">
        <f>'Housing benefits'!BK30</f>
        <v>3996.4280011900032</v>
      </c>
      <c r="BL32" s="294">
        <v>0</v>
      </c>
      <c r="BM32" s="294">
        <v>0</v>
      </c>
      <c r="BN32" s="294">
        <v>0</v>
      </c>
      <c r="BO32" s="294">
        <v>0</v>
      </c>
      <c r="BP32" s="294">
        <v>0</v>
      </c>
      <c r="BQ32" s="294">
        <v>0</v>
      </c>
      <c r="BR32" s="294">
        <v>0</v>
      </c>
      <c r="BS32" s="294">
        <v>0</v>
      </c>
      <c r="BT32" s="294">
        <v>0</v>
      </c>
      <c r="BU32" s="294">
        <v>0</v>
      </c>
      <c r="BV32" s="294">
        <v>0</v>
      </c>
      <c r="BW32" s="294">
        <v>0</v>
      </c>
      <c r="BX32" s="294">
        <v>0</v>
      </c>
      <c r="BY32" s="294">
        <v>0</v>
      </c>
      <c r="BZ32" s="295">
        <v>0</v>
      </c>
    </row>
    <row r="33" spans="1:78" ht="31.5" x14ac:dyDescent="0.25">
      <c r="A33" s="41"/>
      <c r="B33" s="191" t="s">
        <v>17</v>
      </c>
      <c r="C33" s="192"/>
      <c r="D33" s="43" t="s">
        <v>618</v>
      </c>
      <c r="E33" s="43" t="s">
        <v>619</v>
      </c>
      <c r="F33" s="43" t="s">
        <v>620</v>
      </c>
      <c r="G33" s="43" t="s">
        <v>621</v>
      </c>
      <c r="H33" s="43" t="s">
        <v>622</v>
      </c>
      <c r="I33" s="43" t="s">
        <v>623</v>
      </c>
      <c r="J33" s="43" t="s">
        <v>624</v>
      </c>
      <c r="K33" s="43" t="s">
        <v>625</v>
      </c>
      <c r="L33" s="43" t="s">
        <v>626</v>
      </c>
      <c r="M33" s="43" t="s">
        <v>627</v>
      </c>
      <c r="N33" s="43" t="s">
        <v>628</v>
      </c>
      <c r="O33" s="43" t="s">
        <v>629</v>
      </c>
      <c r="P33" s="43" t="s">
        <v>630</v>
      </c>
      <c r="Q33" s="43" t="s">
        <v>631</v>
      </c>
      <c r="R33" s="43" t="s">
        <v>632</v>
      </c>
      <c r="S33" s="43" t="s">
        <v>633</v>
      </c>
      <c r="T33" s="43" t="s">
        <v>634</v>
      </c>
      <c r="U33" s="43" t="s">
        <v>635</v>
      </c>
      <c r="V33" s="43" t="s">
        <v>636</v>
      </c>
      <c r="W33" s="43" t="s">
        <v>637</v>
      </c>
      <c r="X33" s="43" t="s">
        <v>638</v>
      </c>
      <c r="Y33" s="43" t="s">
        <v>639</v>
      </c>
      <c r="Z33" s="43" t="s">
        <v>640</v>
      </c>
      <c r="AA33" s="43" t="s">
        <v>641</v>
      </c>
      <c r="AB33" s="43" t="s">
        <v>642</v>
      </c>
      <c r="AC33" s="43" t="s">
        <v>643</v>
      </c>
      <c r="AD33" s="43" t="s">
        <v>644</v>
      </c>
      <c r="AE33" s="43" t="s">
        <v>645</v>
      </c>
      <c r="AF33" s="43" t="s">
        <v>646</v>
      </c>
      <c r="AG33" s="43" t="s">
        <v>647</v>
      </c>
      <c r="AH33" s="43" t="s">
        <v>648</v>
      </c>
      <c r="AI33" s="43" t="s">
        <v>649</v>
      </c>
      <c r="AJ33" s="43" t="s">
        <v>650</v>
      </c>
      <c r="AK33" s="43" t="s">
        <v>651</v>
      </c>
      <c r="AL33" s="43" t="s">
        <v>652</v>
      </c>
      <c r="AM33" s="43" t="s">
        <v>653</v>
      </c>
      <c r="AN33" s="43" t="s">
        <v>654</v>
      </c>
      <c r="AO33" s="43" t="s">
        <v>655</v>
      </c>
      <c r="AP33" s="43" t="s">
        <v>656</v>
      </c>
      <c r="AQ33" s="43" t="s">
        <v>657</v>
      </c>
      <c r="AR33" s="43" t="s">
        <v>658</v>
      </c>
      <c r="AS33" s="43" t="s">
        <v>659</v>
      </c>
      <c r="AT33" s="43" t="s">
        <v>660</v>
      </c>
      <c r="AU33" s="43" t="s">
        <v>661</v>
      </c>
      <c r="AV33" s="43" t="s">
        <v>662</v>
      </c>
      <c r="AW33" s="43" t="s">
        <v>663</v>
      </c>
      <c r="AX33" s="43" t="s">
        <v>664</v>
      </c>
      <c r="AY33" s="43" t="s">
        <v>588</v>
      </c>
      <c r="AZ33" s="43" t="s">
        <v>589</v>
      </c>
      <c r="BA33" s="43" t="s">
        <v>590</v>
      </c>
      <c r="BB33" s="43" t="s">
        <v>591</v>
      </c>
      <c r="BC33" s="43" t="s">
        <v>592</v>
      </c>
      <c r="BD33" s="43" t="s">
        <v>593</v>
      </c>
      <c r="BE33" s="43" t="s">
        <v>594</v>
      </c>
      <c r="BF33" s="43" t="s">
        <v>595</v>
      </c>
      <c r="BG33" s="43" t="s">
        <v>596</v>
      </c>
      <c r="BH33" s="43" t="s">
        <v>597</v>
      </c>
      <c r="BI33" s="43" t="s">
        <v>598</v>
      </c>
      <c r="BJ33" s="43" t="s">
        <v>599</v>
      </c>
      <c r="BK33" s="43" t="s">
        <v>600</v>
      </c>
      <c r="BL33" s="43" t="s">
        <v>601</v>
      </c>
      <c r="BM33" s="43" t="s">
        <v>602</v>
      </c>
      <c r="BN33" s="43" t="s">
        <v>603</v>
      </c>
      <c r="BO33" s="43" t="s">
        <v>604</v>
      </c>
      <c r="BP33" s="43" t="s">
        <v>605</v>
      </c>
      <c r="BQ33" s="43" t="s">
        <v>606</v>
      </c>
      <c r="BR33" s="43" t="s">
        <v>607</v>
      </c>
      <c r="BS33" s="43" t="s">
        <v>608</v>
      </c>
      <c r="BT33" s="43" t="s">
        <v>609</v>
      </c>
      <c r="BU33" s="43" t="s">
        <v>610</v>
      </c>
      <c r="BV33" s="43" t="s">
        <v>611</v>
      </c>
      <c r="BW33" s="43" t="s">
        <v>612</v>
      </c>
      <c r="BX33" s="43" t="s">
        <v>613</v>
      </c>
      <c r="BY33" s="43" t="s">
        <v>614</v>
      </c>
      <c r="BZ33" s="44" t="s">
        <v>615</v>
      </c>
    </row>
    <row r="34" spans="1:78" s="234" customFormat="1" ht="15.75" x14ac:dyDescent="0.25">
      <c r="A34" s="296"/>
      <c r="B34" s="93" t="s">
        <v>225</v>
      </c>
      <c r="C34" s="198"/>
      <c r="D34" s="277" t="s">
        <v>616</v>
      </c>
      <c r="E34" s="277" t="s">
        <v>616</v>
      </c>
      <c r="F34" s="277" t="s">
        <v>616</v>
      </c>
      <c r="G34" s="277" t="s">
        <v>616</v>
      </c>
      <c r="H34" s="277" t="s">
        <v>616</v>
      </c>
      <c r="I34" s="277" t="s">
        <v>616</v>
      </c>
      <c r="J34" s="277" t="s">
        <v>616</v>
      </c>
      <c r="K34" s="277" t="s">
        <v>616</v>
      </c>
      <c r="L34" s="277" t="s">
        <v>616</v>
      </c>
      <c r="M34" s="277" t="s">
        <v>616</v>
      </c>
      <c r="N34" s="277" t="s">
        <v>616</v>
      </c>
      <c r="O34" s="277" t="s">
        <v>616</v>
      </c>
      <c r="P34" s="277" t="s">
        <v>616</v>
      </c>
      <c r="Q34" s="277" t="s">
        <v>616</v>
      </c>
      <c r="R34" s="277" t="s">
        <v>616</v>
      </c>
      <c r="S34" s="277" t="s">
        <v>616</v>
      </c>
      <c r="T34" s="277" t="s">
        <v>616</v>
      </c>
      <c r="U34" s="277" t="s">
        <v>616</v>
      </c>
      <c r="V34" s="277" t="s">
        <v>616</v>
      </c>
      <c r="W34" s="277" t="s">
        <v>616</v>
      </c>
      <c r="X34" s="277" t="s">
        <v>616</v>
      </c>
      <c r="Y34" s="277" t="s">
        <v>616</v>
      </c>
      <c r="Z34" s="277" t="s">
        <v>616</v>
      </c>
      <c r="AA34" s="277" t="s">
        <v>616</v>
      </c>
      <c r="AB34" s="277" t="s">
        <v>616</v>
      </c>
      <c r="AC34" s="277" t="s">
        <v>616</v>
      </c>
      <c r="AD34" s="277" t="s">
        <v>616</v>
      </c>
      <c r="AE34" s="277" t="s">
        <v>616</v>
      </c>
      <c r="AF34" s="277" t="s">
        <v>616</v>
      </c>
      <c r="AG34" s="277" t="s">
        <v>616</v>
      </c>
      <c r="AH34" s="277" t="s">
        <v>616</v>
      </c>
      <c r="AI34" s="277" t="s">
        <v>616</v>
      </c>
      <c r="AJ34" s="277" t="s">
        <v>616</v>
      </c>
      <c r="AK34" s="277" t="s">
        <v>616</v>
      </c>
      <c r="AL34" s="277" t="s">
        <v>616</v>
      </c>
      <c r="AM34" s="277" t="s">
        <v>616</v>
      </c>
      <c r="AN34" s="277" t="s">
        <v>616</v>
      </c>
      <c r="AO34" s="277" t="s">
        <v>616</v>
      </c>
      <c r="AP34" s="277" t="s">
        <v>616</v>
      </c>
      <c r="AQ34" s="277" t="s">
        <v>616</v>
      </c>
      <c r="AR34" s="277" t="s">
        <v>616</v>
      </c>
      <c r="AS34" s="277" t="s">
        <v>616</v>
      </c>
      <c r="AT34" s="277" t="s">
        <v>616</v>
      </c>
      <c r="AU34" s="277" t="s">
        <v>616</v>
      </c>
      <c r="AV34" s="277" t="s">
        <v>616</v>
      </c>
      <c r="AW34" s="277" t="s">
        <v>616</v>
      </c>
      <c r="AX34" s="277" t="s">
        <v>616</v>
      </c>
      <c r="AY34" s="277" t="s">
        <v>616</v>
      </c>
      <c r="AZ34" s="277" t="s">
        <v>616</v>
      </c>
      <c r="BA34" s="277" t="s">
        <v>616</v>
      </c>
      <c r="BB34" s="277" t="s">
        <v>616</v>
      </c>
      <c r="BC34" s="277" t="s">
        <v>616</v>
      </c>
      <c r="BD34" s="277" t="s">
        <v>616</v>
      </c>
      <c r="BE34" s="277" t="s">
        <v>616</v>
      </c>
      <c r="BF34" s="277" t="s">
        <v>616</v>
      </c>
      <c r="BG34" s="277" t="s">
        <v>616</v>
      </c>
      <c r="BH34" s="277" t="s">
        <v>616</v>
      </c>
      <c r="BI34" s="277" t="s">
        <v>616</v>
      </c>
      <c r="BJ34" s="277" t="s">
        <v>616</v>
      </c>
      <c r="BK34" s="277" t="s">
        <v>616</v>
      </c>
      <c r="BL34" s="277" t="s">
        <v>616</v>
      </c>
      <c r="BM34" s="277" t="s">
        <v>616</v>
      </c>
      <c r="BN34" s="277" t="s">
        <v>616</v>
      </c>
      <c r="BO34" s="277" t="s">
        <v>616</v>
      </c>
      <c r="BP34" s="277" t="s">
        <v>616</v>
      </c>
      <c r="BQ34" s="277" t="s">
        <v>616</v>
      </c>
      <c r="BR34" s="277" t="s">
        <v>616</v>
      </c>
      <c r="BS34" s="277" t="s">
        <v>616</v>
      </c>
      <c r="BT34" s="277" t="s">
        <v>616</v>
      </c>
      <c r="BU34" s="277" t="s">
        <v>617</v>
      </c>
      <c r="BV34" s="277" t="s">
        <v>617</v>
      </c>
      <c r="BW34" s="277" t="s">
        <v>617</v>
      </c>
      <c r="BX34" s="277" t="s">
        <v>617</v>
      </c>
      <c r="BY34" s="277" t="s">
        <v>617</v>
      </c>
      <c r="BZ34" s="278" t="s">
        <v>617</v>
      </c>
    </row>
    <row r="35" spans="1:78" ht="26.25" customHeight="1" x14ac:dyDescent="0.25">
      <c r="A35" s="279"/>
      <c r="B35" s="280" t="s">
        <v>93</v>
      </c>
      <c r="C35" s="245"/>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v>10435.074025736147</v>
      </c>
      <c r="AI35" s="281">
        <v>9907.3587743642511</v>
      </c>
      <c r="AJ35" s="281">
        <v>9539.6433745672712</v>
      </c>
      <c r="AK35" s="281">
        <v>10121.898661885793</v>
      </c>
      <c r="AL35" s="281">
        <v>10512.364719836865</v>
      </c>
      <c r="AM35" s="281">
        <v>10790.339819030412</v>
      </c>
      <c r="AN35" s="281">
        <v>11609.182045308291</v>
      </c>
      <c r="AO35" s="281">
        <v>12286.488196048002</v>
      </c>
      <c r="AP35" s="281">
        <v>13364.704980950937</v>
      </c>
      <c r="AQ35" s="281">
        <v>14106.619695151552</v>
      </c>
      <c r="AR35" s="281">
        <v>14754.384551807583</v>
      </c>
      <c r="AS35" s="281">
        <v>15621.214746716438</v>
      </c>
      <c r="AT35" s="281">
        <v>16890.001435691476</v>
      </c>
      <c r="AU35" s="281">
        <v>19923.624484713866</v>
      </c>
      <c r="AV35" s="281">
        <v>23372.282837602503</v>
      </c>
      <c r="AW35" s="281">
        <v>27121.7378214245</v>
      </c>
      <c r="AX35" s="281">
        <v>29913.090360900223</v>
      </c>
      <c r="AY35" s="281">
        <v>31450.857111714824</v>
      </c>
      <c r="AZ35" s="281">
        <v>32322.320154036839</v>
      </c>
      <c r="BA35" s="281">
        <v>33194.585714540517</v>
      </c>
      <c r="BB35" s="281">
        <v>33802.65645715822</v>
      </c>
      <c r="BC35" s="281">
        <v>34331.813097037309</v>
      </c>
      <c r="BD35" s="281">
        <v>35452.915668689187</v>
      </c>
      <c r="BE35" s="281">
        <v>37065.455215563321</v>
      </c>
      <c r="BF35" s="281">
        <v>37714.215980483605</v>
      </c>
      <c r="BG35" s="281">
        <v>38150.65250805558</v>
      </c>
      <c r="BH35" s="281">
        <v>37869.78631601356</v>
      </c>
      <c r="BI35" s="281">
        <v>38015.162481568463</v>
      </c>
      <c r="BJ35" s="281">
        <v>38107.73829282754</v>
      </c>
      <c r="BK35" s="281">
        <v>39435.861442551119</v>
      </c>
      <c r="BL35" s="281">
        <v>40707.637585134289</v>
      </c>
      <c r="BM35" s="281">
        <v>43344.178395031333</v>
      </c>
      <c r="BN35" s="281">
        <v>43912.857006541373</v>
      </c>
      <c r="BO35" s="281">
        <v>45026.751717105923</v>
      </c>
      <c r="BP35" s="281">
        <v>45991.537643582858</v>
      </c>
      <c r="BQ35" s="281">
        <v>46147.374798234123</v>
      </c>
      <c r="BR35" s="281">
        <v>48822.155509747252</v>
      </c>
      <c r="BS35" s="281">
        <v>50961.531014471962</v>
      </c>
      <c r="BT35" s="281">
        <v>50702.156048156168</v>
      </c>
      <c r="BU35" s="281">
        <v>51519.534933106705</v>
      </c>
      <c r="BV35" s="281">
        <v>53173.959413449971</v>
      </c>
      <c r="BW35" s="281">
        <v>53728.72955622508</v>
      </c>
      <c r="BX35" s="281">
        <v>54144.566628197543</v>
      </c>
      <c r="BY35" s="281">
        <v>54995.219571058558</v>
      </c>
      <c r="BZ35" s="282">
        <v>56009.333941579098</v>
      </c>
    </row>
    <row r="36" spans="1:78" ht="24.75" customHeight="1" x14ac:dyDescent="0.25">
      <c r="A36" s="279"/>
      <c r="B36" s="283" t="s">
        <v>349</v>
      </c>
      <c r="C36" s="245"/>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1">
        <v>993.37778352142004</v>
      </c>
      <c r="AI36" s="281">
        <v>1106.78455078302</v>
      </c>
      <c r="AJ36" s="281">
        <v>1277.2092806198195</v>
      </c>
      <c r="AK36" s="281">
        <v>1509.9753168130296</v>
      </c>
      <c r="AL36" s="281">
        <v>1787.8629883267226</v>
      </c>
      <c r="AM36" s="281">
        <v>2134.1858776138783</v>
      </c>
      <c r="AN36" s="281">
        <v>2354.270685656913</v>
      </c>
      <c r="AO36" s="281">
        <v>2648.8574449578364</v>
      </c>
      <c r="AP36" s="281">
        <v>2968.2490053248039</v>
      </c>
      <c r="AQ36" s="281">
        <v>3248.3032948797741</v>
      </c>
      <c r="AR36" s="281">
        <v>3428.3595532579952</v>
      </c>
      <c r="AS36" s="281">
        <v>3657.1411724827658</v>
      </c>
      <c r="AT36" s="281">
        <v>3972.5428749417288</v>
      </c>
      <c r="AU36" s="281">
        <v>4591.533385720707</v>
      </c>
      <c r="AV36" s="281">
        <v>5817.3633151969671</v>
      </c>
      <c r="AW36" s="281">
        <v>7222.1599045144249</v>
      </c>
      <c r="AX36" s="281">
        <v>7949.8787910394549</v>
      </c>
      <c r="AY36" s="281">
        <v>9093.6091643585696</v>
      </c>
      <c r="AZ36" s="281">
        <v>10086.200225271545</v>
      </c>
      <c r="BA36" s="281">
        <v>10860.55377149798</v>
      </c>
      <c r="BB36" s="281">
        <v>11454.517320898487</v>
      </c>
      <c r="BC36" s="281">
        <v>12098.375479673445</v>
      </c>
      <c r="BD36" s="281">
        <v>12573.660972336398</v>
      </c>
      <c r="BE36" s="281">
        <v>13395.250902021846</v>
      </c>
      <c r="BF36" s="281">
        <v>13895.694960665127</v>
      </c>
      <c r="BG36" s="281">
        <v>14570.122078892429</v>
      </c>
      <c r="BH36" s="281">
        <v>15091.944635500931</v>
      </c>
      <c r="BI36" s="281">
        <v>15696.239683329568</v>
      </c>
      <c r="BJ36" s="281">
        <v>16144.710957615151</v>
      </c>
      <c r="BK36" s="281">
        <v>16945.476224085982</v>
      </c>
      <c r="BL36" s="281">
        <v>17610.590762373035</v>
      </c>
      <c r="BM36" s="281">
        <v>18842.655777462242</v>
      </c>
      <c r="BN36" s="281">
        <v>19107.243387218597</v>
      </c>
      <c r="BO36" s="281">
        <v>19717.849528790535</v>
      </c>
      <c r="BP36" s="281">
        <v>20396.02601800409</v>
      </c>
      <c r="BQ36" s="281">
        <v>20458.845527669982</v>
      </c>
      <c r="BR36" s="281">
        <v>21737.742351859881</v>
      </c>
      <c r="BS36" s="281">
        <v>22572.177945767871</v>
      </c>
      <c r="BT36" s="281">
        <v>22510.904006415134</v>
      </c>
      <c r="BU36" s="281">
        <v>23230.274019528617</v>
      </c>
      <c r="BV36" s="281">
        <v>24428.731596556874</v>
      </c>
      <c r="BW36" s="281">
        <v>25506.852087233299</v>
      </c>
      <c r="BX36" s="281">
        <v>26252.475301399762</v>
      </c>
      <c r="BY36" s="281">
        <v>26833.574187041238</v>
      </c>
      <c r="BZ36" s="282">
        <v>27521.164460377786</v>
      </c>
    </row>
    <row r="37" spans="1:78" x14ac:dyDescent="0.2">
      <c r="A37" s="285"/>
      <c r="B37" s="286" t="s">
        <v>125</v>
      </c>
      <c r="C37" s="233"/>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04">
        <v>0</v>
      </c>
      <c r="AI37" s="204">
        <v>0</v>
      </c>
      <c r="AJ37" s="204">
        <v>0</v>
      </c>
      <c r="AK37" s="204">
        <v>0</v>
      </c>
      <c r="AL37" s="204">
        <v>0</v>
      </c>
      <c r="AM37" s="204">
        <v>0</v>
      </c>
      <c r="AN37" s="204">
        <v>0</v>
      </c>
      <c r="AO37" s="204">
        <v>0</v>
      </c>
      <c r="AP37" s="204">
        <v>0</v>
      </c>
      <c r="AQ37" s="204">
        <v>0</v>
      </c>
      <c r="AR37" s="204">
        <v>0</v>
      </c>
      <c r="AS37" s="204">
        <v>0</v>
      </c>
      <c r="AT37" s="204">
        <v>0</v>
      </c>
      <c r="AU37" s="204">
        <v>0</v>
      </c>
      <c r="AV37" s="204">
        <v>0</v>
      </c>
      <c r="AW37" s="204">
        <v>0</v>
      </c>
      <c r="AX37" s="204">
        <v>0</v>
      </c>
      <c r="AY37" s="204">
        <v>0</v>
      </c>
      <c r="AZ37" s="204">
        <v>0</v>
      </c>
      <c r="BA37" s="204">
        <v>0</v>
      </c>
      <c r="BB37" s="204">
        <v>0</v>
      </c>
      <c r="BC37" s="204">
        <v>0</v>
      </c>
      <c r="BD37" s="204">
        <v>0</v>
      </c>
      <c r="BE37" s="204">
        <v>0</v>
      </c>
      <c r="BF37" s="204">
        <v>0</v>
      </c>
      <c r="BG37" s="204">
        <v>0</v>
      </c>
      <c r="BH37" s="204">
        <v>0</v>
      </c>
      <c r="BI37" s="204">
        <v>0</v>
      </c>
      <c r="BJ37" s="204">
        <v>0</v>
      </c>
      <c r="BK37" s="204">
        <v>0</v>
      </c>
      <c r="BL37" s="204">
        <v>0</v>
      </c>
      <c r="BM37" s="204">
        <v>0</v>
      </c>
      <c r="BN37" s="204">
        <v>0</v>
      </c>
      <c r="BO37" s="204">
        <v>0</v>
      </c>
      <c r="BP37" s="204">
        <v>0</v>
      </c>
      <c r="BQ37" s="204">
        <v>5.0586934772947387</v>
      </c>
      <c r="BR37" s="204">
        <v>6.3152076807023088</v>
      </c>
      <c r="BS37" s="204">
        <v>7.2031514891794615</v>
      </c>
      <c r="BT37" s="204">
        <v>7.463379807476632</v>
      </c>
      <c r="BU37" s="204">
        <v>8.0522370775507959</v>
      </c>
      <c r="BV37" s="204">
        <v>8.7052149377020225</v>
      </c>
      <c r="BW37" s="204">
        <v>9.2557297159307694</v>
      </c>
      <c r="BX37" s="204">
        <v>9.8096093111943592</v>
      </c>
      <c r="BY37" s="204">
        <v>10.351075131893012</v>
      </c>
      <c r="BZ37" s="205">
        <v>10.8966584641261</v>
      </c>
    </row>
    <row r="38" spans="1:78" x14ac:dyDescent="0.2">
      <c r="A38" s="285"/>
      <c r="B38" s="286" t="s">
        <v>127</v>
      </c>
      <c r="C38" s="233"/>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04">
        <v>776.22077968185386</v>
      </c>
      <c r="AI38" s="204">
        <v>794.51319538352516</v>
      </c>
      <c r="AJ38" s="204">
        <v>862.53094275624176</v>
      </c>
      <c r="AK38" s="204">
        <v>990.63986987733551</v>
      </c>
      <c r="AL38" s="204">
        <v>1127.5567829353195</v>
      </c>
      <c r="AM38" s="204">
        <v>1322.1802370699247</v>
      </c>
      <c r="AN38" s="204">
        <v>1454.9999087321694</v>
      </c>
      <c r="AO38" s="204">
        <v>1639.996576932379</v>
      </c>
      <c r="AP38" s="204">
        <v>1788.2954177478903</v>
      </c>
      <c r="AQ38" s="204">
        <v>1951.6369783187185</v>
      </c>
      <c r="AR38" s="204">
        <v>2049.2204737227926</v>
      </c>
      <c r="AS38" s="204">
        <v>2197.5309415604052</v>
      </c>
      <c r="AT38" s="204">
        <v>2423.5951020587609</v>
      </c>
      <c r="AU38" s="204">
        <v>2830.1627524585538</v>
      </c>
      <c r="AV38" s="204">
        <v>2513.8179273682249</v>
      </c>
      <c r="AW38" s="204">
        <v>2838.8650159597273</v>
      </c>
      <c r="AX38" s="204">
        <v>3067.1020052828057</v>
      </c>
      <c r="AY38" s="204">
        <v>3327.7214905540118</v>
      </c>
      <c r="AZ38" s="204">
        <v>3502.5695335475789</v>
      </c>
      <c r="BA38" s="204">
        <v>3663.3348120708793</v>
      </c>
      <c r="BB38" s="204">
        <v>3839.095226962283</v>
      </c>
      <c r="BC38" s="204">
        <v>4025.9530786277355</v>
      </c>
      <c r="BD38" s="204">
        <v>4129.0899619760612</v>
      </c>
      <c r="BE38" s="204">
        <v>4312.7252847376158</v>
      </c>
      <c r="BF38" s="204">
        <v>4384.3526709299667</v>
      </c>
      <c r="BG38" s="204">
        <v>4562.8191932086838</v>
      </c>
      <c r="BH38" s="204">
        <v>4717.3266889092347</v>
      </c>
      <c r="BI38" s="204">
        <v>4910.8654134932267</v>
      </c>
      <c r="BJ38" s="204">
        <v>5035.0771108656427</v>
      </c>
      <c r="BK38" s="204">
        <v>5262.4290842109667</v>
      </c>
      <c r="BL38" s="204">
        <v>5464.132004036931</v>
      </c>
      <c r="BM38" s="204">
        <v>5808.4077824043879</v>
      </c>
      <c r="BN38" s="204">
        <v>5839.9042748313841</v>
      </c>
      <c r="BO38" s="204">
        <v>5879.9801705330665</v>
      </c>
      <c r="BP38" s="204">
        <v>5907.2421640606954</v>
      </c>
      <c r="BQ38" s="204">
        <v>5685.4807520034929</v>
      </c>
      <c r="BR38" s="204">
        <v>5668.7516553849064</v>
      </c>
      <c r="BS38" s="204">
        <v>5701.1997930773541</v>
      </c>
      <c r="BT38" s="204">
        <v>5568.5552157607426</v>
      </c>
      <c r="BU38" s="204">
        <v>5550.3681084442733</v>
      </c>
      <c r="BV38" s="204">
        <v>5689.605677111258</v>
      </c>
      <c r="BW38" s="204">
        <v>5844.1168969646642</v>
      </c>
      <c r="BX38" s="204">
        <v>6021.8935284848885</v>
      </c>
      <c r="BY38" s="204">
        <v>6132.0782099737535</v>
      </c>
      <c r="BZ38" s="205">
        <v>6255.2598107484191</v>
      </c>
    </row>
    <row r="39" spans="1:78" x14ac:dyDescent="0.2">
      <c r="A39" s="285"/>
      <c r="B39" s="286" t="s">
        <v>138</v>
      </c>
      <c r="C39" s="233"/>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04">
        <v>0</v>
      </c>
      <c r="AI39" s="204">
        <v>0</v>
      </c>
      <c r="AJ39" s="204">
        <v>0</v>
      </c>
      <c r="AK39" s="204">
        <v>0</v>
      </c>
      <c r="AL39" s="204">
        <v>0</v>
      </c>
      <c r="AM39" s="204">
        <v>0</v>
      </c>
      <c r="AN39" s="204">
        <v>0</v>
      </c>
      <c r="AO39" s="204">
        <v>0</v>
      </c>
      <c r="AP39" s="204">
        <v>0</v>
      </c>
      <c r="AQ39" s="204">
        <v>0</v>
      </c>
      <c r="AR39" s="204">
        <v>0</v>
      </c>
      <c r="AS39" s="204">
        <v>0</v>
      </c>
      <c r="AT39" s="204">
        <v>0</v>
      </c>
      <c r="AU39" s="204">
        <v>0</v>
      </c>
      <c r="AV39" s="204">
        <v>3193.0196937552632</v>
      </c>
      <c r="AW39" s="204">
        <v>4383.2948885546975</v>
      </c>
      <c r="AX39" s="204">
        <v>4882.7767857566496</v>
      </c>
      <c r="AY39" s="204">
        <v>5765.8876738045574</v>
      </c>
      <c r="AZ39" s="204">
        <v>6583.6306917239654</v>
      </c>
      <c r="BA39" s="204">
        <v>7197.2189594271003</v>
      </c>
      <c r="BB39" s="204">
        <v>7615.4220939362049</v>
      </c>
      <c r="BC39" s="204">
        <v>8072.4224010457101</v>
      </c>
      <c r="BD39" s="204">
        <v>8444.5710103603342</v>
      </c>
      <c r="BE39" s="204">
        <v>9082.5256172842292</v>
      </c>
      <c r="BF39" s="204">
        <v>9511.3422897351611</v>
      </c>
      <c r="BG39" s="204">
        <v>10007.302885683746</v>
      </c>
      <c r="BH39" s="204">
        <v>10374.617946591696</v>
      </c>
      <c r="BI39" s="204">
        <v>10785.37426983634</v>
      </c>
      <c r="BJ39" s="204">
        <v>11109.633846749508</v>
      </c>
      <c r="BK39" s="204">
        <v>11683.047139875014</v>
      </c>
      <c r="BL39" s="204">
        <v>12146.458758336101</v>
      </c>
      <c r="BM39" s="204">
        <v>13034.247995057854</v>
      </c>
      <c r="BN39" s="204">
        <v>13267.339112387213</v>
      </c>
      <c r="BO39" s="204">
        <v>13837.869358257467</v>
      </c>
      <c r="BP39" s="204">
        <v>14488.783853943396</v>
      </c>
      <c r="BQ39" s="204">
        <v>14598.025068227818</v>
      </c>
      <c r="BR39" s="204">
        <v>14426.813239537867</v>
      </c>
      <c r="BS39" s="204">
        <v>13743.345110750897</v>
      </c>
      <c r="BT39" s="204">
        <v>11693.763264591904</v>
      </c>
      <c r="BU39" s="204">
        <v>9391.228529477914</v>
      </c>
      <c r="BV39" s="204">
        <v>7614.9261684750054</v>
      </c>
      <c r="BW39" s="204">
        <v>5553.7887183407211</v>
      </c>
      <c r="BX39" s="204">
        <v>5019.0146805932172</v>
      </c>
      <c r="BY39" s="204">
        <v>4942.6809502810775</v>
      </c>
      <c r="BZ39" s="205">
        <v>4943.4222522504642</v>
      </c>
    </row>
    <row r="40" spans="1:78" x14ac:dyDescent="0.2">
      <c r="A40" s="285"/>
      <c r="B40" s="286" t="s">
        <v>161</v>
      </c>
      <c r="C40" s="233"/>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04">
        <v>217.15700383956624</v>
      </c>
      <c r="AI40" s="204">
        <v>312.27135539949495</v>
      </c>
      <c r="AJ40" s="204">
        <v>414.67833786357784</v>
      </c>
      <c r="AK40" s="204">
        <v>519.33544693569411</v>
      </c>
      <c r="AL40" s="204">
        <v>660.30620539140295</v>
      </c>
      <c r="AM40" s="204">
        <v>812.00564054395375</v>
      </c>
      <c r="AN40" s="204">
        <v>899.27077692474359</v>
      </c>
      <c r="AO40" s="204">
        <v>1008.8608680254575</v>
      </c>
      <c r="AP40" s="204">
        <v>1179.9535875769136</v>
      </c>
      <c r="AQ40" s="204">
        <v>1296.6663165610557</v>
      </c>
      <c r="AR40" s="204">
        <v>1379.1390795352022</v>
      </c>
      <c r="AS40" s="204">
        <v>1459.6102309223609</v>
      </c>
      <c r="AT40" s="204">
        <v>1548.9477728829679</v>
      </c>
      <c r="AU40" s="204">
        <v>1761.370633262153</v>
      </c>
      <c r="AV40" s="204">
        <v>110.52569407347951</v>
      </c>
      <c r="AW40" s="204">
        <v>0</v>
      </c>
      <c r="AX40" s="204">
        <v>0</v>
      </c>
      <c r="AY40" s="204">
        <v>0</v>
      </c>
      <c r="AZ40" s="204">
        <v>0</v>
      </c>
      <c r="BA40" s="204">
        <v>0</v>
      </c>
      <c r="BB40" s="204">
        <v>0</v>
      </c>
      <c r="BC40" s="204">
        <v>0</v>
      </c>
      <c r="BD40" s="204">
        <v>0</v>
      </c>
      <c r="BE40" s="204">
        <v>0</v>
      </c>
      <c r="BF40" s="204">
        <v>0</v>
      </c>
      <c r="BG40" s="204">
        <v>0</v>
      </c>
      <c r="BH40" s="204">
        <v>0</v>
      </c>
      <c r="BI40" s="204">
        <v>0</v>
      </c>
      <c r="BJ40" s="204">
        <v>0</v>
      </c>
      <c r="BK40" s="204">
        <v>0</v>
      </c>
      <c r="BL40" s="204">
        <v>0</v>
      </c>
      <c r="BM40" s="204">
        <v>0</v>
      </c>
      <c r="BN40" s="204">
        <v>0</v>
      </c>
      <c r="BO40" s="204">
        <v>0</v>
      </c>
      <c r="BP40" s="204">
        <v>0</v>
      </c>
      <c r="BQ40" s="204">
        <v>0</v>
      </c>
      <c r="BR40" s="204">
        <v>0</v>
      </c>
      <c r="BS40" s="204">
        <v>0</v>
      </c>
      <c r="BT40" s="204">
        <v>0</v>
      </c>
      <c r="BU40" s="204">
        <v>0</v>
      </c>
      <c r="BV40" s="204">
        <v>0</v>
      </c>
      <c r="BW40" s="204">
        <v>0</v>
      </c>
      <c r="BX40" s="204">
        <v>0</v>
      </c>
      <c r="BY40" s="204">
        <v>0</v>
      </c>
      <c r="BZ40" s="205">
        <v>0</v>
      </c>
    </row>
    <row r="41" spans="1:78" x14ac:dyDescent="0.2">
      <c r="A41" s="285"/>
      <c r="B41" s="286" t="s">
        <v>167</v>
      </c>
      <c r="C41" s="233"/>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04">
        <v>0</v>
      </c>
      <c r="AI41" s="204">
        <v>0</v>
      </c>
      <c r="AJ41" s="204">
        <v>0</v>
      </c>
      <c r="AK41" s="204">
        <v>0</v>
      </c>
      <c r="AL41" s="204">
        <v>0</v>
      </c>
      <c r="AM41" s="204">
        <v>0</v>
      </c>
      <c r="AN41" s="204">
        <v>0</v>
      </c>
      <c r="AO41" s="204">
        <v>0</v>
      </c>
      <c r="AP41" s="204">
        <v>0</v>
      </c>
      <c r="AQ41" s="204">
        <v>0</v>
      </c>
      <c r="AR41" s="204">
        <v>0</v>
      </c>
      <c r="AS41" s="204">
        <v>0</v>
      </c>
      <c r="AT41" s="204">
        <v>0</v>
      </c>
      <c r="AU41" s="204">
        <v>0</v>
      </c>
      <c r="AV41" s="204">
        <v>0</v>
      </c>
      <c r="AW41" s="204">
        <v>0</v>
      </c>
      <c r="AX41" s="204">
        <v>0</v>
      </c>
      <c r="AY41" s="204">
        <v>0</v>
      </c>
      <c r="AZ41" s="204">
        <v>0</v>
      </c>
      <c r="BA41" s="204">
        <v>0</v>
      </c>
      <c r="BB41" s="204">
        <v>0</v>
      </c>
      <c r="BC41" s="204">
        <v>0</v>
      </c>
      <c r="BD41" s="204">
        <v>0</v>
      </c>
      <c r="BE41" s="204">
        <v>0</v>
      </c>
      <c r="BF41" s="204">
        <v>0</v>
      </c>
      <c r="BG41" s="204">
        <v>0</v>
      </c>
      <c r="BH41" s="204">
        <v>0</v>
      </c>
      <c r="BI41" s="204">
        <v>0</v>
      </c>
      <c r="BJ41" s="204">
        <v>0</v>
      </c>
      <c r="BK41" s="204">
        <v>0</v>
      </c>
      <c r="BL41" s="204">
        <v>0</v>
      </c>
      <c r="BM41" s="204">
        <v>0</v>
      </c>
      <c r="BN41" s="204">
        <v>0</v>
      </c>
      <c r="BO41" s="204">
        <v>0</v>
      </c>
      <c r="BP41" s="204">
        <v>0</v>
      </c>
      <c r="BQ41" s="204">
        <v>170.28101396137367</v>
      </c>
      <c r="BR41" s="204">
        <v>1635.8622492564054</v>
      </c>
      <c r="BS41" s="204">
        <v>3120.4298904504408</v>
      </c>
      <c r="BT41" s="204">
        <v>5241.1221462550111</v>
      </c>
      <c r="BU41" s="204">
        <v>8280.6251445288799</v>
      </c>
      <c r="BV41" s="204">
        <v>11115.494536032907</v>
      </c>
      <c r="BW41" s="204">
        <v>14099.690742211984</v>
      </c>
      <c r="BX41" s="204">
        <v>15201.75748301046</v>
      </c>
      <c r="BY41" s="204">
        <v>15748.463951654512</v>
      </c>
      <c r="BZ41" s="205">
        <v>16311.585738914775</v>
      </c>
    </row>
    <row r="42" spans="1:78" ht="24.75" customHeight="1" x14ac:dyDescent="0.25">
      <c r="A42" s="279"/>
      <c r="B42" s="283" t="s">
        <v>350</v>
      </c>
      <c r="C42" s="245"/>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1">
        <v>8016.3276949286692</v>
      </c>
      <c r="AI42" s="281">
        <v>7435.2205000816457</v>
      </c>
      <c r="AJ42" s="281">
        <v>6913.517248861569</v>
      </c>
      <c r="AK42" s="281">
        <v>7138.6109411160724</v>
      </c>
      <c r="AL42" s="281">
        <v>7162.6435839067444</v>
      </c>
      <c r="AM42" s="281">
        <v>7008.8907920636011</v>
      </c>
      <c r="AN42" s="281">
        <v>7603.3849397288714</v>
      </c>
      <c r="AO42" s="281">
        <v>7944.1816693094679</v>
      </c>
      <c r="AP42" s="281">
        <v>8440.6579553290339</v>
      </c>
      <c r="AQ42" s="281">
        <v>8793.9874705305883</v>
      </c>
      <c r="AR42" s="281">
        <v>9474.5960306585002</v>
      </c>
      <c r="AS42" s="281">
        <v>10031.057734463335</v>
      </c>
      <c r="AT42" s="281">
        <v>10799.204640401789</v>
      </c>
      <c r="AU42" s="281">
        <v>12862.035677199034</v>
      </c>
      <c r="AV42" s="281">
        <v>14746.118288193549</v>
      </c>
      <c r="AW42" s="281">
        <v>16592.529540567823</v>
      </c>
      <c r="AX42" s="281">
        <v>18096.99604043123</v>
      </c>
      <c r="AY42" s="281">
        <v>18121.172332354679</v>
      </c>
      <c r="AZ42" s="281">
        <v>17673.771074893255</v>
      </c>
      <c r="BA42" s="281">
        <v>17566.713687555188</v>
      </c>
      <c r="BB42" s="281">
        <v>17308.768133091766</v>
      </c>
      <c r="BC42" s="281">
        <v>16896.883157106098</v>
      </c>
      <c r="BD42" s="281">
        <v>17019.245645455318</v>
      </c>
      <c r="BE42" s="281">
        <v>17333.533853873116</v>
      </c>
      <c r="BF42" s="281">
        <v>16843.996506245778</v>
      </c>
      <c r="BG42" s="281">
        <v>16716.26686997799</v>
      </c>
      <c r="BH42" s="281">
        <v>15790.918417392011</v>
      </c>
      <c r="BI42" s="281">
        <v>15120.434598638456</v>
      </c>
      <c r="BJ42" s="281">
        <v>14614.640658285081</v>
      </c>
      <c r="BK42" s="281">
        <v>14933.451920399662</v>
      </c>
      <c r="BL42" s="281">
        <v>14574.561666341309</v>
      </c>
      <c r="BM42" s="281">
        <v>15091.567136561547</v>
      </c>
      <c r="BN42" s="281">
        <v>14869.755892072648</v>
      </c>
      <c r="BO42" s="281">
        <v>14770.198675370564</v>
      </c>
      <c r="BP42" s="281">
        <v>14490.539300594461</v>
      </c>
      <c r="BQ42" s="281">
        <v>14292.932202717191</v>
      </c>
      <c r="BR42" s="281">
        <v>14925.827907561084</v>
      </c>
      <c r="BS42" s="281">
        <v>15632.04417404281</v>
      </c>
      <c r="BT42" s="281">
        <v>15631.51998301496</v>
      </c>
      <c r="BU42" s="281">
        <v>15831.506669754292</v>
      </c>
      <c r="BV42" s="281">
        <v>15693.987507959851</v>
      </c>
      <c r="BW42" s="281">
        <v>14972.429976118932</v>
      </c>
      <c r="BX42" s="281">
        <v>14860.244692149461</v>
      </c>
      <c r="BY42" s="281">
        <v>14899.789014739121</v>
      </c>
      <c r="BZ42" s="282">
        <v>15006.995956344173</v>
      </c>
    </row>
    <row r="43" spans="1:78" x14ac:dyDescent="0.2">
      <c r="A43" s="285"/>
      <c r="B43" s="286" t="s">
        <v>351</v>
      </c>
      <c r="C43" s="233"/>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04">
        <v>0</v>
      </c>
      <c r="AI43" s="204">
        <v>0</v>
      </c>
      <c r="AJ43" s="204">
        <v>0</v>
      </c>
      <c r="AK43" s="204">
        <v>0</v>
      </c>
      <c r="AL43" s="204">
        <v>0</v>
      </c>
      <c r="AM43" s="204">
        <v>0</v>
      </c>
      <c r="AN43" s="204">
        <v>0</v>
      </c>
      <c r="AO43" s="204">
        <v>0</v>
      </c>
      <c r="AP43" s="204">
        <v>0</v>
      </c>
      <c r="AQ43" s="204">
        <v>0</v>
      </c>
      <c r="AR43" s="204">
        <v>0</v>
      </c>
      <c r="AS43" s="204">
        <v>0</v>
      </c>
      <c r="AT43" s="204">
        <v>0</v>
      </c>
      <c r="AU43" s="204">
        <v>0</v>
      </c>
      <c r="AV43" s="204">
        <v>0</v>
      </c>
      <c r="AW43" s="204">
        <v>0</v>
      </c>
      <c r="AX43" s="204">
        <v>0</v>
      </c>
      <c r="AY43" s="204">
        <v>0</v>
      </c>
      <c r="AZ43" s="204">
        <v>0</v>
      </c>
      <c r="BA43" s="204">
        <v>0</v>
      </c>
      <c r="BB43" s="204">
        <v>0</v>
      </c>
      <c r="BC43" s="204">
        <v>0</v>
      </c>
      <c r="BD43" s="204">
        <v>0</v>
      </c>
      <c r="BE43" s="204">
        <v>0</v>
      </c>
      <c r="BF43" s="204">
        <v>0</v>
      </c>
      <c r="BG43" s="204">
        <v>0</v>
      </c>
      <c r="BH43" s="204">
        <v>0</v>
      </c>
      <c r="BI43" s="204">
        <v>0</v>
      </c>
      <c r="BJ43" s="204">
        <v>0</v>
      </c>
      <c r="BK43" s="204">
        <v>0</v>
      </c>
      <c r="BL43" s="204">
        <v>146.77939035227936</v>
      </c>
      <c r="BM43" s="204">
        <v>1441.6776565935772</v>
      </c>
      <c r="BN43" s="204">
        <v>2493.0809019203148</v>
      </c>
      <c r="BO43" s="204">
        <v>3913.913545991275</v>
      </c>
      <c r="BP43" s="204">
        <v>7314.0621328680345</v>
      </c>
      <c r="BQ43" s="204">
        <v>11070.311438805293</v>
      </c>
      <c r="BR43" s="204">
        <v>13420.714099856248</v>
      </c>
      <c r="BS43" s="204">
        <v>14838.484643257767</v>
      </c>
      <c r="BT43" s="204">
        <v>15286.007809561921</v>
      </c>
      <c r="BU43" s="204">
        <v>15689.163190421998</v>
      </c>
      <c r="BV43" s="204">
        <v>15596.445664260174</v>
      </c>
      <c r="BW43" s="204">
        <v>14878.621461346169</v>
      </c>
      <c r="BX43" s="204">
        <v>14771.990853362377</v>
      </c>
      <c r="BY43" s="204">
        <v>14817.072446294444</v>
      </c>
      <c r="BZ43" s="205">
        <v>14929.776345787684</v>
      </c>
    </row>
    <row r="44" spans="1:78" x14ac:dyDescent="0.2">
      <c r="A44" s="285"/>
      <c r="B44" s="286" t="s">
        <v>151</v>
      </c>
      <c r="C44" s="233"/>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04">
        <v>0</v>
      </c>
      <c r="AI44" s="204">
        <v>0</v>
      </c>
      <c r="AJ44" s="204">
        <v>0</v>
      </c>
      <c r="AK44" s="204">
        <v>0</v>
      </c>
      <c r="AL44" s="204">
        <v>0</v>
      </c>
      <c r="AM44" s="204">
        <v>0</v>
      </c>
      <c r="AN44" s="204">
        <v>0</v>
      </c>
      <c r="AO44" s="204">
        <v>0</v>
      </c>
      <c r="AP44" s="204">
        <v>0</v>
      </c>
      <c r="AQ44" s="204">
        <v>0</v>
      </c>
      <c r="AR44" s="204">
        <v>0</v>
      </c>
      <c r="AS44" s="204">
        <v>0</v>
      </c>
      <c r="AT44" s="204">
        <v>0</v>
      </c>
      <c r="AU44" s="204">
        <v>0</v>
      </c>
      <c r="AV44" s="204">
        <v>0</v>
      </c>
      <c r="AW44" s="204">
        <v>0</v>
      </c>
      <c r="AX44" s="204">
        <v>0</v>
      </c>
      <c r="AY44" s="204">
        <v>11561.143278939202</v>
      </c>
      <c r="AZ44" s="204">
        <v>11214.613774998268</v>
      </c>
      <c r="BA44" s="204">
        <v>10769.909391824787</v>
      </c>
      <c r="BB44" s="204">
        <v>10386.554151311284</v>
      </c>
      <c r="BC44" s="204">
        <v>9684.1234609294406</v>
      </c>
      <c r="BD44" s="204">
        <v>9454.1571415157177</v>
      </c>
      <c r="BE44" s="204">
        <v>9315.7768554635004</v>
      </c>
      <c r="BF44" s="204">
        <v>9114.7904263717173</v>
      </c>
      <c r="BG44" s="204">
        <v>8874.9102233623307</v>
      </c>
      <c r="BH44" s="204">
        <v>8554.8447128592961</v>
      </c>
      <c r="BI44" s="204">
        <v>8322.0555524984084</v>
      </c>
      <c r="BJ44" s="204">
        <v>7967.6875638172733</v>
      </c>
      <c r="BK44" s="204">
        <v>7882.2146355073974</v>
      </c>
      <c r="BL44" s="204">
        <v>7519.5150944434226</v>
      </c>
      <c r="BM44" s="204">
        <v>6948.2922175527874</v>
      </c>
      <c r="BN44" s="204">
        <v>6206.6360197800532</v>
      </c>
      <c r="BO44" s="204">
        <v>5434.9191448063284</v>
      </c>
      <c r="BP44" s="204">
        <v>3534.0646300434132</v>
      </c>
      <c r="BQ44" s="204">
        <v>1258.8477231309837</v>
      </c>
      <c r="BR44" s="204">
        <v>255.66710387515977</v>
      </c>
      <c r="BS44" s="204">
        <v>64.314905381302538</v>
      </c>
      <c r="BT44" s="204">
        <v>15.128432755369943</v>
      </c>
      <c r="BU44" s="204">
        <v>4.3003814339414239</v>
      </c>
      <c r="BV44" s="204">
        <v>0.31941843693867195</v>
      </c>
      <c r="BW44" s="204">
        <v>0.86952143956283467</v>
      </c>
      <c r="BX44" s="204">
        <v>0.895623714551534</v>
      </c>
      <c r="BY44" s="204">
        <v>0.66870597166575196</v>
      </c>
      <c r="BZ44" s="205">
        <v>0.44047097004430885</v>
      </c>
    </row>
    <row r="45" spans="1:78" x14ac:dyDescent="0.2">
      <c r="A45" s="285"/>
      <c r="B45" s="286" t="s">
        <v>352</v>
      </c>
      <c r="C45" s="233"/>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04">
        <v>600.64703189667262</v>
      </c>
      <c r="AI45" s="204">
        <v>577.10908719400334</v>
      </c>
      <c r="AJ45" s="204">
        <v>570.59739290028301</v>
      </c>
      <c r="AK45" s="204">
        <v>594.38392192640129</v>
      </c>
      <c r="AL45" s="204">
        <v>724.6580813405651</v>
      </c>
      <c r="AM45" s="204">
        <v>814.67671172995358</v>
      </c>
      <c r="AN45" s="204">
        <v>891.6926524000969</v>
      </c>
      <c r="AO45" s="204">
        <v>1032.7675236658713</v>
      </c>
      <c r="AP45" s="204">
        <v>1237.3443262722888</v>
      </c>
      <c r="AQ45" s="204">
        <v>1276.6102690295556</v>
      </c>
      <c r="AR45" s="204">
        <v>1576.53236799416</v>
      </c>
      <c r="AS45" s="204">
        <v>1710.9423511817033</v>
      </c>
      <c r="AT45" s="204">
        <v>1897.4626877732073</v>
      </c>
      <c r="AU45" s="204">
        <v>2320.5655601997141</v>
      </c>
      <c r="AV45" s="204">
        <v>3072.9450535202127</v>
      </c>
      <c r="AW45" s="204">
        <v>3728.3147379046591</v>
      </c>
      <c r="AX45" s="204">
        <v>4309.9530798009955</v>
      </c>
      <c r="AY45" s="204">
        <v>4886.5665536842889</v>
      </c>
      <c r="AZ45" s="204">
        <v>5133.3308067478811</v>
      </c>
      <c r="BA45" s="204">
        <v>5345.5265339053112</v>
      </c>
      <c r="BB45" s="204">
        <v>5512.3045675242738</v>
      </c>
      <c r="BC45" s="204">
        <v>5777.6366766948595</v>
      </c>
      <c r="BD45" s="204">
        <v>6147.9701957025345</v>
      </c>
      <c r="BE45" s="204">
        <v>6582.7017994925309</v>
      </c>
      <c r="BF45" s="204">
        <v>6437.5832431903655</v>
      </c>
      <c r="BG45" s="204">
        <v>6605.9056328438655</v>
      </c>
      <c r="BH45" s="204">
        <v>6056.7324014024771</v>
      </c>
      <c r="BI45" s="204">
        <v>5671.8091585849625</v>
      </c>
      <c r="BJ45" s="204">
        <v>5550.6036362520899</v>
      </c>
      <c r="BK45" s="204">
        <v>5987.5683102309449</v>
      </c>
      <c r="BL45" s="204">
        <v>5884.1406511639934</v>
      </c>
      <c r="BM45" s="204">
        <v>5670.3896498145477</v>
      </c>
      <c r="BN45" s="204">
        <v>5177.7609604221079</v>
      </c>
      <c r="BO45" s="204">
        <v>4451.5204972572092</v>
      </c>
      <c r="BP45" s="204">
        <v>2685.640318579829</v>
      </c>
      <c r="BQ45" s="204">
        <v>1051.8519720241231</v>
      </c>
      <c r="BR45" s="204">
        <v>480.79058913682337</v>
      </c>
      <c r="BS45" s="204">
        <v>241.54616939682862</v>
      </c>
      <c r="BT45" s="204">
        <v>92.428490073023923</v>
      </c>
      <c r="BU45" s="204">
        <v>20.258871925185844</v>
      </c>
      <c r="BV45" s="204">
        <v>0</v>
      </c>
      <c r="BW45" s="204">
        <v>0</v>
      </c>
      <c r="BX45" s="204">
        <v>0</v>
      </c>
      <c r="BY45" s="204">
        <v>0</v>
      </c>
      <c r="BZ45" s="205">
        <v>0</v>
      </c>
    </row>
    <row r="46" spans="1:78" x14ac:dyDescent="0.2">
      <c r="A46" s="285"/>
      <c r="B46" s="286" t="s">
        <v>154</v>
      </c>
      <c r="C46" s="233"/>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04">
        <v>3881.1038984092688</v>
      </c>
      <c r="AI46" s="204">
        <v>3933.0379572468032</v>
      </c>
      <c r="AJ46" s="204">
        <v>3815.0407083449154</v>
      </c>
      <c r="AK46" s="204">
        <v>4112.6564294907566</v>
      </c>
      <c r="AL46" s="204">
        <v>4457.06688639197</v>
      </c>
      <c r="AM46" s="204">
        <v>5000.2452601917148</v>
      </c>
      <c r="AN46" s="204">
        <v>5410.7809105977549</v>
      </c>
      <c r="AO46" s="204">
        <v>5615.6734099331752</v>
      </c>
      <c r="AP46" s="204">
        <v>6138.1415188705814</v>
      </c>
      <c r="AQ46" s="204">
        <v>6455.7006910369309</v>
      </c>
      <c r="AR46" s="204">
        <v>6860.2805993265865</v>
      </c>
      <c r="AS46" s="204">
        <v>7277.4534572820021</v>
      </c>
      <c r="AT46" s="204">
        <v>7770.5687484881128</v>
      </c>
      <c r="AU46" s="204">
        <v>9098.83637891322</v>
      </c>
      <c r="AV46" s="204">
        <v>10048.323196539872</v>
      </c>
      <c r="AW46" s="204">
        <v>11175.185452661242</v>
      </c>
      <c r="AX46" s="204">
        <v>12040.886879470399</v>
      </c>
      <c r="AY46" s="204">
        <v>411.0054425972819</v>
      </c>
      <c r="AZ46" s="204">
        <v>0</v>
      </c>
      <c r="BA46" s="204">
        <v>0</v>
      </c>
      <c r="BB46" s="204">
        <v>0</v>
      </c>
      <c r="BC46" s="204">
        <v>0</v>
      </c>
      <c r="BD46" s="204">
        <v>0</v>
      </c>
      <c r="BE46" s="204">
        <v>0</v>
      </c>
      <c r="BF46" s="204">
        <v>0</v>
      </c>
      <c r="BG46" s="204">
        <v>0</v>
      </c>
      <c r="BH46" s="204">
        <v>0</v>
      </c>
      <c r="BI46" s="204">
        <v>0</v>
      </c>
      <c r="BJ46" s="204">
        <v>0</v>
      </c>
      <c r="BK46" s="204">
        <v>0</v>
      </c>
      <c r="BL46" s="204">
        <v>0</v>
      </c>
      <c r="BM46" s="204">
        <v>0</v>
      </c>
      <c r="BN46" s="204">
        <v>0</v>
      </c>
      <c r="BO46" s="204">
        <v>0</v>
      </c>
      <c r="BP46" s="204">
        <v>0</v>
      </c>
      <c r="BQ46" s="204">
        <v>0</v>
      </c>
      <c r="BR46" s="204">
        <v>0</v>
      </c>
      <c r="BS46" s="204">
        <v>0</v>
      </c>
      <c r="BT46" s="204">
        <v>0</v>
      </c>
      <c r="BU46" s="204">
        <v>0</v>
      </c>
      <c r="BV46" s="204">
        <v>0</v>
      </c>
      <c r="BW46" s="204">
        <v>0</v>
      </c>
      <c r="BX46" s="204">
        <v>0</v>
      </c>
      <c r="BY46" s="204">
        <v>0</v>
      </c>
      <c r="BZ46" s="205">
        <v>0</v>
      </c>
    </row>
    <row r="47" spans="1:78" x14ac:dyDescent="0.2">
      <c r="A47" s="285"/>
      <c r="B47" s="286" t="s">
        <v>171</v>
      </c>
      <c r="C47" s="233"/>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04">
        <v>318.80496308361853</v>
      </c>
      <c r="AI47" s="204">
        <v>335.98816720198823</v>
      </c>
      <c r="AJ47" s="204">
        <v>358.28208391413119</v>
      </c>
      <c r="AK47" s="204">
        <v>390.25206995167764</v>
      </c>
      <c r="AL47" s="204">
        <v>430.87777809439012</v>
      </c>
      <c r="AM47" s="204">
        <v>486.13495585197234</v>
      </c>
      <c r="AN47" s="204">
        <v>596.14579593887493</v>
      </c>
      <c r="AO47" s="204">
        <v>635.91704003500411</v>
      </c>
      <c r="AP47" s="204">
        <v>654.25442112727694</v>
      </c>
      <c r="AQ47" s="204">
        <v>641.93705810809865</v>
      </c>
      <c r="AR47" s="204">
        <v>645.77379732718293</v>
      </c>
      <c r="AS47" s="204">
        <v>656.29244773255243</v>
      </c>
      <c r="AT47" s="204">
        <v>751.86725764193216</v>
      </c>
      <c r="AU47" s="204">
        <v>988.95073057977913</v>
      </c>
      <c r="AV47" s="204">
        <v>1035.8284480958878</v>
      </c>
      <c r="AW47" s="204">
        <v>1111.9153214458586</v>
      </c>
      <c r="AX47" s="204">
        <v>1211.9594311238802</v>
      </c>
      <c r="AY47" s="204">
        <v>1244.2575541406688</v>
      </c>
      <c r="AZ47" s="204">
        <v>1325.8264931471065</v>
      </c>
      <c r="BA47" s="204">
        <v>1451.27776182509</v>
      </c>
      <c r="BB47" s="204">
        <v>1409.9094142562049</v>
      </c>
      <c r="BC47" s="204">
        <v>1435.1230194817967</v>
      </c>
      <c r="BD47" s="204">
        <v>1417.1183082370626</v>
      </c>
      <c r="BE47" s="204">
        <v>1435.0551989170847</v>
      </c>
      <c r="BF47" s="204">
        <v>1291.6228366836954</v>
      </c>
      <c r="BG47" s="204">
        <v>1235.4510137717932</v>
      </c>
      <c r="BH47" s="204">
        <v>1179.3413031302375</v>
      </c>
      <c r="BI47" s="204">
        <v>1126.5698875550841</v>
      </c>
      <c r="BJ47" s="204">
        <v>1096.3494582157186</v>
      </c>
      <c r="BK47" s="204">
        <v>1063.6689746613192</v>
      </c>
      <c r="BL47" s="204">
        <v>1024.1265303816131</v>
      </c>
      <c r="BM47" s="204">
        <v>1031.2076126006357</v>
      </c>
      <c r="BN47" s="204">
        <v>992.27800995017242</v>
      </c>
      <c r="BO47" s="204">
        <v>969.84548731575069</v>
      </c>
      <c r="BP47" s="204">
        <v>956.77221910318292</v>
      </c>
      <c r="BQ47" s="204">
        <v>911.92106875679178</v>
      </c>
      <c r="BR47" s="204">
        <v>768.65611469285443</v>
      </c>
      <c r="BS47" s="204">
        <v>487.69845600691332</v>
      </c>
      <c r="BT47" s="204">
        <v>237.95525062464566</v>
      </c>
      <c r="BU47" s="204">
        <v>117.78422597316742</v>
      </c>
      <c r="BV47" s="204">
        <v>97.222425262739236</v>
      </c>
      <c r="BW47" s="204">
        <v>92.938993333200472</v>
      </c>
      <c r="BX47" s="204">
        <v>87.358215072533994</v>
      </c>
      <c r="BY47" s="204">
        <v>82.047862473010497</v>
      </c>
      <c r="BZ47" s="205">
        <v>76.779139586445481</v>
      </c>
    </row>
    <row r="48" spans="1:78" x14ac:dyDescent="0.2">
      <c r="A48" s="285"/>
      <c r="B48" s="286" t="s">
        <v>172</v>
      </c>
      <c r="C48" s="233"/>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04">
        <v>3215.7718015391088</v>
      </c>
      <c r="AI48" s="204">
        <v>2589.0852884388505</v>
      </c>
      <c r="AJ48" s="204">
        <v>2169.5970637022388</v>
      </c>
      <c r="AK48" s="204">
        <v>2041.3185197472369</v>
      </c>
      <c r="AL48" s="204">
        <v>1550.040838079819</v>
      </c>
      <c r="AM48" s="204">
        <v>707.83386428995971</v>
      </c>
      <c r="AN48" s="204">
        <v>704.76558079214453</v>
      </c>
      <c r="AO48" s="204">
        <v>659.82369567541775</v>
      </c>
      <c r="AP48" s="204">
        <v>410.9176890588862</v>
      </c>
      <c r="AQ48" s="204">
        <v>419.73945235600218</v>
      </c>
      <c r="AR48" s="204">
        <v>392.00926601056864</v>
      </c>
      <c r="AS48" s="204">
        <v>386.36947826707706</v>
      </c>
      <c r="AT48" s="204">
        <v>379.30594649853475</v>
      </c>
      <c r="AU48" s="204">
        <v>453.68300750632181</v>
      </c>
      <c r="AV48" s="204">
        <v>589.0215900375764</v>
      </c>
      <c r="AW48" s="204">
        <v>577.11402855606468</v>
      </c>
      <c r="AX48" s="204">
        <v>534.19665003595799</v>
      </c>
      <c r="AY48" s="204">
        <v>18.199502993237573</v>
      </c>
      <c r="AZ48" s="204">
        <v>0</v>
      </c>
      <c r="BA48" s="204">
        <v>0</v>
      </c>
      <c r="BB48" s="204">
        <v>0</v>
      </c>
      <c r="BC48" s="204">
        <v>0</v>
      </c>
      <c r="BD48" s="204">
        <v>0</v>
      </c>
      <c r="BE48" s="204">
        <v>0</v>
      </c>
      <c r="BF48" s="204">
        <v>0</v>
      </c>
      <c r="BG48" s="204">
        <v>0</v>
      </c>
      <c r="BH48" s="204">
        <v>0</v>
      </c>
      <c r="BI48" s="204">
        <v>0</v>
      </c>
      <c r="BJ48" s="204">
        <v>0</v>
      </c>
      <c r="BK48" s="204">
        <v>0</v>
      </c>
      <c r="BL48" s="204">
        <v>0</v>
      </c>
      <c r="BM48" s="204">
        <v>0</v>
      </c>
      <c r="BN48" s="204">
        <v>0</v>
      </c>
      <c r="BO48" s="204">
        <v>0</v>
      </c>
      <c r="BP48" s="204">
        <v>0</v>
      </c>
      <c r="BQ48" s="204">
        <v>0</v>
      </c>
      <c r="BR48" s="204">
        <v>0</v>
      </c>
      <c r="BS48" s="204">
        <v>0</v>
      </c>
      <c r="BT48" s="204">
        <v>0</v>
      </c>
      <c r="BU48" s="204">
        <v>0</v>
      </c>
      <c r="BV48" s="204">
        <v>0</v>
      </c>
      <c r="BW48" s="204">
        <v>0</v>
      </c>
      <c r="BX48" s="204">
        <v>0</v>
      </c>
      <c r="BY48" s="204">
        <v>0</v>
      </c>
      <c r="BZ48" s="205">
        <v>0</v>
      </c>
    </row>
    <row r="49" spans="1:78" ht="24.75" customHeight="1" x14ac:dyDescent="0.25">
      <c r="A49" s="279"/>
      <c r="B49" s="283" t="s">
        <v>353</v>
      </c>
      <c r="C49" s="245"/>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1">
        <v>1168.9515313066013</v>
      </c>
      <c r="AI49" s="281">
        <v>1126.5485606184311</v>
      </c>
      <c r="AJ49" s="281">
        <v>1091.4333852569366</v>
      </c>
      <c r="AK49" s="281">
        <v>1101.7116128635823</v>
      </c>
      <c r="AL49" s="281">
        <v>1116.3651523354652</v>
      </c>
      <c r="AM49" s="281">
        <v>1143.2184676079348</v>
      </c>
      <c r="AN49" s="281">
        <v>1113.9843051230671</v>
      </c>
      <c r="AO49" s="281">
        <v>1123.6128150994432</v>
      </c>
      <c r="AP49" s="281">
        <v>1159.2929216465784</v>
      </c>
      <c r="AQ49" s="281">
        <v>1118.071367169732</v>
      </c>
      <c r="AR49" s="281">
        <v>1048.8085792118457</v>
      </c>
      <c r="AS49" s="281">
        <v>1011.2731521333825</v>
      </c>
      <c r="AT49" s="281">
        <v>1024.7970117308787</v>
      </c>
      <c r="AU49" s="281">
        <v>1085.8969501081081</v>
      </c>
      <c r="AV49" s="281">
        <v>1080.1490863638526</v>
      </c>
      <c r="AW49" s="281">
        <v>1085.1071889686855</v>
      </c>
      <c r="AX49" s="281">
        <v>1109.558196383779</v>
      </c>
      <c r="AY49" s="281">
        <v>1114.6825451592592</v>
      </c>
      <c r="AZ49" s="281">
        <v>1095.4574781230951</v>
      </c>
      <c r="BA49" s="281">
        <v>1092.5651794139612</v>
      </c>
      <c r="BB49" s="281">
        <v>1101.9018401022029</v>
      </c>
      <c r="BC49" s="281">
        <v>1089.2620785449465</v>
      </c>
      <c r="BD49" s="281">
        <v>1077.1141410358885</v>
      </c>
      <c r="BE49" s="281">
        <v>1094.3891463959583</v>
      </c>
      <c r="BF49" s="281">
        <v>1081.990467998447</v>
      </c>
      <c r="BG49" s="281">
        <v>1059.6208650806941</v>
      </c>
      <c r="BH49" s="281">
        <v>1046.8086360323236</v>
      </c>
      <c r="BI49" s="281">
        <v>1043.8686485378921</v>
      </c>
      <c r="BJ49" s="281">
        <v>998.82374628106709</v>
      </c>
      <c r="BK49" s="281">
        <v>973.5789083884606</v>
      </c>
      <c r="BL49" s="281">
        <v>984.72397657587578</v>
      </c>
      <c r="BM49" s="281">
        <v>1007.9183769905301</v>
      </c>
      <c r="BN49" s="281">
        <v>1045.5068118193026</v>
      </c>
      <c r="BO49" s="281">
        <v>1029.4864390418202</v>
      </c>
      <c r="BP49" s="281">
        <v>1032.085518818541</v>
      </c>
      <c r="BQ49" s="281">
        <v>1013.3696187576843</v>
      </c>
      <c r="BR49" s="281">
        <v>1035.3826274641558</v>
      </c>
      <c r="BS49" s="281">
        <v>1019.7150823757851</v>
      </c>
      <c r="BT49" s="281">
        <v>959.32526212926723</v>
      </c>
      <c r="BU49" s="281">
        <v>928.95282311510618</v>
      </c>
      <c r="BV49" s="281">
        <v>926.64486232866273</v>
      </c>
      <c r="BW49" s="281">
        <v>916.95424553326995</v>
      </c>
      <c r="BX49" s="281">
        <v>897.1092241171641</v>
      </c>
      <c r="BY49" s="281">
        <v>880.44952699423368</v>
      </c>
      <c r="BZ49" s="282">
        <v>864.78837387916224</v>
      </c>
    </row>
    <row r="50" spans="1:78" x14ac:dyDescent="0.2">
      <c r="A50" s="285"/>
      <c r="B50" s="297" t="s">
        <v>367</v>
      </c>
      <c r="C50" s="233"/>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04">
        <v>147.85157708225788</v>
      </c>
      <c r="AI50" s="204">
        <v>142.30087081495972</v>
      </c>
      <c r="AJ50" s="204">
        <v>139.33192152216213</v>
      </c>
      <c r="AK50" s="204">
        <v>141.09113298252961</v>
      </c>
      <c r="AL50" s="204">
        <v>142.69329014814218</v>
      </c>
      <c r="AM50" s="204">
        <v>144.23784404399177</v>
      </c>
      <c r="AN50" s="204">
        <v>138.93228295185645</v>
      </c>
      <c r="AO50" s="204">
        <v>138.65860271439939</v>
      </c>
      <c r="AP50" s="204">
        <v>140.0334024167154</v>
      </c>
      <c r="AQ50" s="204">
        <v>122.85905846340316</v>
      </c>
      <c r="AR50" s="204">
        <v>119.6898472644271</v>
      </c>
      <c r="AS50" s="204">
        <v>112.55610662613203</v>
      </c>
      <c r="AT50" s="204">
        <v>105.59931423425633</v>
      </c>
      <c r="AU50" s="204">
        <v>106.16380096459064</v>
      </c>
      <c r="AV50" s="204">
        <v>101.44116878097689</v>
      </c>
      <c r="AW50" s="204">
        <v>105.33833098756752</v>
      </c>
      <c r="AX50" s="204">
        <v>90.901254785694022</v>
      </c>
      <c r="AY50" s="204">
        <v>87.609374158946807</v>
      </c>
      <c r="AZ50" s="204">
        <v>81.013532980061299</v>
      </c>
      <c r="BA50" s="204">
        <v>79.360509311055765</v>
      </c>
      <c r="BB50" s="204">
        <v>70.756044569575479</v>
      </c>
      <c r="BC50" s="204">
        <v>73.490511645700494</v>
      </c>
      <c r="BD50" s="204">
        <v>68.466031724869126</v>
      </c>
      <c r="BE50" s="204">
        <v>67.635225031481241</v>
      </c>
      <c r="BF50" s="204">
        <v>64.816073501307443</v>
      </c>
      <c r="BG50" s="204">
        <v>60.141868504101339</v>
      </c>
      <c r="BH50" s="204">
        <v>55.766780319271213</v>
      </c>
      <c r="BI50" s="204">
        <v>51.090445597514559</v>
      </c>
      <c r="BJ50" s="204">
        <v>47.665346398648389</v>
      </c>
      <c r="BK50" s="204">
        <v>44.938994950817957</v>
      </c>
      <c r="BL50" s="204">
        <v>42.248329132655009</v>
      </c>
      <c r="BM50" s="204">
        <v>40.828457845359708</v>
      </c>
      <c r="BN50" s="204">
        <v>38.055922844779168</v>
      </c>
      <c r="BO50" s="204">
        <v>36.190865054638856</v>
      </c>
      <c r="BP50" s="204">
        <v>34.282848743442564</v>
      </c>
      <c r="BQ50" s="204">
        <v>31.953598537899673</v>
      </c>
      <c r="BR50" s="204">
        <v>30.065746395050663</v>
      </c>
      <c r="BS50" s="204">
        <v>28.030054702551009</v>
      </c>
      <c r="BT50" s="204">
        <v>25.897234146511266</v>
      </c>
      <c r="BU50" s="204">
        <v>24.150652311203924</v>
      </c>
      <c r="BV50" s="204">
        <v>22.774265061882797</v>
      </c>
      <c r="BW50" s="204">
        <v>21.410343917148186</v>
      </c>
      <c r="BX50" s="204">
        <v>19.942826760353409</v>
      </c>
      <c r="BY50" s="204">
        <v>18.594777043857604</v>
      </c>
      <c r="BZ50" s="205">
        <v>17.430017679410938</v>
      </c>
    </row>
    <row r="51" spans="1:78" x14ac:dyDescent="0.2">
      <c r="A51" s="285"/>
      <c r="B51" s="297" t="s">
        <v>368</v>
      </c>
      <c r="C51" s="233"/>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04">
        <v>997.99814530524066</v>
      </c>
      <c r="AI51" s="204">
        <v>964.4836799680603</v>
      </c>
      <c r="AJ51" s="204">
        <v>935.51433022023139</v>
      </c>
      <c r="AK51" s="204">
        <v>945.61078488291116</v>
      </c>
      <c r="AL51" s="204">
        <v>959.6823239375052</v>
      </c>
      <c r="AM51" s="204">
        <v>985.62526763394385</v>
      </c>
      <c r="AN51" s="204">
        <v>962.42181463013287</v>
      </c>
      <c r="AO51" s="204">
        <v>973.00088456483707</v>
      </c>
      <c r="AP51" s="204">
        <v>1010.077001038603</v>
      </c>
      <c r="AQ51" s="204">
        <v>986.02593430022853</v>
      </c>
      <c r="AR51" s="204">
        <v>921.57302326900071</v>
      </c>
      <c r="AS51" s="204">
        <v>890.6023987463243</v>
      </c>
      <c r="AT51" s="204">
        <v>912.02165800800526</v>
      </c>
      <c r="AU51" s="204">
        <v>972.93069070007277</v>
      </c>
      <c r="AV51" s="204">
        <v>972.41962665187009</v>
      </c>
      <c r="AW51" s="204">
        <v>974.22381990400561</v>
      </c>
      <c r="AX51" s="204">
        <v>1008.6337222167058</v>
      </c>
      <c r="AY51" s="204">
        <v>1016.0979682406964</v>
      </c>
      <c r="AZ51" s="204">
        <v>1002.3973775526331</v>
      </c>
      <c r="BA51" s="204">
        <v>1002.4104552020132</v>
      </c>
      <c r="BB51" s="204">
        <v>1016.5976017915393</v>
      </c>
      <c r="BC51" s="204">
        <v>997.80398683185479</v>
      </c>
      <c r="BD51" s="204">
        <v>989.26429512668051</v>
      </c>
      <c r="BE51" s="204">
        <v>1004.1180720602302</v>
      </c>
      <c r="BF51" s="204">
        <v>988.2575346220558</v>
      </c>
      <c r="BG51" s="204">
        <v>972.15158601393739</v>
      </c>
      <c r="BH51" s="204">
        <v>963.01452978296436</v>
      </c>
      <c r="BI51" s="204">
        <v>933.15917265618702</v>
      </c>
      <c r="BJ51" s="204">
        <v>910.19915961612355</v>
      </c>
      <c r="BK51" s="204">
        <v>894.85934506665603</v>
      </c>
      <c r="BL51" s="204">
        <v>898.61308195865877</v>
      </c>
      <c r="BM51" s="204">
        <v>918.06889679888207</v>
      </c>
      <c r="BN51" s="204">
        <v>953.58366113250668</v>
      </c>
      <c r="BO51" s="204">
        <v>940.62708646218653</v>
      </c>
      <c r="BP51" s="204">
        <v>941.90174175315076</v>
      </c>
      <c r="BQ51" s="204">
        <v>923.42763488931996</v>
      </c>
      <c r="BR51" s="204">
        <v>919.24704833880753</v>
      </c>
      <c r="BS51" s="204">
        <v>898.41142193826977</v>
      </c>
      <c r="BT51" s="204">
        <v>848.68961064872826</v>
      </c>
      <c r="BU51" s="204">
        <v>822.43452623212056</v>
      </c>
      <c r="BV51" s="204">
        <v>821.33289752131498</v>
      </c>
      <c r="BW51" s="204">
        <v>814.42841792570653</v>
      </c>
      <c r="BX51" s="204">
        <v>797.80952988018817</v>
      </c>
      <c r="BY51" s="204">
        <v>784.42981799802646</v>
      </c>
      <c r="BZ51" s="205">
        <v>771.87037471557142</v>
      </c>
    </row>
    <row r="52" spans="1:78" x14ac:dyDescent="0.2">
      <c r="A52" s="285"/>
      <c r="B52" s="298" t="s">
        <v>160</v>
      </c>
      <c r="C52" s="233"/>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04">
        <v>0</v>
      </c>
      <c r="AI52" s="204">
        <v>0</v>
      </c>
      <c r="AJ52" s="204">
        <v>0</v>
      </c>
      <c r="AK52" s="204">
        <v>0</v>
      </c>
      <c r="AL52" s="204">
        <v>0</v>
      </c>
      <c r="AM52" s="204">
        <v>0</v>
      </c>
      <c r="AN52" s="204">
        <v>0</v>
      </c>
      <c r="AO52" s="204">
        <v>0</v>
      </c>
      <c r="AP52" s="204">
        <v>0</v>
      </c>
      <c r="AQ52" s="204">
        <v>0</v>
      </c>
      <c r="AR52" s="204">
        <v>0</v>
      </c>
      <c r="AS52" s="204">
        <v>0</v>
      </c>
      <c r="AT52" s="204">
        <v>0</v>
      </c>
      <c r="AU52" s="204">
        <v>0</v>
      </c>
      <c r="AV52" s="204">
        <v>0</v>
      </c>
      <c r="AW52" s="204">
        <v>0</v>
      </c>
      <c r="AX52" s="204">
        <v>0</v>
      </c>
      <c r="AY52" s="204">
        <v>0</v>
      </c>
      <c r="AZ52" s="204">
        <v>0</v>
      </c>
      <c r="BA52" s="204">
        <v>0</v>
      </c>
      <c r="BB52" s="204">
        <v>0</v>
      </c>
      <c r="BC52" s="204">
        <v>0</v>
      </c>
      <c r="BD52" s="204">
        <v>0</v>
      </c>
      <c r="BE52" s="204">
        <v>0</v>
      </c>
      <c r="BF52" s="204">
        <v>0</v>
      </c>
      <c r="BG52" s="204">
        <v>0</v>
      </c>
      <c r="BH52" s="204">
        <v>0</v>
      </c>
      <c r="BI52" s="204">
        <v>0</v>
      </c>
      <c r="BJ52" s="204">
        <v>0</v>
      </c>
      <c r="BK52" s="204">
        <v>0</v>
      </c>
      <c r="BL52" s="204">
        <v>6.3598125442411177</v>
      </c>
      <c r="BM52" s="204">
        <v>8.0089765325657645</v>
      </c>
      <c r="BN52" s="204">
        <v>10.331158339304388</v>
      </c>
      <c r="BO52" s="204">
        <v>10.476433616829064</v>
      </c>
      <c r="BP52" s="204">
        <v>10.149085157905962</v>
      </c>
      <c r="BQ52" s="204">
        <v>9.776353248936978</v>
      </c>
      <c r="BR52" s="204">
        <v>39.241891044242891</v>
      </c>
      <c r="BS52" s="204">
        <v>45.483070332390547</v>
      </c>
      <c r="BT52" s="204">
        <v>41.926424659511326</v>
      </c>
      <c r="BU52" s="204">
        <v>42.533446246431318</v>
      </c>
      <c r="BV52" s="204">
        <v>43.658676535162904</v>
      </c>
      <c r="BW52" s="204">
        <v>43.053702426243326</v>
      </c>
      <c r="BX52" s="204">
        <v>42.334846416509066</v>
      </c>
      <c r="BY52" s="204">
        <v>41.576055975398894</v>
      </c>
      <c r="BZ52" s="205">
        <v>40.853291585996956</v>
      </c>
    </row>
    <row r="53" spans="1:78" x14ac:dyDescent="0.2">
      <c r="A53" s="285"/>
      <c r="B53" s="299" t="s">
        <v>369</v>
      </c>
      <c r="C53" s="233"/>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04">
        <v>23.10180891910279</v>
      </c>
      <c r="AI53" s="204">
        <v>19.764009835411073</v>
      </c>
      <c r="AJ53" s="204">
        <v>16.587133514543112</v>
      </c>
      <c r="AK53" s="204">
        <v>15.009694998141448</v>
      </c>
      <c r="AL53" s="204">
        <v>13.98953824981786</v>
      </c>
      <c r="AM53" s="204">
        <v>13.35535592999924</v>
      </c>
      <c r="AN53" s="204">
        <v>12.630207541077858</v>
      </c>
      <c r="AO53" s="204">
        <v>11.953327820206843</v>
      </c>
      <c r="AP53" s="204">
        <v>9.1825181912600264</v>
      </c>
      <c r="AQ53" s="204">
        <v>9.1863744061002439</v>
      </c>
      <c r="AR53" s="204">
        <v>7.5457086784176441</v>
      </c>
      <c r="AS53" s="204">
        <v>8.1146467609260817</v>
      </c>
      <c r="AT53" s="204">
        <v>7.176039488617258</v>
      </c>
      <c r="AU53" s="204">
        <v>6.8024584434446229</v>
      </c>
      <c r="AV53" s="204">
        <v>6.2882909310055544</v>
      </c>
      <c r="AW53" s="204">
        <v>5.5450380771126548</v>
      </c>
      <c r="AX53" s="204">
        <v>4.6209322904175281</v>
      </c>
      <c r="AY53" s="204">
        <v>4.7136712752485321</v>
      </c>
      <c r="AZ53" s="204">
        <v>4.0574830328785643</v>
      </c>
      <c r="BA53" s="204">
        <v>3.5772455358724859</v>
      </c>
      <c r="BB53" s="204">
        <v>2.6630390309323348</v>
      </c>
      <c r="BC53" s="204">
        <v>2.9023674739753247</v>
      </c>
      <c r="BD53" s="204">
        <v>2.7945319071375154</v>
      </c>
      <c r="BE53" s="204">
        <v>2.7606214298563772</v>
      </c>
      <c r="BF53" s="204">
        <v>2.3334108366607831</v>
      </c>
      <c r="BG53" s="204">
        <v>1.8006327023319351</v>
      </c>
      <c r="BH53" s="204">
        <v>1.5191144219788582</v>
      </c>
      <c r="BI53" s="204">
        <v>1.3790509279838878</v>
      </c>
      <c r="BJ53" s="204">
        <v>1.3159810100685461</v>
      </c>
      <c r="BK53" s="204">
        <v>1.2902628739826083</v>
      </c>
      <c r="BL53" s="204">
        <v>1.0893910512010454</v>
      </c>
      <c r="BM53" s="204">
        <v>0.96313182026718747</v>
      </c>
      <c r="BN53" s="204">
        <v>0.841812957958751</v>
      </c>
      <c r="BO53" s="204">
        <v>0.68318811085107933</v>
      </c>
      <c r="BP53" s="204">
        <v>0.41970584168129893</v>
      </c>
      <c r="BQ53" s="204">
        <v>-6.4178100684962177E-3</v>
      </c>
      <c r="BR53" s="204">
        <v>-2.0911059713324943E-3</v>
      </c>
      <c r="BS53" s="204">
        <v>-3.8804462421642642E-2</v>
      </c>
      <c r="BT53" s="204">
        <v>0</v>
      </c>
      <c r="BU53" s="204">
        <v>0</v>
      </c>
      <c r="BV53" s="204">
        <v>0</v>
      </c>
      <c r="BW53" s="204">
        <v>0</v>
      </c>
      <c r="BX53" s="204">
        <v>0</v>
      </c>
      <c r="BY53" s="204">
        <v>0</v>
      </c>
      <c r="BZ53" s="205">
        <v>0</v>
      </c>
    </row>
    <row r="54" spans="1:78" x14ac:dyDescent="0.2">
      <c r="A54" s="285"/>
      <c r="B54" s="286" t="s">
        <v>168</v>
      </c>
      <c r="C54" s="233"/>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04">
        <v>0</v>
      </c>
      <c r="AI54" s="204">
        <v>0</v>
      </c>
      <c r="AJ54" s="204">
        <v>0</v>
      </c>
      <c r="AK54" s="204">
        <v>0</v>
      </c>
      <c r="AL54" s="204">
        <v>0</v>
      </c>
      <c r="AM54" s="204">
        <v>0</v>
      </c>
      <c r="AN54" s="204">
        <v>0</v>
      </c>
      <c r="AO54" s="204">
        <v>0</v>
      </c>
      <c r="AP54" s="204">
        <v>0</v>
      </c>
      <c r="AQ54" s="204">
        <v>0</v>
      </c>
      <c r="AR54" s="204">
        <v>0</v>
      </c>
      <c r="AS54" s="204">
        <v>0</v>
      </c>
      <c r="AT54" s="204">
        <v>0</v>
      </c>
      <c r="AU54" s="204">
        <v>0</v>
      </c>
      <c r="AV54" s="204">
        <v>0</v>
      </c>
      <c r="AW54" s="204">
        <v>0</v>
      </c>
      <c r="AX54" s="204">
        <v>5.4022870909615817</v>
      </c>
      <c r="AY54" s="204">
        <v>6.2615314843676053</v>
      </c>
      <c r="AZ54" s="204">
        <v>7.989084557522081</v>
      </c>
      <c r="BA54" s="204">
        <v>7.2169693650197546</v>
      </c>
      <c r="BB54" s="204">
        <v>11.885154710155634</v>
      </c>
      <c r="BC54" s="204">
        <v>15.065212593415898</v>
      </c>
      <c r="BD54" s="204">
        <v>16.589282277201406</v>
      </c>
      <c r="BE54" s="204">
        <v>19.875227874390333</v>
      </c>
      <c r="BF54" s="204">
        <v>26.583449038422991</v>
      </c>
      <c r="BG54" s="204">
        <v>25.52677786032347</v>
      </c>
      <c r="BH54" s="204">
        <v>26.508211508109149</v>
      </c>
      <c r="BI54" s="204">
        <v>58.239979356206547</v>
      </c>
      <c r="BJ54" s="204">
        <v>39.643259256226756</v>
      </c>
      <c r="BK54" s="204">
        <v>32.490305497003973</v>
      </c>
      <c r="BL54" s="204">
        <v>36.413361889119862</v>
      </c>
      <c r="BM54" s="204">
        <v>40.04891399345528</v>
      </c>
      <c r="BN54" s="204">
        <v>42.694256544753628</v>
      </c>
      <c r="BO54" s="204">
        <v>41.508865797314762</v>
      </c>
      <c r="BP54" s="204">
        <v>45.332137322360573</v>
      </c>
      <c r="BQ54" s="204">
        <v>48.218449891596137</v>
      </c>
      <c r="BR54" s="204">
        <v>46.830032792026131</v>
      </c>
      <c r="BS54" s="204">
        <v>47.829339864995468</v>
      </c>
      <c r="BT54" s="204">
        <v>42.811992674516446</v>
      </c>
      <c r="BU54" s="204">
        <v>39.834198325350357</v>
      </c>
      <c r="BV54" s="204">
        <v>38.879023210302101</v>
      </c>
      <c r="BW54" s="204">
        <v>38.061781264171891</v>
      </c>
      <c r="BX54" s="204">
        <v>37.022021060113261</v>
      </c>
      <c r="BY54" s="204">
        <v>35.848875976950659</v>
      </c>
      <c r="BZ54" s="205">
        <v>34.634689898182899</v>
      </c>
    </row>
    <row r="55" spans="1:78" ht="24.75" customHeight="1" x14ac:dyDescent="0.25">
      <c r="A55" s="279"/>
      <c r="B55" s="283" t="s">
        <v>359</v>
      </c>
      <c r="C55" s="245"/>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1">
        <v>18.481447135282234</v>
      </c>
      <c r="AI55" s="281">
        <v>15.811207868328857</v>
      </c>
      <c r="AJ55" s="281">
        <v>16.587133514543112</v>
      </c>
      <c r="AK55" s="281">
        <v>18.011633997769739</v>
      </c>
      <c r="AL55" s="281">
        <v>22.383261199708578</v>
      </c>
      <c r="AM55" s="281">
        <v>26.710711859998479</v>
      </c>
      <c r="AN55" s="281">
        <v>27.786456590371291</v>
      </c>
      <c r="AO55" s="281">
        <v>31.078652332537793</v>
      </c>
      <c r="AP55" s="281">
        <v>238.74547297276072</v>
      </c>
      <c r="AQ55" s="281">
        <v>399.56161576987574</v>
      </c>
      <c r="AR55" s="281">
        <v>354.14389921348607</v>
      </c>
      <c r="AS55" s="281">
        <v>348.31903085609594</v>
      </c>
      <c r="AT55" s="281">
        <v>364.7995440914375</v>
      </c>
      <c r="AU55" s="281">
        <v>472.15298428460903</v>
      </c>
      <c r="AV55" s="281">
        <v>558.75656037144245</v>
      </c>
      <c r="AW55" s="281">
        <v>698.46608798531929</v>
      </c>
      <c r="AX55" s="281">
        <v>822.48844266389403</v>
      </c>
      <c r="AY55" s="281">
        <v>936.28859773960141</v>
      </c>
      <c r="AZ55" s="281">
        <v>1077.8984714627734</v>
      </c>
      <c r="BA55" s="281">
        <v>1083.7906116677655</v>
      </c>
      <c r="BB55" s="281">
        <v>1120.7569514301199</v>
      </c>
      <c r="BC55" s="281">
        <v>1190.2245323448058</v>
      </c>
      <c r="BD55" s="281">
        <v>1211.4449516696022</v>
      </c>
      <c r="BE55" s="281">
        <v>1286.1473240645096</v>
      </c>
      <c r="BF55" s="281">
        <v>1339.4543095491927</v>
      </c>
      <c r="BG55" s="281">
        <v>1390.6970517704617</v>
      </c>
      <c r="BH55" s="281">
        <v>1407.4485969400926</v>
      </c>
      <c r="BI55" s="281">
        <v>1438.0894479387321</v>
      </c>
      <c r="BJ55" s="281">
        <v>1433.398757416624</v>
      </c>
      <c r="BK55" s="281">
        <v>1515.4470584430273</v>
      </c>
      <c r="BL55" s="281">
        <v>1572.9463765520295</v>
      </c>
      <c r="BM55" s="281">
        <v>1700.4594353215207</v>
      </c>
      <c r="BN55" s="281">
        <v>1756.1698486480884</v>
      </c>
      <c r="BO55" s="281">
        <v>1908.4208933388695</v>
      </c>
      <c r="BP55" s="281">
        <v>2079.1369589934748</v>
      </c>
      <c r="BQ55" s="281">
        <v>2215.0437071820938</v>
      </c>
      <c r="BR55" s="281">
        <v>2424.8585892468509</v>
      </c>
      <c r="BS55" s="281">
        <v>2643.5868317272038</v>
      </c>
      <c r="BT55" s="281">
        <v>2708.7031016457981</v>
      </c>
      <c r="BU55" s="281">
        <v>2892.161640838689</v>
      </c>
      <c r="BV55" s="281">
        <v>3118.3398682712282</v>
      </c>
      <c r="BW55" s="281">
        <v>3270.2895931310245</v>
      </c>
      <c r="BX55" s="281">
        <v>3377.7943220385469</v>
      </c>
      <c r="BY55" s="281">
        <v>3483.8331694340809</v>
      </c>
      <c r="BZ55" s="282">
        <v>3604.9360940900588</v>
      </c>
    </row>
    <row r="56" spans="1:78" ht="24.75" customHeight="1" x14ac:dyDescent="0.25">
      <c r="A56" s="279"/>
      <c r="B56" s="283" t="s">
        <v>360</v>
      </c>
      <c r="C56" s="245"/>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1">
        <v>0</v>
      </c>
      <c r="AI56" s="281">
        <v>0</v>
      </c>
      <c r="AJ56" s="281">
        <v>0</v>
      </c>
      <c r="AK56" s="281">
        <v>0</v>
      </c>
      <c r="AL56" s="281">
        <v>0</v>
      </c>
      <c r="AM56" s="281">
        <v>0</v>
      </c>
      <c r="AN56" s="281">
        <v>0</v>
      </c>
      <c r="AO56" s="281">
        <v>0</v>
      </c>
      <c r="AP56" s="281">
        <v>0</v>
      </c>
      <c r="AQ56" s="281">
        <v>0</v>
      </c>
      <c r="AR56" s="281">
        <v>0</v>
      </c>
      <c r="AS56" s="281">
        <v>0</v>
      </c>
      <c r="AT56" s="281">
        <v>0</v>
      </c>
      <c r="AU56" s="281">
        <v>0</v>
      </c>
      <c r="AV56" s="281">
        <v>0</v>
      </c>
      <c r="AW56" s="281">
        <v>0</v>
      </c>
      <c r="AX56" s="281">
        <v>0</v>
      </c>
      <c r="AY56" s="281">
        <v>0</v>
      </c>
      <c r="AZ56" s="281">
        <v>0</v>
      </c>
      <c r="BA56" s="281">
        <v>0</v>
      </c>
      <c r="BB56" s="281">
        <v>0</v>
      </c>
      <c r="BC56" s="281">
        <v>0</v>
      </c>
      <c r="BD56" s="281">
        <v>353.29953809797786</v>
      </c>
      <c r="BE56" s="281">
        <v>461.59648715454784</v>
      </c>
      <c r="BF56" s="281">
        <v>507.55637162598896</v>
      </c>
      <c r="BG56" s="281">
        <v>498.35123197485478</v>
      </c>
      <c r="BH56" s="281">
        <v>421.53790105229535</v>
      </c>
      <c r="BI56" s="281">
        <v>370.811815519974</v>
      </c>
      <c r="BJ56" s="281">
        <v>352.48826054477814</v>
      </c>
      <c r="BK56" s="281">
        <v>335.94061638544201</v>
      </c>
      <c r="BL56" s="281">
        <v>319.61002953763278</v>
      </c>
      <c r="BM56" s="281">
        <v>346.12698718678809</v>
      </c>
      <c r="BN56" s="281">
        <v>433.70707414388903</v>
      </c>
      <c r="BO56" s="281">
        <v>474.28739793606462</v>
      </c>
      <c r="BP56" s="281">
        <v>548.27826548798259</v>
      </c>
      <c r="BQ56" s="281">
        <v>591.69701896099548</v>
      </c>
      <c r="BR56" s="281">
        <v>612.3822473872234</v>
      </c>
      <c r="BS56" s="281">
        <v>647.91295371752005</v>
      </c>
      <c r="BT56" s="281">
        <v>656.78988959205753</v>
      </c>
      <c r="BU56" s="281">
        <v>745.58450279032127</v>
      </c>
      <c r="BV56" s="281">
        <v>761.3774858865919</v>
      </c>
      <c r="BW56" s="281">
        <v>813.71954937370379</v>
      </c>
      <c r="BX56" s="281">
        <v>858.38026303560787</v>
      </c>
      <c r="BY56" s="281">
        <v>906.11968184863485</v>
      </c>
      <c r="BZ56" s="282">
        <v>961.58118519378172</v>
      </c>
    </row>
    <row r="57" spans="1:78" s="292" customFormat="1" ht="24.75" customHeight="1" x14ac:dyDescent="0.25">
      <c r="A57" s="279"/>
      <c r="B57" s="283" t="s">
        <v>743</v>
      </c>
      <c r="C57" s="245"/>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1">
        <v>237.93556884417498</v>
      </c>
      <c r="AI57" s="281">
        <v>222.99395501282527</v>
      </c>
      <c r="AJ57" s="281">
        <v>240.8963263144044</v>
      </c>
      <c r="AK57" s="281">
        <v>353.58915709533858</v>
      </c>
      <c r="AL57" s="281">
        <v>423.10973406822455</v>
      </c>
      <c r="AM57" s="281">
        <v>477.33396988499987</v>
      </c>
      <c r="AN57" s="281">
        <v>509.75565820906957</v>
      </c>
      <c r="AO57" s="281">
        <v>538.75761434871515</v>
      </c>
      <c r="AP57" s="281">
        <v>557.75962567776048</v>
      </c>
      <c r="AQ57" s="281">
        <v>546.69594680158127</v>
      </c>
      <c r="AR57" s="281">
        <v>448.47648946575839</v>
      </c>
      <c r="AS57" s="281">
        <v>573.42365678086026</v>
      </c>
      <c r="AT57" s="281">
        <v>728.65736452564443</v>
      </c>
      <c r="AU57" s="281">
        <v>912.00548740140607</v>
      </c>
      <c r="AV57" s="281">
        <v>1169.8955874766934</v>
      </c>
      <c r="AW57" s="281">
        <v>1523.4750993882485</v>
      </c>
      <c r="AX57" s="281">
        <v>1934.1688903818656</v>
      </c>
      <c r="AY57" s="281">
        <v>2185.1044721027133</v>
      </c>
      <c r="AZ57" s="281">
        <v>2388.9929042861677</v>
      </c>
      <c r="BA57" s="281">
        <v>2590.9624644056262</v>
      </c>
      <c r="BB57" s="281">
        <v>2816.7122116356427</v>
      </c>
      <c r="BC57" s="281">
        <v>3057.0678493680116</v>
      </c>
      <c r="BD57" s="281">
        <v>3218.1504200940067</v>
      </c>
      <c r="BE57" s="281">
        <v>3494.5375020533456</v>
      </c>
      <c r="BF57" s="281">
        <v>4045.52336439907</v>
      </c>
      <c r="BG57" s="281">
        <v>3915.594410359146</v>
      </c>
      <c r="BH57" s="281">
        <v>4111.128129095905</v>
      </c>
      <c r="BI57" s="281">
        <v>4345.7182876038469</v>
      </c>
      <c r="BJ57" s="281">
        <v>4563.6759126848401</v>
      </c>
      <c r="BK57" s="281">
        <v>4731.9667148485478</v>
      </c>
      <c r="BL57" s="281">
        <v>5645.2047737544135</v>
      </c>
      <c r="BM57" s="281">
        <v>6355.450681508697</v>
      </c>
      <c r="BN57" s="281">
        <v>6700.4739926388484</v>
      </c>
      <c r="BO57" s="281">
        <v>7126.5087826280687</v>
      </c>
      <c r="BP57" s="281">
        <v>7445.4715816843072</v>
      </c>
      <c r="BQ57" s="281">
        <v>7575.4867229461788</v>
      </c>
      <c r="BR57" s="281">
        <v>8085.961786228062</v>
      </c>
      <c r="BS57" s="281">
        <v>8446.0940268407703</v>
      </c>
      <c r="BT57" s="281">
        <v>8234.9138053589431</v>
      </c>
      <c r="BU57" s="281">
        <v>7891.0552770796758</v>
      </c>
      <c r="BV57" s="281">
        <v>8244.8780924467628</v>
      </c>
      <c r="BW57" s="281">
        <v>8248.4841048348517</v>
      </c>
      <c r="BX57" s="281">
        <v>7898.5628254570001</v>
      </c>
      <c r="BY57" s="281">
        <v>7991.4539910012481</v>
      </c>
      <c r="BZ57" s="282">
        <v>8049.8678716941422</v>
      </c>
    </row>
    <row r="58" spans="1:78" x14ac:dyDescent="0.2">
      <c r="A58" s="285"/>
      <c r="B58" s="289" t="s">
        <v>361</v>
      </c>
      <c r="C58" s="233"/>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04">
        <v>0</v>
      </c>
      <c r="AI58" s="204">
        <v>0</v>
      </c>
      <c r="AJ58" s="204">
        <v>0</v>
      </c>
      <c r="AK58" s="204">
        <v>0</v>
      </c>
      <c r="AL58" s="204">
        <v>0</v>
      </c>
      <c r="AM58" s="204">
        <v>0</v>
      </c>
      <c r="AN58" s="204">
        <v>0</v>
      </c>
      <c r="AO58" s="204">
        <v>0</v>
      </c>
      <c r="AP58" s="204">
        <v>0</v>
      </c>
      <c r="AQ58" s="204">
        <v>0</v>
      </c>
      <c r="AR58" s="204">
        <v>0</v>
      </c>
      <c r="AS58" s="204">
        <v>0</v>
      </c>
      <c r="AT58" s="204">
        <v>0</v>
      </c>
      <c r="AU58" s="204">
        <v>0</v>
      </c>
      <c r="AV58" s="204">
        <v>0</v>
      </c>
      <c r="AW58" s="204">
        <v>0</v>
      </c>
      <c r="AX58" s="204">
        <v>0</v>
      </c>
      <c r="AY58" s="204">
        <v>0</v>
      </c>
      <c r="AZ58" s="204">
        <v>0</v>
      </c>
      <c r="BA58" s="204">
        <v>0</v>
      </c>
      <c r="BB58" s="204">
        <v>0</v>
      </c>
      <c r="BC58" s="204">
        <v>0</v>
      </c>
      <c r="BD58" s="204">
        <v>0</v>
      </c>
      <c r="BE58" s="204">
        <v>0</v>
      </c>
      <c r="BF58" s="204">
        <v>0</v>
      </c>
      <c r="BG58" s="204">
        <v>0</v>
      </c>
      <c r="BH58" s="204">
        <v>0</v>
      </c>
      <c r="BI58" s="204">
        <v>0</v>
      </c>
      <c r="BJ58" s="204">
        <v>0</v>
      </c>
      <c r="BK58" s="204">
        <v>0</v>
      </c>
      <c r="BL58" s="204">
        <v>0</v>
      </c>
      <c r="BM58" s="204">
        <v>0</v>
      </c>
      <c r="BN58" s="204">
        <v>0</v>
      </c>
      <c r="BO58" s="204">
        <v>0</v>
      </c>
      <c r="BP58" s="204">
        <v>0</v>
      </c>
      <c r="BQ58" s="204">
        <v>0</v>
      </c>
      <c r="BR58" s="204">
        <v>0</v>
      </c>
      <c r="BS58" s="204">
        <v>0</v>
      </c>
      <c r="BT58" s="204">
        <v>0</v>
      </c>
      <c r="BU58" s="204">
        <v>0</v>
      </c>
      <c r="BV58" s="204">
        <v>0</v>
      </c>
      <c r="BW58" s="204">
        <v>0</v>
      </c>
      <c r="BX58" s="204">
        <v>0</v>
      </c>
      <c r="BY58" s="204">
        <v>0</v>
      </c>
      <c r="BZ58" s="205">
        <v>0</v>
      </c>
    </row>
    <row r="59" spans="1:78" x14ac:dyDescent="0.2">
      <c r="A59" s="285"/>
      <c r="B59" s="286" t="s">
        <v>362</v>
      </c>
      <c r="C59" s="233"/>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04">
        <v>0</v>
      </c>
      <c r="AI59" s="204">
        <v>0</v>
      </c>
      <c r="AJ59" s="204">
        <v>0</v>
      </c>
      <c r="AK59" s="204">
        <v>0</v>
      </c>
      <c r="AL59" s="204">
        <v>0</v>
      </c>
      <c r="AM59" s="204">
        <v>0</v>
      </c>
      <c r="AN59" s="204">
        <v>0</v>
      </c>
      <c r="AO59" s="204">
        <v>0</v>
      </c>
      <c r="AP59" s="204">
        <v>0</v>
      </c>
      <c r="AQ59" s="204">
        <v>0</v>
      </c>
      <c r="AR59" s="204">
        <v>0</v>
      </c>
      <c r="AS59" s="204">
        <v>0</v>
      </c>
      <c r="AT59" s="204">
        <v>0</v>
      </c>
      <c r="AU59" s="204">
        <v>0</v>
      </c>
      <c r="AV59" s="204">
        <v>0</v>
      </c>
      <c r="AW59" s="204">
        <v>0</v>
      </c>
      <c r="AX59" s="204">
        <v>0</v>
      </c>
      <c r="AY59" s="204">
        <v>0</v>
      </c>
      <c r="AZ59" s="204">
        <v>0</v>
      </c>
      <c r="BA59" s="204">
        <v>0</v>
      </c>
      <c r="BB59" s="204">
        <v>0</v>
      </c>
      <c r="BC59" s="204">
        <v>0</v>
      </c>
      <c r="BD59" s="204">
        <v>0</v>
      </c>
      <c r="BE59" s="204">
        <v>0</v>
      </c>
      <c r="BF59" s="204">
        <v>0</v>
      </c>
      <c r="BG59" s="204">
        <v>0</v>
      </c>
      <c r="BH59" s="204">
        <v>0</v>
      </c>
      <c r="BI59" s="204">
        <v>0</v>
      </c>
      <c r="BJ59" s="204">
        <v>0</v>
      </c>
      <c r="BK59" s="204">
        <v>0</v>
      </c>
      <c r="BL59" s="204">
        <v>363.8984380443577</v>
      </c>
      <c r="BM59" s="204">
        <v>445.82859864053711</v>
      </c>
      <c r="BN59" s="204">
        <v>519.55281689757146</v>
      </c>
      <c r="BO59" s="204">
        <v>595.22095688667002</v>
      </c>
      <c r="BP59" s="204">
        <v>675.44913509607397</v>
      </c>
      <c r="BQ59" s="204">
        <v>737.57921618587977</v>
      </c>
      <c r="BR59" s="204">
        <v>816.87553371320996</v>
      </c>
      <c r="BS59" s="204">
        <v>919.91511161966287</v>
      </c>
      <c r="BT59" s="204">
        <v>950.50851468762676</v>
      </c>
      <c r="BU59" s="204">
        <v>952.61496389220883</v>
      </c>
      <c r="BV59" s="204">
        <v>1066.5136156460562</v>
      </c>
      <c r="BW59" s="204">
        <v>1126.3698556323675</v>
      </c>
      <c r="BX59" s="204">
        <v>1177.1427937399303</v>
      </c>
      <c r="BY59" s="204">
        <v>1210.6394367302407</v>
      </c>
      <c r="BZ59" s="205">
        <v>1235.0336810647036</v>
      </c>
    </row>
    <row r="60" spans="1:78" x14ac:dyDescent="0.2">
      <c r="A60" s="285"/>
      <c r="B60" s="286" t="s">
        <v>363</v>
      </c>
      <c r="C60" s="233"/>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04">
        <v>0</v>
      </c>
      <c r="AI60" s="204">
        <v>0</v>
      </c>
      <c r="AJ60" s="204">
        <v>0</v>
      </c>
      <c r="AK60" s="204">
        <v>0</v>
      </c>
      <c r="AL60" s="204">
        <v>0</v>
      </c>
      <c r="AM60" s="204">
        <v>0</v>
      </c>
      <c r="AN60" s="204">
        <v>0</v>
      </c>
      <c r="AO60" s="204">
        <v>0</v>
      </c>
      <c r="AP60" s="204">
        <v>0</v>
      </c>
      <c r="AQ60" s="204">
        <v>0</v>
      </c>
      <c r="AR60" s="204">
        <v>0</v>
      </c>
      <c r="AS60" s="204">
        <v>0</v>
      </c>
      <c r="AT60" s="204">
        <v>0</v>
      </c>
      <c r="AU60" s="204">
        <v>0</v>
      </c>
      <c r="AV60" s="204">
        <v>0</v>
      </c>
      <c r="AW60" s="204">
        <v>0</v>
      </c>
      <c r="AX60" s="204">
        <v>0</v>
      </c>
      <c r="AY60" s="204">
        <v>0</v>
      </c>
      <c r="AZ60" s="204">
        <v>0</v>
      </c>
      <c r="BA60" s="204">
        <v>0</v>
      </c>
      <c r="BB60" s="204">
        <v>0</v>
      </c>
      <c r="BC60" s="204">
        <v>0</v>
      </c>
      <c r="BD60" s="204">
        <v>0</v>
      </c>
      <c r="BE60" s="204">
        <v>0</v>
      </c>
      <c r="BF60" s="204">
        <v>0</v>
      </c>
      <c r="BG60" s="204">
        <v>0</v>
      </c>
      <c r="BH60" s="204">
        <v>0</v>
      </c>
      <c r="BI60" s="204">
        <v>0</v>
      </c>
      <c r="BJ60" s="204">
        <v>0</v>
      </c>
      <c r="BK60" s="204">
        <v>0</v>
      </c>
      <c r="BL60" s="204">
        <v>114.78030445019986</v>
      </c>
      <c r="BM60" s="204">
        <v>143.44423685505464</v>
      </c>
      <c r="BN60" s="204">
        <v>170.90034966167624</v>
      </c>
      <c r="BO60" s="204">
        <v>197.59261889322991</v>
      </c>
      <c r="BP60" s="204">
        <v>238.28061673461724</v>
      </c>
      <c r="BQ60" s="204">
        <v>267.58719146294823</v>
      </c>
      <c r="BR60" s="204">
        <v>286.72941439429729</v>
      </c>
      <c r="BS60" s="204">
        <v>311.8319176316333</v>
      </c>
      <c r="BT60" s="204">
        <v>306.84927854733468</v>
      </c>
      <c r="BU60" s="204">
        <v>301.80591085061309</v>
      </c>
      <c r="BV60" s="204">
        <v>333.92350940609197</v>
      </c>
      <c r="BW60" s="204">
        <v>345.72230636337656</v>
      </c>
      <c r="BX60" s="204">
        <v>348.46467005614653</v>
      </c>
      <c r="BY60" s="204">
        <v>351.03673813515394</v>
      </c>
      <c r="BZ60" s="205">
        <v>352.5536757188874</v>
      </c>
    </row>
    <row r="61" spans="1:78" x14ac:dyDescent="0.2">
      <c r="A61" s="285"/>
      <c r="B61" s="286" t="s">
        <v>364</v>
      </c>
      <c r="C61" s="233"/>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04">
        <v>0</v>
      </c>
      <c r="AI61" s="204">
        <v>0</v>
      </c>
      <c r="AJ61" s="204">
        <v>0</v>
      </c>
      <c r="AK61" s="204">
        <v>0</v>
      </c>
      <c r="AL61" s="204">
        <v>0</v>
      </c>
      <c r="AM61" s="204">
        <v>0</v>
      </c>
      <c r="AN61" s="204">
        <v>0</v>
      </c>
      <c r="AO61" s="204">
        <v>0</v>
      </c>
      <c r="AP61" s="204">
        <v>0</v>
      </c>
      <c r="AQ61" s="204">
        <v>0</v>
      </c>
      <c r="AR61" s="204">
        <v>0</v>
      </c>
      <c r="AS61" s="204">
        <v>0</v>
      </c>
      <c r="AT61" s="204">
        <v>0</v>
      </c>
      <c r="AU61" s="204">
        <v>0</v>
      </c>
      <c r="AV61" s="204">
        <v>0</v>
      </c>
      <c r="AW61" s="204">
        <v>0</v>
      </c>
      <c r="AX61" s="204">
        <v>0</v>
      </c>
      <c r="AY61" s="204">
        <v>0</v>
      </c>
      <c r="AZ61" s="204">
        <v>0</v>
      </c>
      <c r="BA61" s="204">
        <v>0</v>
      </c>
      <c r="BB61" s="204">
        <v>0</v>
      </c>
      <c r="BC61" s="204">
        <v>0</v>
      </c>
      <c r="BD61" s="204">
        <v>0</v>
      </c>
      <c r="BE61" s="204">
        <v>0</v>
      </c>
      <c r="BF61" s="204">
        <v>0</v>
      </c>
      <c r="BG61" s="204">
        <v>0</v>
      </c>
      <c r="BH61" s="204">
        <v>0</v>
      </c>
      <c r="BI61" s="204">
        <v>0</v>
      </c>
      <c r="BJ61" s="204">
        <v>0</v>
      </c>
      <c r="BK61" s="204">
        <v>0</v>
      </c>
      <c r="BL61" s="204">
        <v>5166.5260312598566</v>
      </c>
      <c r="BM61" s="204">
        <v>5766.1778460131054</v>
      </c>
      <c r="BN61" s="204">
        <v>6010.0208260796007</v>
      </c>
      <c r="BO61" s="204">
        <v>6333.6952068481696</v>
      </c>
      <c r="BP61" s="204">
        <v>6531.7418298536159</v>
      </c>
      <c r="BQ61" s="204">
        <v>6570.320315297351</v>
      </c>
      <c r="BR61" s="204">
        <v>6982.356838120555</v>
      </c>
      <c r="BS61" s="204">
        <v>7214.346997589475</v>
      </c>
      <c r="BT61" s="204">
        <v>6977.5560121239823</v>
      </c>
      <c r="BU61" s="204">
        <v>6636.6344023368538</v>
      </c>
      <c r="BV61" s="204">
        <v>6844.4409673946138</v>
      </c>
      <c r="BW61" s="204">
        <v>6776.3919428391064</v>
      </c>
      <c r="BX61" s="204">
        <v>6372.9553616609237</v>
      </c>
      <c r="BY61" s="204">
        <v>6429.7778161358538</v>
      </c>
      <c r="BZ61" s="205">
        <v>6462.2805149105525</v>
      </c>
    </row>
    <row r="62" spans="1:78" x14ac:dyDescent="0.2">
      <c r="A62" s="285"/>
      <c r="B62" s="289" t="s">
        <v>365</v>
      </c>
      <c r="C62" s="233"/>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04">
        <v>0</v>
      </c>
      <c r="AI62" s="204">
        <v>0</v>
      </c>
      <c r="AJ62" s="204">
        <v>0</v>
      </c>
      <c r="AK62" s="204">
        <v>0</v>
      </c>
      <c r="AL62" s="204">
        <v>0</v>
      </c>
      <c r="AM62" s="204">
        <v>0</v>
      </c>
      <c r="AN62" s="204">
        <v>0</v>
      </c>
      <c r="AO62" s="204">
        <v>0</v>
      </c>
      <c r="AP62" s="204">
        <v>0</v>
      </c>
      <c r="AQ62" s="204">
        <v>0</v>
      </c>
      <c r="AR62" s="204">
        <v>0</v>
      </c>
      <c r="AS62" s="204">
        <v>0</v>
      </c>
      <c r="AT62" s="204">
        <v>0</v>
      </c>
      <c r="AU62" s="204">
        <v>0</v>
      </c>
      <c r="AV62" s="204">
        <v>0</v>
      </c>
      <c r="AW62" s="204">
        <v>0</v>
      </c>
      <c r="AX62" s="204">
        <v>0</v>
      </c>
      <c r="AY62" s="204">
        <v>0</v>
      </c>
      <c r="AZ62" s="204">
        <v>0</v>
      </c>
      <c r="BA62" s="204">
        <v>0</v>
      </c>
      <c r="BB62" s="204">
        <v>0</v>
      </c>
      <c r="BC62" s="204">
        <v>0</v>
      </c>
      <c r="BD62" s="204">
        <v>0</v>
      </c>
      <c r="BE62" s="204">
        <v>0</v>
      </c>
      <c r="BF62" s="204">
        <v>0</v>
      </c>
      <c r="BG62" s="204">
        <v>0</v>
      </c>
      <c r="BH62" s="204">
        <v>0</v>
      </c>
      <c r="BI62" s="204">
        <v>0</v>
      </c>
      <c r="BJ62" s="204">
        <v>0</v>
      </c>
      <c r="BK62" s="204">
        <v>0</v>
      </c>
      <c r="BL62" s="204">
        <v>0</v>
      </c>
      <c r="BM62" s="204">
        <v>0</v>
      </c>
      <c r="BN62" s="204">
        <v>0</v>
      </c>
      <c r="BO62" s="204">
        <v>0</v>
      </c>
      <c r="BP62" s="204">
        <v>0</v>
      </c>
      <c r="BQ62" s="204">
        <v>0</v>
      </c>
      <c r="BR62" s="204">
        <v>0</v>
      </c>
      <c r="BS62" s="204">
        <v>0</v>
      </c>
      <c r="BT62" s="204">
        <v>0</v>
      </c>
      <c r="BU62" s="204">
        <v>0</v>
      </c>
      <c r="BV62" s="204">
        <v>0</v>
      </c>
      <c r="BW62" s="204">
        <v>0</v>
      </c>
      <c r="BX62" s="204">
        <v>0</v>
      </c>
      <c r="BY62" s="204">
        <v>0</v>
      </c>
      <c r="BZ62" s="205">
        <v>0</v>
      </c>
    </row>
    <row r="63" spans="1:78" ht="24.75" customHeight="1" x14ac:dyDescent="0.2">
      <c r="A63" s="290"/>
      <c r="B63" s="291" t="s">
        <v>366</v>
      </c>
      <c r="C63" s="292"/>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4">
        <v>237.93556884417498</v>
      </c>
      <c r="AI63" s="294">
        <v>222.99395501282527</v>
      </c>
      <c r="AJ63" s="294">
        <v>240.8963263144044</v>
      </c>
      <c r="AK63" s="294">
        <v>353.58915709533858</v>
      </c>
      <c r="AL63" s="294">
        <v>423.10973406822455</v>
      </c>
      <c r="AM63" s="294">
        <v>477.33396988499987</v>
      </c>
      <c r="AN63" s="294">
        <v>509.75565820906957</v>
      </c>
      <c r="AO63" s="294">
        <v>538.75761434871515</v>
      </c>
      <c r="AP63" s="294">
        <v>557.75962567776048</v>
      </c>
      <c r="AQ63" s="294">
        <v>546.69594680158127</v>
      </c>
      <c r="AR63" s="294">
        <v>448.47648946575839</v>
      </c>
      <c r="AS63" s="294">
        <v>573.42365678086026</v>
      </c>
      <c r="AT63" s="294">
        <v>728.65736452564443</v>
      </c>
      <c r="AU63" s="294">
        <v>912.00548740140607</v>
      </c>
      <c r="AV63" s="294">
        <v>1169.8955874766934</v>
      </c>
      <c r="AW63" s="294">
        <v>1523.4750993882485</v>
      </c>
      <c r="AX63" s="294">
        <v>1934.1688903818656</v>
      </c>
      <c r="AY63" s="294">
        <v>2185.1044721027133</v>
      </c>
      <c r="AZ63" s="294">
        <v>2388.9929042861677</v>
      </c>
      <c r="BA63" s="294">
        <v>2590.9624644056262</v>
      </c>
      <c r="BB63" s="294">
        <v>2816.7122116356427</v>
      </c>
      <c r="BC63" s="294">
        <v>3057.0678493680116</v>
      </c>
      <c r="BD63" s="294">
        <v>3218.1504200940067</v>
      </c>
      <c r="BE63" s="294">
        <v>3494.5375020533456</v>
      </c>
      <c r="BF63" s="294">
        <v>4045.52336439907</v>
      </c>
      <c r="BG63" s="294">
        <v>3915.594410359146</v>
      </c>
      <c r="BH63" s="294">
        <v>4111.128129095905</v>
      </c>
      <c r="BI63" s="294">
        <v>4345.7182876038469</v>
      </c>
      <c r="BJ63" s="294">
        <v>4563.6759126848401</v>
      </c>
      <c r="BK63" s="294">
        <v>4731.9667148485478</v>
      </c>
      <c r="BL63" s="294">
        <v>0</v>
      </c>
      <c r="BM63" s="294">
        <v>0</v>
      </c>
      <c r="BN63" s="294">
        <v>0</v>
      </c>
      <c r="BO63" s="294">
        <v>0</v>
      </c>
      <c r="BP63" s="294">
        <v>0</v>
      </c>
      <c r="BQ63" s="294">
        <v>0</v>
      </c>
      <c r="BR63" s="294">
        <v>0</v>
      </c>
      <c r="BS63" s="294">
        <v>0</v>
      </c>
      <c r="BT63" s="294">
        <v>0</v>
      </c>
      <c r="BU63" s="294">
        <v>0</v>
      </c>
      <c r="BV63" s="294">
        <v>0</v>
      </c>
      <c r="BW63" s="294">
        <v>0</v>
      </c>
      <c r="BX63" s="294">
        <v>0</v>
      </c>
      <c r="BY63" s="294">
        <v>0</v>
      </c>
      <c r="BZ63" s="295">
        <v>0</v>
      </c>
    </row>
    <row r="64" spans="1:78" s="292" customFormat="1" ht="40.9" customHeight="1" x14ac:dyDescent="0.2">
      <c r="A64" s="290"/>
      <c r="B64" s="536" t="s">
        <v>370</v>
      </c>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537">
        <v>1.1751927467998047E-2</v>
      </c>
      <c r="AI64" s="537">
        <v>1.0780507744064491E-2</v>
      </c>
      <c r="AJ64" s="537">
        <v>1.0751089526675398E-2</v>
      </c>
      <c r="AK64" s="537">
        <v>1.1316506035399184E-2</v>
      </c>
      <c r="AL64" s="537">
        <v>1.1485730429612904E-2</v>
      </c>
      <c r="AM64" s="537">
        <v>1.128948484465171E-2</v>
      </c>
      <c r="AN64" s="537">
        <v>1.190754459888916E-2</v>
      </c>
      <c r="AO64" s="537">
        <v>1.2104571195841402E-2</v>
      </c>
      <c r="AP64" s="537">
        <v>1.276020196953425E-2</v>
      </c>
      <c r="AQ64" s="537">
        <v>1.2679716488360269E-2</v>
      </c>
      <c r="AR64" s="537">
        <v>1.2664150182732842E-2</v>
      </c>
      <c r="AS64" s="537">
        <v>1.3111686392887732E-2</v>
      </c>
      <c r="AT64" s="537">
        <v>1.4207135723905577E-2</v>
      </c>
      <c r="AU64" s="537">
        <v>1.6827937367005694E-2</v>
      </c>
      <c r="AV64" s="537">
        <v>1.9646638427992739E-2</v>
      </c>
      <c r="AW64" s="537">
        <v>2.20407166270268E-2</v>
      </c>
      <c r="AX64" s="537">
        <v>2.347326037609769E-2</v>
      </c>
      <c r="AY64" s="537">
        <v>2.4129102448676765E-2</v>
      </c>
      <c r="AZ64" s="537">
        <v>2.4108180217487223E-2</v>
      </c>
      <c r="BA64" s="537">
        <v>2.3830335996299908E-2</v>
      </c>
      <c r="BB64" s="537">
        <v>2.3573250970127309E-2</v>
      </c>
      <c r="BC64" s="537">
        <v>2.3056406303537728E-2</v>
      </c>
      <c r="BD64" s="537">
        <v>2.3095688535092036E-2</v>
      </c>
      <c r="BE64" s="537">
        <v>2.3591708777897558E-2</v>
      </c>
      <c r="BF64" s="537">
        <v>2.3350156569501009E-2</v>
      </c>
      <c r="BG64" s="537">
        <v>2.2847347447737098E-2</v>
      </c>
      <c r="BH64" s="537">
        <v>2.2252987110732057E-2</v>
      </c>
      <c r="BI64" s="537">
        <v>2.1536289436473979E-2</v>
      </c>
      <c r="BJ64" s="537">
        <v>2.115243602124036E-2</v>
      </c>
      <c r="BK64" s="537">
        <v>2.1447048160537396E-2</v>
      </c>
      <c r="BL64" s="537">
        <v>2.266713373341301E-2</v>
      </c>
      <c r="BM64" s="537">
        <v>2.4739009951776563E-2</v>
      </c>
      <c r="BN64" s="537">
        <v>2.457757953456512E-2</v>
      </c>
      <c r="BO64" s="537">
        <v>2.49290047581688E-2</v>
      </c>
      <c r="BP64" s="537">
        <v>2.5072710777584096E-2</v>
      </c>
      <c r="BQ64" s="537">
        <v>2.4528708604652571E-2</v>
      </c>
      <c r="BR64" s="537">
        <v>2.5252432780762963E-2</v>
      </c>
      <c r="BS64" s="537">
        <v>2.5797017207551821E-2</v>
      </c>
      <c r="BT64" s="537">
        <v>2.5196338889172817E-2</v>
      </c>
      <c r="BU64" s="537">
        <v>2.5215059151238717E-2</v>
      </c>
      <c r="BV64" s="537">
        <v>2.5689383675593903E-2</v>
      </c>
      <c r="BW64" s="537">
        <v>2.5621801852178411E-2</v>
      </c>
      <c r="BX64" s="537">
        <v>2.5476785361707138E-2</v>
      </c>
      <c r="BY64" s="537">
        <v>2.5492622591216887E-2</v>
      </c>
      <c r="BZ64" s="538">
        <v>2.5566111451958206E-2</v>
      </c>
    </row>
    <row r="65" spans="1:78" s="292" customFormat="1" ht="45" customHeight="1" thickBot="1" x14ac:dyDescent="0.25">
      <c r="A65" s="539"/>
      <c r="B65" s="540" t="s">
        <v>371</v>
      </c>
      <c r="C65" s="541"/>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3">
        <v>2.8336058073965331E-2</v>
      </c>
      <c r="AI65" s="543">
        <v>2.6291425208285504E-2</v>
      </c>
      <c r="AJ65" s="543">
        <v>2.5063979376793735E-2</v>
      </c>
      <c r="AK65" s="543">
        <v>2.6310430597291486E-2</v>
      </c>
      <c r="AL65" s="543">
        <v>2.6528819328560757E-2</v>
      </c>
      <c r="AM65" s="543">
        <v>2.6332907928979896E-2</v>
      </c>
      <c r="AN65" s="543">
        <v>2.8014460081032505E-2</v>
      </c>
      <c r="AO65" s="543">
        <v>3.0008926949686984E-2</v>
      </c>
      <c r="AP65" s="543">
        <v>3.2627577273101754E-2</v>
      </c>
      <c r="AQ65" s="543">
        <v>3.4272350459260414E-2</v>
      </c>
      <c r="AR65" s="543">
        <v>3.6882933702249744E-2</v>
      </c>
      <c r="AS65" s="543">
        <v>3.7987149150118769E-2</v>
      </c>
      <c r="AT65" s="543">
        <v>4.0970936811387054E-2</v>
      </c>
      <c r="AU65" s="543">
        <v>4.6041532323682029E-2</v>
      </c>
      <c r="AV65" s="543">
        <v>5.1312386981714565E-2</v>
      </c>
      <c r="AW65" s="543">
        <v>5.840827431217651E-2</v>
      </c>
      <c r="AX65" s="543">
        <v>6.2661213164411242E-2</v>
      </c>
      <c r="AY65" s="543">
        <v>6.4925689767060049E-2</v>
      </c>
      <c r="AZ65" s="543">
        <v>6.8170200877637491E-2</v>
      </c>
      <c r="BA65" s="543">
        <v>6.8558681676165939E-2</v>
      </c>
      <c r="BB65" s="543">
        <v>6.8808107269564864E-2</v>
      </c>
      <c r="BC65" s="543">
        <v>6.7634543668752017E-2</v>
      </c>
      <c r="BD65" s="543">
        <v>6.71097668998165E-2</v>
      </c>
      <c r="BE65" s="543">
        <v>6.6468264407746988E-2</v>
      </c>
      <c r="BF65" s="543">
        <v>6.3896561953613887E-2</v>
      </c>
      <c r="BG65" s="543">
        <v>6.055023525699027E-2</v>
      </c>
      <c r="BH65" s="543">
        <v>5.7057580137520512E-2</v>
      </c>
      <c r="BI65" s="543">
        <v>5.5609771291160431E-2</v>
      </c>
      <c r="BJ65" s="543">
        <v>5.4924424443716119E-2</v>
      </c>
      <c r="BK65" s="543">
        <v>5.4933730187101987E-2</v>
      </c>
      <c r="BL65" s="543">
        <v>5.3326766424574873E-2</v>
      </c>
      <c r="BM65" s="543">
        <v>5.4856271492654179E-2</v>
      </c>
      <c r="BN65" s="543">
        <v>5.4844240552681334E-2</v>
      </c>
      <c r="BO65" s="543">
        <v>5.7015935839543105E-2</v>
      </c>
      <c r="BP65" s="543">
        <v>5.827101129594716E-2</v>
      </c>
      <c r="BQ65" s="543">
        <v>5.9292802959077379E-2</v>
      </c>
      <c r="BR65" s="543">
        <v>6.2151020716083513E-2</v>
      </c>
      <c r="BS65" s="543">
        <v>6.4834226607500642E-2</v>
      </c>
      <c r="BT65" s="543">
        <v>6.4631925202317614E-2</v>
      </c>
      <c r="BU65" s="543">
        <v>6.4777625675585565E-2</v>
      </c>
      <c r="BV65" s="543">
        <v>6.6674488213288099E-2</v>
      </c>
      <c r="BW65" s="543">
        <v>6.6875283335013233E-2</v>
      </c>
      <c r="BX65" s="543">
        <v>6.6666857985812136E-2</v>
      </c>
      <c r="BY65" s="543">
        <v>6.7228051533049879E-2</v>
      </c>
      <c r="BZ65" s="544">
        <v>6.7727218872445205E-2</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3"/>
  <sheetViews>
    <sheetView zoomScale="85" zoomScaleNormal="85" workbookViewId="0">
      <pane xSplit="3" ySplit="3" topLeftCell="BS4"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33" width="12.7109375" style="350" customWidth="1"/>
    <col min="34" max="75" width="12.7109375" style="208" customWidth="1"/>
    <col min="76" max="78" width="12.7109375" style="305" customWidth="1"/>
    <col min="79" max="16384" width="9.140625" style="305"/>
  </cols>
  <sheetData>
    <row r="1" spans="1:78" s="303" customFormat="1" ht="25.15" customHeight="1" thickBot="1" x14ac:dyDescent="0.25">
      <c r="A1" s="37" t="s">
        <v>40</v>
      </c>
      <c r="B1" s="38" t="s">
        <v>76</v>
      </c>
      <c r="C1" s="9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c r="BX1" s="302"/>
    </row>
    <row r="2" spans="1:78" ht="15.75" x14ac:dyDescent="0.25">
      <c r="A2" s="41" t="s">
        <v>587</v>
      </c>
      <c r="B2" s="17" t="s">
        <v>372</v>
      </c>
      <c r="C2" s="304"/>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07"/>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315" customFormat="1" ht="27" customHeight="1" x14ac:dyDescent="0.25">
      <c r="A4" s="308"/>
      <c r="B4" s="309" t="s">
        <v>93</v>
      </c>
      <c r="C4" s="310"/>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2">
        <f t="shared" ref="AH4:BO4" si="0">AH5+AH12+AH15</f>
        <v>2111.5062637963429</v>
      </c>
      <c r="AI4" s="312">
        <f t="shared" si="0"/>
        <v>3161.0804560000001</v>
      </c>
      <c r="AJ4" s="312">
        <f t="shared" si="0"/>
        <v>3444.8856461538462</v>
      </c>
      <c r="AK4" s="312">
        <f t="shared" si="0"/>
        <v>4080.3645305</v>
      </c>
      <c r="AL4" s="312">
        <f t="shared" si="0"/>
        <v>4602.4666057499999</v>
      </c>
      <c r="AM4" s="312">
        <f t="shared" si="0"/>
        <v>5102.9625655</v>
      </c>
      <c r="AN4" s="312">
        <f t="shared" si="0"/>
        <v>5544.77059775</v>
      </c>
      <c r="AO4" s="312">
        <f t="shared" si="0"/>
        <v>5905.1197127142859</v>
      </c>
      <c r="AP4" s="312">
        <f t="shared" si="0"/>
        <v>6069.5755610666665</v>
      </c>
      <c r="AQ4" s="312">
        <f t="shared" si="0"/>
        <v>6232.6336330000004</v>
      </c>
      <c r="AR4" s="312">
        <f t="shared" si="0"/>
        <v>6411.6289533333329</v>
      </c>
      <c r="AS4" s="312">
        <f t="shared" si="0"/>
        <v>6580.5892833333328</v>
      </c>
      <c r="AT4" s="312">
        <f t="shared" si="0"/>
        <v>6916.8506243333341</v>
      </c>
      <c r="AU4" s="312">
        <f t="shared" si="0"/>
        <v>8149.3117297970839</v>
      </c>
      <c r="AV4" s="312">
        <f t="shared" si="0"/>
        <v>9475.6990103333337</v>
      </c>
      <c r="AW4" s="312">
        <f t="shared" si="0"/>
        <v>10419.255622000001</v>
      </c>
      <c r="AX4" s="312">
        <f t="shared" si="0"/>
        <v>10642.777</v>
      </c>
      <c r="AY4" s="312">
        <f t="shared" si="0"/>
        <v>11147.022000000001</v>
      </c>
      <c r="AZ4" s="312">
        <f t="shared" si="0"/>
        <v>11713.101000000001</v>
      </c>
      <c r="BA4" s="312">
        <f t="shared" si="0"/>
        <v>11942.684000000001</v>
      </c>
      <c r="BB4" s="312">
        <f t="shared" si="0"/>
        <v>12240.063999999998</v>
      </c>
      <c r="BC4" s="312">
        <f t="shared" si="0"/>
        <v>13943.945950556819</v>
      </c>
      <c r="BD4" s="312">
        <f t="shared" si="0"/>
        <v>16210.604790365282</v>
      </c>
      <c r="BE4" s="312">
        <f t="shared" si="0"/>
        <v>17861.120389863565</v>
      </c>
      <c r="BF4" s="312">
        <f t="shared" si="0"/>
        <v>19283.975570154427</v>
      </c>
      <c r="BG4" s="312">
        <f t="shared" si="0"/>
        <v>26093.486462218403</v>
      </c>
      <c r="BH4" s="312">
        <f t="shared" si="0"/>
        <v>28064.738201712167</v>
      </c>
      <c r="BI4" s="312">
        <f t="shared" si="0"/>
        <v>29194.736806721063</v>
      </c>
      <c r="BJ4" s="312">
        <f t="shared" si="0"/>
        <v>30171.864264156498</v>
      </c>
      <c r="BK4" s="312">
        <f t="shared" si="0"/>
        <v>31588.020692079455</v>
      </c>
      <c r="BL4" s="312">
        <f t="shared" si="0"/>
        <v>35954.410195590426</v>
      </c>
      <c r="BM4" s="312">
        <f t="shared" si="0"/>
        <v>39524.795636119074</v>
      </c>
      <c r="BN4" s="312">
        <f t="shared" si="0"/>
        <v>40768.655697460606</v>
      </c>
      <c r="BO4" s="312">
        <f t="shared" si="0"/>
        <v>41187.168341537625</v>
      </c>
      <c r="BP4" s="312">
        <f>BP5+BP12+BP15</f>
        <v>40941.283362483802</v>
      </c>
      <c r="BQ4" s="312">
        <f t="shared" ref="BQ4:BX4" si="1">BQ5+BQ12+BQ15</f>
        <v>39949.003795280958</v>
      </c>
      <c r="BR4" s="312">
        <f t="shared" si="1"/>
        <v>40063.24955089952</v>
      </c>
      <c r="BS4" s="312">
        <f t="shared" si="1"/>
        <v>38977.209714145189</v>
      </c>
      <c r="BT4" s="312">
        <f t="shared" si="1"/>
        <v>37877.864826127094</v>
      </c>
      <c r="BU4" s="312">
        <f t="shared" si="1"/>
        <v>36578.901906512692</v>
      </c>
      <c r="BV4" s="312">
        <f t="shared" si="1"/>
        <v>37315.876548684588</v>
      </c>
      <c r="BW4" s="312">
        <f t="shared" si="1"/>
        <v>37142.566221829831</v>
      </c>
      <c r="BX4" s="313">
        <f t="shared" si="1"/>
        <v>37882.845205246733</v>
      </c>
      <c r="BY4" s="313">
        <f>BY5+BY12+BY15</f>
        <v>38605.514058405068</v>
      </c>
      <c r="BZ4" s="314">
        <f>BZ5+BZ12+BZ15</f>
        <v>39276.415082718377</v>
      </c>
    </row>
    <row r="5" spans="1:78" s="320" customFormat="1" ht="25.5" customHeight="1" x14ac:dyDescent="0.25">
      <c r="A5" s="316"/>
      <c r="B5" s="309" t="s">
        <v>373</v>
      </c>
      <c r="C5" s="317"/>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2">
        <f>SUM(AH6:AH11)</f>
        <v>311.50626379634298</v>
      </c>
      <c r="AI5" s="312">
        <f t="shared" ref="AI5:BW5" si="2">SUM(AI6:AI11)</f>
        <v>329.08045600000003</v>
      </c>
      <c r="AJ5" s="312">
        <f t="shared" si="2"/>
        <v>437.88564615384615</v>
      </c>
      <c r="AK5" s="312">
        <f t="shared" si="2"/>
        <v>630.3645305</v>
      </c>
      <c r="AL5" s="312">
        <f t="shared" si="2"/>
        <v>849.4666057500001</v>
      </c>
      <c r="AM5" s="312">
        <f t="shared" si="2"/>
        <v>1005.9625654999999</v>
      </c>
      <c r="AN5" s="312">
        <f t="shared" si="2"/>
        <v>1146.77059775</v>
      </c>
      <c r="AO5" s="312">
        <f t="shared" si="2"/>
        <v>1302.1197127142857</v>
      </c>
      <c r="AP5" s="312">
        <f t="shared" si="2"/>
        <v>1406.5755610666668</v>
      </c>
      <c r="AQ5" s="312">
        <f t="shared" si="2"/>
        <v>1470.9986329999999</v>
      </c>
      <c r="AR5" s="312">
        <f t="shared" si="2"/>
        <v>1716.6079533333336</v>
      </c>
      <c r="AS5" s="312">
        <f t="shared" si="2"/>
        <v>1842.417283333333</v>
      </c>
      <c r="AT5" s="312">
        <f t="shared" si="2"/>
        <v>2095.6676243333332</v>
      </c>
      <c r="AU5" s="312">
        <f t="shared" si="2"/>
        <v>2710.3011549999997</v>
      </c>
      <c r="AV5" s="312">
        <f t="shared" si="2"/>
        <v>3520.5180103333332</v>
      </c>
      <c r="AW5" s="312">
        <f t="shared" si="2"/>
        <v>4086.8566219999993</v>
      </c>
      <c r="AX5" s="312">
        <f t="shared" si="2"/>
        <v>4238.0829999999996</v>
      </c>
      <c r="AY5" s="312">
        <f t="shared" si="2"/>
        <v>4503.076</v>
      </c>
      <c r="AZ5" s="312">
        <f t="shared" si="2"/>
        <v>4770.2340000000004</v>
      </c>
      <c r="BA5" s="312">
        <f t="shared" si="2"/>
        <v>4852.8389999999999</v>
      </c>
      <c r="BB5" s="312">
        <f t="shared" si="2"/>
        <v>4943.3379999999997</v>
      </c>
      <c r="BC5" s="312">
        <f t="shared" si="2"/>
        <v>5659.2429505568198</v>
      </c>
      <c r="BD5" s="312">
        <f t="shared" si="2"/>
        <v>7549.6077903652822</v>
      </c>
      <c r="BE5" s="312">
        <f t="shared" si="2"/>
        <v>9064.2876641951043</v>
      </c>
      <c r="BF5" s="312">
        <f t="shared" si="2"/>
        <v>10337.278440494429</v>
      </c>
      <c r="BG5" s="312">
        <f t="shared" si="2"/>
        <v>16958.946968295455</v>
      </c>
      <c r="BH5" s="312">
        <f t="shared" si="2"/>
        <v>18748.567681119741</v>
      </c>
      <c r="BI5" s="312">
        <f t="shared" si="2"/>
        <v>19262.425548777454</v>
      </c>
      <c r="BJ5" s="312">
        <f t="shared" si="2"/>
        <v>20093.035981705547</v>
      </c>
      <c r="BK5" s="312">
        <f t="shared" si="2"/>
        <v>21080.123790563062</v>
      </c>
      <c r="BL5" s="312">
        <f t="shared" si="2"/>
        <v>24724.548323492916</v>
      </c>
      <c r="BM5" s="312">
        <f t="shared" si="2"/>
        <v>27528.875527765325</v>
      </c>
      <c r="BN5" s="312">
        <f t="shared" si="2"/>
        <v>28511.41036584723</v>
      </c>
      <c r="BO5" s="312">
        <f t="shared" si="2"/>
        <v>29233.207774117411</v>
      </c>
      <c r="BP5" s="312">
        <f t="shared" si="2"/>
        <v>29124.12004915754</v>
      </c>
      <c r="BQ5" s="312">
        <f t="shared" si="2"/>
        <v>28825.981422576599</v>
      </c>
      <c r="BR5" s="312">
        <f t="shared" si="2"/>
        <v>28791.226789019598</v>
      </c>
      <c r="BS5" s="312">
        <f t="shared" si="2"/>
        <v>27582.718548626941</v>
      </c>
      <c r="BT5" s="312">
        <f t="shared" si="2"/>
        <v>26492.021318677238</v>
      </c>
      <c r="BU5" s="312">
        <f t="shared" si="2"/>
        <v>25199.491252447202</v>
      </c>
      <c r="BV5" s="312">
        <f t="shared" si="2"/>
        <v>25705.649572089715</v>
      </c>
      <c r="BW5" s="312">
        <f t="shared" si="2"/>
        <v>25253.19449932154</v>
      </c>
      <c r="BX5" s="184">
        <f>SUM(BX6:BX11)</f>
        <v>25645.778158894638</v>
      </c>
      <c r="BY5" s="184">
        <f>SUM(BY6:BY11)</f>
        <v>26040.058374389995</v>
      </c>
      <c r="BZ5" s="319">
        <f>SUM(BZ6:BZ11)</f>
        <v>26331.714609372375</v>
      </c>
    </row>
    <row r="6" spans="1:78" s="320" customFormat="1" x14ac:dyDescent="0.2">
      <c r="A6" s="316"/>
      <c r="B6" s="321" t="s">
        <v>374</v>
      </c>
      <c r="C6" s="322"/>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235">
        <v>0</v>
      </c>
      <c r="AI6" s="235">
        <v>0</v>
      </c>
      <c r="AJ6" s="235">
        <v>0</v>
      </c>
      <c r="AK6" s="235">
        <v>0</v>
      </c>
      <c r="AL6" s="235">
        <v>0</v>
      </c>
      <c r="AM6" s="235">
        <v>0</v>
      </c>
      <c r="AN6" s="235">
        <v>0</v>
      </c>
      <c r="AO6" s="235">
        <v>0</v>
      </c>
      <c r="AP6" s="235">
        <v>0</v>
      </c>
      <c r="AQ6" s="235">
        <v>0</v>
      </c>
      <c r="AR6" s="235">
        <v>0</v>
      </c>
      <c r="AS6" s="235">
        <v>0</v>
      </c>
      <c r="AT6" s="235">
        <v>0</v>
      </c>
      <c r="AU6" s="235">
        <v>0</v>
      </c>
      <c r="AV6" s="235">
        <v>2.8769999999999998</v>
      </c>
      <c r="AW6" s="235">
        <v>7.2039999999999997</v>
      </c>
      <c r="AX6" s="235">
        <v>11.369</v>
      </c>
      <c r="AY6" s="235">
        <v>19.163</v>
      </c>
      <c r="AZ6" s="235">
        <v>34.027000000000001</v>
      </c>
      <c r="BA6" s="235">
        <v>42.026000000000003</v>
      </c>
      <c r="BB6" s="235">
        <v>48.832000000000001</v>
      </c>
      <c r="BC6" s="235">
        <v>39.287999999999997</v>
      </c>
      <c r="BD6" s="235">
        <v>-6.0999999999999999E-2</v>
      </c>
      <c r="BE6" s="235">
        <v>-8.6436562195121955E-2</v>
      </c>
      <c r="BF6" s="235">
        <v>-0.14737339999999999</v>
      </c>
      <c r="BG6" s="235">
        <v>8.5208560000000017E-2</v>
      </c>
      <c r="BH6" s="235">
        <v>-2.9000000000000001E-2</v>
      </c>
      <c r="BI6" s="235">
        <v>0</v>
      </c>
      <c r="BJ6" s="235">
        <v>0</v>
      </c>
      <c r="BK6" s="235">
        <v>0</v>
      </c>
      <c r="BL6" s="235">
        <v>0</v>
      </c>
      <c r="BM6" s="235">
        <v>0</v>
      </c>
      <c r="BN6" s="235">
        <v>0</v>
      </c>
      <c r="BO6" s="235">
        <v>0</v>
      </c>
      <c r="BP6" s="235">
        <v>0</v>
      </c>
      <c r="BQ6" s="235">
        <v>0</v>
      </c>
      <c r="BR6" s="235">
        <v>0</v>
      </c>
      <c r="BS6" s="235">
        <v>0</v>
      </c>
      <c r="BT6" s="235">
        <v>0</v>
      </c>
      <c r="BU6" s="235">
        <v>0</v>
      </c>
      <c r="BV6" s="208">
        <v>0</v>
      </c>
      <c r="BW6" s="208">
        <v>0</v>
      </c>
      <c r="BX6" s="209">
        <v>0</v>
      </c>
      <c r="BY6" s="209">
        <v>0</v>
      </c>
      <c r="BZ6" s="210">
        <v>0</v>
      </c>
    </row>
    <row r="7" spans="1:78" s="320" customFormat="1" x14ac:dyDescent="0.2">
      <c r="A7" s="316"/>
      <c r="B7" s="321" t="s">
        <v>375</v>
      </c>
      <c r="C7" s="236"/>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235">
        <v>24</v>
      </c>
      <c r="AI7" s="235">
        <v>27</v>
      </c>
      <c r="AJ7" s="235">
        <v>42</v>
      </c>
      <c r="AK7" s="235">
        <v>66</v>
      </c>
      <c r="AL7" s="235">
        <v>94</v>
      </c>
      <c r="AM7" s="235">
        <v>123</v>
      </c>
      <c r="AN7" s="235">
        <v>126</v>
      </c>
      <c r="AO7" s="235">
        <v>130</v>
      </c>
      <c r="AP7" s="235">
        <v>161</v>
      </c>
      <c r="AQ7" s="235">
        <v>179.708</v>
      </c>
      <c r="AR7" s="235">
        <v>394.245</v>
      </c>
      <c r="AS7" s="235">
        <v>425.16500000000002</v>
      </c>
      <c r="AT7" s="235">
        <v>494.35300000000001</v>
      </c>
      <c r="AU7" s="235">
        <v>626.245</v>
      </c>
      <c r="AV7" s="235">
        <v>928.67899999999997</v>
      </c>
      <c r="AW7" s="235">
        <v>1207.7750000000001</v>
      </c>
      <c r="AX7" s="235">
        <v>1440.797</v>
      </c>
      <c r="AY7" s="235">
        <v>1739.5630000000001</v>
      </c>
      <c r="AZ7" s="235">
        <v>2083.6799999999998</v>
      </c>
      <c r="BA7" s="235">
        <v>2326.3319999999999</v>
      </c>
      <c r="BB7" s="235">
        <v>2428.9789999999998</v>
      </c>
      <c r="BC7" s="235">
        <v>1895.7190000000001</v>
      </c>
      <c r="BD7" s="235">
        <v>1.71</v>
      </c>
      <c r="BE7" s="235">
        <v>-0.81900222</v>
      </c>
      <c r="BF7" s="235">
        <v>-0.73990369000000011</v>
      </c>
      <c r="BG7" s="235">
        <v>8.5208560000000017E-2</v>
      </c>
      <c r="BH7" s="235">
        <v>-2.9000000000000001E-2</v>
      </c>
      <c r="BI7" s="235">
        <v>0</v>
      </c>
      <c r="BJ7" s="235">
        <v>0</v>
      </c>
      <c r="BK7" s="235">
        <v>0</v>
      </c>
      <c r="BL7" s="235">
        <v>0</v>
      </c>
      <c r="BM7" s="235">
        <v>0</v>
      </c>
      <c r="BN7" s="235">
        <v>0</v>
      </c>
      <c r="BO7" s="235">
        <v>0</v>
      </c>
      <c r="BP7" s="235">
        <v>0</v>
      </c>
      <c r="BQ7" s="235">
        <v>0</v>
      </c>
      <c r="BR7" s="235">
        <v>0</v>
      </c>
      <c r="BS7" s="235">
        <v>0</v>
      </c>
      <c r="BT7" s="235">
        <v>0</v>
      </c>
      <c r="BU7" s="235">
        <v>0</v>
      </c>
      <c r="BV7" s="208">
        <v>0</v>
      </c>
      <c r="BW7" s="208">
        <v>0</v>
      </c>
      <c r="BX7" s="209">
        <v>0</v>
      </c>
      <c r="BY7" s="209">
        <v>0</v>
      </c>
      <c r="BZ7" s="210">
        <v>0</v>
      </c>
    </row>
    <row r="8" spans="1:78" s="320" customFormat="1" x14ac:dyDescent="0.2">
      <c r="A8" s="316"/>
      <c r="B8" s="120" t="s">
        <v>376</v>
      </c>
      <c r="C8" s="236"/>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235">
        <f>+'Income Support'!AH29</f>
        <v>287.50626379634298</v>
      </c>
      <c r="AI8" s="235">
        <f>+'Income Support'!AI29</f>
        <v>302.08045600000003</v>
      </c>
      <c r="AJ8" s="235">
        <f>+'Income Support'!AJ29</f>
        <v>395.88564615384615</v>
      </c>
      <c r="AK8" s="235">
        <f>+'Income Support'!AK29</f>
        <v>564.3645305</v>
      </c>
      <c r="AL8" s="235">
        <f>+'Income Support'!AL29</f>
        <v>755.4666057500001</v>
      </c>
      <c r="AM8" s="235">
        <f>+'Income Support'!AM29</f>
        <v>882.96256549999987</v>
      </c>
      <c r="AN8" s="235">
        <f>+'Income Support'!AN29</f>
        <v>1020.7705977499999</v>
      </c>
      <c r="AO8" s="235">
        <f>+'Income Support'!AO29</f>
        <v>1172.1197127142857</v>
      </c>
      <c r="AP8" s="235">
        <f>+'Income Support'!AP29</f>
        <v>1245.5755610666668</v>
      </c>
      <c r="AQ8" s="235">
        <f>+'Income Support'!AQ29</f>
        <v>1291.2906329999998</v>
      </c>
      <c r="AR8" s="235">
        <f>+'Income Support'!AR29</f>
        <v>1322.3629533333335</v>
      </c>
      <c r="AS8" s="235">
        <f>+'Income Support'!AS29</f>
        <v>1417.252283333333</v>
      </c>
      <c r="AT8" s="235">
        <f>+'Income Support'!AT29</f>
        <v>1601.3146243333333</v>
      </c>
      <c r="AU8" s="235">
        <f>+'Income Support'!AU29</f>
        <v>2084.0561549999998</v>
      </c>
      <c r="AV8" s="235">
        <f>+'Income Support'!AV29</f>
        <v>2588.9620103333332</v>
      </c>
      <c r="AW8" s="235">
        <f>+'Income Support'!AW29</f>
        <v>2871.8776219999995</v>
      </c>
      <c r="AX8" s="235">
        <f>+'Income Support'!AX29</f>
        <v>2785.9169999999999</v>
      </c>
      <c r="AY8" s="235">
        <f>+'Income Support'!AY29</f>
        <v>2744.35</v>
      </c>
      <c r="AZ8" s="235">
        <f>+'Income Support'!AZ29</f>
        <v>2438.2424801734269</v>
      </c>
      <c r="BA8" s="235">
        <f>+'Income Support'!BA29</f>
        <v>2154.4810000000002</v>
      </c>
      <c r="BB8" s="235">
        <f>+'Income Support'!BB29</f>
        <v>2160.527</v>
      </c>
      <c r="BC8" s="235">
        <f>+'Income Support'!BC29</f>
        <v>2384.0059999999999</v>
      </c>
      <c r="BD8" s="235">
        <f>+'Income Support'!BD29</f>
        <v>2944.4639999999999</v>
      </c>
      <c r="BE8" s="235">
        <f>+'Income Support'!BE29</f>
        <v>3325.067</v>
      </c>
      <c r="BF8" s="235">
        <f>+'Income Support'!BF29</f>
        <v>3655.0069999999996</v>
      </c>
      <c r="BG8" s="235">
        <f>+'Income Support'!BG29</f>
        <v>3752.7889999999998</v>
      </c>
      <c r="BH8" s="235">
        <f>+'Income Support'!BH29</f>
        <v>3278.0000000000005</v>
      </c>
      <c r="BI8" s="235">
        <f>+'Income Support'!BI29</f>
        <v>2525.9999999999995</v>
      </c>
      <c r="BJ8" s="235">
        <f>+'Income Support'!BJ29</f>
        <v>2050</v>
      </c>
      <c r="BK8" s="235">
        <f>+'Income Support'!BK29</f>
        <v>1737.5119804834528</v>
      </c>
      <c r="BL8" s="235">
        <f>+'Income Support'!BL29</f>
        <v>1455.6900798477316</v>
      </c>
      <c r="BM8" s="235">
        <f>+'Income Support'!BM29</f>
        <v>877.14850322825873</v>
      </c>
      <c r="BN8" s="235">
        <f>+'Income Support'!BN10</f>
        <v>633.219714059539</v>
      </c>
      <c r="BO8" s="235">
        <f>+'Income Support'!BO10</f>
        <v>451.05771460709826</v>
      </c>
      <c r="BP8" s="235">
        <f>+'Income Support'!BP10</f>
        <v>292.27523465753882</v>
      </c>
      <c r="BQ8" s="235">
        <f>+'Income Support'!BQ10</f>
        <v>172.17469324246855</v>
      </c>
      <c r="BR8" s="235">
        <f>+'Income Support'!BR10</f>
        <v>119.49141678258313</v>
      </c>
      <c r="BS8" s="235">
        <f>+'Income Support'!BS10</f>
        <v>80.22480311229458</v>
      </c>
      <c r="BT8" s="235">
        <f>+'Income Support'!BT10</f>
        <v>59.17117955229525</v>
      </c>
      <c r="BU8" s="235">
        <f>+'Income Support'!BU10</f>
        <v>42.607802019297836</v>
      </c>
      <c r="BV8" s="235">
        <f>+'Income Support'!BV10</f>
        <v>32.681386523429389</v>
      </c>
      <c r="BW8" s="235">
        <f>+'Income Support'!BW10</f>
        <v>25.502906301287169</v>
      </c>
      <c r="BX8" s="135">
        <f>+'Income Support'!BX10</f>
        <v>19.906815776762869</v>
      </c>
      <c r="BY8" s="135">
        <f>+'Income Support'!BY10</f>
        <v>16.077206537917384</v>
      </c>
      <c r="BZ8" s="136">
        <f>+'Income Support'!BZ10</f>
        <v>12.808500506505023</v>
      </c>
    </row>
    <row r="9" spans="1:78" s="320" customFormat="1" x14ac:dyDescent="0.2">
      <c r="A9" s="316"/>
      <c r="B9" s="120" t="s">
        <v>377</v>
      </c>
      <c r="C9" s="236"/>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235">
        <v>0</v>
      </c>
      <c r="AI9" s="235">
        <v>0</v>
      </c>
      <c r="AJ9" s="235">
        <v>0</v>
      </c>
      <c r="AK9" s="235">
        <v>0</v>
      </c>
      <c r="AL9" s="235">
        <v>0</v>
      </c>
      <c r="AM9" s="235">
        <v>0</v>
      </c>
      <c r="AN9" s="235">
        <v>0</v>
      </c>
      <c r="AO9" s="235">
        <v>0</v>
      </c>
      <c r="AP9" s="235">
        <v>0</v>
      </c>
      <c r="AQ9" s="235">
        <v>0</v>
      </c>
      <c r="AR9" s="235">
        <v>0</v>
      </c>
      <c r="AS9" s="235">
        <v>0</v>
      </c>
      <c r="AT9" s="235">
        <v>0</v>
      </c>
      <c r="AU9" s="235">
        <v>0</v>
      </c>
      <c r="AV9" s="235">
        <v>0</v>
      </c>
      <c r="AW9" s="235">
        <v>0</v>
      </c>
      <c r="AX9" s="235">
        <v>0</v>
      </c>
      <c r="AY9" s="235">
        <v>0</v>
      </c>
      <c r="AZ9" s="235">
        <v>214.28451982657336</v>
      </c>
      <c r="BA9" s="235">
        <v>330</v>
      </c>
      <c r="BB9" s="235">
        <v>305</v>
      </c>
      <c r="BC9" s="235">
        <v>285</v>
      </c>
      <c r="BD9" s="235">
        <v>305</v>
      </c>
      <c r="BE9" s="235">
        <v>284</v>
      </c>
      <c r="BF9" s="235">
        <v>289.81299999999999</v>
      </c>
      <c r="BG9" s="235">
        <v>255.8872903330878</v>
      </c>
      <c r="BH9" s="235">
        <v>142.881</v>
      </c>
      <c r="BI9" s="235">
        <v>24.123565300067376</v>
      </c>
      <c r="BJ9" s="235">
        <v>12.22461096189574</v>
      </c>
      <c r="BK9" s="235">
        <v>0</v>
      </c>
      <c r="BL9" s="235">
        <v>0</v>
      </c>
      <c r="BM9" s="235">
        <v>0</v>
      </c>
      <c r="BN9" s="235">
        <v>0</v>
      </c>
      <c r="BO9" s="235">
        <v>0</v>
      </c>
      <c r="BP9" s="235">
        <v>0</v>
      </c>
      <c r="BQ9" s="235">
        <v>0</v>
      </c>
      <c r="BR9" s="235">
        <v>0</v>
      </c>
      <c r="BS9" s="235">
        <v>0</v>
      </c>
      <c r="BT9" s="235">
        <v>0</v>
      </c>
      <c r="BU9" s="235">
        <v>0</v>
      </c>
      <c r="BV9" s="208">
        <v>0</v>
      </c>
      <c r="BW9" s="208">
        <v>0</v>
      </c>
      <c r="BX9" s="209">
        <v>0</v>
      </c>
      <c r="BY9" s="209">
        <v>0</v>
      </c>
      <c r="BZ9" s="210">
        <v>0</v>
      </c>
    </row>
    <row r="10" spans="1:78" s="320" customFormat="1" x14ac:dyDescent="0.2">
      <c r="A10" s="316"/>
      <c r="B10" s="120" t="s">
        <v>378</v>
      </c>
      <c r="C10" s="236"/>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235">
        <v>0</v>
      </c>
      <c r="AI10" s="235">
        <v>0</v>
      </c>
      <c r="AJ10" s="235">
        <v>0</v>
      </c>
      <c r="AK10" s="235">
        <v>0</v>
      </c>
      <c r="AL10" s="235">
        <v>0</v>
      </c>
      <c r="AM10" s="235">
        <v>0</v>
      </c>
      <c r="AN10" s="235">
        <v>0</v>
      </c>
      <c r="AO10" s="235">
        <v>0</v>
      </c>
      <c r="AP10" s="235">
        <v>0</v>
      </c>
      <c r="AQ10" s="235">
        <v>0</v>
      </c>
      <c r="AR10" s="235">
        <v>0</v>
      </c>
      <c r="AS10" s="235">
        <v>0</v>
      </c>
      <c r="AT10" s="235">
        <v>0</v>
      </c>
      <c r="AU10" s="235">
        <v>0</v>
      </c>
      <c r="AV10" s="235">
        <v>0</v>
      </c>
      <c r="AW10" s="235">
        <v>0</v>
      </c>
      <c r="AX10" s="235">
        <v>0</v>
      </c>
      <c r="AY10" s="235">
        <v>0</v>
      </c>
      <c r="AZ10" s="235">
        <v>0</v>
      </c>
      <c r="BA10" s="235">
        <v>0</v>
      </c>
      <c r="BB10" s="235">
        <v>0</v>
      </c>
      <c r="BC10" s="235">
        <v>0</v>
      </c>
      <c r="BD10" s="235">
        <v>0</v>
      </c>
      <c r="BE10" s="235">
        <v>0</v>
      </c>
      <c r="BF10" s="235">
        <v>0</v>
      </c>
      <c r="BG10" s="235">
        <v>12874.12400085073</v>
      </c>
      <c r="BH10" s="235">
        <v>15327.744681119742</v>
      </c>
      <c r="BI10" s="235">
        <v>16712.301983477388</v>
      </c>
      <c r="BJ10" s="235">
        <v>18030.81137074365</v>
      </c>
      <c r="BK10" s="235">
        <v>19342.611810079608</v>
      </c>
      <c r="BL10" s="235">
        <v>23268.858243645183</v>
      </c>
      <c r="BM10" s="235">
        <v>26651.727024537067</v>
      </c>
      <c r="BN10" s="235">
        <v>27878.190651787692</v>
      </c>
      <c r="BO10" s="235">
        <v>28782.150059510313</v>
      </c>
      <c r="BP10" s="235">
        <v>28831.8448145</v>
      </c>
      <c r="BQ10" s="235">
        <v>28653.80672933413</v>
      </c>
      <c r="BR10" s="235">
        <v>28671.735372237014</v>
      </c>
      <c r="BS10" s="235">
        <v>27502.493745514646</v>
      </c>
      <c r="BT10" s="235">
        <v>26432.850139124941</v>
      </c>
      <c r="BU10" s="235">
        <v>25156.883450427904</v>
      </c>
      <c r="BV10" s="208">
        <v>25672.968185566286</v>
      </c>
      <c r="BW10" s="208">
        <v>25227.691593020252</v>
      </c>
      <c r="BX10" s="209">
        <v>25625.871343117877</v>
      </c>
      <c r="BY10" s="209">
        <v>26023.981167852078</v>
      </c>
      <c r="BZ10" s="210">
        <v>26318.906108865871</v>
      </c>
    </row>
    <row r="11" spans="1:78" s="320" customFormat="1" x14ac:dyDescent="0.2">
      <c r="A11" s="316"/>
      <c r="B11" s="120" t="s">
        <v>379</v>
      </c>
      <c r="C11" s="236"/>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235">
        <v>0</v>
      </c>
      <c r="AI11" s="235">
        <v>0</v>
      </c>
      <c r="AJ11" s="235">
        <v>0</v>
      </c>
      <c r="AK11" s="235">
        <v>0</v>
      </c>
      <c r="AL11" s="235">
        <v>0</v>
      </c>
      <c r="AM11" s="235">
        <v>0</v>
      </c>
      <c r="AN11" s="235">
        <v>0</v>
      </c>
      <c r="AO11" s="235">
        <v>0</v>
      </c>
      <c r="AP11" s="235">
        <v>0</v>
      </c>
      <c r="AQ11" s="235">
        <v>0</v>
      </c>
      <c r="AR11" s="235">
        <v>0</v>
      </c>
      <c r="AS11" s="235">
        <v>0</v>
      </c>
      <c r="AT11" s="235">
        <v>0</v>
      </c>
      <c r="AU11" s="235">
        <v>0</v>
      </c>
      <c r="AV11" s="235">
        <v>0</v>
      </c>
      <c r="AW11" s="235">
        <v>0</v>
      </c>
      <c r="AX11" s="235">
        <v>0</v>
      </c>
      <c r="AY11" s="235">
        <v>0</v>
      </c>
      <c r="AZ11" s="235">
        <v>0</v>
      </c>
      <c r="BA11" s="235">
        <v>0</v>
      </c>
      <c r="BB11" s="235">
        <v>0</v>
      </c>
      <c r="BC11" s="235">
        <v>1055.2299505568199</v>
      </c>
      <c r="BD11" s="235">
        <v>4298.4947903652828</v>
      </c>
      <c r="BE11" s="235">
        <v>5456.1261029772995</v>
      </c>
      <c r="BF11" s="235">
        <v>6393.3457175844296</v>
      </c>
      <c r="BG11" s="235">
        <v>75.976259991636823</v>
      </c>
      <c r="BH11" s="235">
        <v>0</v>
      </c>
      <c r="BI11" s="235">
        <v>0</v>
      </c>
      <c r="BJ11" s="235">
        <v>0</v>
      </c>
      <c r="BK11" s="235">
        <v>0</v>
      </c>
      <c r="BL11" s="235">
        <v>0</v>
      </c>
      <c r="BM11" s="235">
        <v>0</v>
      </c>
      <c r="BN11" s="235">
        <v>0</v>
      </c>
      <c r="BO11" s="235">
        <v>0</v>
      </c>
      <c r="BP11" s="235">
        <v>0</v>
      </c>
      <c r="BQ11" s="235">
        <v>0</v>
      </c>
      <c r="BR11" s="235">
        <v>0</v>
      </c>
      <c r="BS11" s="235">
        <v>0</v>
      </c>
      <c r="BT11" s="235">
        <v>0</v>
      </c>
      <c r="BU11" s="235">
        <v>0</v>
      </c>
      <c r="BV11" s="208">
        <v>0</v>
      </c>
      <c r="BW11" s="208">
        <v>0</v>
      </c>
      <c r="BX11" s="209">
        <v>0</v>
      </c>
      <c r="BY11" s="209">
        <v>0</v>
      </c>
      <c r="BZ11" s="210">
        <v>0</v>
      </c>
    </row>
    <row r="12" spans="1:78" s="320" customFormat="1" ht="25.5" customHeight="1" x14ac:dyDescent="0.25">
      <c r="A12" s="316"/>
      <c r="B12" s="317" t="s">
        <v>380</v>
      </c>
      <c r="C12" s="324"/>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268">
        <f>AH13+AH14</f>
        <v>1800</v>
      </c>
      <c r="AI12" s="268">
        <f t="shared" ref="AI12:BU12" si="3">AI13+AI14</f>
        <v>2832</v>
      </c>
      <c r="AJ12" s="268">
        <f t="shared" si="3"/>
        <v>3007</v>
      </c>
      <c r="AK12" s="268">
        <f t="shared" si="3"/>
        <v>3450</v>
      </c>
      <c r="AL12" s="268">
        <f t="shared" si="3"/>
        <v>3753</v>
      </c>
      <c r="AM12" s="268">
        <f t="shared" si="3"/>
        <v>4097</v>
      </c>
      <c r="AN12" s="268">
        <f t="shared" si="3"/>
        <v>4398</v>
      </c>
      <c r="AO12" s="268">
        <f t="shared" si="3"/>
        <v>4603</v>
      </c>
      <c r="AP12" s="268">
        <f t="shared" si="3"/>
        <v>4663</v>
      </c>
      <c r="AQ12" s="268">
        <f t="shared" si="3"/>
        <v>4761.6350000000002</v>
      </c>
      <c r="AR12" s="268">
        <f t="shared" si="3"/>
        <v>4695.0209999999997</v>
      </c>
      <c r="AS12" s="268">
        <f t="shared" si="3"/>
        <v>4738.1719999999996</v>
      </c>
      <c r="AT12" s="268">
        <f t="shared" si="3"/>
        <v>4821.1830000000009</v>
      </c>
      <c r="AU12" s="268">
        <f t="shared" si="3"/>
        <v>5439.0105747970838</v>
      </c>
      <c r="AV12" s="268">
        <f t="shared" si="3"/>
        <v>5955.1810000000005</v>
      </c>
      <c r="AW12" s="268">
        <f t="shared" si="3"/>
        <v>6332.3990000000003</v>
      </c>
      <c r="AX12" s="268">
        <f t="shared" si="3"/>
        <v>6404.6940000000004</v>
      </c>
      <c r="AY12" s="268">
        <f t="shared" si="3"/>
        <v>6643.9459999999999</v>
      </c>
      <c r="AZ12" s="268">
        <f t="shared" si="3"/>
        <v>6942.8670000000002</v>
      </c>
      <c r="BA12" s="268">
        <f t="shared" si="3"/>
        <v>7089.8450000000003</v>
      </c>
      <c r="BB12" s="268">
        <f t="shared" si="3"/>
        <v>7296.7259999999997</v>
      </c>
      <c r="BC12" s="268">
        <f t="shared" si="3"/>
        <v>8284.7029999999995</v>
      </c>
      <c r="BD12" s="268">
        <f t="shared" si="3"/>
        <v>8660.9969999999994</v>
      </c>
      <c r="BE12" s="268">
        <f t="shared" si="3"/>
        <v>8796.8327256684606</v>
      </c>
      <c r="BF12" s="268">
        <f t="shared" si="3"/>
        <v>8946.6971296600004</v>
      </c>
      <c r="BG12" s="268">
        <f t="shared" si="3"/>
        <v>9114.53949392295</v>
      </c>
      <c r="BH12" s="268">
        <f t="shared" si="3"/>
        <v>9278.3705205924289</v>
      </c>
      <c r="BI12" s="268">
        <f t="shared" si="3"/>
        <v>9452.1882566145086</v>
      </c>
      <c r="BJ12" s="268">
        <f t="shared" si="3"/>
        <v>9824.0936157842825</v>
      </c>
      <c r="BK12" s="268">
        <f t="shared" si="3"/>
        <v>10259.685861516396</v>
      </c>
      <c r="BL12" s="268">
        <f t="shared" si="3"/>
        <v>10898.584552097513</v>
      </c>
      <c r="BM12" s="268">
        <f t="shared" si="3"/>
        <v>11443.974330956784</v>
      </c>
      <c r="BN12" s="268">
        <f t="shared" si="3"/>
        <v>11769.154769909232</v>
      </c>
      <c r="BO12" s="268">
        <f t="shared" si="3"/>
        <v>11786.060301156902</v>
      </c>
      <c r="BP12" s="268">
        <f t="shared" si="3"/>
        <v>11778.356313326261</v>
      </c>
      <c r="BQ12" s="268">
        <f t="shared" si="3"/>
        <v>11061.022372704359</v>
      </c>
      <c r="BR12" s="268">
        <f t="shared" si="3"/>
        <v>11198.022761879922</v>
      </c>
      <c r="BS12" s="268">
        <f t="shared" si="3"/>
        <v>11292.491165518248</v>
      </c>
      <c r="BT12" s="268">
        <f t="shared" si="3"/>
        <v>11252.843507449856</v>
      </c>
      <c r="BU12" s="268">
        <f t="shared" si="3"/>
        <v>11203.720804427678</v>
      </c>
      <c r="BV12" s="312">
        <f>BV13+BV14</f>
        <v>11179.812056974193</v>
      </c>
      <c r="BW12" s="312">
        <f>BW13+BW14</f>
        <v>11193.714074948308</v>
      </c>
      <c r="BX12" s="184">
        <f>BX13+BX14</f>
        <v>11400.091716193492</v>
      </c>
      <c r="BY12" s="184">
        <f>BY13+BY14</f>
        <v>11631.142318663975</v>
      </c>
      <c r="BZ12" s="319">
        <f>BZ13+BZ14</f>
        <v>11863.750970360496</v>
      </c>
    </row>
    <row r="13" spans="1:78" s="320" customFormat="1" ht="15.75" x14ac:dyDescent="0.25">
      <c r="A13" s="316"/>
      <c r="B13" s="236" t="s">
        <v>108</v>
      </c>
      <c r="C13" s="324"/>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235">
        <v>1800</v>
      </c>
      <c r="AI13" s="235">
        <v>2832</v>
      </c>
      <c r="AJ13" s="235">
        <v>3007</v>
      </c>
      <c r="AK13" s="235">
        <v>3450</v>
      </c>
      <c r="AL13" s="235">
        <v>3753</v>
      </c>
      <c r="AM13" s="235">
        <v>4097</v>
      </c>
      <c r="AN13" s="235">
        <v>4398</v>
      </c>
      <c r="AO13" s="235">
        <v>4603</v>
      </c>
      <c r="AP13" s="235">
        <v>4663</v>
      </c>
      <c r="AQ13" s="235">
        <v>4761.6350000000002</v>
      </c>
      <c r="AR13" s="235">
        <v>4695.0209999999997</v>
      </c>
      <c r="AS13" s="235">
        <v>4738.1719999999996</v>
      </c>
      <c r="AT13" s="235">
        <v>4821.1830000000009</v>
      </c>
      <c r="AU13" s="235">
        <v>5439.0105747970838</v>
      </c>
      <c r="AV13" s="235">
        <v>5955.1810000000005</v>
      </c>
      <c r="AW13" s="235">
        <v>6332.3990000000003</v>
      </c>
      <c r="AX13" s="235">
        <v>6404.6940000000004</v>
      </c>
      <c r="AY13" s="235">
        <v>6643.9459999999999</v>
      </c>
      <c r="AZ13" s="235">
        <v>6942.8670000000002</v>
      </c>
      <c r="BA13" s="235">
        <v>7089.8450000000003</v>
      </c>
      <c r="BB13" s="235">
        <v>7296.7259999999997</v>
      </c>
      <c r="BC13" s="235">
        <v>8284.7029999999995</v>
      </c>
      <c r="BD13" s="235">
        <v>8660.9969999999994</v>
      </c>
      <c r="BE13" s="235">
        <v>8796.8327256684606</v>
      </c>
      <c r="BF13" s="235">
        <v>8946.6971296600004</v>
      </c>
      <c r="BG13" s="235">
        <v>0</v>
      </c>
      <c r="BH13" s="235">
        <v>0</v>
      </c>
      <c r="BI13" s="235">
        <v>0</v>
      </c>
      <c r="BJ13" s="235">
        <v>0</v>
      </c>
      <c r="BK13" s="235">
        <v>0</v>
      </c>
      <c r="BL13" s="235">
        <v>0</v>
      </c>
      <c r="BM13" s="235">
        <v>0</v>
      </c>
      <c r="BN13" s="235">
        <v>0</v>
      </c>
      <c r="BO13" s="235">
        <v>0</v>
      </c>
      <c r="BP13" s="235">
        <v>0</v>
      </c>
      <c r="BQ13" s="235">
        <v>0</v>
      </c>
      <c r="BR13" s="235">
        <v>0</v>
      </c>
      <c r="BS13" s="235">
        <v>0</v>
      </c>
      <c r="BT13" s="235">
        <v>0</v>
      </c>
      <c r="BU13" s="235">
        <v>0</v>
      </c>
      <c r="BV13" s="235">
        <v>0</v>
      </c>
      <c r="BW13" s="235">
        <v>0</v>
      </c>
      <c r="BX13" s="135">
        <v>0</v>
      </c>
      <c r="BY13" s="135">
        <v>0</v>
      </c>
      <c r="BZ13" s="136">
        <v>0</v>
      </c>
    </row>
    <row r="14" spans="1:78" s="320" customFormat="1" ht="15.75" customHeight="1" x14ac:dyDescent="0.25">
      <c r="A14" s="316"/>
      <c r="B14" s="326" t="s">
        <v>381</v>
      </c>
      <c r="C14" s="324"/>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235">
        <v>0</v>
      </c>
      <c r="AI14" s="235">
        <v>0</v>
      </c>
      <c r="AJ14" s="235">
        <v>0</v>
      </c>
      <c r="AK14" s="235">
        <v>0</v>
      </c>
      <c r="AL14" s="235">
        <v>0</v>
      </c>
      <c r="AM14" s="235">
        <v>0</v>
      </c>
      <c r="AN14" s="235">
        <v>0</v>
      </c>
      <c r="AO14" s="235">
        <v>0</v>
      </c>
      <c r="AP14" s="235">
        <v>0</v>
      </c>
      <c r="AQ14" s="235">
        <v>0</v>
      </c>
      <c r="AR14" s="235">
        <v>0</v>
      </c>
      <c r="AS14" s="235">
        <v>0</v>
      </c>
      <c r="AT14" s="235">
        <v>0</v>
      </c>
      <c r="AU14" s="235">
        <v>0</v>
      </c>
      <c r="AV14" s="235">
        <v>0</v>
      </c>
      <c r="AW14" s="235">
        <v>0</v>
      </c>
      <c r="AX14" s="235">
        <v>0</v>
      </c>
      <c r="AY14" s="235">
        <v>0</v>
      </c>
      <c r="AZ14" s="235">
        <v>0</v>
      </c>
      <c r="BA14" s="235">
        <v>0</v>
      </c>
      <c r="BB14" s="235">
        <v>0</v>
      </c>
      <c r="BC14" s="235">
        <v>0</v>
      </c>
      <c r="BD14" s="235">
        <v>0</v>
      </c>
      <c r="BE14" s="235">
        <v>0</v>
      </c>
      <c r="BF14" s="235">
        <v>0</v>
      </c>
      <c r="BG14" s="235">
        <v>9114.53949392295</v>
      </c>
      <c r="BH14" s="235">
        <v>9278.3705205924289</v>
      </c>
      <c r="BI14" s="235">
        <v>9452.1882566145086</v>
      </c>
      <c r="BJ14" s="235">
        <v>9824.0936157842825</v>
      </c>
      <c r="BK14" s="235">
        <v>10259.685861516396</v>
      </c>
      <c r="BL14" s="235">
        <v>10898.584552097513</v>
      </c>
      <c r="BM14" s="235">
        <v>11443.974330956784</v>
      </c>
      <c r="BN14" s="235">
        <v>11769.154769909232</v>
      </c>
      <c r="BO14" s="235">
        <v>11786.060301156902</v>
      </c>
      <c r="BP14" s="235">
        <v>11778.356313326261</v>
      </c>
      <c r="BQ14" s="235">
        <v>11061.022372704359</v>
      </c>
      <c r="BR14" s="235">
        <v>11198.022761879922</v>
      </c>
      <c r="BS14" s="235">
        <v>11292.491165518248</v>
      </c>
      <c r="BT14" s="235">
        <v>11252.843507449856</v>
      </c>
      <c r="BU14" s="235">
        <v>11203.720804427678</v>
      </c>
      <c r="BV14" s="235">
        <v>11179.812056974193</v>
      </c>
      <c r="BW14" s="235">
        <v>11193.714074948308</v>
      </c>
      <c r="BX14" s="135">
        <v>11400.091716193492</v>
      </c>
      <c r="BY14" s="135">
        <v>11631.142318663975</v>
      </c>
      <c r="BZ14" s="136">
        <v>11863.750970360496</v>
      </c>
    </row>
    <row r="15" spans="1:78" s="320" customFormat="1" ht="25.5" customHeight="1" x14ac:dyDescent="0.25">
      <c r="A15" s="316"/>
      <c r="B15" s="309" t="s">
        <v>382</v>
      </c>
      <c r="C15" s="324"/>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48">
        <f t="shared" ref="AH15:BW15" si="4">SUM(AH16:AH19)</f>
        <v>0</v>
      </c>
      <c r="AI15" s="48">
        <f t="shared" si="4"/>
        <v>0</v>
      </c>
      <c r="AJ15" s="48">
        <f t="shared" si="4"/>
        <v>0</v>
      </c>
      <c r="AK15" s="48">
        <f t="shared" si="4"/>
        <v>0</v>
      </c>
      <c r="AL15" s="48">
        <f t="shared" si="4"/>
        <v>0</v>
      </c>
      <c r="AM15" s="48">
        <f t="shared" si="4"/>
        <v>0</v>
      </c>
      <c r="AN15" s="48">
        <f t="shared" si="4"/>
        <v>0</v>
      </c>
      <c r="AO15" s="48">
        <f t="shared" si="4"/>
        <v>0</v>
      </c>
      <c r="AP15" s="48">
        <f t="shared" si="4"/>
        <v>0</v>
      </c>
      <c r="AQ15" s="48">
        <f t="shared" si="4"/>
        <v>0</v>
      </c>
      <c r="AR15" s="48">
        <f t="shared" si="4"/>
        <v>0</v>
      </c>
      <c r="AS15" s="48">
        <f t="shared" si="4"/>
        <v>0</v>
      </c>
      <c r="AT15" s="48">
        <f t="shared" si="4"/>
        <v>0</v>
      </c>
      <c r="AU15" s="48">
        <f t="shared" si="4"/>
        <v>0</v>
      </c>
      <c r="AV15" s="48">
        <f t="shared" si="4"/>
        <v>0</v>
      </c>
      <c r="AW15" s="48">
        <f t="shared" si="4"/>
        <v>0</v>
      </c>
      <c r="AX15" s="48">
        <f t="shared" si="4"/>
        <v>0</v>
      </c>
      <c r="AY15" s="48">
        <f t="shared" si="4"/>
        <v>0</v>
      </c>
      <c r="AZ15" s="48">
        <f t="shared" si="4"/>
        <v>0</v>
      </c>
      <c r="BA15" s="48">
        <f t="shared" si="4"/>
        <v>0</v>
      </c>
      <c r="BB15" s="48">
        <f t="shared" si="4"/>
        <v>0</v>
      </c>
      <c r="BC15" s="48">
        <f t="shared" si="4"/>
        <v>0</v>
      </c>
      <c r="BD15" s="48">
        <f t="shared" si="4"/>
        <v>0</v>
      </c>
      <c r="BE15" s="48">
        <f t="shared" si="4"/>
        <v>0</v>
      </c>
      <c r="BF15" s="48">
        <f t="shared" si="4"/>
        <v>0</v>
      </c>
      <c r="BG15" s="48">
        <f t="shared" si="4"/>
        <v>20</v>
      </c>
      <c r="BH15" s="48">
        <f t="shared" si="4"/>
        <v>37.799999999999997</v>
      </c>
      <c r="BI15" s="48">
        <f t="shared" si="4"/>
        <v>480.12300132909712</v>
      </c>
      <c r="BJ15" s="48">
        <f t="shared" si="4"/>
        <v>254.73466666666667</v>
      </c>
      <c r="BK15" s="48">
        <f t="shared" si="4"/>
        <v>248.21104000000003</v>
      </c>
      <c r="BL15" s="48">
        <f t="shared" si="4"/>
        <v>331.27731999999997</v>
      </c>
      <c r="BM15" s="48">
        <f t="shared" si="4"/>
        <v>551.94577739695978</v>
      </c>
      <c r="BN15" s="48">
        <f t="shared" si="4"/>
        <v>488.09056170414323</v>
      </c>
      <c r="BO15" s="48">
        <f t="shared" si="4"/>
        <v>167.90026626331317</v>
      </c>
      <c r="BP15" s="48">
        <f t="shared" si="4"/>
        <v>38.807000000000002</v>
      </c>
      <c r="BQ15" s="48">
        <f t="shared" si="4"/>
        <v>62</v>
      </c>
      <c r="BR15" s="48">
        <f t="shared" si="4"/>
        <v>74</v>
      </c>
      <c r="BS15" s="48">
        <f t="shared" si="4"/>
        <v>102</v>
      </c>
      <c r="BT15" s="48">
        <f t="shared" si="4"/>
        <v>133</v>
      </c>
      <c r="BU15" s="48">
        <f t="shared" si="4"/>
        <v>175.68984963780895</v>
      </c>
      <c r="BV15" s="48">
        <f t="shared" si="4"/>
        <v>430.41491962067653</v>
      </c>
      <c r="BW15" s="48">
        <f t="shared" si="4"/>
        <v>695.65764755997998</v>
      </c>
      <c r="BX15" s="48">
        <f>SUM(BX16:BX19)</f>
        <v>836.97533015860336</v>
      </c>
      <c r="BY15" s="48">
        <f>SUM(BY16:BY19)</f>
        <v>934.31336535109699</v>
      </c>
      <c r="BZ15" s="49">
        <f>SUM(BZ16:BZ19)</f>
        <v>1080.9495029854988</v>
      </c>
    </row>
    <row r="16" spans="1:78" s="320" customFormat="1" x14ac:dyDescent="0.2">
      <c r="A16" s="316"/>
      <c r="B16" s="322" t="s">
        <v>383</v>
      </c>
      <c r="C16" s="322"/>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235">
        <v>0</v>
      </c>
      <c r="AI16" s="235">
        <v>0</v>
      </c>
      <c r="AJ16" s="235">
        <v>0</v>
      </c>
      <c r="AK16" s="235">
        <v>0</v>
      </c>
      <c r="AL16" s="235">
        <v>0</v>
      </c>
      <c r="AM16" s="235">
        <v>0</v>
      </c>
      <c r="AN16" s="235">
        <v>0</v>
      </c>
      <c r="AO16" s="235">
        <v>0</v>
      </c>
      <c r="AP16" s="235">
        <v>0</v>
      </c>
      <c r="AQ16" s="235">
        <v>0</v>
      </c>
      <c r="AR16" s="235">
        <v>0</v>
      </c>
      <c r="AS16" s="235">
        <v>0</v>
      </c>
      <c r="AT16" s="235">
        <v>0</v>
      </c>
      <c r="AU16" s="235">
        <v>0</v>
      </c>
      <c r="AV16" s="235">
        <v>0</v>
      </c>
      <c r="AW16" s="235">
        <v>0</v>
      </c>
      <c r="AX16" s="235">
        <v>0</v>
      </c>
      <c r="AY16" s="235">
        <v>0</v>
      </c>
      <c r="AZ16" s="235">
        <v>0</v>
      </c>
      <c r="BA16" s="235">
        <v>0</v>
      </c>
      <c r="BB16" s="235">
        <v>0</v>
      </c>
      <c r="BC16" s="235">
        <v>0</v>
      </c>
      <c r="BD16" s="235">
        <v>0</v>
      </c>
      <c r="BE16" s="235">
        <v>0</v>
      </c>
      <c r="BF16" s="235">
        <v>0</v>
      </c>
      <c r="BG16" s="235">
        <v>0</v>
      </c>
      <c r="BH16" s="235">
        <v>0</v>
      </c>
      <c r="BI16" s="235">
        <v>430.12300132909712</v>
      </c>
      <c r="BJ16" s="235">
        <v>248.04266666666666</v>
      </c>
      <c r="BK16" s="235">
        <v>205.41104000000001</v>
      </c>
      <c r="BL16" s="235">
        <v>286.80032</v>
      </c>
      <c r="BM16" s="235">
        <v>374.97</v>
      </c>
      <c r="BN16" s="235">
        <v>330.3943697184859</v>
      </c>
      <c r="BO16" s="235">
        <v>83.325266263313168</v>
      </c>
      <c r="BP16" s="235">
        <v>0</v>
      </c>
      <c r="BQ16" s="235">
        <v>0</v>
      </c>
      <c r="BR16" s="235">
        <v>0</v>
      </c>
      <c r="BS16" s="235">
        <v>0</v>
      </c>
      <c r="BT16" s="235">
        <v>0</v>
      </c>
      <c r="BU16" s="235">
        <v>0</v>
      </c>
      <c r="BV16" s="208">
        <v>0</v>
      </c>
      <c r="BW16" s="208">
        <v>0</v>
      </c>
      <c r="BX16" s="209">
        <v>0</v>
      </c>
      <c r="BY16" s="209">
        <v>0</v>
      </c>
      <c r="BZ16" s="210">
        <v>0</v>
      </c>
    </row>
    <row r="17" spans="1:78" s="329" customFormat="1" x14ac:dyDescent="0.2">
      <c r="A17" s="327"/>
      <c r="B17" s="328" t="s">
        <v>384</v>
      </c>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1">
        <v>0</v>
      </c>
      <c r="AI17" s="331">
        <v>0</v>
      </c>
      <c r="AJ17" s="331">
        <v>0</v>
      </c>
      <c r="AK17" s="331">
        <v>0</v>
      </c>
      <c r="AL17" s="331">
        <v>0</v>
      </c>
      <c r="AM17" s="331">
        <v>0</v>
      </c>
      <c r="AN17" s="331">
        <v>0</v>
      </c>
      <c r="AO17" s="331">
        <v>0</v>
      </c>
      <c r="AP17" s="331">
        <v>0</v>
      </c>
      <c r="AQ17" s="331">
        <v>0</v>
      </c>
      <c r="AR17" s="331">
        <v>0</v>
      </c>
      <c r="AS17" s="331">
        <v>0</v>
      </c>
      <c r="AT17" s="331">
        <v>0</v>
      </c>
      <c r="AU17" s="331">
        <v>0</v>
      </c>
      <c r="AV17" s="331">
        <v>0</v>
      </c>
      <c r="AW17" s="331">
        <v>0</v>
      </c>
      <c r="AX17" s="331">
        <v>0</v>
      </c>
      <c r="AY17" s="331">
        <v>0</v>
      </c>
      <c r="AZ17" s="331">
        <v>0</v>
      </c>
      <c r="BA17" s="331">
        <v>0</v>
      </c>
      <c r="BB17" s="331">
        <v>0</v>
      </c>
      <c r="BC17" s="331">
        <v>0</v>
      </c>
      <c r="BD17" s="331">
        <v>0</v>
      </c>
      <c r="BE17" s="331">
        <v>0</v>
      </c>
      <c r="BF17" s="331">
        <v>0</v>
      </c>
      <c r="BG17" s="331">
        <v>0</v>
      </c>
      <c r="BH17" s="331">
        <v>0</v>
      </c>
      <c r="BI17" s="331">
        <v>0</v>
      </c>
      <c r="BJ17" s="331">
        <v>0</v>
      </c>
      <c r="BK17" s="331">
        <v>0</v>
      </c>
      <c r="BL17" s="331">
        <v>0</v>
      </c>
      <c r="BM17" s="331">
        <v>129.30577739695983</v>
      </c>
      <c r="BN17" s="331">
        <v>100.65719198565735</v>
      </c>
      <c r="BO17" s="331">
        <v>0</v>
      </c>
      <c r="BP17" s="331">
        <v>0</v>
      </c>
      <c r="BQ17" s="331">
        <v>0</v>
      </c>
      <c r="BR17" s="331">
        <v>0</v>
      </c>
      <c r="BS17" s="331">
        <v>0</v>
      </c>
      <c r="BT17" s="331">
        <v>0</v>
      </c>
      <c r="BU17" s="331">
        <v>0</v>
      </c>
      <c r="BV17" s="331">
        <v>0</v>
      </c>
      <c r="BW17" s="331">
        <v>0</v>
      </c>
      <c r="BX17" s="331">
        <v>0</v>
      </c>
      <c r="BY17" s="331">
        <v>0</v>
      </c>
      <c r="BZ17" s="332">
        <v>0</v>
      </c>
    </row>
    <row r="18" spans="1:78" s="329" customFormat="1" x14ac:dyDescent="0.2">
      <c r="A18" s="327"/>
      <c r="B18" s="328" t="s">
        <v>385</v>
      </c>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1">
        <v>0</v>
      </c>
      <c r="AI18" s="331">
        <v>0</v>
      </c>
      <c r="AJ18" s="331">
        <v>0</v>
      </c>
      <c r="AK18" s="331">
        <v>0</v>
      </c>
      <c r="AL18" s="331">
        <v>0</v>
      </c>
      <c r="AM18" s="331">
        <v>0</v>
      </c>
      <c r="AN18" s="331">
        <v>0</v>
      </c>
      <c r="AO18" s="331">
        <v>0</v>
      </c>
      <c r="AP18" s="331">
        <v>0</v>
      </c>
      <c r="AQ18" s="331">
        <v>0</v>
      </c>
      <c r="AR18" s="331">
        <v>0</v>
      </c>
      <c r="AS18" s="331">
        <v>0</v>
      </c>
      <c r="AT18" s="331">
        <v>0</v>
      </c>
      <c r="AU18" s="331">
        <v>0</v>
      </c>
      <c r="AV18" s="331">
        <v>0</v>
      </c>
      <c r="AW18" s="331">
        <v>0</v>
      </c>
      <c r="AX18" s="331">
        <v>0</v>
      </c>
      <c r="AY18" s="331">
        <v>0</v>
      </c>
      <c r="AZ18" s="331">
        <v>0</v>
      </c>
      <c r="BA18" s="331">
        <v>0</v>
      </c>
      <c r="BB18" s="331">
        <v>0</v>
      </c>
      <c r="BC18" s="331">
        <v>0</v>
      </c>
      <c r="BD18" s="331">
        <v>0</v>
      </c>
      <c r="BE18" s="331">
        <v>0</v>
      </c>
      <c r="BF18" s="331">
        <v>0</v>
      </c>
      <c r="BG18" s="331">
        <v>20</v>
      </c>
      <c r="BH18" s="331">
        <v>37.799999999999997</v>
      </c>
      <c r="BI18" s="331">
        <v>50</v>
      </c>
      <c r="BJ18" s="331">
        <v>6.6920000000000002</v>
      </c>
      <c r="BK18" s="331">
        <v>42.8</v>
      </c>
      <c r="BL18" s="331">
        <v>44.476999999999997</v>
      </c>
      <c r="BM18" s="331">
        <v>47.67</v>
      </c>
      <c r="BN18" s="331">
        <v>57.039000000000001</v>
      </c>
      <c r="BO18" s="331">
        <v>84.575000000000003</v>
      </c>
      <c r="BP18" s="331">
        <v>38.807000000000002</v>
      </c>
      <c r="BQ18" s="331">
        <v>62</v>
      </c>
      <c r="BR18" s="331">
        <v>74</v>
      </c>
      <c r="BS18" s="331">
        <v>102</v>
      </c>
      <c r="BT18" s="331">
        <v>133</v>
      </c>
      <c r="BU18" s="331">
        <v>140</v>
      </c>
      <c r="BV18" s="331">
        <v>144</v>
      </c>
      <c r="BW18" s="331">
        <v>150</v>
      </c>
      <c r="BX18" s="331">
        <v>154</v>
      </c>
      <c r="BY18" s="331">
        <v>159</v>
      </c>
      <c r="BZ18" s="332">
        <v>163</v>
      </c>
    </row>
    <row r="19" spans="1:78" s="329" customFormat="1" ht="25.5" customHeight="1" thickBot="1" x14ac:dyDescent="0.25">
      <c r="A19" s="327"/>
      <c r="B19" s="72" t="s">
        <v>386</v>
      </c>
      <c r="C19" s="333"/>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5">
        <v>0</v>
      </c>
      <c r="AI19" s="335">
        <v>0</v>
      </c>
      <c r="AJ19" s="335">
        <v>0</v>
      </c>
      <c r="AK19" s="335">
        <v>0</v>
      </c>
      <c r="AL19" s="335">
        <v>0</v>
      </c>
      <c r="AM19" s="335">
        <v>0</v>
      </c>
      <c r="AN19" s="335">
        <v>0</v>
      </c>
      <c r="AO19" s="335">
        <v>0</v>
      </c>
      <c r="AP19" s="335">
        <v>0</v>
      </c>
      <c r="AQ19" s="331">
        <v>0</v>
      </c>
      <c r="AR19" s="331">
        <v>0</v>
      </c>
      <c r="AS19" s="331">
        <v>0</v>
      </c>
      <c r="AT19" s="331">
        <v>0</v>
      </c>
      <c r="AU19" s="331">
        <v>0</v>
      </c>
      <c r="AV19" s="331">
        <v>0</v>
      </c>
      <c r="AW19" s="331">
        <v>0</v>
      </c>
      <c r="AX19" s="331">
        <v>0</v>
      </c>
      <c r="AY19" s="331">
        <v>0</v>
      </c>
      <c r="AZ19" s="331">
        <v>0</v>
      </c>
      <c r="BA19" s="331">
        <v>0</v>
      </c>
      <c r="BB19" s="331">
        <v>0</v>
      </c>
      <c r="BC19" s="331">
        <v>0</v>
      </c>
      <c r="BD19" s="331">
        <v>0</v>
      </c>
      <c r="BE19" s="331">
        <v>0</v>
      </c>
      <c r="BF19" s="331">
        <v>0</v>
      </c>
      <c r="BG19" s="331">
        <v>0</v>
      </c>
      <c r="BH19" s="331">
        <v>0</v>
      </c>
      <c r="BI19" s="331">
        <v>0</v>
      </c>
      <c r="BJ19" s="331">
        <v>0</v>
      </c>
      <c r="BK19" s="331">
        <v>0</v>
      </c>
      <c r="BL19" s="331">
        <v>0</v>
      </c>
      <c r="BM19" s="331">
        <v>0</v>
      </c>
      <c r="BN19" s="331">
        <v>0</v>
      </c>
      <c r="BO19" s="331">
        <v>0</v>
      </c>
      <c r="BP19" s="331">
        <v>0</v>
      </c>
      <c r="BQ19" s="331">
        <v>0</v>
      </c>
      <c r="BR19" s="331">
        <v>0</v>
      </c>
      <c r="BS19" s="331">
        <v>0</v>
      </c>
      <c r="BT19" s="331">
        <v>0</v>
      </c>
      <c r="BU19" s="331">
        <v>35.689849637808955</v>
      </c>
      <c r="BV19" s="331">
        <v>286.41491962067653</v>
      </c>
      <c r="BW19" s="331">
        <v>545.65764755997998</v>
      </c>
      <c r="BX19" s="335">
        <v>682.97533015860336</v>
      </c>
      <c r="BY19" s="335">
        <v>775.31336535109699</v>
      </c>
      <c r="BZ19" s="336">
        <v>917.94950298549873</v>
      </c>
    </row>
    <row r="20" spans="1:78" s="320" customFormat="1" ht="26.25" customHeight="1" x14ac:dyDescent="0.25">
      <c r="A20" s="337"/>
      <c r="B20" s="57" t="s">
        <v>372</v>
      </c>
      <c r="D20" s="43" t="s">
        <v>618</v>
      </c>
      <c r="E20" s="43" t="s">
        <v>619</v>
      </c>
      <c r="F20" s="43" t="s">
        <v>620</v>
      </c>
      <c r="G20" s="43" t="s">
        <v>621</v>
      </c>
      <c r="H20" s="43" t="s">
        <v>622</v>
      </c>
      <c r="I20" s="43" t="s">
        <v>623</v>
      </c>
      <c r="J20" s="43" t="s">
        <v>624</v>
      </c>
      <c r="K20" s="43" t="s">
        <v>625</v>
      </c>
      <c r="L20" s="43" t="s">
        <v>626</v>
      </c>
      <c r="M20" s="43" t="s">
        <v>627</v>
      </c>
      <c r="N20" s="43" t="s">
        <v>628</v>
      </c>
      <c r="O20" s="43" t="s">
        <v>629</v>
      </c>
      <c r="P20" s="43" t="s">
        <v>630</v>
      </c>
      <c r="Q20" s="43" t="s">
        <v>631</v>
      </c>
      <c r="R20" s="43" t="s">
        <v>632</v>
      </c>
      <c r="S20" s="43" t="s">
        <v>633</v>
      </c>
      <c r="T20" s="43" t="s">
        <v>634</v>
      </c>
      <c r="U20" s="43" t="s">
        <v>635</v>
      </c>
      <c r="V20" s="43" t="s">
        <v>636</v>
      </c>
      <c r="W20" s="43" t="s">
        <v>637</v>
      </c>
      <c r="X20" s="43" t="s">
        <v>638</v>
      </c>
      <c r="Y20" s="43" t="s">
        <v>639</v>
      </c>
      <c r="Z20" s="43" t="s">
        <v>640</v>
      </c>
      <c r="AA20" s="43" t="s">
        <v>641</v>
      </c>
      <c r="AB20" s="43" t="s">
        <v>642</v>
      </c>
      <c r="AC20" s="43" t="s">
        <v>643</v>
      </c>
      <c r="AD20" s="43" t="s">
        <v>644</v>
      </c>
      <c r="AE20" s="43" t="s">
        <v>645</v>
      </c>
      <c r="AF20" s="43" t="s">
        <v>646</v>
      </c>
      <c r="AG20" s="43" t="s">
        <v>647</v>
      </c>
      <c r="AH20" s="43" t="s">
        <v>648</v>
      </c>
      <c r="AI20" s="43" t="s">
        <v>649</v>
      </c>
      <c r="AJ20" s="43" t="s">
        <v>650</v>
      </c>
      <c r="AK20" s="43" t="s">
        <v>651</v>
      </c>
      <c r="AL20" s="43" t="s">
        <v>652</v>
      </c>
      <c r="AM20" s="43" t="s">
        <v>653</v>
      </c>
      <c r="AN20" s="43" t="s">
        <v>654</v>
      </c>
      <c r="AO20" s="43" t="s">
        <v>655</v>
      </c>
      <c r="AP20" s="43" t="s">
        <v>656</v>
      </c>
      <c r="AQ20" s="43" t="s">
        <v>657</v>
      </c>
      <c r="AR20" s="43" t="s">
        <v>658</v>
      </c>
      <c r="AS20" s="43" t="s">
        <v>659</v>
      </c>
      <c r="AT20" s="43" t="s">
        <v>660</v>
      </c>
      <c r="AU20" s="43" t="s">
        <v>661</v>
      </c>
      <c r="AV20" s="43" t="s">
        <v>662</v>
      </c>
      <c r="AW20" s="43" t="s">
        <v>663</v>
      </c>
      <c r="AX20" s="43" t="s">
        <v>664</v>
      </c>
      <c r="AY20" s="43" t="s">
        <v>588</v>
      </c>
      <c r="AZ20" s="43" t="s">
        <v>589</v>
      </c>
      <c r="BA20" s="43" t="s">
        <v>590</v>
      </c>
      <c r="BB20" s="43" t="s">
        <v>591</v>
      </c>
      <c r="BC20" s="43" t="s">
        <v>592</v>
      </c>
      <c r="BD20" s="43" t="s">
        <v>593</v>
      </c>
      <c r="BE20" s="43" t="s">
        <v>594</v>
      </c>
      <c r="BF20" s="43" t="s">
        <v>595</v>
      </c>
      <c r="BG20" s="43" t="s">
        <v>596</v>
      </c>
      <c r="BH20" s="43" t="s">
        <v>597</v>
      </c>
      <c r="BI20" s="43" t="s">
        <v>598</v>
      </c>
      <c r="BJ20" s="43" t="s">
        <v>599</v>
      </c>
      <c r="BK20" s="43" t="s">
        <v>600</v>
      </c>
      <c r="BL20" s="43" t="s">
        <v>601</v>
      </c>
      <c r="BM20" s="43" t="s">
        <v>602</v>
      </c>
      <c r="BN20" s="43" t="s">
        <v>603</v>
      </c>
      <c r="BO20" s="43" t="s">
        <v>604</v>
      </c>
      <c r="BP20" s="43" t="s">
        <v>605</v>
      </c>
      <c r="BQ20" s="43" t="s">
        <v>606</v>
      </c>
      <c r="BR20" s="43" t="s">
        <v>607</v>
      </c>
      <c r="BS20" s="43" t="s">
        <v>608</v>
      </c>
      <c r="BT20" s="43" t="s">
        <v>609</v>
      </c>
      <c r="BU20" s="43" t="s">
        <v>610</v>
      </c>
      <c r="BV20" s="43" t="s">
        <v>611</v>
      </c>
      <c r="BW20" s="43" t="s">
        <v>612</v>
      </c>
      <c r="BX20" s="43" t="s">
        <v>613</v>
      </c>
      <c r="BY20" s="43" t="s">
        <v>614</v>
      </c>
      <c r="BZ20" s="44" t="s">
        <v>615</v>
      </c>
    </row>
    <row r="21" spans="1:78" s="320" customFormat="1" ht="15.75" x14ac:dyDescent="0.25">
      <c r="A21" s="337"/>
      <c r="B21" s="338" t="s">
        <v>225</v>
      </c>
      <c r="C21" s="339"/>
      <c r="D21" s="277" t="s">
        <v>616</v>
      </c>
      <c r="E21" s="277" t="s">
        <v>616</v>
      </c>
      <c r="F21" s="277" t="s">
        <v>616</v>
      </c>
      <c r="G21" s="277" t="s">
        <v>616</v>
      </c>
      <c r="H21" s="277" t="s">
        <v>616</v>
      </c>
      <c r="I21" s="277" t="s">
        <v>616</v>
      </c>
      <c r="J21" s="277" t="s">
        <v>616</v>
      </c>
      <c r="K21" s="277" t="s">
        <v>616</v>
      </c>
      <c r="L21" s="277" t="s">
        <v>616</v>
      </c>
      <c r="M21" s="277" t="s">
        <v>616</v>
      </c>
      <c r="N21" s="277" t="s">
        <v>616</v>
      </c>
      <c r="O21" s="277" t="s">
        <v>616</v>
      </c>
      <c r="P21" s="277" t="s">
        <v>616</v>
      </c>
      <c r="Q21" s="277" t="s">
        <v>616</v>
      </c>
      <c r="R21" s="277" t="s">
        <v>616</v>
      </c>
      <c r="S21" s="277" t="s">
        <v>616</v>
      </c>
      <c r="T21" s="277" t="s">
        <v>616</v>
      </c>
      <c r="U21" s="277" t="s">
        <v>616</v>
      </c>
      <c r="V21" s="277" t="s">
        <v>616</v>
      </c>
      <c r="W21" s="277" t="s">
        <v>616</v>
      </c>
      <c r="X21" s="277" t="s">
        <v>616</v>
      </c>
      <c r="Y21" s="277" t="s">
        <v>616</v>
      </c>
      <c r="Z21" s="277" t="s">
        <v>616</v>
      </c>
      <c r="AA21" s="277" t="s">
        <v>616</v>
      </c>
      <c r="AB21" s="277" t="s">
        <v>616</v>
      </c>
      <c r="AC21" s="277" t="s">
        <v>616</v>
      </c>
      <c r="AD21" s="277" t="s">
        <v>616</v>
      </c>
      <c r="AE21" s="277" t="s">
        <v>616</v>
      </c>
      <c r="AF21" s="277" t="s">
        <v>616</v>
      </c>
      <c r="AG21" s="277" t="s">
        <v>616</v>
      </c>
      <c r="AH21" s="277" t="s">
        <v>616</v>
      </c>
      <c r="AI21" s="277" t="s">
        <v>616</v>
      </c>
      <c r="AJ21" s="277" t="s">
        <v>616</v>
      </c>
      <c r="AK21" s="277" t="s">
        <v>616</v>
      </c>
      <c r="AL21" s="277" t="s">
        <v>616</v>
      </c>
      <c r="AM21" s="277" t="s">
        <v>616</v>
      </c>
      <c r="AN21" s="277" t="s">
        <v>616</v>
      </c>
      <c r="AO21" s="277" t="s">
        <v>616</v>
      </c>
      <c r="AP21" s="277" t="s">
        <v>616</v>
      </c>
      <c r="AQ21" s="277" t="s">
        <v>616</v>
      </c>
      <c r="AR21" s="277" t="s">
        <v>616</v>
      </c>
      <c r="AS21" s="277" t="s">
        <v>616</v>
      </c>
      <c r="AT21" s="277" t="s">
        <v>616</v>
      </c>
      <c r="AU21" s="277" t="s">
        <v>616</v>
      </c>
      <c r="AV21" s="277" t="s">
        <v>616</v>
      </c>
      <c r="AW21" s="277" t="s">
        <v>616</v>
      </c>
      <c r="AX21" s="277" t="s">
        <v>616</v>
      </c>
      <c r="AY21" s="277" t="s">
        <v>616</v>
      </c>
      <c r="AZ21" s="277" t="s">
        <v>616</v>
      </c>
      <c r="BA21" s="277" t="s">
        <v>616</v>
      </c>
      <c r="BB21" s="277" t="s">
        <v>616</v>
      </c>
      <c r="BC21" s="277" t="s">
        <v>616</v>
      </c>
      <c r="BD21" s="277" t="s">
        <v>616</v>
      </c>
      <c r="BE21" s="277" t="s">
        <v>616</v>
      </c>
      <c r="BF21" s="277" t="s">
        <v>616</v>
      </c>
      <c r="BG21" s="277" t="s">
        <v>616</v>
      </c>
      <c r="BH21" s="277" t="s">
        <v>616</v>
      </c>
      <c r="BI21" s="277" t="s">
        <v>616</v>
      </c>
      <c r="BJ21" s="277" t="s">
        <v>616</v>
      </c>
      <c r="BK21" s="277" t="s">
        <v>616</v>
      </c>
      <c r="BL21" s="277" t="s">
        <v>616</v>
      </c>
      <c r="BM21" s="277" t="s">
        <v>616</v>
      </c>
      <c r="BN21" s="277" t="s">
        <v>616</v>
      </c>
      <c r="BO21" s="277" t="s">
        <v>616</v>
      </c>
      <c r="BP21" s="277" t="s">
        <v>616</v>
      </c>
      <c r="BQ21" s="277" t="s">
        <v>616</v>
      </c>
      <c r="BR21" s="277" t="s">
        <v>616</v>
      </c>
      <c r="BS21" s="277" t="s">
        <v>616</v>
      </c>
      <c r="BT21" s="277" t="s">
        <v>616</v>
      </c>
      <c r="BU21" s="277" t="s">
        <v>617</v>
      </c>
      <c r="BV21" s="277" t="s">
        <v>617</v>
      </c>
      <c r="BW21" s="277" t="s">
        <v>617</v>
      </c>
      <c r="BX21" s="277" t="s">
        <v>617</v>
      </c>
      <c r="BY21" s="277" t="s">
        <v>617</v>
      </c>
      <c r="BZ21" s="278" t="s">
        <v>617</v>
      </c>
    </row>
    <row r="22" spans="1:78" s="315" customFormat="1" ht="25.5" customHeight="1" x14ac:dyDescent="0.25">
      <c r="A22" s="340"/>
      <c r="B22" s="309" t="s">
        <v>93</v>
      </c>
      <c r="C22" s="310"/>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2">
        <v>9755.9228475423533</v>
      </c>
      <c r="AI22" s="312">
        <v>12495.125044581944</v>
      </c>
      <c r="AJ22" s="312">
        <v>11428.155631017393</v>
      </c>
      <c r="AK22" s="312">
        <v>12249.005416807926</v>
      </c>
      <c r="AL22" s="312">
        <v>12877.276524929801</v>
      </c>
      <c r="AM22" s="312">
        <v>13630.376271942911</v>
      </c>
      <c r="AN22" s="312">
        <v>14006.320683449767</v>
      </c>
      <c r="AO22" s="312">
        <v>14117.166348727904</v>
      </c>
      <c r="AP22" s="312">
        <v>13933.497000680489</v>
      </c>
      <c r="AQ22" s="312">
        <v>13554.759964202363</v>
      </c>
      <c r="AR22" s="312">
        <v>13093.446342614659</v>
      </c>
      <c r="AS22" s="312">
        <v>12482.27150841181</v>
      </c>
      <c r="AT22" s="312">
        <v>12129.910365856047</v>
      </c>
      <c r="AU22" s="312">
        <v>13517.521186203481</v>
      </c>
      <c r="AV22" s="312">
        <v>15333.492576329749</v>
      </c>
      <c r="AW22" s="312">
        <v>16474.242702925607</v>
      </c>
      <c r="AX22" s="312">
        <v>16631.569800139667</v>
      </c>
      <c r="AY22" s="312">
        <v>16905.855021223761</v>
      </c>
      <c r="AZ22" s="312">
        <v>17144.916511505395</v>
      </c>
      <c r="BA22" s="312">
        <v>17352.523568373585</v>
      </c>
      <c r="BB22" s="312">
        <v>17534.033444383946</v>
      </c>
      <c r="BC22" s="312">
        <v>19887.201565487001</v>
      </c>
      <c r="BD22" s="312">
        <v>22650.526160336016</v>
      </c>
      <c r="BE22" s="312">
        <v>24653.895854751023</v>
      </c>
      <c r="BF22" s="312">
        <v>26009.260002622777</v>
      </c>
      <c r="BG22" s="312">
        <v>34439.782058202538</v>
      </c>
      <c r="BH22" s="312">
        <v>36038.502579274689</v>
      </c>
      <c r="BI22" s="312">
        <v>36535.75291016628</v>
      </c>
      <c r="BJ22" s="312">
        <v>36611.908089000288</v>
      </c>
      <c r="BK22" s="312">
        <v>37401.765391083973</v>
      </c>
      <c r="BL22" s="312">
        <v>41492.667209473737</v>
      </c>
      <c r="BM22" s="312">
        <v>44959.796600549991</v>
      </c>
      <c r="BN22" s="312">
        <v>45542.57041316836</v>
      </c>
      <c r="BO22" s="312">
        <v>45356.887988461924</v>
      </c>
      <c r="BP22" s="312">
        <v>44168.4883551983</v>
      </c>
      <c r="BQ22" s="312">
        <v>42374.273618128078</v>
      </c>
      <c r="BR22" s="312">
        <v>41888.250183434931</v>
      </c>
      <c r="BS22" s="312">
        <v>40480.026133134787</v>
      </c>
      <c r="BT22" s="312">
        <v>38470.531149581941</v>
      </c>
      <c r="BU22" s="312">
        <v>36578.901906512692</v>
      </c>
      <c r="BV22" s="312">
        <v>36772.565190062531</v>
      </c>
      <c r="BW22" s="312">
        <v>36094.590881956319</v>
      </c>
      <c r="BX22" s="184">
        <v>36199.309833782354</v>
      </c>
      <c r="BY22" s="184">
        <v>36228.665824335352</v>
      </c>
      <c r="BZ22" s="319">
        <v>36217.511557434467</v>
      </c>
    </row>
    <row r="23" spans="1:78" s="320" customFormat="1" ht="25.5" customHeight="1" x14ac:dyDescent="0.25">
      <c r="A23" s="316"/>
      <c r="B23" s="309" t="s">
        <v>373</v>
      </c>
      <c r="C23" s="317"/>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c r="AH23" s="312">
        <v>1439.2716366653488</v>
      </c>
      <c r="AI23" s="312">
        <v>1300.7898738051122</v>
      </c>
      <c r="AJ23" s="312">
        <v>1452.6535353711654</v>
      </c>
      <c r="AK23" s="312">
        <v>1892.3158680903264</v>
      </c>
      <c r="AL23" s="312">
        <v>2376.7291146165148</v>
      </c>
      <c r="AM23" s="312">
        <v>2686.9976229015342</v>
      </c>
      <c r="AN23" s="312">
        <v>2896.7901303176827</v>
      </c>
      <c r="AO23" s="312">
        <v>3112.9327574454828</v>
      </c>
      <c r="AP23" s="312">
        <v>3228.9764192191119</v>
      </c>
      <c r="AQ23" s="312">
        <v>3199.1345155302188</v>
      </c>
      <c r="AR23" s="312">
        <v>3505.5544061997525</v>
      </c>
      <c r="AS23" s="312">
        <v>3494.7558299380698</v>
      </c>
      <c r="AT23" s="312">
        <v>3675.1206322660601</v>
      </c>
      <c r="AU23" s="312">
        <v>4495.6622716672673</v>
      </c>
      <c r="AV23" s="312">
        <v>5696.871198358419</v>
      </c>
      <c r="AW23" s="312">
        <v>6461.8692856258895</v>
      </c>
      <c r="AX23" s="312">
        <v>6622.8929943082821</v>
      </c>
      <c r="AY23" s="312">
        <v>6829.4787617313568</v>
      </c>
      <c r="AZ23" s="312">
        <v>6982.3750064431642</v>
      </c>
      <c r="BA23" s="312">
        <v>7051.0953083094628</v>
      </c>
      <c r="BB23" s="312">
        <v>7081.3889387256522</v>
      </c>
      <c r="BC23" s="312">
        <v>8071.3526619264167</v>
      </c>
      <c r="BD23" s="312">
        <v>10548.809928274868</v>
      </c>
      <c r="BE23" s="312">
        <v>12511.533386079904</v>
      </c>
      <c r="BF23" s="312">
        <v>13942.403198977576</v>
      </c>
      <c r="BG23" s="312">
        <v>22383.457203788879</v>
      </c>
      <c r="BH23" s="312">
        <v>24075.418052270255</v>
      </c>
      <c r="BI23" s="312">
        <v>24105.962145155889</v>
      </c>
      <c r="BJ23" s="312">
        <v>24381.800877485326</v>
      </c>
      <c r="BK23" s="312">
        <v>24959.900213923294</v>
      </c>
      <c r="BL23" s="312">
        <v>28533.007492278703</v>
      </c>
      <c r="BM23" s="312">
        <v>31314.333811232729</v>
      </c>
      <c r="BN23" s="312">
        <v>31850.030175172433</v>
      </c>
      <c r="BO23" s="312">
        <v>32192.728559512751</v>
      </c>
      <c r="BP23" s="312">
        <v>31419.834738873007</v>
      </c>
      <c r="BQ23" s="312">
        <v>30575.982078822875</v>
      </c>
      <c r="BR23" s="312">
        <v>30102.753130253481</v>
      </c>
      <c r="BS23" s="312">
        <v>28646.205715082633</v>
      </c>
      <c r="BT23" s="312">
        <v>26906.535942136103</v>
      </c>
      <c r="BU23" s="312">
        <v>25199.491252447202</v>
      </c>
      <c r="BV23" s="312">
        <v>25331.380690182214</v>
      </c>
      <c r="BW23" s="312">
        <v>24540.677089235742</v>
      </c>
      <c r="BX23" s="184">
        <v>24506.065066456482</v>
      </c>
      <c r="BY23" s="184">
        <v>24436.834890081383</v>
      </c>
      <c r="BZ23" s="319">
        <v>24280.962918421348</v>
      </c>
    </row>
    <row r="24" spans="1:78" s="320" customFormat="1" x14ac:dyDescent="0.2">
      <c r="A24" s="316"/>
      <c r="B24" s="321" t="s">
        <v>374</v>
      </c>
      <c r="C24" s="322"/>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235">
        <v>0</v>
      </c>
      <c r="AI24" s="235">
        <v>0</v>
      </c>
      <c r="AJ24" s="235">
        <v>0</v>
      </c>
      <c r="AK24" s="235">
        <v>0</v>
      </c>
      <c r="AL24" s="235">
        <v>0</v>
      </c>
      <c r="AM24" s="235">
        <v>0</v>
      </c>
      <c r="AN24" s="235">
        <v>0</v>
      </c>
      <c r="AO24" s="235">
        <v>0</v>
      </c>
      <c r="AP24" s="235">
        <v>0</v>
      </c>
      <c r="AQ24" s="235">
        <v>0</v>
      </c>
      <c r="AR24" s="235">
        <v>0</v>
      </c>
      <c r="AS24" s="235">
        <v>0</v>
      </c>
      <c r="AT24" s="235">
        <v>0</v>
      </c>
      <c r="AU24" s="235">
        <v>0</v>
      </c>
      <c r="AV24" s="235">
        <v>4.6555360289508432</v>
      </c>
      <c r="AW24" s="235">
        <v>11.390491675939424</v>
      </c>
      <c r="AX24" s="235">
        <v>17.766445454770675</v>
      </c>
      <c r="AY24" s="235">
        <v>29.063089654950971</v>
      </c>
      <c r="AZ24" s="235">
        <v>49.806628845511881</v>
      </c>
      <c r="BA24" s="235">
        <v>61.063087282931399</v>
      </c>
      <c r="BB24" s="235">
        <v>69.952405572075193</v>
      </c>
      <c r="BC24" s="235">
        <v>56.033520057760462</v>
      </c>
      <c r="BD24" s="235">
        <v>-8.5233223167694216E-2</v>
      </c>
      <c r="BE24" s="235">
        <v>-0.11930931295948362</v>
      </c>
      <c r="BF24" s="235">
        <v>-0.19876985760150659</v>
      </c>
      <c r="BG24" s="235">
        <v>0.11246347781628664</v>
      </c>
      <c r="BH24" s="235">
        <v>-3.7239491324925517E-2</v>
      </c>
      <c r="BI24" s="235">
        <v>0</v>
      </c>
      <c r="BJ24" s="235">
        <v>0</v>
      </c>
      <c r="BK24" s="235">
        <v>0</v>
      </c>
      <c r="BL24" s="235">
        <v>0</v>
      </c>
      <c r="BM24" s="235">
        <v>0</v>
      </c>
      <c r="BN24" s="235">
        <v>0</v>
      </c>
      <c r="BO24" s="235">
        <v>0</v>
      </c>
      <c r="BP24" s="235">
        <v>0</v>
      </c>
      <c r="BQ24" s="235">
        <v>0</v>
      </c>
      <c r="BR24" s="235">
        <v>0</v>
      </c>
      <c r="BS24" s="235">
        <v>0</v>
      </c>
      <c r="BT24" s="235">
        <v>0</v>
      </c>
      <c r="BU24" s="235">
        <v>0</v>
      </c>
      <c r="BV24" s="208">
        <v>0</v>
      </c>
      <c r="BW24" s="208">
        <v>0</v>
      </c>
      <c r="BX24" s="209">
        <v>0</v>
      </c>
      <c r="BY24" s="209">
        <v>0</v>
      </c>
      <c r="BZ24" s="210">
        <v>0</v>
      </c>
    </row>
    <row r="25" spans="1:78" s="320" customFormat="1" x14ac:dyDescent="0.2">
      <c r="A25" s="316"/>
      <c r="B25" s="321" t="s">
        <v>375</v>
      </c>
      <c r="C25" s="236"/>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235">
        <v>110.8886828116934</v>
      </c>
      <c r="AI25" s="235">
        <v>106.72565311121978</v>
      </c>
      <c r="AJ25" s="235">
        <v>139.33192152216213</v>
      </c>
      <c r="AK25" s="235">
        <v>198.12797397546711</v>
      </c>
      <c r="AL25" s="235">
        <v>263.00331909657575</v>
      </c>
      <c r="AM25" s="235">
        <v>328.5417558779813</v>
      </c>
      <c r="AN25" s="235">
        <v>318.28123003516203</v>
      </c>
      <c r="AO25" s="235">
        <v>310.78652332537791</v>
      </c>
      <c r="AP25" s="235">
        <v>369.59635719821608</v>
      </c>
      <c r="AQ25" s="235">
        <v>390.82977551407731</v>
      </c>
      <c r="AR25" s="235">
        <v>805.10363137287254</v>
      </c>
      <c r="AS25" s="235">
        <v>806.4665241021828</v>
      </c>
      <c r="AT25" s="235">
        <v>866.93466503333525</v>
      </c>
      <c r="AU25" s="235">
        <v>1038.7723940294995</v>
      </c>
      <c r="AV25" s="235">
        <v>1502.7801681717208</v>
      </c>
      <c r="AW25" s="235">
        <v>1909.6545091487701</v>
      </c>
      <c r="AX25" s="235">
        <v>2251.5473051189397</v>
      </c>
      <c r="AY25" s="235">
        <v>2638.2651687854445</v>
      </c>
      <c r="AZ25" s="235">
        <v>3049.9625706884585</v>
      </c>
      <c r="BA25" s="235">
        <v>3380.1221616398502</v>
      </c>
      <c r="BB25" s="235">
        <v>3479.5405499273761</v>
      </c>
      <c r="BC25" s="235">
        <v>2703.7214571975569</v>
      </c>
      <c r="BD25" s="235">
        <v>2.3893247806025757</v>
      </c>
      <c r="BE25" s="235">
        <v>-1.1304775398159734</v>
      </c>
      <c r="BF25" s="235">
        <v>-0.9979450233225895</v>
      </c>
      <c r="BG25" s="235">
        <v>0.11246347781628664</v>
      </c>
      <c r="BH25" s="235">
        <v>-3.7239491324925517E-2</v>
      </c>
      <c r="BI25" s="235">
        <v>0</v>
      </c>
      <c r="BJ25" s="235">
        <v>0</v>
      </c>
      <c r="BK25" s="235">
        <v>0</v>
      </c>
      <c r="BL25" s="235">
        <v>0</v>
      </c>
      <c r="BM25" s="235">
        <v>0</v>
      </c>
      <c r="BN25" s="235">
        <v>0</v>
      </c>
      <c r="BO25" s="235">
        <v>0</v>
      </c>
      <c r="BP25" s="235">
        <v>0</v>
      </c>
      <c r="BQ25" s="235">
        <v>0</v>
      </c>
      <c r="BR25" s="235">
        <v>0</v>
      </c>
      <c r="BS25" s="235">
        <v>0</v>
      </c>
      <c r="BT25" s="235">
        <v>0</v>
      </c>
      <c r="BU25" s="235">
        <v>0</v>
      </c>
      <c r="BV25" s="208">
        <v>0</v>
      </c>
      <c r="BW25" s="208">
        <v>0</v>
      </c>
      <c r="BX25" s="209">
        <v>0</v>
      </c>
      <c r="BY25" s="209">
        <v>0</v>
      </c>
      <c r="BZ25" s="210">
        <v>0</v>
      </c>
    </row>
    <row r="26" spans="1:78" s="320" customFormat="1" x14ac:dyDescent="0.2">
      <c r="A26" s="316"/>
      <c r="B26" s="120" t="s">
        <v>376</v>
      </c>
      <c r="C26" s="236"/>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235">
        <v>1328.3829538536552</v>
      </c>
      <c r="AI26" s="235">
        <v>1194.0642206938924</v>
      </c>
      <c r="AJ26" s="235">
        <v>1313.3216138490034</v>
      </c>
      <c r="AK26" s="235">
        <v>1694.1878941148593</v>
      </c>
      <c r="AL26" s="235">
        <v>2113.7257955199393</v>
      </c>
      <c r="AM26" s="235">
        <v>2358.4558670235529</v>
      </c>
      <c r="AN26" s="235">
        <v>2578.5089002825202</v>
      </c>
      <c r="AO26" s="235">
        <v>2802.146234120105</v>
      </c>
      <c r="AP26" s="235">
        <v>2859.3800620208958</v>
      </c>
      <c r="AQ26" s="235">
        <v>2808.3047400161413</v>
      </c>
      <c r="AR26" s="235">
        <v>2700.4507748268798</v>
      </c>
      <c r="AS26" s="235">
        <v>2688.2893058358873</v>
      </c>
      <c r="AT26" s="235">
        <v>2808.185967232725</v>
      </c>
      <c r="AU26" s="235">
        <v>3456.8898776377673</v>
      </c>
      <c r="AV26" s="235">
        <v>4189.4354941577476</v>
      </c>
      <c r="AW26" s="235">
        <v>4540.8242848011805</v>
      </c>
      <c r="AX26" s="235">
        <v>4353.5792437345717</v>
      </c>
      <c r="AY26" s="235">
        <v>4162.1505032909618</v>
      </c>
      <c r="AZ26" s="235">
        <v>3568.9493121743976</v>
      </c>
      <c r="BA26" s="235">
        <v>3130.4254830918317</v>
      </c>
      <c r="BB26" s="235">
        <v>3094.9799507171301</v>
      </c>
      <c r="BC26" s="235">
        <v>3400.1284875489027</v>
      </c>
      <c r="BD26" s="235">
        <v>4114.1992987088788</v>
      </c>
      <c r="BE26" s="235">
        <v>4589.6256079541272</v>
      </c>
      <c r="BF26" s="235">
        <v>4929.6903031517886</v>
      </c>
      <c r="BG26" s="235">
        <v>4953.1608379569425</v>
      </c>
      <c r="BH26" s="235">
        <v>4209.3466401070982</v>
      </c>
      <c r="BI26" s="235">
        <v>3161.1626596282122</v>
      </c>
      <c r="BJ26" s="235">
        <v>2487.5629469012806</v>
      </c>
      <c r="BK26" s="235">
        <v>2057.299382310925</v>
      </c>
      <c r="BL26" s="235">
        <v>1679.9180883423837</v>
      </c>
      <c r="BM26" s="235">
        <v>997.76400254378711</v>
      </c>
      <c r="BN26" s="235">
        <v>707.36826910775915</v>
      </c>
      <c r="BO26" s="235">
        <v>496.72203896408985</v>
      </c>
      <c r="BP26" s="235">
        <v>315.31388950825442</v>
      </c>
      <c r="BQ26" s="235">
        <v>182.6272714824357</v>
      </c>
      <c r="BR26" s="235">
        <v>124.9346075785197</v>
      </c>
      <c r="BS26" s="235">
        <v>83.317973511396048</v>
      </c>
      <c r="BT26" s="235">
        <v>60.097017521270629</v>
      </c>
      <c r="BU26" s="235">
        <v>42.607802019297836</v>
      </c>
      <c r="BV26" s="235">
        <v>32.205552370357005</v>
      </c>
      <c r="BW26" s="235">
        <v>24.783343287271574</v>
      </c>
      <c r="BX26" s="135">
        <v>19.02214546459836</v>
      </c>
      <c r="BY26" s="135">
        <v>15.087371772069901</v>
      </c>
      <c r="BZ26" s="136">
        <v>11.810956120887504</v>
      </c>
    </row>
    <row r="27" spans="1:78" s="320" customFormat="1" x14ac:dyDescent="0.2">
      <c r="A27" s="316"/>
      <c r="B27" s="120" t="s">
        <v>377</v>
      </c>
      <c r="C27" s="236"/>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235">
        <v>0</v>
      </c>
      <c r="AI27" s="235">
        <v>0</v>
      </c>
      <c r="AJ27" s="235">
        <v>0</v>
      </c>
      <c r="AK27" s="235">
        <v>0</v>
      </c>
      <c r="AL27" s="235">
        <v>0</v>
      </c>
      <c r="AM27" s="235">
        <v>0</v>
      </c>
      <c r="AN27" s="235">
        <v>0</v>
      </c>
      <c r="AO27" s="235">
        <v>0</v>
      </c>
      <c r="AP27" s="235">
        <v>0</v>
      </c>
      <c r="AQ27" s="235">
        <v>0</v>
      </c>
      <c r="AR27" s="235">
        <v>0</v>
      </c>
      <c r="AS27" s="235">
        <v>0</v>
      </c>
      <c r="AT27" s="235">
        <v>0</v>
      </c>
      <c r="AU27" s="235">
        <v>0</v>
      </c>
      <c r="AV27" s="235">
        <v>0</v>
      </c>
      <c r="AW27" s="235">
        <v>0</v>
      </c>
      <c r="AX27" s="235">
        <v>0</v>
      </c>
      <c r="AY27" s="235">
        <v>0</v>
      </c>
      <c r="AZ27" s="235">
        <v>313.65649473479505</v>
      </c>
      <c r="BA27" s="235">
        <v>479.48457629484983</v>
      </c>
      <c r="BB27" s="235">
        <v>436.91603250907059</v>
      </c>
      <c r="BC27" s="235">
        <v>406.47406883683902</v>
      </c>
      <c r="BD27" s="235">
        <v>426.16611583847111</v>
      </c>
      <c r="BE27" s="235">
        <v>392.00824303960553</v>
      </c>
      <c r="BF27" s="235">
        <v>390.88525297689699</v>
      </c>
      <c r="BG27" s="235">
        <v>337.73572279410558</v>
      </c>
      <c r="BH27" s="235">
        <v>183.47640551712698</v>
      </c>
      <c r="BI27" s="235">
        <v>30.189435409214511</v>
      </c>
      <c r="BJ27" s="235">
        <v>14.833897204436619</v>
      </c>
      <c r="BK27" s="235">
        <v>0</v>
      </c>
      <c r="BL27" s="235">
        <v>0</v>
      </c>
      <c r="BM27" s="235">
        <v>0</v>
      </c>
      <c r="BN27" s="235">
        <v>0</v>
      </c>
      <c r="BO27" s="235">
        <v>0</v>
      </c>
      <c r="BP27" s="235">
        <v>0</v>
      </c>
      <c r="BQ27" s="235">
        <v>0</v>
      </c>
      <c r="BR27" s="235">
        <v>0</v>
      </c>
      <c r="BS27" s="235">
        <v>0</v>
      </c>
      <c r="BT27" s="235">
        <v>0</v>
      </c>
      <c r="BU27" s="235">
        <v>0</v>
      </c>
      <c r="BV27" s="208">
        <v>0</v>
      </c>
      <c r="BW27" s="208">
        <v>0</v>
      </c>
      <c r="BX27" s="209">
        <v>0</v>
      </c>
      <c r="BY27" s="209">
        <v>0</v>
      </c>
      <c r="BZ27" s="210">
        <v>0</v>
      </c>
    </row>
    <row r="28" spans="1:78" s="320" customFormat="1" x14ac:dyDescent="0.2">
      <c r="A28" s="316"/>
      <c r="B28" s="120" t="s">
        <v>378</v>
      </c>
      <c r="C28" s="236"/>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235">
        <v>0</v>
      </c>
      <c r="AI28" s="235">
        <v>0</v>
      </c>
      <c r="AJ28" s="235">
        <v>0</v>
      </c>
      <c r="AK28" s="235">
        <v>0</v>
      </c>
      <c r="AL28" s="235">
        <v>0</v>
      </c>
      <c r="AM28" s="235">
        <v>0</v>
      </c>
      <c r="AN28" s="235">
        <v>0</v>
      </c>
      <c r="AO28" s="235">
        <v>0</v>
      </c>
      <c r="AP28" s="235">
        <v>0</v>
      </c>
      <c r="AQ28" s="235">
        <v>0</v>
      </c>
      <c r="AR28" s="235">
        <v>0</v>
      </c>
      <c r="AS28" s="235">
        <v>0</v>
      </c>
      <c r="AT28" s="235">
        <v>0</v>
      </c>
      <c r="AU28" s="235">
        <v>0</v>
      </c>
      <c r="AV28" s="235">
        <v>0</v>
      </c>
      <c r="AW28" s="235">
        <v>0</v>
      </c>
      <c r="AX28" s="235">
        <v>0</v>
      </c>
      <c r="AY28" s="235">
        <v>0</v>
      </c>
      <c r="AZ28" s="235">
        <v>0</v>
      </c>
      <c r="BA28" s="235">
        <v>0</v>
      </c>
      <c r="BB28" s="235">
        <v>0</v>
      </c>
      <c r="BC28" s="235">
        <v>0</v>
      </c>
      <c r="BD28" s="235">
        <v>0</v>
      </c>
      <c r="BE28" s="235">
        <v>0</v>
      </c>
      <c r="BF28" s="235">
        <v>0</v>
      </c>
      <c r="BG28" s="235">
        <v>16992.057593436613</v>
      </c>
      <c r="BH28" s="235">
        <v>19682.669485628685</v>
      </c>
      <c r="BI28" s="235">
        <v>20914.610050118463</v>
      </c>
      <c r="BJ28" s="235">
        <v>21879.404033379607</v>
      </c>
      <c r="BK28" s="235">
        <v>22902.60083161237</v>
      </c>
      <c r="BL28" s="235">
        <v>26853.089403936319</v>
      </c>
      <c r="BM28" s="235">
        <v>30316.569808688942</v>
      </c>
      <c r="BN28" s="235">
        <v>31142.661906064674</v>
      </c>
      <c r="BO28" s="235">
        <v>31696.006520548661</v>
      </c>
      <c r="BP28" s="235">
        <v>31104.520849364751</v>
      </c>
      <c r="BQ28" s="235">
        <v>30393.354807340438</v>
      </c>
      <c r="BR28" s="235">
        <v>29977.818522674959</v>
      </c>
      <c r="BS28" s="235">
        <v>28562.887741571234</v>
      </c>
      <c r="BT28" s="235">
        <v>26846.438924614831</v>
      </c>
      <c r="BU28" s="235">
        <v>25156.883450427904</v>
      </c>
      <c r="BV28" s="208">
        <v>25299.175137811857</v>
      </c>
      <c r="BW28" s="208">
        <v>24515.89374594847</v>
      </c>
      <c r="BX28" s="209">
        <v>24487.042920991884</v>
      </c>
      <c r="BY28" s="209">
        <v>24421.747518309316</v>
      </c>
      <c r="BZ28" s="210">
        <v>24269.151962300464</v>
      </c>
    </row>
    <row r="29" spans="1:78" s="320" customFormat="1" x14ac:dyDescent="0.2">
      <c r="A29" s="316"/>
      <c r="B29" s="120" t="s">
        <v>379</v>
      </c>
      <c r="C29" s="236"/>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235">
        <v>0</v>
      </c>
      <c r="AI29" s="235">
        <v>0</v>
      </c>
      <c r="AJ29" s="235">
        <v>0</v>
      </c>
      <c r="AK29" s="235">
        <v>0</v>
      </c>
      <c r="AL29" s="235">
        <v>0</v>
      </c>
      <c r="AM29" s="235">
        <v>0</v>
      </c>
      <c r="AN29" s="235">
        <v>0</v>
      </c>
      <c r="AO29" s="235">
        <v>0</v>
      </c>
      <c r="AP29" s="235">
        <v>0</v>
      </c>
      <c r="AQ29" s="235">
        <v>0</v>
      </c>
      <c r="AR29" s="235">
        <v>0</v>
      </c>
      <c r="AS29" s="235">
        <v>0</v>
      </c>
      <c r="AT29" s="235">
        <v>0</v>
      </c>
      <c r="AU29" s="235">
        <v>0</v>
      </c>
      <c r="AV29" s="235">
        <v>0</v>
      </c>
      <c r="AW29" s="235">
        <v>0</v>
      </c>
      <c r="AX29" s="235">
        <v>0</v>
      </c>
      <c r="AY29" s="235">
        <v>0</v>
      </c>
      <c r="AZ29" s="235">
        <v>0</v>
      </c>
      <c r="BA29" s="235">
        <v>0</v>
      </c>
      <c r="BB29" s="235">
        <v>0</v>
      </c>
      <c r="BC29" s="235">
        <v>1504.9951282853581</v>
      </c>
      <c r="BD29" s="235">
        <v>6006.1404221700841</v>
      </c>
      <c r="BE29" s="235">
        <v>7531.1493219389477</v>
      </c>
      <c r="BF29" s="235">
        <v>8623.0243577298152</v>
      </c>
      <c r="BG29" s="235">
        <v>100.27812264558716</v>
      </c>
      <c r="BH29" s="235">
        <v>0</v>
      </c>
      <c r="BI29" s="235">
        <v>0</v>
      </c>
      <c r="BJ29" s="235">
        <v>0</v>
      </c>
      <c r="BK29" s="235">
        <v>0</v>
      </c>
      <c r="BL29" s="235">
        <v>0</v>
      </c>
      <c r="BM29" s="235">
        <v>0</v>
      </c>
      <c r="BN29" s="235">
        <v>0</v>
      </c>
      <c r="BO29" s="235">
        <v>0</v>
      </c>
      <c r="BP29" s="235">
        <v>0</v>
      </c>
      <c r="BQ29" s="235">
        <v>0</v>
      </c>
      <c r="BR29" s="235">
        <v>0</v>
      </c>
      <c r="BS29" s="235">
        <v>0</v>
      </c>
      <c r="BT29" s="235">
        <v>0</v>
      </c>
      <c r="BU29" s="235">
        <v>0</v>
      </c>
      <c r="BV29" s="208">
        <v>0</v>
      </c>
      <c r="BW29" s="208">
        <v>0</v>
      </c>
      <c r="BX29" s="209">
        <v>0</v>
      </c>
      <c r="BY29" s="209">
        <v>0</v>
      </c>
      <c r="BZ29" s="210">
        <v>0</v>
      </c>
    </row>
    <row r="30" spans="1:78" s="320" customFormat="1" ht="25.5" customHeight="1" x14ac:dyDescent="0.25">
      <c r="A30" s="316"/>
      <c r="B30" s="317" t="s">
        <v>380</v>
      </c>
      <c r="C30" s="324"/>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268">
        <v>8316.6512108770057</v>
      </c>
      <c r="AI30" s="268">
        <v>11194.335170776831</v>
      </c>
      <c r="AJ30" s="268">
        <v>9975.5020956462267</v>
      </c>
      <c r="AK30" s="268">
        <v>10356.689548717599</v>
      </c>
      <c r="AL30" s="268">
        <v>10500.547410313286</v>
      </c>
      <c r="AM30" s="268">
        <v>10943.378649041377</v>
      </c>
      <c r="AN30" s="268">
        <v>11109.530553132085</v>
      </c>
      <c r="AO30" s="268">
        <v>11004.23359128242</v>
      </c>
      <c r="AP30" s="268">
        <v>10704.520581461376</v>
      </c>
      <c r="AQ30" s="268">
        <v>10355.625448672143</v>
      </c>
      <c r="AR30" s="268">
        <v>9587.8919364149078</v>
      </c>
      <c r="AS30" s="268">
        <v>8987.5156784737392</v>
      </c>
      <c r="AT30" s="268">
        <v>8454.789733589987</v>
      </c>
      <c r="AU30" s="268">
        <v>9021.8589145362148</v>
      </c>
      <c r="AV30" s="268">
        <v>9636.6213779713307</v>
      </c>
      <c r="AW30" s="268">
        <v>10012.373417299714</v>
      </c>
      <c r="AX30" s="268">
        <v>10008.676805831385</v>
      </c>
      <c r="AY30" s="268">
        <v>10076.376259492401</v>
      </c>
      <c r="AZ30" s="268">
        <v>10162.54150506223</v>
      </c>
      <c r="BA30" s="268">
        <v>10301.42826006412</v>
      </c>
      <c r="BB30" s="268">
        <v>10452.644505658296</v>
      </c>
      <c r="BC30" s="268">
        <v>11815.848903560585</v>
      </c>
      <c r="BD30" s="268">
        <v>12101.71623206115</v>
      </c>
      <c r="BE30" s="268">
        <v>12142.362468671117</v>
      </c>
      <c r="BF30" s="268">
        <v>12066.856803645203</v>
      </c>
      <c r="BG30" s="268">
        <v>12029.927629107591</v>
      </c>
      <c r="BH30" s="268">
        <v>11914.544776242978</v>
      </c>
      <c r="BI30" s="268">
        <v>11828.940842670658</v>
      </c>
      <c r="BJ30" s="268">
        <v>11921.000617324102</v>
      </c>
      <c r="BK30" s="268">
        <v>12147.971134983969</v>
      </c>
      <c r="BL30" s="268">
        <v>12577.353916097733</v>
      </c>
      <c r="BM30" s="268">
        <v>13017.619697735965</v>
      </c>
      <c r="BN30" s="268">
        <v>13147.295407276664</v>
      </c>
      <c r="BO30" s="268">
        <v>12979.261222134168</v>
      </c>
      <c r="BP30" s="268">
        <v>12706.787646652954</v>
      </c>
      <c r="BQ30" s="268">
        <v>11732.527572379091</v>
      </c>
      <c r="BR30" s="268">
        <v>11708.126132242147</v>
      </c>
      <c r="BS30" s="268">
        <v>11727.887676948798</v>
      </c>
      <c r="BT30" s="268">
        <v>11428.914186739383</v>
      </c>
      <c r="BU30" s="268">
        <v>11203.720804427678</v>
      </c>
      <c r="BV30" s="312">
        <v>11017.03633147598</v>
      </c>
      <c r="BW30" s="312">
        <v>10877.884085117224</v>
      </c>
      <c r="BX30" s="184">
        <v>10893.465100949406</v>
      </c>
      <c r="BY30" s="184">
        <v>10915.04098561331</v>
      </c>
      <c r="BZ30" s="319">
        <v>10939.785033298847</v>
      </c>
    </row>
    <row r="31" spans="1:78" s="320" customFormat="1" ht="15.75" x14ac:dyDescent="0.25">
      <c r="A31" s="316"/>
      <c r="B31" s="236" t="s">
        <v>108</v>
      </c>
      <c r="C31" s="324"/>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235">
        <v>8316.6512108770057</v>
      </c>
      <c r="AI31" s="235">
        <v>11194.335170776831</v>
      </c>
      <c r="AJ31" s="235">
        <v>9975.5020956462267</v>
      </c>
      <c r="AK31" s="235">
        <v>10356.689548717599</v>
      </c>
      <c r="AL31" s="235">
        <v>10500.547410313286</v>
      </c>
      <c r="AM31" s="235">
        <v>10943.378649041377</v>
      </c>
      <c r="AN31" s="235">
        <v>11109.530553132085</v>
      </c>
      <c r="AO31" s="235">
        <v>11004.23359128242</v>
      </c>
      <c r="AP31" s="235">
        <v>10704.520581461376</v>
      </c>
      <c r="AQ31" s="235">
        <v>10355.625448672143</v>
      </c>
      <c r="AR31" s="235">
        <v>9587.8919364149078</v>
      </c>
      <c r="AS31" s="235">
        <v>8987.5156784737392</v>
      </c>
      <c r="AT31" s="235">
        <v>8454.789733589987</v>
      </c>
      <c r="AU31" s="235">
        <v>9021.8589145362148</v>
      </c>
      <c r="AV31" s="235">
        <v>9636.6213779713307</v>
      </c>
      <c r="AW31" s="235">
        <v>10012.373417299714</v>
      </c>
      <c r="AX31" s="235">
        <v>10008.676805831385</v>
      </c>
      <c r="AY31" s="235">
        <v>10076.376259492401</v>
      </c>
      <c r="AZ31" s="235">
        <v>10162.54150506223</v>
      </c>
      <c r="BA31" s="235">
        <v>10301.42826006412</v>
      </c>
      <c r="BB31" s="235">
        <v>10452.644505658296</v>
      </c>
      <c r="BC31" s="235">
        <v>11815.848903560585</v>
      </c>
      <c r="BD31" s="235">
        <v>12101.71623206115</v>
      </c>
      <c r="BE31" s="235">
        <v>12142.362468671117</v>
      </c>
      <c r="BF31" s="235">
        <v>12066.856803645203</v>
      </c>
      <c r="BG31" s="235">
        <v>0</v>
      </c>
      <c r="BH31" s="235">
        <v>0</v>
      </c>
      <c r="BI31" s="235">
        <v>0</v>
      </c>
      <c r="BJ31" s="235">
        <v>0</v>
      </c>
      <c r="BK31" s="235">
        <v>0</v>
      </c>
      <c r="BL31" s="235">
        <v>0</v>
      </c>
      <c r="BM31" s="235">
        <v>0</v>
      </c>
      <c r="BN31" s="235">
        <v>0</v>
      </c>
      <c r="BO31" s="235">
        <v>0</v>
      </c>
      <c r="BP31" s="235">
        <v>0</v>
      </c>
      <c r="BQ31" s="235">
        <v>0</v>
      </c>
      <c r="BR31" s="235">
        <v>0</v>
      </c>
      <c r="BS31" s="235">
        <v>0</v>
      </c>
      <c r="BT31" s="235">
        <v>0</v>
      </c>
      <c r="BU31" s="235">
        <v>0</v>
      </c>
      <c r="BV31" s="208">
        <v>0</v>
      </c>
      <c r="BW31" s="208">
        <v>0</v>
      </c>
      <c r="BX31" s="209">
        <v>0</v>
      </c>
      <c r="BY31" s="209">
        <v>0</v>
      </c>
      <c r="BZ31" s="210">
        <v>0</v>
      </c>
    </row>
    <row r="32" spans="1:78" s="320" customFormat="1" ht="15.75" x14ac:dyDescent="0.25">
      <c r="A32" s="316"/>
      <c r="B32" s="326" t="s">
        <v>381</v>
      </c>
      <c r="C32" s="324"/>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235">
        <v>0</v>
      </c>
      <c r="AI32" s="235">
        <v>0</v>
      </c>
      <c r="AJ32" s="235">
        <v>0</v>
      </c>
      <c r="AK32" s="235">
        <v>0</v>
      </c>
      <c r="AL32" s="235">
        <v>0</v>
      </c>
      <c r="AM32" s="235">
        <v>0</v>
      </c>
      <c r="AN32" s="235">
        <v>0</v>
      </c>
      <c r="AO32" s="235">
        <v>0</v>
      </c>
      <c r="AP32" s="235">
        <v>0</v>
      </c>
      <c r="AQ32" s="235">
        <v>0</v>
      </c>
      <c r="AR32" s="235">
        <v>0</v>
      </c>
      <c r="AS32" s="235">
        <v>0</v>
      </c>
      <c r="AT32" s="235">
        <v>0</v>
      </c>
      <c r="AU32" s="235">
        <v>0</v>
      </c>
      <c r="AV32" s="235">
        <v>0</v>
      </c>
      <c r="AW32" s="235">
        <v>0</v>
      </c>
      <c r="AX32" s="235">
        <v>0</v>
      </c>
      <c r="AY32" s="235">
        <v>0</v>
      </c>
      <c r="AZ32" s="235">
        <v>0</v>
      </c>
      <c r="BA32" s="235">
        <v>0</v>
      </c>
      <c r="BB32" s="235">
        <v>0</v>
      </c>
      <c r="BC32" s="235">
        <v>0</v>
      </c>
      <c r="BD32" s="235">
        <v>0</v>
      </c>
      <c r="BE32" s="235">
        <v>0</v>
      </c>
      <c r="BF32" s="235">
        <v>0</v>
      </c>
      <c r="BG32" s="235">
        <v>12029.927629107591</v>
      </c>
      <c r="BH32" s="235">
        <v>11914.544776242978</v>
      </c>
      <c r="BI32" s="235">
        <v>11828.940842670658</v>
      </c>
      <c r="BJ32" s="235">
        <v>11921.000617324102</v>
      </c>
      <c r="BK32" s="235">
        <v>12147.971134983969</v>
      </c>
      <c r="BL32" s="235">
        <v>12577.353916097733</v>
      </c>
      <c r="BM32" s="235">
        <v>13017.619697735965</v>
      </c>
      <c r="BN32" s="235">
        <v>13147.295407276664</v>
      </c>
      <c r="BO32" s="235">
        <v>12979.261222134168</v>
      </c>
      <c r="BP32" s="235">
        <v>12706.787646652954</v>
      </c>
      <c r="BQ32" s="235">
        <v>11732.527572379091</v>
      </c>
      <c r="BR32" s="235">
        <v>11708.126132242147</v>
      </c>
      <c r="BS32" s="235">
        <v>11727.887676948798</v>
      </c>
      <c r="BT32" s="235">
        <v>11428.914186739383</v>
      </c>
      <c r="BU32" s="235">
        <v>11203.720804427678</v>
      </c>
      <c r="BV32" s="208">
        <v>11017.03633147598</v>
      </c>
      <c r="BW32" s="208">
        <v>10877.884085117224</v>
      </c>
      <c r="BX32" s="209">
        <v>10893.465100949406</v>
      </c>
      <c r="BY32" s="209">
        <v>10915.04098561331</v>
      </c>
      <c r="BZ32" s="210">
        <v>10939.785033298847</v>
      </c>
    </row>
    <row r="33" spans="1:78" s="320" customFormat="1" ht="25.5" customHeight="1" x14ac:dyDescent="0.25">
      <c r="A33" s="316"/>
      <c r="B33" s="309" t="s">
        <v>382</v>
      </c>
      <c r="C33" s="324"/>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184">
        <v>0</v>
      </c>
      <c r="AI33" s="184">
        <v>0</v>
      </c>
      <c r="AJ33" s="184">
        <v>0</v>
      </c>
      <c r="AK33" s="184">
        <v>0</v>
      </c>
      <c r="AL33" s="184">
        <v>0</v>
      </c>
      <c r="AM33" s="184">
        <v>0</v>
      </c>
      <c r="AN33" s="184">
        <v>0</v>
      </c>
      <c r="AO33" s="184">
        <v>0</v>
      </c>
      <c r="AP33" s="184">
        <v>0</v>
      </c>
      <c r="AQ33" s="184">
        <v>0</v>
      </c>
      <c r="AR33" s="184">
        <v>0</v>
      </c>
      <c r="AS33" s="184">
        <v>0</v>
      </c>
      <c r="AT33" s="184">
        <v>0</v>
      </c>
      <c r="AU33" s="184">
        <v>0</v>
      </c>
      <c r="AV33" s="184">
        <v>0</v>
      </c>
      <c r="AW33" s="184">
        <v>0</v>
      </c>
      <c r="AX33" s="184">
        <v>0</v>
      </c>
      <c r="AY33" s="184">
        <v>0</v>
      </c>
      <c r="AZ33" s="184">
        <v>0</v>
      </c>
      <c r="BA33" s="184">
        <v>0</v>
      </c>
      <c r="BB33" s="184">
        <v>0</v>
      </c>
      <c r="BC33" s="184">
        <v>0</v>
      </c>
      <c r="BD33" s="184">
        <v>0</v>
      </c>
      <c r="BE33" s="184">
        <v>0</v>
      </c>
      <c r="BF33" s="184">
        <v>0</v>
      </c>
      <c r="BG33" s="184">
        <v>26.397225306069394</v>
      </c>
      <c r="BH33" s="184">
        <v>48.539750761454634</v>
      </c>
      <c r="BI33" s="184">
        <v>600.84992233973423</v>
      </c>
      <c r="BJ33" s="184">
        <v>309.10659419085306</v>
      </c>
      <c r="BK33" s="184">
        <v>293.89404217671552</v>
      </c>
      <c r="BL33" s="184">
        <v>382.30580109730585</v>
      </c>
      <c r="BM33" s="184">
        <v>627.8430915812919</v>
      </c>
      <c r="BN33" s="184">
        <v>545.2448307192634</v>
      </c>
      <c r="BO33" s="184">
        <v>184.89820681500444</v>
      </c>
      <c r="BP33" s="184">
        <v>41.865969672334025</v>
      </c>
      <c r="BQ33" s="184">
        <v>65.763966926111024</v>
      </c>
      <c r="BR33" s="184">
        <v>77.370920939302295</v>
      </c>
      <c r="BS33" s="184">
        <v>105.93274110335582</v>
      </c>
      <c r="BT33" s="184">
        <v>135.08102070645555</v>
      </c>
      <c r="BU33" s="184">
        <v>175.68984963780895</v>
      </c>
      <c r="BV33" s="184">
        <v>424.14816840433519</v>
      </c>
      <c r="BW33" s="184">
        <v>676.0297076033487</v>
      </c>
      <c r="BX33" s="184">
        <v>799.77966637646671</v>
      </c>
      <c r="BY33" s="184">
        <v>876.78994864065419</v>
      </c>
      <c r="BZ33" s="319">
        <v>996.76360571426073</v>
      </c>
    </row>
    <row r="34" spans="1:78" s="320" customFormat="1" x14ac:dyDescent="0.2">
      <c r="A34" s="316"/>
      <c r="B34" s="322" t="s">
        <v>383</v>
      </c>
      <c r="C34" s="322"/>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235">
        <v>0</v>
      </c>
      <c r="AI34" s="235">
        <v>0</v>
      </c>
      <c r="AJ34" s="235">
        <v>0</v>
      </c>
      <c r="AK34" s="235">
        <v>0</v>
      </c>
      <c r="AL34" s="235">
        <v>0</v>
      </c>
      <c r="AM34" s="235">
        <v>0</v>
      </c>
      <c r="AN34" s="235">
        <v>0</v>
      </c>
      <c r="AO34" s="235">
        <v>0</v>
      </c>
      <c r="AP34" s="235">
        <v>0</v>
      </c>
      <c r="AQ34" s="235">
        <v>0</v>
      </c>
      <c r="AR34" s="235">
        <v>0</v>
      </c>
      <c r="AS34" s="235">
        <v>0</v>
      </c>
      <c r="AT34" s="235">
        <v>0</v>
      </c>
      <c r="AU34" s="235">
        <v>0</v>
      </c>
      <c r="AV34" s="235">
        <v>0</v>
      </c>
      <c r="AW34" s="235">
        <v>0</v>
      </c>
      <c r="AX34" s="235">
        <v>0</v>
      </c>
      <c r="AY34" s="235">
        <v>0</v>
      </c>
      <c r="AZ34" s="235">
        <v>0</v>
      </c>
      <c r="BA34" s="235">
        <v>0</v>
      </c>
      <c r="BB34" s="235">
        <v>0</v>
      </c>
      <c r="BC34" s="235">
        <v>0</v>
      </c>
      <c r="BD34" s="235">
        <v>0</v>
      </c>
      <c r="BE34" s="235">
        <v>0</v>
      </c>
      <c r="BF34" s="235">
        <v>0</v>
      </c>
      <c r="BG34" s="235">
        <v>0</v>
      </c>
      <c r="BH34" s="235">
        <v>0</v>
      </c>
      <c r="BI34" s="235">
        <v>538.27742313885904</v>
      </c>
      <c r="BJ34" s="235">
        <v>300.98621797589533</v>
      </c>
      <c r="BK34" s="235">
        <v>243.21674351520784</v>
      </c>
      <c r="BL34" s="235">
        <v>330.9777623550072</v>
      </c>
      <c r="BM34" s="235">
        <v>426.53161540707129</v>
      </c>
      <c r="BN34" s="235">
        <v>369.08278160262643</v>
      </c>
      <c r="BO34" s="235">
        <v>91.760976068420987</v>
      </c>
      <c r="BP34" s="235">
        <v>0</v>
      </c>
      <c r="BQ34" s="235">
        <v>0</v>
      </c>
      <c r="BR34" s="235">
        <v>0</v>
      </c>
      <c r="BS34" s="235">
        <v>0</v>
      </c>
      <c r="BT34" s="235">
        <v>0</v>
      </c>
      <c r="BU34" s="235">
        <v>0</v>
      </c>
      <c r="BV34" s="208">
        <v>0</v>
      </c>
      <c r="BW34" s="208">
        <v>0</v>
      </c>
      <c r="BX34" s="209">
        <v>0</v>
      </c>
      <c r="BY34" s="209">
        <v>0</v>
      </c>
      <c r="BZ34" s="210">
        <v>0</v>
      </c>
    </row>
    <row r="35" spans="1:78" s="329" customFormat="1" x14ac:dyDescent="0.2">
      <c r="A35" s="327"/>
      <c r="B35" s="328" t="s">
        <v>384</v>
      </c>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1">
        <v>0</v>
      </c>
      <c r="AI35" s="331">
        <v>0</v>
      </c>
      <c r="AJ35" s="331">
        <v>0</v>
      </c>
      <c r="AK35" s="331">
        <v>0</v>
      </c>
      <c r="AL35" s="331">
        <v>0</v>
      </c>
      <c r="AM35" s="331">
        <v>0</v>
      </c>
      <c r="AN35" s="331">
        <v>0</v>
      </c>
      <c r="AO35" s="331">
        <v>0</v>
      </c>
      <c r="AP35" s="331">
        <v>0</v>
      </c>
      <c r="AQ35" s="331">
        <v>0</v>
      </c>
      <c r="AR35" s="331">
        <v>0</v>
      </c>
      <c r="AS35" s="331">
        <v>0</v>
      </c>
      <c r="AT35" s="331">
        <v>0</v>
      </c>
      <c r="AU35" s="331">
        <v>0</v>
      </c>
      <c r="AV35" s="331">
        <v>0</v>
      </c>
      <c r="AW35" s="331">
        <v>0</v>
      </c>
      <c r="AX35" s="331">
        <v>0</v>
      </c>
      <c r="AY35" s="331">
        <v>0</v>
      </c>
      <c r="AZ35" s="331">
        <v>0</v>
      </c>
      <c r="BA35" s="331">
        <v>0</v>
      </c>
      <c r="BB35" s="331">
        <v>0</v>
      </c>
      <c r="BC35" s="331">
        <v>0</v>
      </c>
      <c r="BD35" s="331">
        <v>0</v>
      </c>
      <c r="BE35" s="331">
        <v>0</v>
      </c>
      <c r="BF35" s="331">
        <v>0</v>
      </c>
      <c r="BG35" s="331">
        <v>0</v>
      </c>
      <c r="BH35" s="331">
        <v>0</v>
      </c>
      <c r="BI35" s="331">
        <v>0</v>
      </c>
      <c r="BJ35" s="331">
        <v>0</v>
      </c>
      <c r="BK35" s="331">
        <v>0</v>
      </c>
      <c r="BL35" s="331">
        <v>0</v>
      </c>
      <c r="BM35" s="331">
        <v>147.08643922071749</v>
      </c>
      <c r="BN35" s="331">
        <v>112.44391494331624</v>
      </c>
      <c r="BO35" s="331">
        <v>0</v>
      </c>
      <c r="BP35" s="331">
        <v>0</v>
      </c>
      <c r="BQ35" s="331">
        <v>0</v>
      </c>
      <c r="BR35" s="331">
        <v>0</v>
      </c>
      <c r="BS35" s="331">
        <v>0</v>
      </c>
      <c r="BT35" s="331">
        <v>0</v>
      </c>
      <c r="BU35" s="331">
        <v>0</v>
      </c>
      <c r="BV35" s="331">
        <v>0</v>
      </c>
      <c r="BW35" s="331">
        <v>0</v>
      </c>
      <c r="BX35" s="331">
        <v>0</v>
      </c>
      <c r="BY35" s="331">
        <v>0</v>
      </c>
      <c r="BZ35" s="332">
        <v>0</v>
      </c>
    </row>
    <row r="36" spans="1:78" s="329" customFormat="1" x14ac:dyDescent="0.2">
      <c r="A36" s="327"/>
      <c r="B36" s="328" t="s">
        <v>385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1">
        <v>0</v>
      </c>
      <c r="AI36" s="331">
        <v>0</v>
      </c>
      <c r="AJ36" s="331">
        <v>0</v>
      </c>
      <c r="AK36" s="331">
        <v>0</v>
      </c>
      <c r="AL36" s="331">
        <v>0</v>
      </c>
      <c r="AM36" s="331">
        <v>0</v>
      </c>
      <c r="AN36" s="331">
        <v>0</v>
      </c>
      <c r="AO36" s="331">
        <v>0</v>
      </c>
      <c r="AP36" s="331">
        <v>0</v>
      </c>
      <c r="AQ36" s="331">
        <v>0</v>
      </c>
      <c r="AR36" s="331">
        <v>0</v>
      </c>
      <c r="AS36" s="331">
        <v>0</v>
      </c>
      <c r="AT36" s="331">
        <v>0</v>
      </c>
      <c r="AU36" s="331">
        <v>0</v>
      </c>
      <c r="AV36" s="331">
        <v>0</v>
      </c>
      <c r="AW36" s="331">
        <v>0</v>
      </c>
      <c r="AX36" s="331">
        <v>0</v>
      </c>
      <c r="AY36" s="331">
        <v>0</v>
      </c>
      <c r="AZ36" s="331">
        <v>0</v>
      </c>
      <c r="BA36" s="331">
        <v>0</v>
      </c>
      <c r="BB36" s="331">
        <v>0</v>
      </c>
      <c r="BC36" s="331">
        <v>0</v>
      </c>
      <c r="BD36" s="331">
        <v>0</v>
      </c>
      <c r="BE36" s="331">
        <v>0</v>
      </c>
      <c r="BF36" s="331">
        <v>0</v>
      </c>
      <c r="BG36" s="331">
        <v>26.397225306069394</v>
      </c>
      <c r="BH36" s="331">
        <v>48.539750761454634</v>
      </c>
      <c r="BI36" s="331">
        <v>62.572499200875157</v>
      </c>
      <c r="BJ36" s="331">
        <v>8.1203762149577425</v>
      </c>
      <c r="BK36" s="331">
        <v>50.677298661507649</v>
      </c>
      <c r="BL36" s="331">
        <v>51.328038742298659</v>
      </c>
      <c r="BM36" s="331">
        <v>54.225036953503185</v>
      </c>
      <c r="BN36" s="331">
        <v>63.718134173320699</v>
      </c>
      <c r="BO36" s="331">
        <v>93.137230746583469</v>
      </c>
      <c r="BP36" s="331">
        <v>41.865969672334025</v>
      </c>
      <c r="BQ36" s="331">
        <v>65.763966926111024</v>
      </c>
      <c r="BR36" s="331">
        <v>77.370920939302295</v>
      </c>
      <c r="BS36" s="331">
        <v>105.93274110335582</v>
      </c>
      <c r="BT36" s="331">
        <v>135.08102070645555</v>
      </c>
      <c r="BU36" s="331">
        <v>140</v>
      </c>
      <c r="BV36" s="331">
        <v>141.903390114942</v>
      </c>
      <c r="BW36" s="331">
        <v>145.76775874768077</v>
      </c>
      <c r="BX36" s="331">
        <v>147.1561516617657</v>
      </c>
      <c r="BY36" s="331">
        <v>149.21075412581365</v>
      </c>
      <c r="BZ36" s="332">
        <v>150.30532627351059</v>
      </c>
    </row>
    <row r="37" spans="1:78" s="329" customFormat="1" ht="25.5" customHeight="1" thickBot="1" x14ac:dyDescent="0.25">
      <c r="A37" s="327"/>
      <c r="B37" s="72" t="s">
        <v>386</v>
      </c>
      <c r="C37" s="333"/>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v>0</v>
      </c>
      <c r="AI37" s="335">
        <v>0</v>
      </c>
      <c r="AJ37" s="335">
        <v>0</v>
      </c>
      <c r="AK37" s="335">
        <v>0</v>
      </c>
      <c r="AL37" s="335">
        <v>0</v>
      </c>
      <c r="AM37" s="335">
        <v>0</v>
      </c>
      <c r="AN37" s="335">
        <v>0</v>
      </c>
      <c r="AO37" s="335">
        <v>0</v>
      </c>
      <c r="AP37" s="335">
        <v>0</v>
      </c>
      <c r="AQ37" s="335">
        <v>0</v>
      </c>
      <c r="AR37" s="335">
        <v>0</v>
      </c>
      <c r="AS37" s="335">
        <v>0</v>
      </c>
      <c r="AT37" s="335">
        <v>0</v>
      </c>
      <c r="AU37" s="335">
        <v>0</v>
      </c>
      <c r="AV37" s="335">
        <v>0</v>
      </c>
      <c r="AW37" s="335">
        <v>0</v>
      </c>
      <c r="AX37" s="335">
        <v>0</v>
      </c>
      <c r="AY37" s="335">
        <v>0</v>
      </c>
      <c r="AZ37" s="335">
        <v>0</v>
      </c>
      <c r="BA37" s="335">
        <v>0</v>
      </c>
      <c r="BB37" s="335">
        <v>0</v>
      </c>
      <c r="BC37" s="335">
        <v>0</v>
      </c>
      <c r="BD37" s="335">
        <v>0</v>
      </c>
      <c r="BE37" s="335">
        <v>0</v>
      </c>
      <c r="BF37" s="335">
        <v>0</v>
      </c>
      <c r="BG37" s="335">
        <v>0</v>
      </c>
      <c r="BH37" s="335">
        <v>0</v>
      </c>
      <c r="BI37" s="335">
        <v>0</v>
      </c>
      <c r="BJ37" s="335">
        <v>0</v>
      </c>
      <c r="BK37" s="335">
        <v>0</v>
      </c>
      <c r="BL37" s="335">
        <v>0</v>
      </c>
      <c r="BM37" s="335">
        <v>0</v>
      </c>
      <c r="BN37" s="335">
        <v>0</v>
      </c>
      <c r="BO37" s="335">
        <v>0</v>
      </c>
      <c r="BP37" s="335">
        <v>0</v>
      </c>
      <c r="BQ37" s="335">
        <v>0</v>
      </c>
      <c r="BR37" s="335">
        <v>0</v>
      </c>
      <c r="BS37" s="335">
        <v>0</v>
      </c>
      <c r="BT37" s="335">
        <v>0</v>
      </c>
      <c r="BU37" s="335">
        <v>35.689849637808955</v>
      </c>
      <c r="BV37" s="335">
        <v>282.2447782893932</v>
      </c>
      <c r="BW37" s="335">
        <v>530.26194885566792</v>
      </c>
      <c r="BX37" s="335">
        <v>652.62351471470095</v>
      </c>
      <c r="BY37" s="335">
        <v>727.57919451484054</v>
      </c>
      <c r="BZ37" s="336">
        <v>846.45827944075006</v>
      </c>
    </row>
    <row r="38" spans="1:78" s="320" customFormat="1" ht="26.25" customHeight="1" x14ac:dyDescent="0.25">
      <c r="A38" s="341"/>
      <c r="B38" s="157" t="s">
        <v>387</v>
      </c>
      <c r="C38" s="316"/>
      <c r="D38" s="43" t="s">
        <v>618</v>
      </c>
      <c r="E38" s="43" t="s">
        <v>619</v>
      </c>
      <c r="F38" s="43" t="s">
        <v>620</v>
      </c>
      <c r="G38" s="43" t="s">
        <v>621</v>
      </c>
      <c r="H38" s="43" t="s">
        <v>622</v>
      </c>
      <c r="I38" s="43" t="s">
        <v>623</v>
      </c>
      <c r="J38" s="43" t="s">
        <v>624</v>
      </c>
      <c r="K38" s="43" t="s">
        <v>625</v>
      </c>
      <c r="L38" s="43" t="s">
        <v>626</v>
      </c>
      <c r="M38" s="43" t="s">
        <v>627</v>
      </c>
      <c r="N38" s="43" t="s">
        <v>628</v>
      </c>
      <c r="O38" s="43" t="s">
        <v>629</v>
      </c>
      <c r="P38" s="43" t="s">
        <v>630</v>
      </c>
      <c r="Q38" s="43" t="s">
        <v>631</v>
      </c>
      <c r="R38" s="43" t="s">
        <v>632</v>
      </c>
      <c r="S38" s="43" t="s">
        <v>633</v>
      </c>
      <c r="T38" s="43" t="s">
        <v>634</v>
      </c>
      <c r="U38" s="43" t="s">
        <v>635</v>
      </c>
      <c r="V38" s="43" t="s">
        <v>636</v>
      </c>
      <c r="W38" s="43" t="s">
        <v>637</v>
      </c>
      <c r="X38" s="43" t="s">
        <v>638</v>
      </c>
      <c r="Y38" s="43" t="s">
        <v>639</v>
      </c>
      <c r="Z38" s="43" t="s">
        <v>640</v>
      </c>
      <c r="AA38" s="43" t="s">
        <v>641</v>
      </c>
      <c r="AB38" s="43" t="s">
        <v>642</v>
      </c>
      <c r="AC38" s="43" t="s">
        <v>643</v>
      </c>
      <c r="AD38" s="43" t="s">
        <v>644</v>
      </c>
      <c r="AE38" s="43" t="s">
        <v>645</v>
      </c>
      <c r="AF38" s="43" t="s">
        <v>646</v>
      </c>
      <c r="AG38" s="43" t="s">
        <v>647</v>
      </c>
      <c r="AH38" s="43" t="s">
        <v>648</v>
      </c>
      <c r="AI38" s="43" t="s">
        <v>649</v>
      </c>
      <c r="AJ38" s="43" t="s">
        <v>650</v>
      </c>
      <c r="AK38" s="43" t="s">
        <v>651</v>
      </c>
      <c r="AL38" s="43" t="s">
        <v>652</v>
      </c>
      <c r="AM38" s="43" t="s">
        <v>653</v>
      </c>
      <c r="AN38" s="43" t="s">
        <v>654</v>
      </c>
      <c r="AO38" s="43" t="s">
        <v>655</v>
      </c>
      <c r="AP38" s="43" t="s">
        <v>656</v>
      </c>
      <c r="AQ38" s="43" t="s">
        <v>657</v>
      </c>
      <c r="AR38" s="43" t="s">
        <v>658</v>
      </c>
      <c r="AS38" s="43" t="s">
        <v>659</v>
      </c>
      <c r="AT38" s="43" t="s">
        <v>660</v>
      </c>
      <c r="AU38" s="43" t="s">
        <v>661</v>
      </c>
      <c r="AV38" s="43" t="s">
        <v>662</v>
      </c>
      <c r="AW38" s="43" t="s">
        <v>663</v>
      </c>
      <c r="AX38" s="43" t="s">
        <v>664</v>
      </c>
      <c r="AY38" s="43" t="s">
        <v>588</v>
      </c>
      <c r="AZ38" s="43" t="s">
        <v>589</v>
      </c>
      <c r="BA38" s="43" t="s">
        <v>590</v>
      </c>
      <c r="BB38" s="43" t="s">
        <v>591</v>
      </c>
      <c r="BC38" s="43" t="s">
        <v>592</v>
      </c>
      <c r="BD38" s="43" t="s">
        <v>593</v>
      </c>
      <c r="BE38" s="43" t="s">
        <v>594</v>
      </c>
      <c r="BF38" s="43" t="s">
        <v>595</v>
      </c>
      <c r="BG38" s="43" t="s">
        <v>596</v>
      </c>
      <c r="BH38" s="43" t="s">
        <v>597</v>
      </c>
      <c r="BI38" s="43" t="s">
        <v>598</v>
      </c>
      <c r="BJ38" s="43" t="s">
        <v>599</v>
      </c>
      <c r="BK38" s="43" t="s">
        <v>600</v>
      </c>
      <c r="BL38" s="43" t="s">
        <v>601</v>
      </c>
      <c r="BM38" s="43" t="s">
        <v>602</v>
      </c>
      <c r="BN38" s="43" t="s">
        <v>603</v>
      </c>
      <c r="BO38" s="43" t="s">
        <v>604</v>
      </c>
      <c r="BP38" s="43" t="s">
        <v>605</v>
      </c>
      <c r="BQ38" s="43" t="s">
        <v>606</v>
      </c>
      <c r="BR38" s="43" t="s">
        <v>607</v>
      </c>
      <c r="BS38" s="43" t="s">
        <v>608</v>
      </c>
      <c r="BT38" s="43" t="s">
        <v>609</v>
      </c>
      <c r="BU38" s="43" t="s">
        <v>610</v>
      </c>
      <c r="BV38" s="43" t="s">
        <v>611</v>
      </c>
      <c r="BW38" s="43" t="s">
        <v>612</v>
      </c>
      <c r="BX38" s="43" t="s">
        <v>613</v>
      </c>
      <c r="BY38" s="43" t="s">
        <v>614</v>
      </c>
      <c r="BZ38" s="44" t="s">
        <v>615</v>
      </c>
    </row>
    <row r="39" spans="1:78" s="320" customFormat="1" ht="15.75" x14ac:dyDescent="0.25">
      <c r="A39" s="316"/>
      <c r="B39" s="338" t="s">
        <v>123</v>
      </c>
      <c r="C39" s="342"/>
      <c r="D39" s="277" t="s">
        <v>616</v>
      </c>
      <c r="E39" s="277" t="s">
        <v>616</v>
      </c>
      <c r="F39" s="277" t="s">
        <v>616</v>
      </c>
      <c r="G39" s="277" t="s">
        <v>616</v>
      </c>
      <c r="H39" s="277" t="s">
        <v>616</v>
      </c>
      <c r="I39" s="277" t="s">
        <v>616</v>
      </c>
      <c r="J39" s="277" t="s">
        <v>616</v>
      </c>
      <c r="K39" s="277" t="s">
        <v>616</v>
      </c>
      <c r="L39" s="277" t="s">
        <v>616</v>
      </c>
      <c r="M39" s="277" t="s">
        <v>616</v>
      </c>
      <c r="N39" s="277" t="s">
        <v>616</v>
      </c>
      <c r="O39" s="277" t="s">
        <v>616</v>
      </c>
      <c r="P39" s="277" t="s">
        <v>616</v>
      </c>
      <c r="Q39" s="277" t="s">
        <v>616</v>
      </c>
      <c r="R39" s="277" t="s">
        <v>616</v>
      </c>
      <c r="S39" s="277" t="s">
        <v>616</v>
      </c>
      <c r="T39" s="277" t="s">
        <v>616</v>
      </c>
      <c r="U39" s="277" t="s">
        <v>616</v>
      </c>
      <c r="V39" s="277" t="s">
        <v>616</v>
      </c>
      <c r="W39" s="277" t="s">
        <v>616</v>
      </c>
      <c r="X39" s="277" t="s">
        <v>616</v>
      </c>
      <c r="Y39" s="277" t="s">
        <v>616</v>
      </c>
      <c r="Z39" s="277" t="s">
        <v>616</v>
      </c>
      <c r="AA39" s="277" t="s">
        <v>616</v>
      </c>
      <c r="AB39" s="277" t="s">
        <v>616</v>
      </c>
      <c r="AC39" s="277" t="s">
        <v>616</v>
      </c>
      <c r="AD39" s="277" t="s">
        <v>616</v>
      </c>
      <c r="AE39" s="277" t="s">
        <v>616</v>
      </c>
      <c r="AF39" s="277" t="s">
        <v>616</v>
      </c>
      <c r="AG39" s="277" t="s">
        <v>616</v>
      </c>
      <c r="AH39" s="277" t="s">
        <v>616</v>
      </c>
      <c r="AI39" s="277" t="s">
        <v>616</v>
      </c>
      <c r="AJ39" s="277" t="s">
        <v>616</v>
      </c>
      <c r="AK39" s="277" t="s">
        <v>616</v>
      </c>
      <c r="AL39" s="277" t="s">
        <v>616</v>
      </c>
      <c r="AM39" s="277" t="s">
        <v>616</v>
      </c>
      <c r="AN39" s="277" t="s">
        <v>616</v>
      </c>
      <c r="AO39" s="277" t="s">
        <v>616</v>
      </c>
      <c r="AP39" s="277" t="s">
        <v>616</v>
      </c>
      <c r="AQ39" s="277" t="s">
        <v>616</v>
      </c>
      <c r="AR39" s="277" t="s">
        <v>616</v>
      </c>
      <c r="AS39" s="277" t="s">
        <v>616</v>
      </c>
      <c r="AT39" s="277" t="s">
        <v>616</v>
      </c>
      <c r="AU39" s="277" t="s">
        <v>616</v>
      </c>
      <c r="AV39" s="277" t="s">
        <v>616</v>
      </c>
      <c r="AW39" s="277" t="s">
        <v>616</v>
      </c>
      <c r="AX39" s="277" t="s">
        <v>616</v>
      </c>
      <c r="AY39" s="277" t="s">
        <v>616</v>
      </c>
      <c r="AZ39" s="277" t="s">
        <v>616</v>
      </c>
      <c r="BA39" s="277" t="s">
        <v>616</v>
      </c>
      <c r="BB39" s="277" t="s">
        <v>616</v>
      </c>
      <c r="BC39" s="277" t="s">
        <v>616</v>
      </c>
      <c r="BD39" s="277" t="s">
        <v>616</v>
      </c>
      <c r="BE39" s="277" t="s">
        <v>616</v>
      </c>
      <c r="BF39" s="277" t="s">
        <v>616</v>
      </c>
      <c r="BG39" s="277" t="s">
        <v>616</v>
      </c>
      <c r="BH39" s="277" t="s">
        <v>616</v>
      </c>
      <c r="BI39" s="277" t="s">
        <v>616</v>
      </c>
      <c r="BJ39" s="277" t="s">
        <v>616</v>
      </c>
      <c r="BK39" s="277" t="s">
        <v>616</v>
      </c>
      <c r="BL39" s="277" t="s">
        <v>616</v>
      </c>
      <c r="BM39" s="277" t="s">
        <v>616</v>
      </c>
      <c r="BN39" s="277" t="s">
        <v>616</v>
      </c>
      <c r="BO39" s="277" t="s">
        <v>616</v>
      </c>
      <c r="BP39" s="277" t="s">
        <v>616</v>
      </c>
      <c r="BQ39" s="277" t="s">
        <v>616</v>
      </c>
      <c r="BR39" s="277" t="s">
        <v>616</v>
      </c>
      <c r="BS39" s="277" t="s">
        <v>616</v>
      </c>
      <c r="BT39" s="277" t="s">
        <v>616</v>
      </c>
      <c r="BU39" s="277" t="s">
        <v>617</v>
      </c>
      <c r="BV39" s="277" t="s">
        <v>617</v>
      </c>
      <c r="BW39" s="277" t="s">
        <v>617</v>
      </c>
      <c r="BX39" s="277" t="s">
        <v>617</v>
      </c>
      <c r="BY39" s="277" t="s">
        <v>617</v>
      </c>
      <c r="BZ39" s="278" t="s">
        <v>617</v>
      </c>
    </row>
    <row r="40" spans="1:78" s="315" customFormat="1" ht="25.5" customHeight="1" x14ac:dyDescent="0.25">
      <c r="A40" s="340"/>
      <c r="B40" s="309" t="s">
        <v>388</v>
      </c>
      <c r="C40" s="310"/>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2"/>
      <c r="AI40" s="312"/>
      <c r="AJ40" s="312"/>
      <c r="AK40" s="312"/>
      <c r="AL40" s="312"/>
      <c r="AM40" s="312"/>
      <c r="AN40" s="312"/>
      <c r="AO40" s="312"/>
      <c r="AP40" s="312"/>
      <c r="AQ40" s="312"/>
      <c r="AR40" s="312"/>
      <c r="AS40" s="312"/>
      <c r="AT40" s="312"/>
      <c r="AU40" s="312"/>
      <c r="AV40" s="312"/>
      <c r="AW40" s="312"/>
      <c r="AX40" s="312"/>
      <c r="AY40" s="312"/>
      <c r="AZ40" s="312"/>
      <c r="BA40" s="312"/>
      <c r="BB40" s="312"/>
      <c r="BC40" s="312">
        <f t="shared" ref="BC40:BM40" si="5">SUM(BC41,BC42,BC45:BC48)</f>
        <v>1097</v>
      </c>
      <c r="BD40" s="312">
        <f t="shared" si="5"/>
        <v>4469</v>
      </c>
      <c r="BE40" s="312">
        <f t="shared" si="5"/>
        <v>5673</v>
      </c>
      <c r="BF40" s="312">
        <f t="shared" si="5"/>
        <v>6648</v>
      </c>
      <c r="BG40" s="312">
        <f t="shared" si="5"/>
        <v>22865</v>
      </c>
      <c r="BH40" s="312">
        <f t="shared" si="5"/>
        <v>25489</v>
      </c>
      <c r="BI40" s="312">
        <f t="shared" si="5"/>
        <v>27545.918000000001</v>
      </c>
      <c r="BJ40" s="312">
        <f t="shared" si="5"/>
        <v>29096</v>
      </c>
      <c r="BK40" s="312">
        <f t="shared" si="5"/>
        <v>30845</v>
      </c>
      <c r="BL40" s="312">
        <f t="shared" si="5"/>
        <v>35657.162181390333</v>
      </c>
      <c r="BM40" s="312">
        <f t="shared" si="5"/>
        <v>39945.599999999999</v>
      </c>
      <c r="BN40" s="312">
        <f>SUM(BN41,BN42,BN45:BN48)</f>
        <v>41484.377503978976</v>
      </c>
      <c r="BO40" s="312">
        <f t="shared" ref="BO40:BX40" si="6">SUM(BO41,BO42,BO45:BO48)</f>
        <v>42093.378866250001</v>
      </c>
      <c r="BP40" s="312">
        <f t="shared" si="6"/>
        <v>42055.181777400001</v>
      </c>
      <c r="BQ40" s="312">
        <f t="shared" si="6"/>
        <v>41148</v>
      </c>
      <c r="BR40" s="312">
        <f t="shared" si="6"/>
        <v>41314</v>
      </c>
      <c r="BS40" s="312">
        <f t="shared" si="6"/>
        <v>40219.909148139996</v>
      </c>
      <c r="BT40" s="312">
        <f t="shared" si="6"/>
        <v>39068.956647610001</v>
      </c>
      <c r="BU40" s="312">
        <f t="shared" si="6"/>
        <v>37731.127816861066</v>
      </c>
      <c r="BV40" s="312">
        <f t="shared" si="6"/>
        <v>38502.1030177828</v>
      </c>
      <c r="BW40" s="312">
        <f t="shared" si="6"/>
        <v>38323.438924964117</v>
      </c>
      <c r="BX40" s="184">
        <f t="shared" si="6"/>
        <v>39092.594809568887</v>
      </c>
      <c r="BY40" s="184">
        <f>SUM(BY41,BY42,BY45:BY48)</f>
        <v>39840.525346442664</v>
      </c>
      <c r="BZ40" s="319">
        <f>SUM(BZ41,BZ42,BZ45:BZ48)</f>
        <v>40535.187752130289</v>
      </c>
    </row>
    <row r="41" spans="1:78" s="320" customFormat="1" x14ac:dyDescent="0.2">
      <c r="A41" s="316"/>
      <c r="B41" s="236" t="s">
        <v>389</v>
      </c>
      <c r="C41" s="316"/>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3"/>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v>0</v>
      </c>
      <c r="BD41" s="235">
        <v>0</v>
      </c>
      <c r="BE41" s="235">
        <v>0</v>
      </c>
      <c r="BF41" s="235">
        <v>0</v>
      </c>
      <c r="BG41" s="235">
        <v>13361</v>
      </c>
      <c r="BH41" s="235">
        <v>15896</v>
      </c>
      <c r="BI41" s="235">
        <v>17332</v>
      </c>
      <c r="BJ41" s="235">
        <v>18684</v>
      </c>
      <c r="BK41" s="235">
        <v>20030</v>
      </c>
      <c r="BL41" s="235">
        <v>24099.162181390333</v>
      </c>
      <c r="BM41" s="235">
        <v>27601</v>
      </c>
      <c r="BN41" s="235">
        <v>28879.49392832</v>
      </c>
      <c r="BO41" s="235">
        <v>29830.088114480001</v>
      </c>
      <c r="BP41" s="235">
        <v>29887.8448145</v>
      </c>
      <c r="BQ41" s="235">
        <v>29710</v>
      </c>
      <c r="BR41" s="235">
        <v>29732</v>
      </c>
      <c r="BS41" s="235">
        <v>28538.909148139999</v>
      </c>
      <c r="BT41" s="235">
        <v>27428.956647610001</v>
      </c>
      <c r="BU41" s="235">
        <v>26104.905900004011</v>
      </c>
      <c r="BV41" s="235">
        <v>26640.438986753943</v>
      </c>
      <c r="BW41" s="235">
        <v>26178.382406065251</v>
      </c>
      <c r="BX41" s="135">
        <v>26591.567327324199</v>
      </c>
      <c r="BY41" s="135">
        <v>27004.679688123273</v>
      </c>
      <c r="BZ41" s="136">
        <v>27310.718703166625</v>
      </c>
    </row>
    <row r="42" spans="1:78" s="320" customFormat="1" x14ac:dyDescent="0.2">
      <c r="A42" s="316"/>
      <c r="B42" s="310" t="s">
        <v>390</v>
      </c>
      <c r="C42" s="316"/>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f t="shared" ref="BC42:BW42" si="7">BC43+BC44</f>
        <v>1097</v>
      </c>
      <c r="BD42" s="235">
        <f t="shared" si="7"/>
        <v>4469</v>
      </c>
      <c r="BE42" s="235">
        <f t="shared" si="7"/>
        <v>5673</v>
      </c>
      <c r="BF42" s="235">
        <f t="shared" si="7"/>
        <v>6648</v>
      </c>
      <c r="BG42" s="235">
        <f t="shared" si="7"/>
        <v>79</v>
      </c>
      <c r="BH42" s="235">
        <f t="shared" si="7"/>
        <v>0</v>
      </c>
      <c r="BI42" s="235">
        <f t="shared" si="7"/>
        <v>0</v>
      </c>
      <c r="BJ42" s="235">
        <f t="shared" si="7"/>
        <v>0</v>
      </c>
      <c r="BK42" s="235">
        <f t="shared" si="7"/>
        <v>0</v>
      </c>
      <c r="BL42" s="235">
        <f t="shared" si="7"/>
        <v>0</v>
      </c>
      <c r="BM42" s="235">
        <f t="shared" si="7"/>
        <v>0</v>
      </c>
      <c r="BN42" s="235">
        <f t="shared" si="7"/>
        <v>0</v>
      </c>
      <c r="BO42" s="235">
        <f t="shared" si="7"/>
        <v>0</v>
      </c>
      <c r="BP42" s="235">
        <f t="shared" si="7"/>
        <v>0</v>
      </c>
      <c r="BQ42" s="235">
        <f t="shared" si="7"/>
        <v>0</v>
      </c>
      <c r="BR42" s="235">
        <f t="shared" si="7"/>
        <v>0</v>
      </c>
      <c r="BS42" s="235">
        <f t="shared" si="7"/>
        <v>0</v>
      </c>
      <c r="BT42" s="235">
        <f t="shared" si="7"/>
        <v>0</v>
      </c>
      <c r="BU42" s="235">
        <f t="shared" si="7"/>
        <v>0</v>
      </c>
      <c r="BV42" s="235">
        <f t="shared" si="7"/>
        <v>0</v>
      </c>
      <c r="BW42" s="235">
        <f t="shared" si="7"/>
        <v>0</v>
      </c>
      <c r="BX42" s="135">
        <f>BX43+BX44</f>
        <v>0</v>
      </c>
      <c r="BY42" s="135">
        <f>BY43+BY44</f>
        <v>0</v>
      </c>
      <c r="BZ42" s="136">
        <f>BZ43+BZ44</f>
        <v>0</v>
      </c>
    </row>
    <row r="43" spans="1:78" s="320" customFormat="1" x14ac:dyDescent="0.2">
      <c r="A43" s="316"/>
      <c r="B43" s="120" t="s">
        <v>391</v>
      </c>
      <c r="C43" s="316"/>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v>924</v>
      </c>
      <c r="BD43" s="235">
        <v>3695</v>
      </c>
      <c r="BE43" s="235">
        <v>4969</v>
      </c>
      <c r="BF43" s="235">
        <v>5834</v>
      </c>
      <c r="BG43" s="235">
        <v>79</v>
      </c>
      <c r="BH43" s="235">
        <v>0</v>
      </c>
      <c r="BI43" s="235">
        <v>0</v>
      </c>
      <c r="BJ43" s="235">
        <v>0</v>
      </c>
      <c r="BK43" s="235">
        <v>0</v>
      </c>
      <c r="BL43" s="235">
        <v>0</v>
      </c>
      <c r="BM43" s="235">
        <v>0</v>
      </c>
      <c r="BN43" s="235">
        <v>0</v>
      </c>
      <c r="BO43" s="235">
        <v>0</v>
      </c>
      <c r="BP43" s="235">
        <v>0</v>
      </c>
      <c r="BQ43" s="235">
        <v>0</v>
      </c>
      <c r="BR43" s="235">
        <v>0</v>
      </c>
      <c r="BS43" s="235">
        <v>0</v>
      </c>
      <c r="BT43" s="235">
        <v>0</v>
      </c>
      <c r="BU43" s="235">
        <v>0</v>
      </c>
      <c r="BV43" s="235">
        <v>0</v>
      </c>
      <c r="BW43" s="235">
        <v>0</v>
      </c>
      <c r="BX43" s="135">
        <v>0</v>
      </c>
      <c r="BY43" s="135">
        <v>0</v>
      </c>
      <c r="BZ43" s="136">
        <v>0</v>
      </c>
    </row>
    <row r="44" spans="1:78" s="320" customFormat="1" x14ac:dyDescent="0.2">
      <c r="A44" s="316"/>
      <c r="B44" s="120" t="s">
        <v>392</v>
      </c>
      <c r="C44" s="316"/>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c r="AG44" s="343"/>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v>173</v>
      </c>
      <c r="BD44" s="235">
        <v>774</v>
      </c>
      <c r="BE44" s="235">
        <v>704</v>
      </c>
      <c r="BF44" s="235">
        <v>814</v>
      </c>
      <c r="BG44" s="235">
        <v>0</v>
      </c>
      <c r="BH44" s="235">
        <v>0</v>
      </c>
      <c r="BI44" s="235">
        <v>0</v>
      </c>
      <c r="BJ44" s="235">
        <v>0</v>
      </c>
      <c r="BK44" s="235">
        <v>0</v>
      </c>
      <c r="BL44" s="235">
        <v>0</v>
      </c>
      <c r="BM44" s="235">
        <v>0</v>
      </c>
      <c r="BN44" s="235">
        <v>0</v>
      </c>
      <c r="BO44" s="235">
        <v>0</v>
      </c>
      <c r="BP44" s="235">
        <v>0</v>
      </c>
      <c r="BQ44" s="235">
        <v>0</v>
      </c>
      <c r="BR44" s="235">
        <v>0</v>
      </c>
      <c r="BS44" s="235">
        <v>0</v>
      </c>
      <c r="BT44" s="235">
        <v>0</v>
      </c>
      <c r="BU44" s="235">
        <v>0</v>
      </c>
      <c r="BV44" s="235">
        <v>0</v>
      </c>
      <c r="BW44" s="235">
        <v>0</v>
      </c>
      <c r="BX44" s="135">
        <v>0</v>
      </c>
      <c r="BY44" s="135">
        <v>0</v>
      </c>
      <c r="BZ44" s="136">
        <v>0</v>
      </c>
    </row>
    <row r="45" spans="1:78" s="320" customFormat="1" ht="25.5" customHeight="1" x14ac:dyDescent="0.2">
      <c r="A45" s="316"/>
      <c r="B45" s="322" t="s">
        <v>393</v>
      </c>
      <c r="C45" s="316"/>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43"/>
      <c r="AD45" s="343"/>
      <c r="AE45" s="343"/>
      <c r="AF45" s="343"/>
      <c r="AG45" s="343"/>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v>0</v>
      </c>
      <c r="BD45" s="235">
        <v>0</v>
      </c>
      <c r="BE45" s="235">
        <v>0</v>
      </c>
      <c r="BF45" s="235">
        <v>0</v>
      </c>
      <c r="BG45" s="235">
        <v>9425</v>
      </c>
      <c r="BH45" s="235">
        <v>9593</v>
      </c>
      <c r="BI45" s="235">
        <v>9770</v>
      </c>
      <c r="BJ45" s="235">
        <v>10156</v>
      </c>
      <c r="BK45" s="235">
        <v>10603</v>
      </c>
      <c r="BL45" s="235">
        <v>11262</v>
      </c>
      <c r="BM45" s="235">
        <v>11824</v>
      </c>
      <c r="BN45" s="235">
        <v>12159.88357565898</v>
      </c>
      <c r="BO45" s="235">
        <v>12177.29075177</v>
      </c>
      <c r="BP45" s="235">
        <v>12167.336962900001</v>
      </c>
      <c r="BQ45" s="235">
        <v>11438</v>
      </c>
      <c r="BR45" s="235">
        <v>11582</v>
      </c>
      <c r="BS45" s="235">
        <v>11681</v>
      </c>
      <c r="BT45" s="235">
        <v>11640</v>
      </c>
      <c r="BU45" s="235">
        <v>11589.18711609502</v>
      </c>
      <c r="BV45" s="235">
        <v>11564.455732561037</v>
      </c>
      <c r="BW45" s="235">
        <v>11578.83608180698</v>
      </c>
      <c r="BX45" s="135">
        <v>11792.314625942485</v>
      </c>
      <c r="BY45" s="135">
        <v>12031.31506193657</v>
      </c>
      <c r="BZ45" s="136">
        <v>12271.927155465159</v>
      </c>
    </row>
    <row r="46" spans="1:78" s="320" customFormat="1" x14ac:dyDescent="0.2">
      <c r="A46" s="316"/>
      <c r="B46" s="322" t="s">
        <v>383</v>
      </c>
      <c r="C46" s="316"/>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v>0</v>
      </c>
      <c r="BD46" s="235">
        <v>0</v>
      </c>
      <c r="BE46" s="235">
        <v>0</v>
      </c>
      <c r="BF46" s="235">
        <v>0</v>
      </c>
      <c r="BG46" s="235">
        <v>0</v>
      </c>
      <c r="BH46" s="235">
        <v>0</v>
      </c>
      <c r="BI46" s="235">
        <v>443.91800000000001</v>
      </c>
      <c r="BJ46" s="235">
        <v>256</v>
      </c>
      <c r="BK46" s="235">
        <v>212</v>
      </c>
      <c r="BL46" s="235">
        <v>296</v>
      </c>
      <c r="BM46" s="235">
        <v>387</v>
      </c>
      <c r="BN46" s="235">
        <v>341</v>
      </c>
      <c r="BO46" s="235">
        <v>86</v>
      </c>
      <c r="BP46" s="235">
        <v>0</v>
      </c>
      <c r="BQ46" s="235">
        <v>0</v>
      </c>
      <c r="BR46" s="235">
        <v>0</v>
      </c>
      <c r="BS46" s="235">
        <v>0</v>
      </c>
      <c r="BT46" s="235">
        <v>0</v>
      </c>
      <c r="BU46" s="235">
        <v>0</v>
      </c>
      <c r="BV46" s="235">
        <v>0</v>
      </c>
      <c r="BW46" s="235">
        <v>0</v>
      </c>
      <c r="BX46" s="135">
        <v>0</v>
      </c>
      <c r="BY46" s="135">
        <v>0</v>
      </c>
      <c r="BZ46" s="136">
        <v>0</v>
      </c>
    </row>
    <row r="47" spans="1:78" s="320" customFormat="1" x14ac:dyDescent="0.2">
      <c r="A47" s="316"/>
      <c r="B47" s="322" t="s">
        <v>384</v>
      </c>
      <c r="C47" s="316"/>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v>0</v>
      </c>
      <c r="BD47" s="235">
        <v>0</v>
      </c>
      <c r="BE47" s="235">
        <v>0</v>
      </c>
      <c r="BF47" s="235">
        <v>0</v>
      </c>
      <c r="BG47" s="235">
        <v>0</v>
      </c>
      <c r="BH47" s="235">
        <v>0</v>
      </c>
      <c r="BI47" s="235">
        <v>0</v>
      </c>
      <c r="BJ47" s="235">
        <v>0</v>
      </c>
      <c r="BK47" s="235">
        <v>0</v>
      </c>
      <c r="BL47" s="235">
        <v>0</v>
      </c>
      <c r="BM47" s="235">
        <v>133.6</v>
      </c>
      <c r="BN47" s="235">
        <v>104</v>
      </c>
      <c r="BO47" s="235">
        <v>0</v>
      </c>
      <c r="BP47" s="235">
        <v>0</v>
      </c>
      <c r="BQ47" s="235">
        <v>0</v>
      </c>
      <c r="BR47" s="235">
        <v>0</v>
      </c>
      <c r="BS47" s="235">
        <v>0</v>
      </c>
      <c r="BT47" s="235">
        <v>0</v>
      </c>
      <c r="BU47" s="235">
        <v>0</v>
      </c>
      <c r="BV47" s="235">
        <v>0</v>
      </c>
      <c r="BW47" s="235">
        <v>0</v>
      </c>
      <c r="BX47" s="135">
        <v>0</v>
      </c>
      <c r="BY47" s="135">
        <v>0</v>
      </c>
      <c r="BZ47" s="136">
        <v>0</v>
      </c>
    </row>
    <row r="48" spans="1:78" s="320" customFormat="1" x14ac:dyDescent="0.2">
      <c r="A48" s="316"/>
      <c r="B48" s="322" t="s">
        <v>386</v>
      </c>
      <c r="C48" s="316"/>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v>0</v>
      </c>
      <c r="BD48" s="235">
        <v>0</v>
      </c>
      <c r="BE48" s="235">
        <v>0</v>
      </c>
      <c r="BF48" s="235">
        <v>0</v>
      </c>
      <c r="BG48" s="235">
        <v>0</v>
      </c>
      <c r="BH48" s="235">
        <v>0</v>
      </c>
      <c r="BI48" s="235">
        <v>0</v>
      </c>
      <c r="BJ48" s="235">
        <v>0</v>
      </c>
      <c r="BK48" s="235">
        <v>0</v>
      </c>
      <c r="BL48" s="235">
        <v>0</v>
      </c>
      <c r="BM48" s="235">
        <v>0</v>
      </c>
      <c r="BN48" s="235">
        <v>0</v>
      </c>
      <c r="BO48" s="235">
        <v>0</v>
      </c>
      <c r="BP48" s="235">
        <v>0</v>
      </c>
      <c r="BQ48" s="235">
        <v>0</v>
      </c>
      <c r="BR48" s="235">
        <v>0</v>
      </c>
      <c r="BS48" s="235">
        <v>0</v>
      </c>
      <c r="BT48" s="235">
        <v>0</v>
      </c>
      <c r="BU48" s="235">
        <v>37.034800762033484</v>
      </c>
      <c r="BV48" s="235">
        <v>297.20829846782141</v>
      </c>
      <c r="BW48" s="235">
        <v>566.22043709188233</v>
      </c>
      <c r="BX48" s="135">
        <v>708.71285630220825</v>
      </c>
      <c r="BY48" s="135">
        <v>804.53059638281843</v>
      </c>
      <c r="BZ48" s="136">
        <v>952.54189349850878</v>
      </c>
    </row>
    <row r="49" spans="1:78" s="315" customFormat="1" ht="25.5" customHeight="1" x14ac:dyDescent="0.25">
      <c r="A49" s="340"/>
      <c r="B49" s="309" t="s">
        <v>394</v>
      </c>
      <c r="C49" s="310"/>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2"/>
      <c r="AI49" s="312"/>
      <c r="AJ49" s="312"/>
      <c r="AK49" s="312"/>
      <c r="AL49" s="312"/>
      <c r="AM49" s="312"/>
      <c r="AN49" s="312"/>
      <c r="AO49" s="312"/>
      <c r="AP49" s="312"/>
      <c r="AQ49" s="312"/>
      <c r="AR49" s="312"/>
      <c r="AS49" s="312"/>
      <c r="AT49" s="312"/>
      <c r="AU49" s="312"/>
      <c r="AV49" s="312"/>
      <c r="AW49" s="312"/>
      <c r="AX49" s="312"/>
      <c r="AY49" s="312"/>
      <c r="AZ49" s="312"/>
      <c r="BA49" s="312"/>
      <c r="BB49" s="312"/>
      <c r="BC49" s="312">
        <f t="shared" ref="BC49:BT49" si="8">SUM(BC50:BC55)</f>
        <v>1055.2299505568199</v>
      </c>
      <c r="BD49" s="312">
        <f t="shared" si="8"/>
        <v>4298.4947903652828</v>
      </c>
      <c r="BE49" s="312">
        <f t="shared" si="8"/>
        <v>5456.1261029772995</v>
      </c>
      <c r="BF49" s="312">
        <f t="shared" si="8"/>
        <v>6393.3457175844296</v>
      </c>
      <c r="BG49" s="312">
        <f t="shared" si="8"/>
        <v>22064.639754765318</v>
      </c>
      <c r="BH49" s="312">
        <f t="shared" si="8"/>
        <v>24606.115201712171</v>
      </c>
      <c r="BI49" s="312">
        <f t="shared" si="8"/>
        <v>26594.613241420993</v>
      </c>
      <c r="BJ49" s="312">
        <f t="shared" si="8"/>
        <v>28102.947653194598</v>
      </c>
      <c r="BK49" s="312">
        <f t="shared" si="8"/>
        <v>29807.708711596002</v>
      </c>
      <c r="BL49" s="312">
        <f t="shared" si="8"/>
        <v>34454.243115742698</v>
      </c>
      <c r="BM49" s="312">
        <f t="shared" si="8"/>
        <v>38599.977132890817</v>
      </c>
      <c r="BN49" s="312">
        <f t="shared" si="8"/>
        <v>40078.396983401071</v>
      </c>
      <c r="BO49" s="312">
        <f t="shared" si="8"/>
        <v>40651.535626930534</v>
      </c>
      <c r="BP49" s="312">
        <f t="shared" si="8"/>
        <v>40610.201127826265</v>
      </c>
      <c r="BQ49" s="312">
        <f t="shared" si="8"/>
        <v>39714.829102038493</v>
      </c>
      <c r="BR49" s="312">
        <f t="shared" si="8"/>
        <v>39869.758134116935</v>
      </c>
      <c r="BS49" s="312">
        <f t="shared" si="8"/>
        <v>38794.984911032894</v>
      </c>
      <c r="BT49" s="312">
        <f t="shared" si="8"/>
        <v>37685.6936465748</v>
      </c>
      <c r="BU49" s="312">
        <f t="shared" ref="BU49:BZ49" si="9">SUM(BU50:BU55)</f>
        <v>36396.294104493398</v>
      </c>
      <c r="BV49" s="312">
        <f t="shared" si="9"/>
        <v>37139.195162161159</v>
      </c>
      <c r="BW49" s="312">
        <f t="shared" si="9"/>
        <v>36967.06331552854</v>
      </c>
      <c r="BX49" s="184">
        <f t="shared" si="9"/>
        <v>37708.938389469971</v>
      </c>
      <c r="BY49" s="184">
        <f t="shared" si="9"/>
        <v>38430.436851867147</v>
      </c>
      <c r="BZ49" s="319">
        <f t="shared" si="9"/>
        <v>39100.606582211862</v>
      </c>
    </row>
    <row r="50" spans="1:78" s="320" customFormat="1" x14ac:dyDescent="0.2">
      <c r="A50" s="316"/>
      <c r="B50" s="236" t="s">
        <v>389</v>
      </c>
      <c r="C50" s="316"/>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v>0</v>
      </c>
      <c r="BD50" s="235">
        <v>0</v>
      </c>
      <c r="BE50" s="235">
        <v>0</v>
      </c>
      <c r="BF50" s="235">
        <v>0</v>
      </c>
      <c r="BG50" s="235">
        <v>12874.12400085073</v>
      </c>
      <c r="BH50" s="235">
        <v>15327.744681119742</v>
      </c>
      <c r="BI50" s="235">
        <v>16712.301983477388</v>
      </c>
      <c r="BJ50" s="235">
        <v>18030.81137074365</v>
      </c>
      <c r="BK50" s="235">
        <v>19342.611810079608</v>
      </c>
      <c r="BL50" s="235">
        <v>23268.858243645183</v>
      </c>
      <c r="BM50" s="235">
        <v>26651.727024537067</v>
      </c>
      <c r="BN50" s="235">
        <v>27878.190651787692</v>
      </c>
      <c r="BO50" s="235">
        <v>28782.150059510313</v>
      </c>
      <c r="BP50" s="235">
        <v>28831.8448145</v>
      </c>
      <c r="BQ50" s="235">
        <v>28653.80672933413</v>
      </c>
      <c r="BR50" s="235">
        <v>28671.735372237014</v>
      </c>
      <c r="BS50" s="235">
        <v>27502.493745514646</v>
      </c>
      <c r="BT50" s="235">
        <v>26432.850139124941</v>
      </c>
      <c r="BU50" s="235">
        <v>25156.883450427904</v>
      </c>
      <c r="BV50" s="235">
        <v>25672.968185566286</v>
      </c>
      <c r="BW50" s="235">
        <v>25227.691593020252</v>
      </c>
      <c r="BX50" s="135">
        <v>25625.871343117877</v>
      </c>
      <c r="BY50" s="135">
        <v>26023.981167852078</v>
      </c>
      <c r="BZ50" s="136">
        <v>26318.906108865871</v>
      </c>
    </row>
    <row r="51" spans="1:78" s="320" customFormat="1" x14ac:dyDescent="0.2">
      <c r="A51" s="316"/>
      <c r="B51" s="236" t="s">
        <v>390</v>
      </c>
      <c r="C51" s="316"/>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v>1055.2299505568199</v>
      </c>
      <c r="BD51" s="235">
        <v>4298.4947903652828</v>
      </c>
      <c r="BE51" s="235">
        <v>5456.1261029772995</v>
      </c>
      <c r="BF51" s="235">
        <v>6393.3457175844296</v>
      </c>
      <c r="BG51" s="235">
        <v>75.976259991636823</v>
      </c>
      <c r="BH51" s="235">
        <v>0</v>
      </c>
      <c r="BI51" s="235">
        <v>0</v>
      </c>
      <c r="BJ51" s="235">
        <v>0</v>
      </c>
      <c r="BK51" s="235">
        <v>0</v>
      </c>
      <c r="BL51" s="235">
        <v>0</v>
      </c>
      <c r="BM51" s="235">
        <v>0</v>
      </c>
      <c r="BN51" s="235">
        <v>0</v>
      </c>
      <c r="BO51" s="235">
        <v>0</v>
      </c>
      <c r="BP51" s="235">
        <v>0</v>
      </c>
      <c r="BQ51" s="235">
        <v>0</v>
      </c>
      <c r="BR51" s="235">
        <v>0</v>
      </c>
      <c r="BS51" s="235">
        <v>0</v>
      </c>
      <c r="BT51" s="235">
        <v>0</v>
      </c>
      <c r="BU51" s="235">
        <v>0</v>
      </c>
      <c r="BV51" s="235">
        <v>0</v>
      </c>
      <c r="BW51" s="235">
        <v>0</v>
      </c>
      <c r="BX51" s="135">
        <v>0</v>
      </c>
      <c r="BY51" s="135">
        <v>0</v>
      </c>
      <c r="BZ51" s="136">
        <v>0</v>
      </c>
    </row>
    <row r="52" spans="1:78" s="320" customFormat="1" x14ac:dyDescent="0.2">
      <c r="A52" s="316"/>
      <c r="B52" s="322" t="s">
        <v>393</v>
      </c>
      <c r="C52" s="316"/>
      <c r="D52" s="343"/>
      <c r="E52" s="343"/>
      <c r="F52" s="343"/>
      <c r="G52" s="343"/>
      <c r="H52" s="343"/>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3"/>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v>0</v>
      </c>
      <c r="BD52" s="235">
        <v>0</v>
      </c>
      <c r="BE52" s="235">
        <v>0</v>
      </c>
      <c r="BF52" s="235">
        <v>0</v>
      </c>
      <c r="BG52" s="235">
        <v>9114.53949392295</v>
      </c>
      <c r="BH52" s="235">
        <v>9278.3705205924289</v>
      </c>
      <c r="BI52" s="235">
        <v>9452.1882566145086</v>
      </c>
      <c r="BJ52" s="235">
        <v>9824.0936157842825</v>
      </c>
      <c r="BK52" s="235">
        <v>10259.685861516396</v>
      </c>
      <c r="BL52" s="235">
        <v>10898.584552097513</v>
      </c>
      <c r="BM52" s="235">
        <v>11443.974330956784</v>
      </c>
      <c r="BN52" s="235">
        <v>11769.154769909232</v>
      </c>
      <c r="BO52" s="235">
        <v>11786.060301156902</v>
      </c>
      <c r="BP52" s="235">
        <v>11778.356313326261</v>
      </c>
      <c r="BQ52" s="235">
        <v>11061.022372704359</v>
      </c>
      <c r="BR52" s="235">
        <v>11198.022761879922</v>
      </c>
      <c r="BS52" s="235">
        <v>11292.491165518248</v>
      </c>
      <c r="BT52" s="235">
        <v>11252.843507449856</v>
      </c>
      <c r="BU52" s="235">
        <v>11203.720804427678</v>
      </c>
      <c r="BV52" s="235">
        <v>11179.812056974193</v>
      </c>
      <c r="BW52" s="235">
        <v>11193.714074948308</v>
      </c>
      <c r="BX52" s="135">
        <v>11400.091716193492</v>
      </c>
      <c r="BY52" s="135">
        <v>11631.142318663975</v>
      </c>
      <c r="BZ52" s="136">
        <v>11863.750970360496</v>
      </c>
    </row>
    <row r="53" spans="1:78" s="320" customFormat="1" x14ac:dyDescent="0.2">
      <c r="A53" s="316"/>
      <c r="B53" s="322" t="s">
        <v>383</v>
      </c>
      <c r="C53" s="316"/>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v>0</v>
      </c>
      <c r="BD53" s="235">
        <v>0</v>
      </c>
      <c r="BE53" s="235">
        <v>0</v>
      </c>
      <c r="BF53" s="235">
        <v>0</v>
      </c>
      <c r="BG53" s="235">
        <v>0</v>
      </c>
      <c r="BH53" s="235">
        <v>0</v>
      </c>
      <c r="BI53" s="235">
        <v>430.12300132909712</v>
      </c>
      <c r="BJ53" s="235">
        <v>248.04266666666666</v>
      </c>
      <c r="BK53" s="235">
        <v>205.41104000000001</v>
      </c>
      <c r="BL53" s="235">
        <v>286.80032</v>
      </c>
      <c r="BM53" s="235">
        <v>374.97</v>
      </c>
      <c r="BN53" s="235">
        <v>330.3943697184859</v>
      </c>
      <c r="BO53" s="235">
        <v>83.325266263313168</v>
      </c>
      <c r="BP53" s="235">
        <v>0</v>
      </c>
      <c r="BQ53" s="235">
        <v>0</v>
      </c>
      <c r="BR53" s="235">
        <v>0</v>
      </c>
      <c r="BS53" s="235">
        <v>0</v>
      </c>
      <c r="BT53" s="235">
        <v>0</v>
      </c>
      <c r="BU53" s="235">
        <v>0</v>
      </c>
      <c r="BV53" s="235">
        <v>0</v>
      </c>
      <c r="BW53" s="235">
        <v>0</v>
      </c>
      <c r="BX53" s="135">
        <v>0</v>
      </c>
      <c r="BY53" s="135">
        <v>0</v>
      </c>
      <c r="BZ53" s="136">
        <v>0</v>
      </c>
    </row>
    <row r="54" spans="1:78" s="320" customFormat="1" x14ac:dyDescent="0.2">
      <c r="A54" s="316"/>
      <c r="B54" s="322" t="s">
        <v>384</v>
      </c>
      <c r="C54" s="316"/>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v>0</v>
      </c>
      <c r="BD54" s="235">
        <v>0</v>
      </c>
      <c r="BE54" s="235">
        <v>0</v>
      </c>
      <c r="BF54" s="235">
        <v>0</v>
      </c>
      <c r="BG54" s="235">
        <v>0</v>
      </c>
      <c r="BH54" s="235">
        <v>0</v>
      </c>
      <c r="BI54" s="235">
        <v>0</v>
      </c>
      <c r="BJ54" s="235">
        <v>0</v>
      </c>
      <c r="BK54" s="235">
        <v>0</v>
      </c>
      <c r="BL54" s="235">
        <v>0</v>
      </c>
      <c r="BM54" s="235">
        <v>129.30577739695983</v>
      </c>
      <c r="BN54" s="235">
        <v>100.65719198565735</v>
      </c>
      <c r="BO54" s="235">
        <v>0</v>
      </c>
      <c r="BP54" s="235">
        <v>0</v>
      </c>
      <c r="BQ54" s="235">
        <v>0</v>
      </c>
      <c r="BR54" s="235">
        <v>0</v>
      </c>
      <c r="BS54" s="235">
        <v>0</v>
      </c>
      <c r="BT54" s="235">
        <v>0</v>
      </c>
      <c r="BU54" s="235">
        <v>0</v>
      </c>
      <c r="BV54" s="235">
        <v>0</v>
      </c>
      <c r="BW54" s="235">
        <v>0</v>
      </c>
      <c r="BX54" s="135">
        <v>0</v>
      </c>
      <c r="BY54" s="135">
        <v>0</v>
      </c>
      <c r="BZ54" s="136">
        <v>0</v>
      </c>
    </row>
    <row r="55" spans="1:78" s="320" customFormat="1" x14ac:dyDescent="0.2">
      <c r="A55" s="316"/>
      <c r="B55" s="322" t="s">
        <v>386</v>
      </c>
      <c r="C55" s="316"/>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v>0</v>
      </c>
      <c r="BD55" s="235">
        <v>0</v>
      </c>
      <c r="BE55" s="235">
        <v>0</v>
      </c>
      <c r="BF55" s="235">
        <v>0</v>
      </c>
      <c r="BG55" s="235">
        <v>0</v>
      </c>
      <c r="BH55" s="235">
        <v>0</v>
      </c>
      <c r="BI55" s="235">
        <v>0</v>
      </c>
      <c r="BJ55" s="235">
        <v>0</v>
      </c>
      <c r="BK55" s="235">
        <v>0</v>
      </c>
      <c r="BL55" s="235">
        <v>0</v>
      </c>
      <c r="BM55" s="235">
        <v>0</v>
      </c>
      <c r="BN55" s="235">
        <v>0</v>
      </c>
      <c r="BO55" s="235">
        <v>0</v>
      </c>
      <c r="BP55" s="235">
        <v>0</v>
      </c>
      <c r="BQ55" s="235">
        <v>0</v>
      </c>
      <c r="BR55" s="235">
        <v>0</v>
      </c>
      <c r="BS55" s="235">
        <v>0</v>
      </c>
      <c r="BT55" s="235">
        <v>0</v>
      </c>
      <c r="BU55" s="235">
        <v>35.689849637808955</v>
      </c>
      <c r="BV55" s="235">
        <v>286.41491962067653</v>
      </c>
      <c r="BW55" s="235">
        <v>545.65764755997998</v>
      </c>
      <c r="BX55" s="135">
        <v>682.97533015860336</v>
      </c>
      <c r="BY55" s="135">
        <v>775.31336535109699</v>
      </c>
      <c r="BZ55" s="136">
        <v>917.94950298549873</v>
      </c>
    </row>
    <row r="56" spans="1:78" s="315" customFormat="1" ht="25.5" customHeight="1" x14ac:dyDescent="0.25">
      <c r="A56" s="340"/>
      <c r="B56" s="309" t="s">
        <v>395</v>
      </c>
      <c r="C56" s="310"/>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2"/>
      <c r="AI56" s="312"/>
      <c r="AJ56" s="312"/>
      <c r="AK56" s="312"/>
      <c r="AL56" s="312"/>
      <c r="AM56" s="312"/>
      <c r="AN56" s="312"/>
      <c r="AO56" s="312"/>
      <c r="AP56" s="312"/>
      <c r="AQ56" s="312"/>
      <c r="AR56" s="312"/>
      <c r="AS56" s="312"/>
      <c r="AT56" s="312"/>
      <c r="AU56" s="312"/>
      <c r="AV56" s="312"/>
      <c r="AW56" s="312"/>
      <c r="AX56" s="312"/>
      <c r="AY56" s="312"/>
      <c r="AZ56" s="312"/>
      <c r="BA56" s="312"/>
      <c r="BB56" s="312"/>
      <c r="BC56" s="312">
        <f t="shared" ref="BC56:BU56" si="10">SUM(BC57:BC62)</f>
        <v>41.770049443180113</v>
      </c>
      <c r="BD56" s="312">
        <f t="shared" si="10"/>
        <v>170.50520963471732</v>
      </c>
      <c r="BE56" s="312">
        <f t="shared" si="10"/>
        <v>216.87389702270028</v>
      </c>
      <c r="BF56" s="312">
        <f t="shared" si="10"/>
        <v>254.65428241557058</v>
      </c>
      <c r="BG56" s="312">
        <f t="shared" si="10"/>
        <v>800.30142825320695</v>
      </c>
      <c r="BH56" s="312">
        <f t="shared" si="10"/>
        <v>882.83130504474525</v>
      </c>
      <c r="BI56" s="312">
        <f t="shared" si="10"/>
        <v>951.25222367976789</v>
      </c>
      <c r="BJ56" s="312">
        <f t="shared" si="10"/>
        <v>992.99152780372401</v>
      </c>
      <c r="BK56" s="312">
        <f t="shared" si="10"/>
        <v>1037.2292928928825</v>
      </c>
      <c r="BL56" s="312">
        <f t="shared" si="10"/>
        <v>1202.8866356476374</v>
      </c>
      <c r="BM56" s="312">
        <f t="shared" si="10"/>
        <v>1345.5875971091873</v>
      </c>
      <c r="BN56" s="312">
        <f t="shared" si="10"/>
        <v>1405.9431405779126</v>
      </c>
      <c r="BO56" s="312">
        <f t="shared" si="10"/>
        <v>1441.80453931947</v>
      </c>
      <c r="BP56" s="312">
        <f t="shared" si="10"/>
        <v>1444.9393295737391</v>
      </c>
      <c r="BQ56" s="312">
        <f t="shared" si="10"/>
        <v>1433.127350050376</v>
      </c>
      <c r="BR56" s="312">
        <f t="shared" si="10"/>
        <v>1444.1983179719309</v>
      </c>
      <c r="BS56" s="312">
        <f t="shared" si="10"/>
        <v>1424.880689195973</v>
      </c>
      <c r="BT56" s="312">
        <f t="shared" si="10"/>
        <v>1383.219453124073</v>
      </c>
      <c r="BU56" s="312">
        <f t="shared" si="10"/>
        <v>1334.7901644565402</v>
      </c>
      <c r="BV56" s="312">
        <f>SUM(BV57:BV62)</f>
        <v>1362.8643077105132</v>
      </c>
      <c r="BW56" s="312">
        <f>SUM(BW57:BW62)</f>
        <v>1356.3320615244413</v>
      </c>
      <c r="BX56" s="184">
        <f>SUM(BX57:BX62)</f>
        <v>1383.6128721877881</v>
      </c>
      <c r="BY56" s="184">
        <f>SUM(BY57:BY62)</f>
        <v>1410.0449466643786</v>
      </c>
      <c r="BZ56" s="319">
        <f>SUM(BZ57:BZ62)</f>
        <v>1434.5376220072924</v>
      </c>
    </row>
    <row r="57" spans="1:78" s="320" customFormat="1" x14ac:dyDescent="0.2">
      <c r="A57" s="316"/>
      <c r="B57" s="236" t="s">
        <v>389</v>
      </c>
      <c r="C57" s="316"/>
      <c r="D57" s="343"/>
      <c r="E57" s="343"/>
      <c r="F57" s="343"/>
      <c r="G57" s="343"/>
      <c r="H57" s="343"/>
      <c r="I57" s="343"/>
      <c r="J57" s="343"/>
      <c r="K57" s="343"/>
      <c r="L57" s="343"/>
      <c r="M57" s="343"/>
      <c r="N57" s="343"/>
      <c r="O57" s="343"/>
      <c r="P57" s="343"/>
      <c r="Q57" s="343"/>
      <c r="R57" s="343"/>
      <c r="S57" s="343"/>
      <c r="T57" s="343"/>
      <c r="U57" s="343"/>
      <c r="V57" s="343"/>
      <c r="W57" s="343"/>
      <c r="X57" s="343"/>
      <c r="Y57" s="343"/>
      <c r="Z57" s="343"/>
      <c r="AA57" s="343"/>
      <c r="AB57" s="343"/>
      <c r="AC57" s="343"/>
      <c r="AD57" s="343"/>
      <c r="AE57" s="343"/>
      <c r="AF57" s="343"/>
      <c r="AG57" s="343"/>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v>0</v>
      </c>
      <c r="BD57" s="235">
        <v>0</v>
      </c>
      <c r="BE57" s="235">
        <v>0</v>
      </c>
      <c r="BF57" s="235">
        <v>0</v>
      </c>
      <c r="BG57" s="235">
        <v>486.87599914926903</v>
      </c>
      <c r="BH57" s="235">
        <v>568.25531888025728</v>
      </c>
      <c r="BI57" s="235">
        <v>619.69801652261253</v>
      </c>
      <c r="BJ57" s="235">
        <v>653.18862925635108</v>
      </c>
      <c r="BK57" s="235">
        <v>687.38818992039103</v>
      </c>
      <c r="BL57" s="235">
        <v>830.3039377451513</v>
      </c>
      <c r="BM57" s="235">
        <v>949.27297546293153</v>
      </c>
      <c r="BN57" s="235">
        <v>1001.303276532307</v>
      </c>
      <c r="BO57" s="235">
        <v>1047.9380549696853</v>
      </c>
      <c r="BP57" s="235">
        <v>1056</v>
      </c>
      <c r="BQ57" s="235">
        <v>1056.1932706658681</v>
      </c>
      <c r="BR57" s="235">
        <v>1060.264627762986</v>
      </c>
      <c r="BS57" s="235">
        <v>1036.4154026253539</v>
      </c>
      <c r="BT57" s="235">
        <v>996.10650848506077</v>
      </c>
      <c r="BU57" s="235">
        <v>948.02244957610628</v>
      </c>
      <c r="BV57" s="235">
        <v>967.47080118765712</v>
      </c>
      <c r="BW57" s="235">
        <v>950.69081304499969</v>
      </c>
      <c r="BX57" s="135">
        <v>965.69598420632383</v>
      </c>
      <c r="BY57" s="135">
        <v>980.698520271196</v>
      </c>
      <c r="BZ57" s="136">
        <v>991.81259430075283</v>
      </c>
    </row>
    <row r="58" spans="1:78" s="320" customFormat="1" x14ac:dyDescent="0.2">
      <c r="A58" s="316"/>
      <c r="B58" s="236" t="s">
        <v>390</v>
      </c>
      <c r="C58" s="316"/>
      <c r="D58" s="343"/>
      <c r="E58" s="343"/>
      <c r="F58" s="343"/>
      <c r="G58" s="343"/>
      <c r="H58" s="343"/>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3"/>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v>41.770049443180113</v>
      </c>
      <c r="BD58" s="235">
        <v>170.50520963471732</v>
      </c>
      <c r="BE58" s="235">
        <v>216.87389702270028</v>
      </c>
      <c r="BF58" s="235">
        <v>254.65428241557058</v>
      </c>
      <c r="BG58" s="235">
        <v>3.0237400083631809</v>
      </c>
      <c r="BH58" s="235">
        <v>0</v>
      </c>
      <c r="BI58" s="235">
        <v>0</v>
      </c>
      <c r="BJ58" s="235">
        <v>0</v>
      </c>
      <c r="BK58" s="235">
        <v>0</v>
      </c>
      <c r="BL58" s="235">
        <v>0</v>
      </c>
      <c r="BM58" s="235">
        <v>0</v>
      </c>
      <c r="BN58" s="235">
        <v>0</v>
      </c>
      <c r="BO58" s="235">
        <v>0</v>
      </c>
      <c r="BP58" s="235">
        <v>0</v>
      </c>
      <c r="BQ58" s="235">
        <v>0</v>
      </c>
      <c r="BR58" s="235">
        <v>0</v>
      </c>
      <c r="BS58" s="235">
        <v>0</v>
      </c>
      <c r="BT58" s="235">
        <v>0</v>
      </c>
      <c r="BU58" s="235">
        <v>0</v>
      </c>
      <c r="BV58" s="235">
        <v>0</v>
      </c>
      <c r="BW58" s="235">
        <v>0</v>
      </c>
      <c r="BX58" s="135">
        <v>0</v>
      </c>
      <c r="BY58" s="135">
        <v>0</v>
      </c>
      <c r="BZ58" s="136">
        <v>0</v>
      </c>
    </row>
    <row r="59" spans="1:78" s="320" customFormat="1" x14ac:dyDescent="0.2">
      <c r="A59" s="316"/>
      <c r="B59" s="322" t="s">
        <v>393</v>
      </c>
      <c r="C59" s="316"/>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v>0</v>
      </c>
      <c r="BD59" s="235">
        <v>0</v>
      </c>
      <c r="BE59" s="235">
        <v>0</v>
      </c>
      <c r="BF59" s="235">
        <v>0</v>
      </c>
      <c r="BG59" s="235">
        <v>310.4016890955748</v>
      </c>
      <c r="BH59" s="235">
        <v>314.57598616448797</v>
      </c>
      <c r="BI59" s="235">
        <v>317.75920848625236</v>
      </c>
      <c r="BJ59" s="235">
        <v>331.84556521403965</v>
      </c>
      <c r="BK59" s="235">
        <v>343.25214297249147</v>
      </c>
      <c r="BL59" s="235">
        <v>363.38301790248613</v>
      </c>
      <c r="BM59" s="235">
        <v>379.99039904321546</v>
      </c>
      <c r="BN59" s="235">
        <v>390.69142574974882</v>
      </c>
      <c r="BO59" s="235">
        <v>391.19175061309789</v>
      </c>
      <c r="BP59" s="235">
        <v>388.93932957373897</v>
      </c>
      <c r="BQ59" s="235">
        <v>376.93407938450781</v>
      </c>
      <c r="BR59" s="235">
        <v>383.93369020894488</v>
      </c>
      <c r="BS59" s="235">
        <v>388.46528657061913</v>
      </c>
      <c r="BT59" s="235">
        <v>387.11294463901208</v>
      </c>
      <c r="BU59" s="235">
        <v>385.42276375620946</v>
      </c>
      <c r="BV59" s="235">
        <v>384.60012767571135</v>
      </c>
      <c r="BW59" s="235">
        <v>385.07845894753933</v>
      </c>
      <c r="BX59" s="135">
        <v>392.1793618378594</v>
      </c>
      <c r="BY59" s="135">
        <v>400.1291953614612</v>
      </c>
      <c r="BZ59" s="136">
        <v>408.13263719352938</v>
      </c>
    </row>
    <row r="60" spans="1:78" s="320" customFormat="1" x14ac:dyDescent="0.2">
      <c r="A60" s="316"/>
      <c r="B60" s="322" t="s">
        <v>383</v>
      </c>
      <c r="C60" s="316"/>
      <c r="D60" s="343"/>
      <c r="E60" s="343"/>
      <c r="F60" s="343"/>
      <c r="G60" s="343"/>
      <c r="H60" s="343"/>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3"/>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v>0</v>
      </c>
      <c r="BD60" s="235">
        <v>0</v>
      </c>
      <c r="BE60" s="235">
        <v>0</v>
      </c>
      <c r="BF60" s="235">
        <v>0</v>
      </c>
      <c r="BG60" s="235">
        <v>0</v>
      </c>
      <c r="BH60" s="235">
        <v>0</v>
      </c>
      <c r="BI60" s="235">
        <v>13.794998670902904</v>
      </c>
      <c r="BJ60" s="235">
        <v>7.9573333333333336</v>
      </c>
      <c r="BK60" s="235">
        <v>6.5889599999999993</v>
      </c>
      <c r="BL60" s="235">
        <v>9.1996800000000007</v>
      </c>
      <c r="BM60" s="235">
        <v>12.029999999999998</v>
      </c>
      <c r="BN60" s="235">
        <v>10.605630281514076</v>
      </c>
      <c r="BO60" s="235">
        <v>2.6747337366868345</v>
      </c>
      <c r="BP60" s="235">
        <v>0</v>
      </c>
      <c r="BQ60" s="235">
        <v>0</v>
      </c>
      <c r="BR60" s="235">
        <v>0</v>
      </c>
      <c r="BS60" s="235">
        <v>0</v>
      </c>
      <c r="BT60" s="235">
        <v>0</v>
      </c>
      <c r="BU60" s="235">
        <v>0</v>
      </c>
      <c r="BV60" s="235">
        <v>0</v>
      </c>
      <c r="BW60" s="235">
        <v>0</v>
      </c>
      <c r="BX60" s="135">
        <v>0</v>
      </c>
      <c r="BY60" s="135">
        <v>0</v>
      </c>
      <c r="BZ60" s="136">
        <v>0</v>
      </c>
    </row>
    <row r="61" spans="1:78" s="320" customFormat="1" x14ac:dyDescent="0.2">
      <c r="A61" s="316"/>
      <c r="B61" s="322" t="s">
        <v>384</v>
      </c>
      <c r="C61" s="316"/>
      <c r="D61" s="343"/>
      <c r="E61" s="343"/>
      <c r="F61" s="343"/>
      <c r="G61" s="343"/>
      <c r="H61" s="343"/>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343"/>
      <c r="AG61" s="343"/>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v>0</v>
      </c>
      <c r="BD61" s="235">
        <v>0</v>
      </c>
      <c r="BE61" s="235">
        <v>0</v>
      </c>
      <c r="BF61" s="235">
        <v>0</v>
      </c>
      <c r="BG61" s="235">
        <v>0</v>
      </c>
      <c r="BH61" s="235">
        <v>0</v>
      </c>
      <c r="BI61" s="235">
        <v>0</v>
      </c>
      <c r="BJ61" s="235">
        <v>0</v>
      </c>
      <c r="BK61" s="235">
        <v>0</v>
      </c>
      <c r="BL61" s="235">
        <v>0</v>
      </c>
      <c r="BM61" s="235">
        <v>4.2942226030401782</v>
      </c>
      <c r="BN61" s="235">
        <v>3.3428080143426531</v>
      </c>
      <c r="BO61" s="235">
        <v>0</v>
      </c>
      <c r="BP61" s="235">
        <v>0</v>
      </c>
      <c r="BQ61" s="235">
        <v>0</v>
      </c>
      <c r="BR61" s="235">
        <v>0</v>
      </c>
      <c r="BS61" s="235">
        <v>0</v>
      </c>
      <c r="BT61" s="235">
        <v>0</v>
      </c>
      <c r="BU61" s="235">
        <v>0</v>
      </c>
      <c r="BV61" s="235">
        <v>0</v>
      </c>
      <c r="BW61" s="235">
        <v>0</v>
      </c>
      <c r="BX61" s="135">
        <v>0</v>
      </c>
      <c r="BY61" s="135">
        <v>0</v>
      </c>
      <c r="BZ61" s="136">
        <v>0</v>
      </c>
    </row>
    <row r="62" spans="1:78" s="320" customFormat="1" x14ac:dyDescent="0.2">
      <c r="A62" s="316"/>
      <c r="B62" s="322" t="s">
        <v>386</v>
      </c>
      <c r="C62" s="316"/>
      <c r="D62" s="343"/>
      <c r="E62" s="343"/>
      <c r="F62" s="343"/>
      <c r="G62" s="343"/>
      <c r="H62" s="343"/>
      <c r="I62" s="343"/>
      <c r="J62" s="343"/>
      <c r="K62" s="343"/>
      <c r="L62" s="343"/>
      <c r="M62" s="343"/>
      <c r="N62" s="343"/>
      <c r="O62" s="343"/>
      <c r="P62" s="343"/>
      <c r="Q62" s="343"/>
      <c r="R62" s="343"/>
      <c r="S62" s="343"/>
      <c r="T62" s="343"/>
      <c r="U62" s="343"/>
      <c r="V62" s="343"/>
      <c r="W62" s="343"/>
      <c r="X62" s="343"/>
      <c r="Y62" s="343"/>
      <c r="Z62" s="343"/>
      <c r="AA62" s="343"/>
      <c r="AB62" s="343"/>
      <c r="AC62" s="343"/>
      <c r="AD62" s="343"/>
      <c r="AE62" s="343"/>
      <c r="AF62" s="343"/>
      <c r="AG62" s="343"/>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v>0</v>
      </c>
      <c r="BD62" s="235">
        <v>0</v>
      </c>
      <c r="BE62" s="235">
        <v>0</v>
      </c>
      <c r="BF62" s="235">
        <v>0</v>
      </c>
      <c r="BG62" s="235">
        <v>0</v>
      </c>
      <c r="BH62" s="235">
        <v>0</v>
      </c>
      <c r="BI62" s="235">
        <v>0</v>
      </c>
      <c r="BJ62" s="235">
        <v>0</v>
      </c>
      <c r="BK62" s="235">
        <v>0</v>
      </c>
      <c r="BL62" s="235">
        <v>0</v>
      </c>
      <c r="BM62" s="235">
        <v>0</v>
      </c>
      <c r="BN62" s="235">
        <v>0</v>
      </c>
      <c r="BO62" s="235">
        <v>0</v>
      </c>
      <c r="BP62" s="235">
        <v>0</v>
      </c>
      <c r="BQ62" s="235">
        <v>0</v>
      </c>
      <c r="BR62" s="235">
        <v>0</v>
      </c>
      <c r="BS62" s="235">
        <v>0</v>
      </c>
      <c r="BT62" s="235">
        <v>0</v>
      </c>
      <c r="BU62" s="235">
        <v>1.3449511242245327</v>
      </c>
      <c r="BV62" s="235">
        <v>10.793378847144869</v>
      </c>
      <c r="BW62" s="235">
        <v>20.562789531902407</v>
      </c>
      <c r="BX62" s="135">
        <v>25.737526143604878</v>
      </c>
      <c r="BY62" s="135">
        <v>29.217231031721436</v>
      </c>
      <c r="BZ62" s="136">
        <v>34.592390513010052</v>
      </c>
    </row>
    <row r="63" spans="1:78" ht="15.75" thickBot="1" x14ac:dyDescent="0.25">
      <c r="A63" s="344"/>
      <c r="B63" s="345"/>
      <c r="C63" s="344"/>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34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43"/>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350" customWidth="1"/>
    <col min="76" max="76" width="12.7109375" style="348" customWidth="1"/>
    <col min="77" max="78" width="12.7109375" style="305" customWidth="1"/>
    <col min="79" max="16384" width="9.140625" style="348"/>
  </cols>
  <sheetData>
    <row r="1" spans="1:78" s="15"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row>
    <row r="2" spans="1:78" s="305" customFormat="1" ht="15.75" customHeight="1" x14ac:dyDescent="0.25">
      <c r="A2" s="41" t="s">
        <v>587</v>
      </c>
      <c r="B2" s="17" t="s">
        <v>396</v>
      </c>
      <c r="C2" s="304"/>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305" customFormat="1" ht="15.75" x14ac:dyDescent="0.25">
      <c r="A3" s="46">
        <v>2017</v>
      </c>
      <c r="B3" s="306" t="s">
        <v>123</v>
      </c>
      <c r="C3" s="307"/>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6.25" customHeight="1" x14ac:dyDescent="0.25">
      <c r="A4" s="351"/>
      <c r="B4" s="317" t="s">
        <v>93</v>
      </c>
      <c r="C4" s="89"/>
      <c r="D4" s="352">
        <v>15.7</v>
      </c>
      <c r="E4" s="352">
        <v>21.3</v>
      </c>
      <c r="F4" s="352">
        <v>21.7</v>
      </c>
      <c r="G4" s="352">
        <v>24</v>
      </c>
      <c r="H4" s="352">
        <v>28</v>
      </c>
      <c r="I4" s="352">
        <v>30.5</v>
      </c>
      <c r="J4" s="352">
        <v>32</v>
      </c>
      <c r="K4" s="352">
        <v>35.700000000000003</v>
      </c>
      <c r="L4" s="352">
        <v>38.200000000000003</v>
      </c>
      <c r="M4" s="352">
        <v>43.8</v>
      </c>
      <c r="N4" s="352">
        <v>57.5</v>
      </c>
      <c r="O4" s="352">
        <v>61.5</v>
      </c>
      <c r="P4" s="352">
        <v>65.5</v>
      </c>
      <c r="Q4" s="352">
        <v>80</v>
      </c>
      <c r="R4" s="352">
        <v>84</v>
      </c>
      <c r="S4" s="352">
        <v>99</v>
      </c>
      <c r="T4" s="352">
        <v>108</v>
      </c>
      <c r="U4" s="352">
        <v>136</v>
      </c>
      <c r="V4" s="352">
        <v>141</v>
      </c>
      <c r="W4" s="352">
        <v>148</v>
      </c>
      <c r="X4" s="352">
        <v>154</v>
      </c>
      <c r="Y4" s="352">
        <v>162</v>
      </c>
      <c r="Z4" s="352">
        <v>168</v>
      </c>
      <c r="AA4" s="352">
        <v>196</v>
      </c>
      <c r="AB4" s="352">
        <v>220</v>
      </c>
      <c r="AC4" s="352">
        <v>245</v>
      </c>
      <c r="AD4" s="352">
        <v>310</v>
      </c>
      <c r="AE4" s="352">
        <v>393</v>
      </c>
      <c r="AF4" s="352">
        <v>434</v>
      </c>
      <c r="AG4" s="352">
        <v>466</v>
      </c>
      <c r="AH4" s="352">
        <f>SUM(AH5:AH6)</f>
        <v>505</v>
      </c>
      <c r="AI4" s="352">
        <f t="shared" ref="AI4:BZ4" si="0">SUM(AI5:AI6)</f>
        <v>562.99999999999989</v>
      </c>
      <c r="AJ4" s="352">
        <f t="shared" si="0"/>
        <v>637.99999999999989</v>
      </c>
      <c r="AK4" s="352">
        <f t="shared" si="0"/>
        <v>691</v>
      </c>
      <c r="AL4" s="352">
        <f t="shared" si="0"/>
        <v>725</v>
      </c>
      <c r="AM4" s="352">
        <f t="shared" si="0"/>
        <v>771</v>
      </c>
      <c r="AN4" s="352">
        <f t="shared" si="0"/>
        <v>785</v>
      </c>
      <c r="AO4" s="352">
        <f t="shared" si="0"/>
        <v>800</v>
      </c>
      <c r="AP4" s="352">
        <f t="shared" si="0"/>
        <v>825</v>
      </c>
      <c r="AQ4" s="352">
        <f t="shared" si="0"/>
        <v>839.25</v>
      </c>
      <c r="AR4" s="352">
        <f t="shared" si="0"/>
        <v>850.16399999999999</v>
      </c>
      <c r="AS4" s="352">
        <f t="shared" si="0"/>
        <v>852.303</v>
      </c>
      <c r="AT4" s="352">
        <f t="shared" si="0"/>
        <v>889.38600000000008</v>
      </c>
      <c r="AU4" s="352">
        <f t="shared" si="0"/>
        <v>1010.5989999999999</v>
      </c>
      <c r="AV4" s="352">
        <f t="shared" si="0"/>
        <v>1010</v>
      </c>
      <c r="AW4" s="352">
        <f t="shared" si="0"/>
        <v>1040</v>
      </c>
      <c r="AX4" s="352">
        <f t="shared" si="0"/>
        <v>1022</v>
      </c>
      <c r="AY4" s="352">
        <f t="shared" si="0"/>
        <v>1016.385</v>
      </c>
      <c r="AZ4" s="352">
        <f t="shared" si="0"/>
        <v>981.24099999999999</v>
      </c>
      <c r="BA4" s="352">
        <f t="shared" si="0"/>
        <v>987.07300000000021</v>
      </c>
      <c r="BB4" s="352">
        <f t="shared" si="0"/>
        <v>974.40599999999995</v>
      </c>
      <c r="BC4" s="352">
        <f t="shared" si="0"/>
        <v>1001.69</v>
      </c>
      <c r="BD4" s="352">
        <f t="shared" si="0"/>
        <v>985.85</v>
      </c>
      <c r="BE4" s="352">
        <f t="shared" si="0"/>
        <v>1099.2956646600001</v>
      </c>
      <c r="BF4" s="352">
        <f t="shared" si="0"/>
        <v>1087.4146320899999</v>
      </c>
      <c r="BG4" s="352">
        <f t="shared" si="0"/>
        <v>1006.6780681472775</v>
      </c>
      <c r="BH4" s="352">
        <f t="shared" si="0"/>
        <v>922.80799999999999</v>
      </c>
      <c r="BI4" s="352">
        <f t="shared" si="0"/>
        <v>874.53990900999997</v>
      </c>
      <c r="BJ4" s="352">
        <f t="shared" si="0"/>
        <v>796.54773575000013</v>
      </c>
      <c r="BK4" s="352">
        <f t="shared" si="0"/>
        <v>736.17217767890315</v>
      </c>
      <c r="BL4" s="352">
        <f t="shared" si="0"/>
        <v>674.75018944999999</v>
      </c>
      <c r="BM4" s="352">
        <f t="shared" si="0"/>
        <v>649.6405096899997</v>
      </c>
      <c r="BN4" s="352">
        <f t="shared" si="0"/>
        <v>613.52423453000017</v>
      </c>
      <c r="BO4" s="352">
        <f t="shared" si="0"/>
        <v>593.95801391999976</v>
      </c>
      <c r="BP4" s="352">
        <f t="shared" si="0"/>
        <v>592.53994551999983</v>
      </c>
      <c r="BQ4" s="352">
        <f t="shared" si="0"/>
        <v>582.23100191999993</v>
      </c>
      <c r="BR4" s="352">
        <f t="shared" si="0"/>
        <v>570.66566029000023</v>
      </c>
      <c r="BS4" s="352">
        <f t="shared" si="0"/>
        <v>568.92046535000088</v>
      </c>
      <c r="BT4" s="352">
        <f t="shared" si="0"/>
        <v>557.33749349999994</v>
      </c>
      <c r="BU4" s="352">
        <f>SUM(BU5:BU6)</f>
        <v>547.21087255438874</v>
      </c>
      <c r="BV4" s="352">
        <f t="shared" si="0"/>
        <v>490.64767187852726</v>
      </c>
      <c r="BW4" s="352">
        <f t="shared" si="0"/>
        <v>462.2523854093161</v>
      </c>
      <c r="BX4" s="352">
        <f t="shared" si="0"/>
        <v>427.47760956679036</v>
      </c>
      <c r="BY4" s="352">
        <f t="shared" si="0"/>
        <v>395.71437615913436</v>
      </c>
      <c r="BZ4" s="353">
        <f t="shared" si="0"/>
        <v>367.51790605464953</v>
      </c>
    </row>
    <row r="5" spans="1:78" s="230" customFormat="1" ht="15.75" x14ac:dyDescent="0.25">
      <c r="A5" s="354"/>
      <c r="B5" s="120" t="s">
        <v>326</v>
      </c>
      <c r="C5" s="89"/>
      <c r="D5" s="355">
        <f t="shared" ref="D5:BO5" si="1">SUM(D8, D10,D13)</f>
        <v>0</v>
      </c>
      <c r="E5" s="355">
        <f t="shared" si="1"/>
        <v>0</v>
      </c>
      <c r="F5" s="355">
        <f t="shared" si="1"/>
        <v>0</v>
      </c>
      <c r="G5" s="355">
        <f t="shared" si="1"/>
        <v>0</v>
      </c>
      <c r="H5" s="355">
        <f t="shared" si="1"/>
        <v>0</v>
      </c>
      <c r="I5" s="355">
        <f t="shared" si="1"/>
        <v>0</v>
      </c>
      <c r="J5" s="355">
        <f t="shared" si="1"/>
        <v>0</v>
      </c>
      <c r="K5" s="355">
        <f t="shared" si="1"/>
        <v>0</v>
      </c>
      <c r="L5" s="355">
        <f t="shared" si="1"/>
        <v>0</v>
      </c>
      <c r="M5" s="355">
        <f t="shared" si="1"/>
        <v>0</v>
      </c>
      <c r="N5" s="355">
        <f t="shared" si="1"/>
        <v>0</v>
      </c>
      <c r="O5" s="355">
        <f t="shared" si="1"/>
        <v>0</v>
      </c>
      <c r="P5" s="355">
        <f t="shared" si="1"/>
        <v>0</v>
      </c>
      <c r="Q5" s="355">
        <f t="shared" si="1"/>
        <v>0</v>
      </c>
      <c r="R5" s="355">
        <f t="shared" si="1"/>
        <v>0</v>
      </c>
      <c r="S5" s="355">
        <f t="shared" si="1"/>
        <v>0</v>
      </c>
      <c r="T5" s="355">
        <f t="shared" si="1"/>
        <v>0</v>
      </c>
      <c r="U5" s="355">
        <f t="shared" si="1"/>
        <v>0</v>
      </c>
      <c r="V5" s="355">
        <f t="shared" si="1"/>
        <v>0</v>
      </c>
      <c r="W5" s="355">
        <f t="shared" si="1"/>
        <v>0</v>
      </c>
      <c r="X5" s="355">
        <f t="shared" si="1"/>
        <v>0</v>
      </c>
      <c r="Y5" s="355">
        <f t="shared" si="1"/>
        <v>0</v>
      </c>
      <c r="Z5" s="355">
        <f t="shared" si="1"/>
        <v>0</v>
      </c>
      <c r="AA5" s="355">
        <f t="shared" si="1"/>
        <v>0</v>
      </c>
      <c r="AB5" s="355">
        <f t="shared" si="1"/>
        <v>0</v>
      </c>
      <c r="AC5" s="355">
        <f t="shared" si="1"/>
        <v>0</v>
      </c>
      <c r="AD5" s="355">
        <f t="shared" si="1"/>
        <v>0</v>
      </c>
      <c r="AE5" s="355">
        <f t="shared" si="1"/>
        <v>0</v>
      </c>
      <c r="AF5" s="355">
        <f t="shared" si="1"/>
        <v>0</v>
      </c>
      <c r="AG5" s="355">
        <f t="shared" si="1"/>
        <v>0</v>
      </c>
      <c r="AH5" s="355">
        <f t="shared" si="1"/>
        <v>433.19637841651365</v>
      </c>
      <c r="AI5" s="355">
        <f t="shared" si="1"/>
        <v>491.69011230548637</v>
      </c>
      <c r="AJ5" s="355">
        <f t="shared" si="1"/>
        <v>556.78557678919367</v>
      </c>
      <c r="AK5" s="355">
        <f t="shared" si="1"/>
        <v>602.69066695632307</v>
      </c>
      <c r="AL5" s="355">
        <f t="shared" si="1"/>
        <v>638.92866433160452</v>
      </c>
      <c r="AM5" s="355">
        <f t="shared" si="1"/>
        <v>676.46664247621209</v>
      </c>
      <c r="AN5" s="355">
        <f t="shared" si="1"/>
        <v>690.46052004690171</v>
      </c>
      <c r="AO5" s="355">
        <f t="shared" si="1"/>
        <v>700.08555842769397</v>
      </c>
      <c r="AP5" s="355">
        <f t="shared" si="1"/>
        <v>724.45946224287422</v>
      </c>
      <c r="AQ5" s="355">
        <f t="shared" si="1"/>
        <v>734.90769715392037</v>
      </c>
      <c r="AR5" s="355">
        <f t="shared" si="1"/>
        <v>742.36020250581066</v>
      </c>
      <c r="AS5" s="355">
        <f t="shared" si="1"/>
        <v>730.13111097207798</v>
      </c>
      <c r="AT5" s="355">
        <f t="shared" si="1"/>
        <v>775.26191022330795</v>
      </c>
      <c r="AU5" s="355">
        <f t="shared" si="1"/>
        <v>863.60627344005002</v>
      </c>
      <c r="AV5" s="355">
        <f t="shared" si="1"/>
        <v>852.2527553950282</v>
      </c>
      <c r="AW5" s="355">
        <f t="shared" si="1"/>
        <v>873.20359314762982</v>
      </c>
      <c r="AX5" s="355">
        <f t="shared" si="1"/>
        <v>859.06318218085562</v>
      </c>
      <c r="AY5" s="355">
        <f t="shared" si="1"/>
        <v>851.731324624629</v>
      </c>
      <c r="AZ5" s="355">
        <f t="shared" si="1"/>
        <v>829.88126142015744</v>
      </c>
      <c r="BA5" s="355">
        <f t="shared" si="1"/>
        <v>847.58109511712473</v>
      </c>
      <c r="BB5" s="355">
        <f t="shared" si="1"/>
        <v>839.89658660323107</v>
      </c>
      <c r="BC5" s="355">
        <f t="shared" si="1"/>
        <v>872.56183395470418</v>
      </c>
      <c r="BD5" s="355">
        <f t="shared" si="1"/>
        <v>865.87408814187211</v>
      </c>
      <c r="BE5" s="355">
        <f t="shared" si="1"/>
        <v>975.0571849050001</v>
      </c>
      <c r="BF5" s="355">
        <f t="shared" si="1"/>
        <v>958.2172410367499</v>
      </c>
      <c r="BG5" s="355">
        <f t="shared" si="1"/>
        <v>884.55214787227749</v>
      </c>
      <c r="BH5" s="355">
        <f t="shared" si="1"/>
        <v>804.2732521245</v>
      </c>
      <c r="BI5" s="355">
        <f t="shared" si="1"/>
        <v>764.43906345325001</v>
      </c>
      <c r="BJ5" s="355">
        <f t="shared" si="1"/>
        <v>698.14931705625008</v>
      </c>
      <c r="BK5" s="355">
        <f t="shared" si="1"/>
        <v>657.23492130667955</v>
      </c>
      <c r="BL5" s="355">
        <f t="shared" si="1"/>
        <v>609.35377852930276</v>
      </c>
      <c r="BM5" s="355">
        <f t="shared" si="1"/>
        <v>598.15693215526335</v>
      </c>
      <c r="BN5" s="355">
        <f t="shared" si="1"/>
        <v>563.29060795511202</v>
      </c>
      <c r="BO5" s="355">
        <f t="shared" si="1"/>
        <v>556.61229230695847</v>
      </c>
      <c r="BP5" s="355">
        <f t="shared" ref="BP5:BZ5" si="2">SUM(BP8, BP10,BP13)</f>
        <v>564.26172678124692</v>
      </c>
      <c r="BQ5" s="355">
        <f t="shared" si="2"/>
        <v>563.72247188354766</v>
      </c>
      <c r="BR5" s="355">
        <f t="shared" si="2"/>
        <v>558.3774162769223</v>
      </c>
      <c r="BS5" s="355">
        <f t="shared" si="2"/>
        <v>562.103048365684</v>
      </c>
      <c r="BT5" s="355">
        <f t="shared" si="2"/>
        <v>552.47871435148681</v>
      </c>
      <c r="BU5" s="355">
        <f t="shared" si="2"/>
        <v>543.84253120982794</v>
      </c>
      <c r="BV5" s="355">
        <f t="shared" si="2"/>
        <v>488.96521017666475</v>
      </c>
      <c r="BW5" s="355">
        <f t="shared" si="2"/>
        <v>461.30643582964632</v>
      </c>
      <c r="BX5" s="355">
        <f t="shared" si="2"/>
        <v>426.96562078657939</v>
      </c>
      <c r="BY5" s="355">
        <f t="shared" si="2"/>
        <v>395.44709197738973</v>
      </c>
      <c r="BZ5" s="356">
        <f t="shared" si="2"/>
        <v>367.38624425299895</v>
      </c>
    </row>
    <row r="6" spans="1:78" s="305" customFormat="1" x14ac:dyDescent="0.2">
      <c r="A6" s="348"/>
      <c r="B6" s="120" t="s">
        <v>325</v>
      </c>
      <c r="C6" s="263"/>
      <c r="D6" s="355">
        <f t="shared" ref="D6:BO6" si="3">SUM(D11,D14)</f>
        <v>0</v>
      </c>
      <c r="E6" s="355">
        <f t="shared" si="3"/>
        <v>0</v>
      </c>
      <c r="F6" s="355">
        <f t="shared" si="3"/>
        <v>0</v>
      </c>
      <c r="G6" s="355">
        <f t="shared" si="3"/>
        <v>0</v>
      </c>
      <c r="H6" s="355">
        <f t="shared" si="3"/>
        <v>0</v>
      </c>
      <c r="I6" s="355">
        <f t="shared" si="3"/>
        <v>0</v>
      </c>
      <c r="J6" s="355">
        <f t="shared" si="3"/>
        <v>0</v>
      </c>
      <c r="K6" s="355">
        <f t="shared" si="3"/>
        <v>0</v>
      </c>
      <c r="L6" s="355">
        <f t="shared" si="3"/>
        <v>0</v>
      </c>
      <c r="M6" s="355">
        <f t="shared" si="3"/>
        <v>0</v>
      </c>
      <c r="N6" s="355">
        <f t="shared" si="3"/>
        <v>0</v>
      </c>
      <c r="O6" s="355">
        <f t="shared" si="3"/>
        <v>0</v>
      </c>
      <c r="P6" s="355">
        <f t="shared" si="3"/>
        <v>0</v>
      </c>
      <c r="Q6" s="355">
        <f t="shared" si="3"/>
        <v>0</v>
      </c>
      <c r="R6" s="355">
        <f t="shared" si="3"/>
        <v>0</v>
      </c>
      <c r="S6" s="355">
        <f t="shared" si="3"/>
        <v>0</v>
      </c>
      <c r="T6" s="355">
        <f t="shared" si="3"/>
        <v>0</v>
      </c>
      <c r="U6" s="355">
        <f t="shared" si="3"/>
        <v>0</v>
      </c>
      <c r="V6" s="355">
        <f t="shared" si="3"/>
        <v>0</v>
      </c>
      <c r="W6" s="355">
        <f t="shared" si="3"/>
        <v>0</v>
      </c>
      <c r="X6" s="355">
        <f t="shared" si="3"/>
        <v>0</v>
      </c>
      <c r="Y6" s="355">
        <f t="shared" si="3"/>
        <v>0</v>
      </c>
      <c r="Z6" s="355">
        <f t="shared" si="3"/>
        <v>0</v>
      </c>
      <c r="AA6" s="355">
        <f t="shared" si="3"/>
        <v>0</v>
      </c>
      <c r="AB6" s="355">
        <f t="shared" si="3"/>
        <v>0</v>
      </c>
      <c r="AC6" s="355">
        <f t="shared" si="3"/>
        <v>0</v>
      </c>
      <c r="AD6" s="355">
        <f t="shared" si="3"/>
        <v>0</v>
      </c>
      <c r="AE6" s="355">
        <f t="shared" si="3"/>
        <v>0</v>
      </c>
      <c r="AF6" s="355">
        <f t="shared" si="3"/>
        <v>0</v>
      </c>
      <c r="AG6" s="355">
        <f t="shared" si="3"/>
        <v>0</v>
      </c>
      <c r="AH6" s="355">
        <f t="shared" si="3"/>
        <v>71.803621583486347</v>
      </c>
      <c r="AI6" s="355">
        <f t="shared" si="3"/>
        <v>71.309887694513563</v>
      </c>
      <c r="AJ6" s="355">
        <f t="shared" si="3"/>
        <v>81.214423210806217</v>
      </c>
      <c r="AK6" s="355">
        <f t="shared" si="3"/>
        <v>88.309333043676872</v>
      </c>
      <c r="AL6" s="355">
        <f t="shared" si="3"/>
        <v>86.071335668395506</v>
      </c>
      <c r="AM6" s="355">
        <f t="shared" si="3"/>
        <v>94.533357523787956</v>
      </c>
      <c r="AN6" s="355">
        <f t="shared" si="3"/>
        <v>94.539479953098336</v>
      </c>
      <c r="AO6" s="355">
        <f t="shared" si="3"/>
        <v>99.91444157230606</v>
      </c>
      <c r="AP6" s="355">
        <f t="shared" si="3"/>
        <v>100.54053775712582</v>
      </c>
      <c r="AQ6" s="355">
        <f t="shared" si="3"/>
        <v>104.34230284607963</v>
      </c>
      <c r="AR6" s="355">
        <f t="shared" si="3"/>
        <v>107.80379749418931</v>
      </c>
      <c r="AS6" s="355">
        <f t="shared" si="3"/>
        <v>122.17188902792199</v>
      </c>
      <c r="AT6" s="355">
        <f t="shared" si="3"/>
        <v>114.12408977669212</v>
      </c>
      <c r="AU6" s="355">
        <f t="shared" si="3"/>
        <v>146.99272655994997</v>
      </c>
      <c r="AV6" s="355">
        <f t="shared" si="3"/>
        <v>157.74724460497177</v>
      </c>
      <c r="AW6" s="355">
        <f t="shared" si="3"/>
        <v>166.79640685237015</v>
      </c>
      <c r="AX6" s="355">
        <f t="shared" si="3"/>
        <v>162.93681781914438</v>
      </c>
      <c r="AY6" s="355">
        <f t="shared" si="3"/>
        <v>164.65367537537094</v>
      </c>
      <c r="AZ6" s="355">
        <f t="shared" si="3"/>
        <v>151.35973857984254</v>
      </c>
      <c r="BA6" s="355">
        <f t="shared" si="3"/>
        <v>139.49190488287545</v>
      </c>
      <c r="BB6" s="355">
        <f t="shared" si="3"/>
        <v>134.50941339676888</v>
      </c>
      <c r="BC6" s="355">
        <f t="shared" si="3"/>
        <v>129.1281660452959</v>
      </c>
      <c r="BD6" s="355">
        <f t="shared" si="3"/>
        <v>119.97591185812794</v>
      </c>
      <c r="BE6" s="355">
        <f t="shared" si="3"/>
        <v>124.23847975499999</v>
      </c>
      <c r="BF6" s="355">
        <f t="shared" si="3"/>
        <v>129.19739105324999</v>
      </c>
      <c r="BG6" s="355">
        <f t="shared" si="3"/>
        <v>122.12592027499997</v>
      </c>
      <c r="BH6" s="355">
        <f t="shared" si="3"/>
        <v>118.53474787549996</v>
      </c>
      <c r="BI6" s="355">
        <f t="shared" si="3"/>
        <v>110.10084555674999</v>
      </c>
      <c r="BJ6" s="355">
        <f t="shared" si="3"/>
        <v>98.398418693749989</v>
      </c>
      <c r="BK6" s="355">
        <f t="shared" si="3"/>
        <v>78.937256372223544</v>
      </c>
      <c r="BL6" s="355">
        <f t="shared" si="3"/>
        <v>65.396410920697221</v>
      </c>
      <c r="BM6" s="355">
        <f t="shared" si="3"/>
        <v>51.483577534736391</v>
      </c>
      <c r="BN6" s="355">
        <f t="shared" si="3"/>
        <v>50.233626574888149</v>
      </c>
      <c r="BO6" s="355">
        <f t="shared" si="3"/>
        <v>37.345721613041349</v>
      </c>
      <c r="BP6" s="355">
        <f t="shared" ref="BP6:BZ6" si="4">SUM(BP11,BP14)</f>
        <v>28.278218738752912</v>
      </c>
      <c r="BQ6" s="355">
        <f t="shared" si="4"/>
        <v>18.508530036452314</v>
      </c>
      <c r="BR6" s="355">
        <f t="shared" si="4"/>
        <v>12.288244013077932</v>
      </c>
      <c r="BS6" s="355">
        <f t="shared" si="4"/>
        <v>6.8174169843168348</v>
      </c>
      <c r="BT6" s="355">
        <f t="shared" si="4"/>
        <v>4.8587791485131495</v>
      </c>
      <c r="BU6" s="355">
        <f t="shared" si="4"/>
        <v>3.3683413445607608</v>
      </c>
      <c r="BV6" s="355">
        <f t="shared" si="4"/>
        <v>1.682461701862519</v>
      </c>
      <c r="BW6" s="355">
        <f t="shared" si="4"/>
        <v>0.94594957966976845</v>
      </c>
      <c r="BX6" s="355">
        <f t="shared" si="4"/>
        <v>0.51198878021098426</v>
      </c>
      <c r="BY6" s="355">
        <f t="shared" si="4"/>
        <v>0.26728418174465185</v>
      </c>
      <c r="BZ6" s="356">
        <f t="shared" si="4"/>
        <v>0.13166180165060132</v>
      </c>
    </row>
    <row r="7" spans="1:78" s="305" customFormat="1" x14ac:dyDescent="0.2">
      <c r="A7" s="348"/>
      <c r="B7" s="120"/>
      <c r="C7" s="263"/>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6"/>
    </row>
    <row r="8" spans="1:78" s="305" customFormat="1" ht="15.75" x14ac:dyDescent="0.25">
      <c r="A8" s="348"/>
      <c r="B8" s="262" t="s">
        <v>397</v>
      </c>
      <c r="C8" s="263"/>
      <c r="D8" s="352">
        <v>0</v>
      </c>
      <c r="E8" s="352">
        <v>0</v>
      </c>
      <c r="F8" s="352">
        <v>0</v>
      </c>
      <c r="G8" s="352">
        <v>0</v>
      </c>
      <c r="H8" s="352">
        <v>0</v>
      </c>
      <c r="I8" s="352">
        <v>0</v>
      </c>
      <c r="J8" s="352">
        <v>0</v>
      </c>
      <c r="K8" s="352">
        <v>0</v>
      </c>
      <c r="L8" s="352">
        <v>0</v>
      </c>
      <c r="M8" s="352">
        <v>0</v>
      </c>
      <c r="N8" s="352">
        <v>0</v>
      </c>
      <c r="O8" s="352">
        <v>0</v>
      </c>
      <c r="P8" s="352">
        <v>0</v>
      </c>
      <c r="Q8" s="352">
        <v>0</v>
      </c>
      <c r="R8" s="352">
        <v>0</v>
      </c>
      <c r="S8" s="352">
        <v>0</v>
      </c>
      <c r="T8" s="352">
        <v>0</v>
      </c>
      <c r="U8" s="352">
        <v>0</v>
      </c>
      <c r="V8" s="352">
        <v>0</v>
      </c>
      <c r="W8" s="352">
        <v>0</v>
      </c>
      <c r="X8" s="352">
        <v>0</v>
      </c>
      <c r="Y8" s="352">
        <v>0</v>
      </c>
      <c r="Z8" s="352">
        <v>0</v>
      </c>
      <c r="AA8" s="352">
        <v>0</v>
      </c>
      <c r="AB8" s="352">
        <v>0</v>
      </c>
      <c r="AC8" s="352">
        <v>0</v>
      </c>
      <c r="AD8" s="352">
        <v>0</v>
      </c>
      <c r="AE8" s="352">
        <v>0</v>
      </c>
      <c r="AF8" s="352">
        <v>0</v>
      </c>
      <c r="AG8" s="352">
        <v>0</v>
      </c>
      <c r="AH8" s="352">
        <v>0</v>
      </c>
      <c r="AI8" s="352">
        <v>0</v>
      </c>
      <c r="AJ8" s="352">
        <v>0</v>
      </c>
      <c r="AK8" s="352">
        <v>0</v>
      </c>
      <c r="AL8" s="352">
        <v>0</v>
      </c>
      <c r="AM8" s="352">
        <v>0</v>
      </c>
      <c r="AN8" s="352">
        <v>0</v>
      </c>
      <c r="AO8" s="352">
        <v>0</v>
      </c>
      <c r="AP8" s="352">
        <v>0</v>
      </c>
      <c r="AQ8" s="352">
        <v>0</v>
      </c>
      <c r="AR8" s="352">
        <v>0</v>
      </c>
      <c r="AS8" s="352">
        <v>0</v>
      </c>
      <c r="AT8" s="352">
        <v>0</v>
      </c>
      <c r="AU8" s="352">
        <v>0</v>
      </c>
      <c r="AV8" s="352">
        <v>0</v>
      </c>
      <c r="AW8" s="352">
        <v>0</v>
      </c>
      <c r="AX8" s="352">
        <v>0</v>
      </c>
      <c r="AY8" s="352">
        <v>0</v>
      </c>
      <c r="AZ8" s="352">
        <v>0</v>
      </c>
      <c r="BA8" s="352">
        <v>0</v>
      </c>
      <c r="BB8" s="352">
        <v>0</v>
      </c>
      <c r="BC8" s="352">
        <v>0</v>
      </c>
      <c r="BD8" s="352">
        <v>0</v>
      </c>
      <c r="BE8" s="352">
        <v>0</v>
      </c>
      <c r="BF8" s="352">
        <v>0</v>
      </c>
      <c r="BG8" s="352">
        <v>0</v>
      </c>
      <c r="BH8" s="352">
        <v>0</v>
      </c>
      <c r="BI8" s="352">
        <v>0</v>
      </c>
      <c r="BJ8" s="352">
        <v>0</v>
      </c>
      <c r="BK8" s="352">
        <v>0</v>
      </c>
      <c r="BL8" s="352">
        <v>0</v>
      </c>
      <c r="BM8" s="352">
        <v>0</v>
      </c>
      <c r="BN8" s="352">
        <v>0</v>
      </c>
      <c r="BO8" s="352">
        <v>0</v>
      </c>
      <c r="BP8" s="352">
        <v>0</v>
      </c>
      <c r="BQ8" s="352">
        <v>0</v>
      </c>
      <c r="BR8" s="352">
        <v>0</v>
      </c>
      <c r="BS8" s="352">
        <v>0</v>
      </c>
      <c r="BT8" s="352">
        <v>0</v>
      </c>
      <c r="BU8" s="352">
        <v>142.68407248360521</v>
      </c>
      <c r="BV8" s="352">
        <v>196.28438587920274</v>
      </c>
      <c r="BW8" s="352">
        <v>205.66388890408936</v>
      </c>
      <c r="BX8" s="352">
        <v>205.62666781048313</v>
      </c>
      <c r="BY8" s="352">
        <v>204.39451788256318</v>
      </c>
      <c r="BZ8" s="353">
        <v>204.8941806977225</v>
      </c>
    </row>
    <row r="9" spans="1:78" s="305" customFormat="1" ht="26.25" customHeight="1" x14ac:dyDescent="0.25">
      <c r="A9" s="349"/>
      <c r="B9" s="262" t="s">
        <v>398</v>
      </c>
      <c r="C9" s="357"/>
      <c r="D9" s="352">
        <v>0</v>
      </c>
      <c r="E9" s="352">
        <v>0</v>
      </c>
      <c r="F9" s="352">
        <v>0</v>
      </c>
      <c r="G9" s="352">
        <v>0</v>
      </c>
      <c r="H9" s="352">
        <v>0</v>
      </c>
      <c r="I9" s="352">
        <v>0</v>
      </c>
      <c r="J9" s="352">
        <v>0</v>
      </c>
      <c r="K9" s="352">
        <v>0</v>
      </c>
      <c r="L9" s="352">
        <v>0</v>
      </c>
      <c r="M9" s="352">
        <v>0</v>
      </c>
      <c r="N9" s="352">
        <v>0</v>
      </c>
      <c r="O9" s="352">
        <v>0</v>
      </c>
      <c r="P9" s="352">
        <v>0</v>
      </c>
      <c r="Q9" s="352">
        <v>0</v>
      </c>
      <c r="R9" s="352">
        <v>0</v>
      </c>
      <c r="S9" s="352">
        <v>0</v>
      </c>
      <c r="T9" s="352">
        <v>0</v>
      </c>
      <c r="U9" s="352">
        <v>0</v>
      </c>
      <c r="V9" s="352">
        <v>0</v>
      </c>
      <c r="W9" s="352">
        <v>0</v>
      </c>
      <c r="X9" s="352">
        <v>0</v>
      </c>
      <c r="Y9" s="352">
        <v>0</v>
      </c>
      <c r="Z9" s="352">
        <v>0</v>
      </c>
      <c r="AA9" s="352">
        <v>0</v>
      </c>
      <c r="AB9" s="352">
        <v>0</v>
      </c>
      <c r="AC9" s="352">
        <v>0</v>
      </c>
      <c r="AD9" s="352">
        <v>0</v>
      </c>
      <c r="AE9" s="352">
        <v>0</v>
      </c>
      <c r="AF9" s="352">
        <v>0</v>
      </c>
      <c r="AG9" s="352">
        <v>0</v>
      </c>
      <c r="AH9" s="352">
        <f>SUM(AH10:AH11)</f>
        <v>505</v>
      </c>
      <c r="AI9" s="352">
        <f t="shared" ref="AI9:BZ9" si="5">SUM(AI10:AI11)</f>
        <v>562.88724981467749</v>
      </c>
      <c r="AJ9" s="352">
        <f t="shared" si="5"/>
        <v>636.0202001482578</v>
      </c>
      <c r="AK9" s="352">
        <f t="shared" si="5"/>
        <v>685.84818383988136</v>
      </c>
      <c r="AL9" s="352">
        <f t="shared" si="5"/>
        <v>716</v>
      </c>
      <c r="AM9" s="352">
        <f t="shared" si="5"/>
        <v>756</v>
      </c>
      <c r="AN9" s="352">
        <f t="shared" si="5"/>
        <v>759</v>
      </c>
      <c r="AO9" s="352">
        <f t="shared" si="5"/>
        <v>767</v>
      </c>
      <c r="AP9" s="352">
        <f t="shared" si="5"/>
        <v>785</v>
      </c>
      <c r="AQ9" s="352">
        <f t="shared" si="5"/>
        <v>789.25</v>
      </c>
      <c r="AR9" s="352">
        <f t="shared" si="5"/>
        <v>787.16399999999999</v>
      </c>
      <c r="AS9" s="352">
        <f t="shared" si="5"/>
        <v>771.303</v>
      </c>
      <c r="AT9" s="352">
        <f t="shared" si="5"/>
        <v>788.89200000000005</v>
      </c>
      <c r="AU9" s="352">
        <f t="shared" si="5"/>
        <v>878.78200000000004</v>
      </c>
      <c r="AV9" s="352">
        <f t="shared" si="5"/>
        <v>860.14800000000002</v>
      </c>
      <c r="AW9" s="352">
        <f t="shared" si="5"/>
        <v>868</v>
      </c>
      <c r="AX9" s="352">
        <f t="shared" si="5"/>
        <v>841.82099999999991</v>
      </c>
      <c r="AY9" s="352">
        <f t="shared" si="5"/>
        <v>821.31099999999992</v>
      </c>
      <c r="AZ9" s="352">
        <f t="shared" si="5"/>
        <v>771.62099999999998</v>
      </c>
      <c r="BA9" s="352">
        <f t="shared" si="5"/>
        <v>767.95100000000014</v>
      </c>
      <c r="BB9" s="352">
        <f t="shared" si="5"/>
        <v>744.78599999999994</v>
      </c>
      <c r="BC9" s="352">
        <f t="shared" si="5"/>
        <v>750.40700000000015</v>
      </c>
      <c r="BD9" s="352">
        <f t="shared" si="5"/>
        <v>722.57399999999996</v>
      </c>
      <c r="BE9" s="352">
        <f t="shared" si="5"/>
        <v>830.53729334177387</v>
      </c>
      <c r="BF9" s="352">
        <f t="shared" si="5"/>
        <v>836.62692212999991</v>
      </c>
      <c r="BG9" s="352">
        <f t="shared" si="5"/>
        <v>779.6027927405496</v>
      </c>
      <c r="BH9" s="352">
        <f t="shared" si="5"/>
        <v>720.87099999999998</v>
      </c>
      <c r="BI9" s="352">
        <f t="shared" si="5"/>
        <v>697.05176069000004</v>
      </c>
      <c r="BJ9" s="352">
        <f t="shared" si="5"/>
        <v>642.11463335999997</v>
      </c>
      <c r="BK9" s="352">
        <f t="shared" si="5"/>
        <v>600.31661291890316</v>
      </c>
      <c r="BL9" s="352">
        <f t="shared" si="5"/>
        <v>559.92442127000004</v>
      </c>
      <c r="BM9" s="352">
        <f t="shared" si="5"/>
        <v>548.03660721503923</v>
      </c>
      <c r="BN9" s="352">
        <f t="shared" si="5"/>
        <v>529.75740402523707</v>
      </c>
      <c r="BO9" s="352">
        <f t="shared" si="5"/>
        <v>518.53362152957493</v>
      </c>
      <c r="BP9" s="352">
        <f t="shared" si="5"/>
        <v>523.88457191740724</v>
      </c>
      <c r="BQ9" s="352">
        <f t="shared" si="5"/>
        <v>513.45475950999992</v>
      </c>
      <c r="BR9" s="352">
        <f t="shared" si="5"/>
        <v>516.08061811252776</v>
      </c>
      <c r="BS9" s="352">
        <f t="shared" si="5"/>
        <v>522.03452683860587</v>
      </c>
      <c r="BT9" s="352">
        <f t="shared" si="5"/>
        <v>516.30467009524364</v>
      </c>
      <c r="BU9" s="352">
        <f t="shared" si="5"/>
        <v>368.91269524449177</v>
      </c>
      <c r="BV9" s="352">
        <f t="shared" si="5"/>
        <v>264.72858055587244</v>
      </c>
      <c r="BW9" s="352">
        <f t="shared" si="5"/>
        <v>231.9391374083047</v>
      </c>
      <c r="BX9" s="352">
        <f t="shared" si="5"/>
        <v>201.95676598448205</v>
      </c>
      <c r="BY9" s="352">
        <f t="shared" si="5"/>
        <v>175.9111698990381</v>
      </c>
      <c r="BZ9" s="353">
        <f t="shared" si="5"/>
        <v>151.48450453884058</v>
      </c>
    </row>
    <row r="10" spans="1:78" s="305" customFormat="1" x14ac:dyDescent="0.2">
      <c r="A10" s="348"/>
      <c r="B10" s="120" t="s">
        <v>326</v>
      </c>
      <c r="C10" s="263"/>
      <c r="D10" s="355" t="s">
        <v>406</v>
      </c>
      <c r="E10" s="355" t="s">
        <v>406</v>
      </c>
      <c r="F10" s="355" t="s">
        <v>406</v>
      </c>
      <c r="G10" s="355" t="s">
        <v>406</v>
      </c>
      <c r="H10" s="355" t="s">
        <v>406</v>
      </c>
      <c r="I10" s="355" t="s">
        <v>406</v>
      </c>
      <c r="J10" s="355" t="s">
        <v>406</v>
      </c>
      <c r="K10" s="355" t="s">
        <v>406</v>
      </c>
      <c r="L10" s="355" t="s">
        <v>406</v>
      </c>
      <c r="M10" s="355" t="s">
        <v>406</v>
      </c>
      <c r="N10" s="355" t="s">
        <v>406</v>
      </c>
      <c r="O10" s="355" t="s">
        <v>406</v>
      </c>
      <c r="P10" s="355" t="s">
        <v>406</v>
      </c>
      <c r="Q10" s="355" t="s">
        <v>406</v>
      </c>
      <c r="R10" s="355" t="s">
        <v>406</v>
      </c>
      <c r="S10" s="355" t="s">
        <v>406</v>
      </c>
      <c r="T10" s="355" t="s">
        <v>406</v>
      </c>
      <c r="U10" s="355" t="s">
        <v>406</v>
      </c>
      <c r="V10" s="355" t="s">
        <v>406</v>
      </c>
      <c r="W10" s="355" t="s">
        <v>406</v>
      </c>
      <c r="X10" s="355" t="s">
        <v>406</v>
      </c>
      <c r="Y10" s="355" t="s">
        <v>406</v>
      </c>
      <c r="Z10" s="355" t="s">
        <v>406</v>
      </c>
      <c r="AA10" s="355" t="s">
        <v>406</v>
      </c>
      <c r="AB10" s="355" t="s">
        <v>406</v>
      </c>
      <c r="AC10" s="355" t="s">
        <v>406</v>
      </c>
      <c r="AD10" s="355" t="s">
        <v>406</v>
      </c>
      <c r="AE10" s="355" t="s">
        <v>406</v>
      </c>
      <c r="AF10" s="355" t="s">
        <v>406</v>
      </c>
      <c r="AG10" s="355" t="s">
        <v>406</v>
      </c>
      <c r="AH10" s="355">
        <v>433.19637841651365</v>
      </c>
      <c r="AI10" s="355">
        <v>491.57804255409542</v>
      </c>
      <c r="AJ10" s="355">
        <v>554.82967264977924</v>
      </c>
      <c r="AK10" s="355">
        <v>597.63212258588965</v>
      </c>
      <c r="AL10" s="355">
        <v>630.14592004132612</v>
      </c>
      <c r="AM10" s="355">
        <v>661.919258538132</v>
      </c>
      <c r="AN10" s="355">
        <v>665.25957529428422</v>
      </c>
      <c r="AO10" s="355">
        <v>668.58081446977872</v>
      </c>
      <c r="AP10" s="355">
        <v>686.54822330144486</v>
      </c>
      <c r="AQ10" s="355">
        <v>687.83778406598583</v>
      </c>
      <c r="AR10" s="355">
        <v>683.46392070541924</v>
      </c>
      <c r="AS10" s="355">
        <v>656.05418789515488</v>
      </c>
      <c r="AT10" s="355">
        <v>683.68441738207923</v>
      </c>
      <c r="AU10" s="355">
        <v>746.31190271576043</v>
      </c>
      <c r="AV10" s="355">
        <v>720.91047448732343</v>
      </c>
      <c r="AW10" s="355">
        <v>722.98375426855523</v>
      </c>
      <c r="AX10" s="355">
        <v>701.70056148671415</v>
      </c>
      <c r="AY10" s="355">
        <v>683.57531623989541</v>
      </c>
      <c r="AZ10" s="355">
        <v>648.47078202168245</v>
      </c>
      <c r="BA10" s="355">
        <v>655.47438801712497</v>
      </c>
      <c r="BB10" s="355">
        <v>638.58108077177928</v>
      </c>
      <c r="BC10" s="355">
        <v>650.31584786041594</v>
      </c>
      <c r="BD10" s="355">
        <v>631.10693085508979</v>
      </c>
      <c r="BE10" s="355">
        <v>736.26207961364651</v>
      </c>
      <c r="BF10" s="355">
        <v>738.48558911616817</v>
      </c>
      <c r="BG10" s="355">
        <v>691.18314787227746</v>
      </c>
      <c r="BH10" s="355">
        <v>636.20925212450004</v>
      </c>
      <c r="BI10" s="355">
        <v>618.61569305871558</v>
      </c>
      <c r="BJ10" s="355">
        <v>572.93044173153885</v>
      </c>
      <c r="BK10" s="355">
        <v>547.30458607473906</v>
      </c>
      <c r="BL10" s="355">
        <v>515.55293311502305</v>
      </c>
      <c r="BM10" s="355">
        <v>512.88008897976067</v>
      </c>
      <c r="BN10" s="355">
        <v>492.72786275860085</v>
      </c>
      <c r="BO10" s="355">
        <v>489.66027087611786</v>
      </c>
      <c r="BP10" s="355">
        <v>502.77979164042989</v>
      </c>
      <c r="BQ10" s="355">
        <v>499.19309366482179</v>
      </c>
      <c r="BR10" s="355">
        <v>506.96691126187358</v>
      </c>
      <c r="BS10" s="355">
        <v>516.5294929940469</v>
      </c>
      <c r="BT10" s="355">
        <v>512.97957527602387</v>
      </c>
      <c r="BU10" s="355">
        <v>366.03763922589314</v>
      </c>
      <c r="BV10" s="355">
        <v>263.04611885400993</v>
      </c>
      <c r="BW10" s="355">
        <v>230.99318782863494</v>
      </c>
      <c r="BX10" s="355">
        <v>201.44477720427108</v>
      </c>
      <c r="BY10" s="355">
        <v>175.64388571729344</v>
      </c>
      <c r="BZ10" s="356">
        <v>151.35284273718997</v>
      </c>
    </row>
    <row r="11" spans="1:78" s="305" customFormat="1" x14ac:dyDescent="0.2">
      <c r="A11" s="348"/>
      <c r="B11" s="120" t="s">
        <v>325</v>
      </c>
      <c r="C11" s="263"/>
      <c r="D11" s="355" t="s">
        <v>406</v>
      </c>
      <c r="E11" s="355" t="s">
        <v>406</v>
      </c>
      <c r="F11" s="355" t="s">
        <v>406</v>
      </c>
      <c r="G11" s="355" t="s">
        <v>406</v>
      </c>
      <c r="H11" s="355" t="s">
        <v>406</v>
      </c>
      <c r="I11" s="355" t="s">
        <v>406</v>
      </c>
      <c r="J11" s="355" t="s">
        <v>406</v>
      </c>
      <c r="K11" s="355" t="s">
        <v>406</v>
      </c>
      <c r="L11" s="355" t="s">
        <v>406</v>
      </c>
      <c r="M11" s="355" t="s">
        <v>406</v>
      </c>
      <c r="N11" s="355" t="s">
        <v>406</v>
      </c>
      <c r="O11" s="355" t="s">
        <v>406</v>
      </c>
      <c r="P11" s="355" t="s">
        <v>406</v>
      </c>
      <c r="Q11" s="355" t="s">
        <v>406</v>
      </c>
      <c r="R11" s="355" t="s">
        <v>406</v>
      </c>
      <c r="S11" s="355" t="s">
        <v>406</v>
      </c>
      <c r="T11" s="355" t="s">
        <v>406</v>
      </c>
      <c r="U11" s="355" t="s">
        <v>406</v>
      </c>
      <c r="V11" s="355" t="s">
        <v>406</v>
      </c>
      <c r="W11" s="355" t="s">
        <v>406</v>
      </c>
      <c r="X11" s="355" t="s">
        <v>406</v>
      </c>
      <c r="Y11" s="355" t="s">
        <v>406</v>
      </c>
      <c r="Z11" s="355" t="s">
        <v>406</v>
      </c>
      <c r="AA11" s="355" t="s">
        <v>406</v>
      </c>
      <c r="AB11" s="355" t="s">
        <v>406</v>
      </c>
      <c r="AC11" s="355" t="s">
        <v>406</v>
      </c>
      <c r="AD11" s="355" t="s">
        <v>406</v>
      </c>
      <c r="AE11" s="355" t="s">
        <v>406</v>
      </c>
      <c r="AF11" s="355" t="s">
        <v>406</v>
      </c>
      <c r="AG11" s="355" t="s">
        <v>406</v>
      </c>
      <c r="AH11" s="355">
        <v>71.803621583486347</v>
      </c>
      <c r="AI11" s="355">
        <v>71.309207260582085</v>
      </c>
      <c r="AJ11" s="355">
        <v>81.190527498478616</v>
      </c>
      <c r="AK11" s="355">
        <v>88.216061253991739</v>
      </c>
      <c r="AL11" s="355">
        <v>85.854079958673921</v>
      </c>
      <c r="AM11" s="355">
        <v>94.080741461868001</v>
      </c>
      <c r="AN11" s="355">
        <v>93.74042470571581</v>
      </c>
      <c r="AO11" s="355">
        <v>98.41918553022127</v>
      </c>
      <c r="AP11" s="355">
        <v>98.451776698555136</v>
      </c>
      <c r="AQ11" s="355">
        <v>101.4122159340142</v>
      </c>
      <c r="AR11" s="355">
        <v>103.7000792945807</v>
      </c>
      <c r="AS11" s="355">
        <v>115.24881210484507</v>
      </c>
      <c r="AT11" s="355">
        <v>105.20758261792079</v>
      </c>
      <c r="AU11" s="355">
        <v>132.47009728423961</v>
      </c>
      <c r="AV11" s="355">
        <v>139.23752551267657</v>
      </c>
      <c r="AW11" s="355">
        <v>145.01624573144477</v>
      </c>
      <c r="AX11" s="355">
        <v>140.12043851328579</v>
      </c>
      <c r="AY11" s="355">
        <v>137.73568376010451</v>
      </c>
      <c r="AZ11" s="355">
        <v>123.15021797831749</v>
      </c>
      <c r="BA11" s="355">
        <v>112.47661198287514</v>
      </c>
      <c r="BB11" s="355">
        <v>106.20491922822067</v>
      </c>
      <c r="BC11" s="355">
        <v>100.0911521395842</v>
      </c>
      <c r="BD11" s="355">
        <v>91.467069144910184</v>
      </c>
      <c r="BE11" s="355">
        <v>94.275213728127369</v>
      </c>
      <c r="BF11" s="355">
        <v>98.141333013831741</v>
      </c>
      <c r="BG11" s="355">
        <v>88.419644868272087</v>
      </c>
      <c r="BH11" s="355">
        <v>84.661747875499969</v>
      </c>
      <c r="BI11" s="355">
        <v>78.43606763128443</v>
      </c>
      <c r="BJ11" s="355">
        <v>69.184191628461178</v>
      </c>
      <c r="BK11" s="355">
        <v>53.012026844164069</v>
      </c>
      <c r="BL11" s="355">
        <v>44.371488154976973</v>
      </c>
      <c r="BM11" s="355">
        <v>35.156518235278511</v>
      </c>
      <c r="BN11" s="355">
        <v>37.029541266636251</v>
      </c>
      <c r="BO11" s="355">
        <v>28.873350653457123</v>
      </c>
      <c r="BP11" s="355">
        <v>21.10478027697734</v>
      </c>
      <c r="BQ11" s="355">
        <v>14.26166584517814</v>
      </c>
      <c r="BR11" s="355">
        <v>9.1137068506542054</v>
      </c>
      <c r="BS11" s="355">
        <v>5.5050338445589686</v>
      </c>
      <c r="BT11" s="355">
        <v>3.3250948192197995</v>
      </c>
      <c r="BU11" s="355">
        <v>2.8750560185985994</v>
      </c>
      <c r="BV11" s="355">
        <v>1.682461701862519</v>
      </c>
      <c r="BW11" s="355">
        <v>0.94594957966976845</v>
      </c>
      <c r="BX11" s="355">
        <v>0.51198878021098426</v>
      </c>
      <c r="BY11" s="355">
        <v>0.26728418174465185</v>
      </c>
      <c r="BZ11" s="356">
        <v>0.13166180165060132</v>
      </c>
    </row>
    <row r="12" spans="1:78" s="305" customFormat="1" ht="26.25" customHeight="1" x14ac:dyDescent="0.25">
      <c r="A12" s="348"/>
      <c r="B12" s="262" t="s">
        <v>399</v>
      </c>
      <c r="C12" s="120"/>
      <c r="D12" s="352">
        <v>0</v>
      </c>
      <c r="E12" s="352">
        <v>0</v>
      </c>
      <c r="F12" s="352">
        <v>0</v>
      </c>
      <c r="G12" s="352">
        <v>0</v>
      </c>
      <c r="H12" s="352">
        <v>0</v>
      </c>
      <c r="I12" s="352">
        <v>0</v>
      </c>
      <c r="J12" s="352">
        <v>0</v>
      </c>
      <c r="K12" s="352">
        <v>0</v>
      </c>
      <c r="L12" s="352">
        <v>0</v>
      </c>
      <c r="M12" s="352">
        <v>0</v>
      </c>
      <c r="N12" s="352">
        <v>0</v>
      </c>
      <c r="O12" s="352">
        <v>0</v>
      </c>
      <c r="P12" s="352">
        <v>0</v>
      </c>
      <c r="Q12" s="352">
        <v>0</v>
      </c>
      <c r="R12" s="352">
        <v>0</v>
      </c>
      <c r="S12" s="352">
        <v>0</v>
      </c>
      <c r="T12" s="352">
        <v>0</v>
      </c>
      <c r="U12" s="352">
        <v>0</v>
      </c>
      <c r="V12" s="352">
        <v>0</v>
      </c>
      <c r="W12" s="352">
        <v>0</v>
      </c>
      <c r="X12" s="352">
        <v>0</v>
      </c>
      <c r="Y12" s="352">
        <v>0</v>
      </c>
      <c r="Z12" s="352">
        <v>0</v>
      </c>
      <c r="AA12" s="352">
        <v>0</v>
      </c>
      <c r="AB12" s="352">
        <v>0</v>
      </c>
      <c r="AC12" s="352">
        <v>0</v>
      </c>
      <c r="AD12" s="352">
        <v>0</v>
      </c>
      <c r="AE12" s="352">
        <v>0</v>
      </c>
      <c r="AF12" s="352">
        <v>0</v>
      </c>
      <c r="AG12" s="352">
        <v>0</v>
      </c>
      <c r="AH12" s="352">
        <f t="shared" ref="AH12:BM12" si="6">SUM(AH13:AH14)</f>
        <v>0</v>
      </c>
      <c r="AI12" s="352">
        <f t="shared" si="6"/>
        <v>0.11275018532246109</v>
      </c>
      <c r="AJ12" s="352">
        <f t="shared" si="6"/>
        <v>1.9797998517420314</v>
      </c>
      <c r="AK12" s="352">
        <f t="shared" si="6"/>
        <v>5.1518161601186057</v>
      </c>
      <c r="AL12" s="352">
        <f t="shared" si="6"/>
        <v>9</v>
      </c>
      <c r="AM12" s="352">
        <f t="shared" si="6"/>
        <v>14.999999999999998</v>
      </c>
      <c r="AN12" s="352">
        <f t="shared" si="6"/>
        <v>26</v>
      </c>
      <c r="AO12" s="352">
        <f t="shared" si="6"/>
        <v>33</v>
      </c>
      <c r="AP12" s="352">
        <f t="shared" si="6"/>
        <v>40</v>
      </c>
      <c r="AQ12" s="352">
        <f t="shared" si="6"/>
        <v>50.000000000000007</v>
      </c>
      <c r="AR12" s="352">
        <f t="shared" si="6"/>
        <v>63</v>
      </c>
      <c r="AS12" s="352">
        <f t="shared" si="6"/>
        <v>81</v>
      </c>
      <c r="AT12" s="352">
        <f t="shared" si="6"/>
        <v>100.494</v>
      </c>
      <c r="AU12" s="352">
        <f t="shared" si="6"/>
        <v>131.81700000000001</v>
      </c>
      <c r="AV12" s="352">
        <f t="shared" si="6"/>
        <v>149.852</v>
      </c>
      <c r="AW12" s="352">
        <f t="shared" si="6"/>
        <v>172</v>
      </c>
      <c r="AX12" s="352">
        <f t="shared" si="6"/>
        <v>180.179</v>
      </c>
      <c r="AY12" s="352">
        <f t="shared" si="6"/>
        <v>195.07400000000001</v>
      </c>
      <c r="AZ12" s="352">
        <f t="shared" si="6"/>
        <v>209.62</v>
      </c>
      <c r="BA12" s="352">
        <f t="shared" si="6"/>
        <v>219.12200000000001</v>
      </c>
      <c r="BB12" s="352">
        <f t="shared" si="6"/>
        <v>229.62</v>
      </c>
      <c r="BC12" s="352">
        <f t="shared" si="6"/>
        <v>251.28299999999999</v>
      </c>
      <c r="BD12" s="352">
        <f t="shared" si="6"/>
        <v>263.27600000000001</v>
      </c>
      <c r="BE12" s="352">
        <f t="shared" si="6"/>
        <v>268.75837131822618</v>
      </c>
      <c r="BF12" s="352">
        <f t="shared" si="6"/>
        <v>250.78770996</v>
      </c>
      <c r="BG12" s="352">
        <f t="shared" si="6"/>
        <v>227.07527540672788</v>
      </c>
      <c r="BH12" s="352">
        <f t="shared" si="6"/>
        <v>201.93699999999998</v>
      </c>
      <c r="BI12" s="352">
        <f t="shared" si="6"/>
        <v>177.48814832000002</v>
      </c>
      <c r="BJ12" s="352">
        <f t="shared" si="6"/>
        <v>154.43310238999999</v>
      </c>
      <c r="BK12" s="352">
        <f t="shared" si="6"/>
        <v>135.85556475999999</v>
      </c>
      <c r="BL12" s="352">
        <f t="shared" si="6"/>
        <v>114.82576818</v>
      </c>
      <c r="BM12" s="352">
        <f t="shared" si="6"/>
        <v>101.60390247496059</v>
      </c>
      <c r="BN12" s="352">
        <f t="shared" ref="BN12:BZ12" si="7">SUM(BN13:BN14)</f>
        <v>83.766830504763064</v>
      </c>
      <c r="BO12" s="352">
        <f t="shared" si="7"/>
        <v>75.424392390424856</v>
      </c>
      <c r="BP12" s="352">
        <f t="shared" si="7"/>
        <v>68.65537360259259</v>
      </c>
      <c r="BQ12" s="352">
        <f t="shared" si="7"/>
        <v>68.776242409999995</v>
      </c>
      <c r="BR12" s="352">
        <f t="shared" si="7"/>
        <v>54.585042177472431</v>
      </c>
      <c r="BS12" s="352">
        <f t="shared" si="7"/>
        <v>46.88593851139494</v>
      </c>
      <c r="BT12" s="352">
        <f t="shared" si="7"/>
        <v>41.032823404756357</v>
      </c>
      <c r="BU12" s="352">
        <f t="shared" si="7"/>
        <v>35.614104826291758</v>
      </c>
      <c r="BV12" s="352">
        <f t="shared" si="7"/>
        <v>29.634705443452066</v>
      </c>
      <c r="BW12" s="352">
        <f t="shared" si="7"/>
        <v>24.649359096921994</v>
      </c>
      <c r="BX12" s="352">
        <f t="shared" si="7"/>
        <v>19.894175771825164</v>
      </c>
      <c r="BY12" s="352">
        <f t="shared" si="7"/>
        <v>15.408688377533098</v>
      </c>
      <c r="BZ12" s="353">
        <f t="shared" si="7"/>
        <v>11.139220818086489</v>
      </c>
    </row>
    <row r="13" spans="1:78" s="305" customFormat="1" x14ac:dyDescent="0.2">
      <c r="A13" s="348"/>
      <c r="B13" s="120" t="s">
        <v>326</v>
      </c>
      <c r="C13" s="263"/>
      <c r="D13" s="355" t="s">
        <v>406</v>
      </c>
      <c r="E13" s="355" t="s">
        <v>406</v>
      </c>
      <c r="F13" s="355" t="s">
        <v>406</v>
      </c>
      <c r="G13" s="355" t="s">
        <v>406</v>
      </c>
      <c r="H13" s="355" t="s">
        <v>406</v>
      </c>
      <c r="I13" s="355" t="s">
        <v>406</v>
      </c>
      <c r="J13" s="355" t="s">
        <v>406</v>
      </c>
      <c r="K13" s="355" t="s">
        <v>406</v>
      </c>
      <c r="L13" s="355" t="s">
        <v>406</v>
      </c>
      <c r="M13" s="355" t="s">
        <v>406</v>
      </c>
      <c r="N13" s="355" t="s">
        <v>406</v>
      </c>
      <c r="O13" s="355" t="s">
        <v>406</v>
      </c>
      <c r="P13" s="355" t="s">
        <v>406</v>
      </c>
      <c r="Q13" s="355" t="s">
        <v>406</v>
      </c>
      <c r="R13" s="355" t="s">
        <v>406</v>
      </c>
      <c r="S13" s="355" t="s">
        <v>406</v>
      </c>
      <c r="T13" s="355" t="s">
        <v>406</v>
      </c>
      <c r="U13" s="355" t="s">
        <v>406</v>
      </c>
      <c r="V13" s="355" t="s">
        <v>406</v>
      </c>
      <c r="W13" s="355" t="s">
        <v>406</v>
      </c>
      <c r="X13" s="355" t="s">
        <v>406</v>
      </c>
      <c r="Y13" s="355" t="s">
        <v>406</v>
      </c>
      <c r="Z13" s="355" t="s">
        <v>406</v>
      </c>
      <c r="AA13" s="355" t="s">
        <v>406</v>
      </c>
      <c r="AB13" s="355" t="s">
        <v>406</v>
      </c>
      <c r="AC13" s="355" t="s">
        <v>406</v>
      </c>
      <c r="AD13" s="355" t="s">
        <v>406</v>
      </c>
      <c r="AE13" s="355" t="s">
        <v>406</v>
      </c>
      <c r="AF13" s="355" t="s">
        <v>406</v>
      </c>
      <c r="AG13" s="355" t="s">
        <v>406</v>
      </c>
      <c r="AH13" s="355">
        <v>0</v>
      </c>
      <c r="AI13" s="355">
        <v>0.11206975139097579</v>
      </c>
      <c r="AJ13" s="355">
        <v>1.9559041394144265</v>
      </c>
      <c r="AK13" s="355">
        <v>5.0585443704334674</v>
      </c>
      <c r="AL13" s="355">
        <v>8.7827442902784227</v>
      </c>
      <c r="AM13" s="355">
        <v>14.547383938080046</v>
      </c>
      <c r="AN13" s="355">
        <v>25.200944752617477</v>
      </c>
      <c r="AO13" s="355">
        <v>31.504743957915213</v>
      </c>
      <c r="AP13" s="355">
        <v>37.911238941429318</v>
      </c>
      <c r="AQ13" s="355">
        <v>47.069913087934566</v>
      </c>
      <c r="AR13" s="355">
        <v>58.896281800391392</v>
      </c>
      <c r="AS13" s="355">
        <v>74.07692307692308</v>
      </c>
      <c r="AT13" s="355">
        <v>91.577492841228676</v>
      </c>
      <c r="AU13" s="355">
        <v>117.29437072428964</v>
      </c>
      <c r="AV13" s="355">
        <v>131.3422809077048</v>
      </c>
      <c r="AW13" s="355">
        <v>150.21983887907462</v>
      </c>
      <c r="AX13" s="355">
        <v>157.36262069414141</v>
      </c>
      <c r="AY13" s="355">
        <v>168.15600838473355</v>
      </c>
      <c r="AZ13" s="355">
        <v>181.41047939847496</v>
      </c>
      <c r="BA13" s="355">
        <v>192.10670709999971</v>
      </c>
      <c r="BB13" s="355">
        <v>201.31550583145179</v>
      </c>
      <c r="BC13" s="355">
        <v>222.24598609428827</v>
      </c>
      <c r="BD13" s="355">
        <v>234.76715728678226</v>
      </c>
      <c r="BE13" s="355">
        <v>238.79510529135356</v>
      </c>
      <c r="BF13" s="355">
        <v>219.73165192058175</v>
      </c>
      <c r="BG13" s="355">
        <v>193.369</v>
      </c>
      <c r="BH13" s="355">
        <v>168.06399999999999</v>
      </c>
      <c r="BI13" s="355">
        <v>145.82337039453446</v>
      </c>
      <c r="BJ13" s="355">
        <v>125.21887532471118</v>
      </c>
      <c r="BK13" s="355">
        <v>109.93033523194052</v>
      </c>
      <c r="BL13" s="355">
        <v>93.800845414279749</v>
      </c>
      <c r="BM13" s="355">
        <v>85.276843175502719</v>
      </c>
      <c r="BN13" s="355">
        <v>70.562745196511173</v>
      </c>
      <c r="BO13" s="355">
        <v>66.952021430840631</v>
      </c>
      <c r="BP13" s="355">
        <v>61.481935140817022</v>
      </c>
      <c r="BQ13" s="355">
        <v>64.529378218725824</v>
      </c>
      <c r="BR13" s="355">
        <v>51.410505015048706</v>
      </c>
      <c r="BS13" s="355">
        <v>45.57355537163707</v>
      </c>
      <c r="BT13" s="355">
        <v>39.499139075463006</v>
      </c>
      <c r="BU13" s="355">
        <v>35.120819500329596</v>
      </c>
      <c r="BV13" s="355">
        <v>29.634705443452066</v>
      </c>
      <c r="BW13" s="355">
        <v>24.649359096921994</v>
      </c>
      <c r="BX13" s="355">
        <v>19.894175771825164</v>
      </c>
      <c r="BY13" s="355">
        <v>15.408688377533098</v>
      </c>
      <c r="BZ13" s="356">
        <v>11.139220818086489</v>
      </c>
    </row>
    <row r="14" spans="1:78" s="305" customFormat="1" x14ac:dyDescent="0.2">
      <c r="B14" s="62" t="s">
        <v>325</v>
      </c>
      <c r="C14" s="98"/>
      <c r="D14" s="355" t="s">
        <v>406</v>
      </c>
      <c r="E14" s="355" t="s">
        <v>406</v>
      </c>
      <c r="F14" s="355" t="s">
        <v>406</v>
      </c>
      <c r="G14" s="355" t="s">
        <v>406</v>
      </c>
      <c r="H14" s="355" t="s">
        <v>406</v>
      </c>
      <c r="I14" s="355" t="s">
        <v>406</v>
      </c>
      <c r="J14" s="355" t="s">
        <v>406</v>
      </c>
      <c r="K14" s="355" t="s">
        <v>406</v>
      </c>
      <c r="L14" s="355" t="s">
        <v>406</v>
      </c>
      <c r="M14" s="355" t="s">
        <v>406</v>
      </c>
      <c r="N14" s="355" t="s">
        <v>406</v>
      </c>
      <c r="O14" s="355" t="s">
        <v>406</v>
      </c>
      <c r="P14" s="355" t="s">
        <v>406</v>
      </c>
      <c r="Q14" s="355" t="s">
        <v>406</v>
      </c>
      <c r="R14" s="355" t="s">
        <v>406</v>
      </c>
      <c r="S14" s="355" t="s">
        <v>406</v>
      </c>
      <c r="T14" s="355" t="s">
        <v>406</v>
      </c>
      <c r="U14" s="355" t="s">
        <v>406</v>
      </c>
      <c r="V14" s="355" t="s">
        <v>406</v>
      </c>
      <c r="W14" s="355" t="s">
        <v>406</v>
      </c>
      <c r="X14" s="355" t="s">
        <v>406</v>
      </c>
      <c r="Y14" s="355" t="s">
        <v>406</v>
      </c>
      <c r="Z14" s="355" t="s">
        <v>406</v>
      </c>
      <c r="AA14" s="355" t="s">
        <v>406</v>
      </c>
      <c r="AB14" s="355" t="s">
        <v>406</v>
      </c>
      <c r="AC14" s="355" t="s">
        <v>406</v>
      </c>
      <c r="AD14" s="355" t="s">
        <v>406</v>
      </c>
      <c r="AE14" s="355" t="s">
        <v>406</v>
      </c>
      <c r="AF14" s="355" t="s">
        <v>406</v>
      </c>
      <c r="AG14" s="355" t="s">
        <v>406</v>
      </c>
      <c r="AH14" s="355">
        <v>0</v>
      </c>
      <c r="AI14" s="355">
        <v>6.8043393148529703E-4</v>
      </c>
      <c r="AJ14" s="355">
        <v>2.389571232760496E-2</v>
      </c>
      <c r="AK14" s="355">
        <v>9.3271789685138398E-2</v>
      </c>
      <c r="AL14" s="355">
        <v>0.21725570972157768</v>
      </c>
      <c r="AM14" s="355">
        <v>0.45261606191995341</v>
      </c>
      <c r="AN14" s="355">
        <v>0.79905524738252098</v>
      </c>
      <c r="AO14" s="355">
        <v>1.4952560420847878</v>
      </c>
      <c r="AP14" s="355">
        <v>2.0887610585706842</v>
      </c>
      <c r="AQ14" s="355">
        <v>2.9300869120654411</v>
      </c>
      <c r="AR14" s="355">
        <v>4.1037181996086094</v>
      </c>
      <c r="AS14" s="355">
        <v>6.9230769230769234</v>
      </c>
      <c r="AT14" s="355">
        <v>8.9165071587713225</v>
      </c>
      <c r="AU14" s="355">
        <v>14.522629275710372</v>
      </c>
      <c r="AV14" s="355">
        <v>18.509719092295203</v>
      </c>
      <c r="AW14" s="355">
        <v>21.780161120925374</v>
      </c>
      <c r="AX14" s="355">
        <v>22.816379305858582</v>
      </c>
      <c r="AY14" s="355">
        <v>26.917991615266445</v>
      </c>
      <c r="AZ14" s="355">
        <v>28.20952060152505</v>
      </c>
      <c r="BA14" s="355">
        <v>27.015292900000315</v>
      </c>
      <c r="BB14" s="355">
        <v>28.304494168548207</v>
      </c>
      <c r="BC14" s="355">
        <v>29.037013905711706</v>
      </c>
      <c r="BD14" s="355">
        <v>28.508842713217764</v>
      </c>
      <c r="BE14" s="355">
        <v>29.963266026872617</v>
      </c>
      <c r="BF14" s="355">
        <v>31.056058039418243</v>
      </c>
      <c r="BG14" s="355">
        <v>33.70627540672789</v>
      </c>
      <c r="BH14" s="355">
        <v>33.872999999999998</v>
      </c>
      <c r="BI14" s="355">
        <v>31.66477792546555</v>
      </c>
      <c r="BJ14" s="355">
        <v>29.214227065288803</v>
      </c>
      <c r="BK14" s="355">
        <v>25.925229528059475</v>
      </c>
      <c r="BL14" s="355">
        <v>21.024922765720252</v>
      </c>
      <c r="BM14" s="355">
        <v>16.327059299457879</v>
      </c>
      <c r="BN14" s="355">
        <v>13.204085308251896</v>
      </c>
      <c r="BO14" s="355">
        <v>8.4723709595842251</v>
      </c>
      <c r="BP14" s="355">
        <v>7.1734384617755698</v>
      </c>
      <c r="BQ14" s="355">
        <v>4.2468641912741756</v>
      </c>
      <c r="BR14" s="355">
        <v>3.174537162423726</v>
      </c>
      <c r="BS14" s="355">
        <v>1.3123831397578662</v>
      </c>
      <c r="BT14" s="355">
        <v>1.53368432929335</v>
      </c>
      <c r="BU14" s="355">
        <v>0.49328532596216146</v>
      </c>
      <c r="BV14" s="355">
        <v>0</v>
      </c>
      <c r="BW14" s="355">
        <v>0</v>
      </c>
      <c r="BX14" s="355">
        <v>0</v>
      </c>
      <c r="BY14" s="355">
        <v>0</v>
      </c>
      <c r="BZ14" s="356">
        <v>0</v>
      </c>
    </row>
    <row r="15" spans="1:78" s="305" customFormat="1" ht="26.25" customHeight="1" x14ac:dyDescent="0.25">
      <c r="B15" s="262" t="s">
        <v>400</v>
      </c>
      <c r="C15" s="98"/>
      <c r="D15" s="352">
        <f>SUM(D16, D17,D18)</f>
        <v>0</v>
      </c>
      <c r="E15" s="352">
        <f t="shared" ref="E15:BP15" si="8">SUM(E16, E17,E18)</f>
        <v>0</v>
      </c>
      <c r="F15" s="352">
        <f t="shared" si="8"/>
        <v>0</v>
      </c>
      <c r="G15" s="352">
        <f t="shared" si="8"/>
        <v>0</v>
      </c>
      <c r="H15" s="352">
        <f t="shared" si="8"/>
        <v>0</v>
      </c>
      <c r="I15" s="352">
        <f t="shared" si="8"/>
        <v>0</v>
      </c>
      <c r="J15" s="352">
        <f t="shared" si="8"/>
        <v>0</v>
      </c>
      <c r="K15" s="352">
        <f t="shared" si="8"/>
        <v>0</v>
      </c>
      <c r="L15" s="352">
        <f t="shared" si="8"/>
        <v>0</v>
      </c>
      <c r="M15" s="352">
        <f t="shared" si="8"/>
        <v>0</v>
      </c>
      <c r="N15" s="352">
        <f t="shared" si="8"/>
        <v>0</v>
      </c>
      <c r="O15" s="352">
        <f t="shared" si="8"/>
        <v>0</v>
      </c>
      <c r="P15" s="352">
        <f t="shared" si="8"/>
        <v>0</v>
      </c>
      <c r="Q15" s="352">
        <f t="shared" si="8"/>
        <v>0</v>
      </c>
      <c r="R15" s="352">
        <f t="shared" si="8"/>
        <v>0</v>
      </c>
      <c r="S15" s="352">
        <f t="shared" si="8"/>
        <v>0</v>
      </c>
      <c r="T15" s="352">
        <f t="shared" si="8"/>
        <v>0</v>
      </c>
      <c r="U15" s="352">
        <f t="shared" si="8"/>
        <v>0</v>
      </c>
      <c r="V15" s="352">
        <f t="shared" si="8"/>
        <v>0</v>
      </c>
      <c r="W15" s="352">
        <f t="shared" si="8"/>
        <v>0</v>
      </c>
      <c r="X15" s="352">
        <f t="shared" si="8"/>
        <v>0</v>
      </c>
      <c r="Y15" s="352">
        <f t="shared" si="8"/>
        <v>0</v>
      </c>
      <c r="Z15" s="352">
        <f t="shared" si="8"/>
        <v>0</v>
      </c>
      <c r="AA15" s="352">
        <f t="shared" si="8"/>
        <v>0</v>
      </c>
      <c r="AB15" s="352">
        <f t="shared" si="8"/>
        <v>0</v>
      </c>
      <c r="AC15" s="352">
        <f t="shared" si="8"/>
        <v>0</v>
      </c>
      <c r="AD15" s="352">
        <f t="shared" si="8"/>
        <v>0</v>
      </c>
      <c r="AE15" s="352">
        <f t="shared" si="8"/>
        <v>0</v>
      </c>
      <c r="AF15" s="352">
        <f t="shared" si="8"/>
        <v>0</v>
      </c>
      <c r="AG15" s="352">
        <f t="shared" si="8"/>
        <v>0</v>
      </c>
      <c r="AH15" s="352">
        <f t="shared" si="8"/>
        <v>0</v>
      </c>
      <c r="AI15" s="352">
        <f t="shared" si="8"/>
        <v>0</v>
      </c>
      <c r="AJ15" s="352">
        <f t="shared" si="8"/>
        <v>0</v>
      </c>
      <c r="AK15" s="352">
        <f t="shared" si="8"/>
        <v>0</v>
      </c>
      <c r="AL15" s="352">
        <f t="shared" si="8"/>
        <v>0</v>
      </c>
      <c r="AM15" s="352">
        <f t="shared" si="8"/>
        <v>0</v>
      </c>
      <c r="AN15" s="352">
        <f t="shared" si="8"/>
        <v>0</v>
      </c>
      <c r="AO15" s="352">
        <f t="shared" si="8"/>
        <v>0</v>
      </c>
      <c r="AP15" s="352">
        <f t="shared" si="8"/>
        <v>0</v>
      </c>
      <c r="AQ15" s="352">
        <f t="shared" si="8"/>
        <v>0</v>
      </c>
      <c r="AR15" s="352">
        <f t="shared" si="8"/>
        <v>0</v>
      </c>
      <c r="AS15" s="352">
        <f t="shared" si="8"/>
        <v>0</v>
      </c>
      <c r="AT15" s="352">
        <f t="shared" si="8"/>
        <v>0</v>
      </c>
      <c r="AU15" s="352">
        <f t="shared" si="8"/>
        <v>0</v>
      </c>
      <c r="AV15" s="352">
        <f t="shared" si="8"/>
        <v>0</v>
      </c>
      <c r="AW15" s="352">
        <f t="shared" si="8"/>
        <v>0</v>
      </c>
      <c r="AX15" s="352">
        <f t="shared" si="8"/>
        <v>0</v>
      </c>
      <c r="AY15" s="352">
        <f t="shared" si="8"/>
        <v>0</v>
      </c>
      <c r="AZ15" s="352">
        <f t="shared" si="8"/>
        <v>0</v>
      </c>
      <c r="BA15" s="352">
        <f t="shared" si="8"/>
        <v>0</v>
      </c>
      <c r="BB15" s="352">
        <f t="shared" si="8"/>
        <v>0</v>
      </c>
      <c r="BC15" s="352">
        <f t="shared" si="8"/>
        <v>0</v>
      </c>
      <c r="BD15" s="352">
        <f t="shared" si="8"/>
        <v>0</v>
      </c>
      <c r="BE15" s="352">
        <f t="shared" si="8"/>
        <v>0</v>
      </c>
      <c r="BF15" s="352">
        <f t="shared" si="8"/>
        <v>28.406946050688902</v>
      </c>
      <c r="BG15" s="352">
        <f t="shared" si="8"/>
        <v>27.432701623546105</v>
      </c>
      <c r="BH15" s="352">
        <f t="shared" si="8"/>
        <v>26.234479032471963</v>
      </c>
      <c r="BI15" s="352">
        <f t="shared" si="8"/>
        <v>25.217539613784226</v>
      </c>
      <c r="BJ15" s="352">
        <f t="shared" si="8"/>
        <v>23.893453975822563</v>
      </c>
      <c r="BK15" s="352">
        <f t="shared" si="8"/>
        <v>23.356956766137984</v>
      </c>
      <c r="BL15" s="352">
        <f t="shared" si="8"/>
        <v>22.860791391673466</v>
      </c>
      <c r="BM15" s="352">
        <f t="shared" si="8"/>
        <v>22.195142250613998</v>
      </c>
      <c r="BN15" s="352">
        <f t="shared" si="8"/>
        <v>20.731727340506914</v>
      </c>
      <c r="BO15" s="352">
        <f t="shared" si="8"/>
        <v>20.801005350659317</v>
      </c>
      <c r="BP15" s="352">
        <f t="shared" si="8"/>
        <v>20.826470289915786</v>
      </c>
      <c r="BQ15" s="352">
        <f t="shared" ref="BQ15:BZ15" si="9">SUM(BQ16, BQ17,BQ18)</f>
        <v>20.959430350443746</v>
      </c>
      <c r="BR15" s="352">
        <f t="shared" si="9"/>
        <v>19.738998445075392</v>
      </c>
      <c r="BS15" s="352">
        <f t="shared" si="9"/>
        <v>20.002488621536003</v>
      </c>
      <c r="BT15" s="352">
        <f t="shared" si="9"/>
        <v>19.745434635194613</v>
      </c>
      <c r="BU15" s="352">
        <f t="shared" si="9"/>
        <v>19.386667219958845</v>
      </c>
      <c r="BV15" s="352">
        <f t="shared" si="9"/>
        <v>17.382737832956995</v>
      </c>
      <c r="BW15" s="352">
        <f t="shared" si="9"/>
        <v>16.376745450487874</v>
      </c>
      <c r="BX15" s="352">
        <f t="shared" si="9"/>
        <v>15.14473958086637</v>
      </c>
      <c r="BY15" s="352">
        <f t="shared" si="9"/>
        <v>14.019427079253195</v>
      </c>
      <c r="BZ15" s="353">
        <f t="shared" si="9"/>
        <v>13.020478392174917</v>
      </c>
    </row>
    <row r="16" spans="1:78" s="305" customFormat="1" x14ac:dyDescent="0.2">
      <c r="B16" s="62" t="s">
        <v>397</v>
      </c>
      <c r="C16" s="98"/>
      <c r="D16" s="355">
        <v>0</v>
      </c>
      <c r="E16" s="355">
        <v>0</v>
      </c>
      <c r="F16" s="355">
        <v>0</v>
      </c>
      <c r="G16" s="355">
        <v>0</v>
      </c>
      <c r="H16" s="355">
        <v>0</v>
      </c>
      <c r="I16" s="355">
        <v>0</v>
      </c>
      <c r="J16" s="355">
        <v>0</v>
      </c>
      <c r="K16" s="355">
        <v>0</v>
      </c>
      <c r="L16" s="355">
        <v>0</v>
      </c>
      <c r="M16" s="355">
        <v>0</v>
      </c>
      <c r="N16" s="355">
        <v>0</v>
      </c>
      <c r="O16" s="355">
        <v>0</v>
      </c>
      <c r="P16" s="355">
        <v>0</v>
      </c>
      <c r="Q16" s="355">
        <v>0</v>
      </c>
      <c r="R16" s="355">
        <v>0</v>
      </c>
      <c r="S16" s="355">
        <v>0</v>
      </c>
      <c r="T16" s="355">
        <v>0</v>
      </c>
      <c r="U16" s="355">
        <v>0</v>
      </c>
      <c r="V16" s="355">
        <v>0</v>
      </c>
      <c r="W16" s="355">
        <v>0</v>
      </c>
      <c r="X16" s="355">
        <v>0</v>
      </c>
      <c r="Y16" s="355">
        <v>0</v>
      </c>
      <c r="Z16" s="355">
        <v>0</v>
      </c>
      <c r="AA16" s="355">
        <v>0</v>
      </c>
      <c r="AB16" s="355">
        <v>0</v>
      </c>
      <c r="AC16" s="355">
        <v>0</v>
      </c>
      <c r="AD16" s="355">
        <v>0</v>
      </c>
      <c r="AE16" s="355">
        <v>0</v>
      </c>
      <c r="AF16" s="355">
        <v>0</v>
      </c>
      <c r="AG16" s="355">
        <v>0</v>
      </c>
      <c r="AH16" s="355">
        <v>0</v>
      </c>
      <c r="AI16" s="355">
        <v>0</v>
      </c>
      <c r="AJ16" s="355">
        <v>0</v>
      </c>
      <c r="AK16" s="355">
        <v>0</v>
      </c>
      <c r="AL16" s="355">
        <v>0</v>
      </c>
      <c r="AM16" s="355">
        <v>0</v>
      </c>
      <c r="AN16" s="355">
        <v>0</v>
      </c>
      <c r="AO16" s="355">
        <v>0</v>
      </c>
      <c r="AP16" s="355">
        <v>0</v>
      </c>
      <c r="AQ16" s="355">
        <v>0</v>
      </c>
      <c r="AR16" s="355">
        <v>0</v>
      </c>
      <c r="AS16" s="355">
        <v>0</v>
      </c>
      <c r="AT16" s="355">
        <v>0</v>
      </c>
      <c r="AU16" s="355">
        <v>0</v>
      </c>
      <c r="AV16" s="355">
        <v>0</v>
      </c>
      <c r="AW16" s="355">
        <v>0</v>
      </c>
      <c r="AX16" s="355">
        <v>0</v>
      </c>
      <c r="AY16" s="355">
        <v>0</v>
      </c>
      <c r="AZ16" s="355">
        <v>0</v>
      </c>
      <c r="BA16" s="355">
        <v>0</v>
      </c>
      <c r="BB16" s="355">
        <v>0</v>
      </c>
      <c r="BC16" s="355">
        <v>0</v>
      </c>
      <c r="BD16" s="355">
        <v>0</v>
      </c>
      <c r="BE16" s="355">
        <v>0</v>
      </c>
      <c r="BF16" s="355">
        <v>0</v>
      </c>
      <c r="BG16" s="355">
        <v>0</v>
      </c>
      <c r="BH16" s="355">
        <v>0</v>
      </c>
      <c r="BI16" s="355">
        <v>0</v>
      </c>
      <c r="BJ16" s="355">
        <v>0</v>
      </c>
      <c r="BK16" s="355">
        <v>0</v>
      </c>
      <c r="BL16" s="355">
        <v>0</v>
      </c>
      <c r="BM16" s="355">
        <v>0</v>
      </c>
      <c r="BN16" s="355">
        <v>0</v>
      </c>
      <c r="BO16" s="355">
        <v>0</v>
      </c>
      <c r="BP16" s="355">
        <v>0</v>
      </c>
      <c r="BQ16" s="355">
        <v>0</v>
      </c>
      <c r="BR16" s="355">
        <v>0</v>
      </c>
      <c r="BS16" s="355">
        <v>0</v>
      </c>
      <c r="BT16" s="355">
        <v>0</v>
      </c>
      <c r="BU16" s="355">
        <v>5.0550322911451451</v>
      </c>
      <c r="BV16" s="355">
        <v>6.9539920721072299</v>
      </c>
      <c r="BW16" s="355">
        <v>7.2862904838388083</v>
      </c>
      <c r="BX16" s="355">
        <v>7.2849718094639035</v>
      </c>
      <c r="BY16" s="355">
        <v>7.241319020720554</v>
      </c>
      <c r="BZ16" s="356">
        <v>7.2590211483746767</v>
      </c>
    </row>
    <row r="17" spans="1:78" s="305" customFormat="1" x14ac:dyDescent="0.2">
      <c r="B17" s="62" t="s">
        <v>401</v>
      </c>
      <c r="C17" s="98"/>
      <c r="D17" s="355" t="s">
        <v>406</v>
      </c>
      <c r="E17" s="355" t="s">
        <v>406</v>
      </c>
      <c r="F17" s="355" t="s">
        <v>406</v>
      </c>
      <c r="G17" s="355" t="s">
        <v>406</v>
      </c>
      <c r="H17" s="355" t="s">
        <v>406</v>
      </c>
      <c r="I17" s="355" t="s">
        <v>406</v>
      </c>
      <c r="J17" s="355" t="s">
        <v>406</v>
      </c>
      <c r="K17" s="355" t="s">
        <v>406</v>
      </c>
      <c r="L17" s="355" t="s">
        <v>406</v>
      </c>
      <c r="M17" s="355" t="s">
        <v>406</v>
      </c>
      <c r="N17" s="355" t="s">
        <v>406</v>
      </c>
      <c r="O17" s="355" t="s">
        <v>406</v>
      </c>
      <c r="P17" s="355" t="s">
        <v>406</v>
      </c>
      <c r="Q17" s="355" t="s">
        <v>406</v>
      </c>
      <c r="R17" s="355" t="s">
        <v>406</v>
      </c>
      <c r="S17" s="355" t="s">
        <v>406</v>
      </c>
      <c r="T17" s="355" t="s">
        <v>406</v>
      </c>
      <c r="U17" s="355" t="s">
        <v>406</v>
      </c>
      <c r="V17" s="355" t="s">
        <v>406</v>
      </c>
      <c r="W17" s="355" t="s">
        <v>406</v>
      </c>
      <c r="X17" s="355" t="s">
        <v>406</v>
      </c>
      <c r="Y17" s="355" t="s">
        <v>406</v>
      </c>
      <c r="Z17" s="355" t="s">
        <v>406</v>
      </c>
      <c r="AA17" s="355" t="s">
        <v>406</v>
      </c>
      <c r="AB17" s="355" t="s">
        <v>406</v>
      </c>
      <c r="AC17" s="355" t="s">
        <v>406</v>
      </c>
      <c r="AD17" s="355" t="s">
        <v>406</v>
      </c>
      <c r="AE17" s="355" t="s">
        <v>406</v>
      </c>
      <c r="AF17" s="355" t="s">
        <v>406</v>
      </c>
      <c r="AG17" s="355" t="s">
        <v>406</v>
      </c>
      <c r="AH17" s="355" t="s">
        <v>406</v>
      </c>
      <c r="AI17" s="355" t="s">
        <v>406</v>
      </c>
      <c r="AJ17" s="355" t="s">
        <v>406</v>
      </c>
      <c r="AK17" s="355" t="s">
        <v>406</v>
      </c>
      <c r="AL17" s="355" t="s">
        <v>406</v>
      </c>
      <c r="AM17" s="355" t="s">
        <v>406</v>
      </c>
      <c r="AN17" s="355" t="s">
        <v>406</v>
      </c>
      <c r="AO17" s="355" t="s">
        <v>406</v>
      </c>
      <c r="AP17" s="355" t="s">
        <v>406</v>
      </c>
      <c r="AQ17" s="355" t="s">
        <v>406</v>
      </c>
      <c r="AR17" s="355" t="s">
        <v>406</v>
      </c>
      <c r="AS17" s="355" t="s">
        <v>406</v>
      </c>
      <c r="AT17" s="355" t="s">
        <v>406</v>
      </c>
      <c r="AU17" s="355" t="s">
        <v>406</v>
      </c>
      <c r="AV17" s="355" t="s">
        <v>406</v>
      </c>
      <c r="AW17" s="355" t="s">
        <v>406</v>
      </c>
      <c r="AX17" s="355" t="s">
        <v>406</v>
      </c>
      <c r="AY17" s="355" t="s">
        <v>406</v>
      </c>
      <c r="AZ17" s="355" t="s">
        <v>406</v>
      </c>
      <c r="BA17" s="355" t="s">
        <v>406</v>
      </c>
      <c r="BB17" s="355" t="s">
        <v>406</v>
      </c>
      <c r="BC17" s="355" t="s">
        <v>406</v>
      </c>
      <c r="BD17" s="355" t="s">
        <v>406</v>
      </c>
      <c r="BE17" s="355" t="s">
        <v>406</v>
      </c>
      <c r="BF17" s="355">
        <v>21.855523312044063</v>
      </c>
      <c r="BG17" s="355">
        <v>21.244736996699803</v>
      </c>
      <c r="BH17" s="355">
        <v>20.493618536702215</v>
      </c>
      <c r="BI17" s="355">
        <v>20.099632054478512</v>
      </c>
      <c r="BJ17" s="355">
        <v>19.261038291626754</v>
      </c>
      <c r="BK17" s="355">
        <v>19.046589370098435</v>
      </c>
      <c r="BL17" s="355">
        <v>18.970450975628051</v>
      </c>
      <c r="BM17" s="355">
        <v>18.723817671847545</v>
      </c>
      <c r="BN17" s="355">
        <v>17.866738023568765</v>
      </c>
      <c r="BO17" s="355">
        <v>18.134486427765509</v>
      </c>
      <c r="BP17" s="355">
        <v>18.395167008879625</v>
      </c>
      <c r="BQ17" s="355">
        <v>18.477813356268488</v>
      </c>
      <c r="BR17" s="355">
        <v>17.827088036057095</v>
      </c>
      <c r="BS17" s="355">
        <v>18.354041239691064</v>
      </c>
      <c r="BT17" s="355">
        <v>18.291717736752897</v>
      </c>
      <c r="BU17" s="355">
        <v>13.069893188593753</v>
      </c>
      <c r="BV17" s="355">
        <v>9.3788430607958553</v>
      </c>
      <c r="BW17" s="355">
        <v>8.2171738496884448</v>
      </c>
      <c r="BX17" s="355">
        <v>7.1549539881832578</v>
      </c>
      <c r="BY17" s="355">
        <v>6.2322067819793476</v>
      </c>
      <c r="BZ17" s="356">
        <v>5.3668152914541327</v>
      </c>
    </row>
    <row r="18" spans="1:78" s="303" customFormat="1" ht="26.25" customHeight="1" thickBot="1" x14ac:dyDescent="0.25">
      <c r="B18" s="71" t="s">
        <v>402</v>
      </c>
      <c r="C18" s="545"/>
      <c r="D18" s="358" t="s">
        <v>406</v>
      </c>
      <c r="E18" s="358" t="s">
        <v>406</v>
      </c>
      <c r="F18" s="358" t="s">
        <v>406</v>
      </c>
      <c r="G18" s="358" t="s">
        <v>406</v>
      </c>
      <c r="H18" s="358" t="s">
        <v>406</v>
      </c>
      <c r="I18" s="358" t="s">
        <v>406</v>
      </c>
      <c r="J18" s="358" t="s">
        <v>406</v>
      </c>
      <c r="K18" s="358" t="s">
        <v>406</v>
      </c>
      <c r="L18" s="358" t="s">
        <v>406</v>
      </c>
      <c r="M18" s="358" t="s">
        <v>406</v>
      </c>
      <c r="N18" s="358" t="s">
        <v>406</v>
      </c>
      <c r="O18" s="358" t="s">
        <v>406</v>
      </c>
      <c r="P18" s="358" t="s">
        <v>406</v>
      </c>
      <c r="Q18" s="358" t="s">
        <v>406</v>
      </c>
      <c r="R18" s="358" t="s">
        <v>406</v>
      </c>
      <c r="S18" s="358" t="s">
        <v>406</v>
      </c>
      <c r="T18" s="358" t="s">
        <v>406</v>
      </c>
      <c r="U18" s="358" t="s">
        <v>406</v>
      </c>
      <c r="V18" s="358" t="s">
        <v>406</v>
      </c>
      <c r="W18" s="358" t="s">
        <v>406</v>
      </c>
      <c r="X18" s="358" t="s">
        <v>406</v>
      </c>
      <c r="Y18" s="358" t="s">
        <v>406</v>
      </c>
      <c r="Z18" s="358" t="s">
        <v>406</v>
      </c>
      <c r="AA18" s="358" t="s">
        <v>406</v>
      </c>
      <c r="AB18" s="358" t="s">
        <v>406</v>
      </c>
      <c r="AC18" s="358" t="s">
        <v>406</v>
      </c>
      <c r="AD18" s="358" t="s">
        <v>406</v>
      </c>
      <c r="AE18" s="358" t="s">
        <v>406</v>
      </c>
      <c r="AF18" s="358" t="s">
        <v>406</v>
      </c>
      <c r="AG18" s="358" t="s">
        <v>406</v>
      </c>
      <c r="AH18" s="358" t="s">
        <v>406</v>
      </c>
      <c r="AI18" s="358" t="s">
        <v>406</v>
      </c>
      <c r="AJ18" s="358" t="s">
        <v>406</v>
      </c>
      <c r="AK18" s="358" t="s">
        <v>406</v>
      </c>
      <c r="AL18" s="358" t="s">
        <v>406</v>
      </c>
      <c r="AM18" s="358" t="s">
        <v>406</v>
      </c>
      <c r="AN18" s="358" t="s">
        <v>406</v>
      </c>
      <c r="AO18" s="358" t="s">
        <v>406</v>
      </c>
      <c r="AP18" s="358" t="s">
        <v>406</v>
      </c>
      <c r="AQ18" s="358" t="s">
        <v>406</v>
      </c>
      <c r="AR18" s="358" t="s">
        <v>406</v>
      </c>
      <c r="AS18" s="358" t="s">
        <v>406</v>
      </c>
      <c r="AT18" s="358" t="s">
        <v>406</v>
      </c>
      <c r="AU18" s="358" t="s">
        <v>406</v>
      </c>
      <c r="AV18" s="358" t="s">
        <v>406</v>
      </c>
      <c r="AW18" s="358" t="s">
        <v>406</v>
      </c>
      <c r="AX18" s="358" t="s">
        <v>406</v>
      </c>
      <c r="AY18" s="358" t="s">
        <v>406</v>
      </c>
      <c r="AZ18" s="358" t="s">
        <v>406</v>
      </c>
      <c r="BA18" s="358" t="s">
        <v>406</v>
      </c>
      <c r="BB18" s="358" t="s">
        <v>406</v>
      </c>
      <c r="BC18" s="358" t="s">
        <v>406</v>
      </c>
      <c r="BD18" s="358" t="s">
        <v>406</v>
      </c>
      <c r="BE18" s="358" t="s">
        <v>406</v>
      </c>
      <c r="BF18" s="358">
        <v>6.5514227386448374</v>
      </c>
      <c r="BG18" s="358">
        <v>6.1879646268463011</v>
      </c>
      <c r="BH18" s="358">
        <v>5.7408604957697484</v>
      </c>
      <c r="BI18" s="358">
        <v>5.1179075593057144</v>
      </c>
      <c r="BJ18" s="358">
        <v>4.6324156841958084</v>
      </c>
      <c r="BK18" s="358">
        <v>4.3103673960395499</v>
      </c>
      <c r="BL18" s="358">
        <v>3.8903404160454169</v>
      </c>
      <c r="BM18" s="358">
        <v>3.4713245787664526</v>
      </c>
      <c r="BN18" s="358">
        <v>2.8649893169381504</v>
      </c>
      <c r="BO18" s="358">
        <v>2.666518922893808</v>
      </c>
      <c r="BP18" s="358">
        <v>2.4313032810361626</v>
      </c>
      <c r="BQ18" s="358">
        <v>2.4816169941752575</v>
      </c>
      <c r="BR18" s="358">
        <v>1.9119104090182988</v>
      </c>
      <c r="BS18" s="358">
        <v>1.6484473818449403</v>
      </c>
      <c r="BT18" s="358">
        <v>1.4537168984417166</v>
      </c>
      <c r="BU18" s="358">
        <v>1.2617417402199462</v>
      </c>
      <c r="BV18" s="358">
        <v>1.0499027000539105</v>
      </c>
      <c r="BW18" s="358">
        <v>0.87328111696062127</v>
      </c>
      <c r="BX18" s="358">
        <v>0.70481378321920873</v>
      </c>
      <c r="BY18" s="358">
        <v>0.54590127655329324</v>
      </c>
      <c r="BZ18" s="359">
        <v>0.39464195234610727</v>
      </c>
    </row>
    <row r="19" spans="1:78" s="305" customFormat="1" ht="26.25" customHeight="1" x14ac:dyDescent="0.25">
      <c r="A19" s="337"/>
      <c r="B19" s="58" t="s">
        <v>396</v>
      </c>
      <c r="C19" s="348"/>
      <c r="D19" s="43" t="s">
        <v>618</v>
      </c>
      <c r="E19" s="43" t="s">
        <v>619</v>
      </c>
      <c r="F19" s="43" t="s">
        <v>620</v>
      </c>
      <c r="G19" s="43" t="s">
        <v>621</v>
      </c>
      <c r="H19" s="43" t="s">
        <v>622</v>
      </c>
      <c r="I19" s="43" t="s">
        <v>623</v>
      </c>
      <c r="J19" s="43" t="s">
        <v>624</v>
      </c>
      <c r="K19" s="43" t="s">
        <v>625</v>
      </c>
      <c r="L19" s="43" t="s">
        <v>626</v>
      </c>
      <c r="M19" s="43" t="s">
        <v>627</v>
      </c>
      <c r="N19" s="43" t="s">
        <v>628</v>
      </c>
      <c r="O19" s="43" t="s">
        <v>629</v>
      </c>
      <c r="P19" s="43" t="s">
        <v>630</v>
      </c>
      <c r="Q19" s="43" t="s">
        <v>631</v>
      </c>
      <c r="R19" s="43" t="s">
        <v>632</v>
      </c>
      <c r="S19" s="43" t="s">
        <v>633</v>
      </c>
      <c r="T19" s="43" t="s">
        <v>634</v>
      </c>
      <c r="U19" s="43" t="s">
        <v>635</v>
      </c>
      <c r="V19" s="43" t="s">
        <v>636</v>
      </c>
      <c r="W19" s="43" t="s">
        <v>637</v>
      </c>
      <c r="X19" s="43" t="s">
        <v>638</v>
      </c>
      <c r="Y19" s="43" t="s">
        <v>639</v>
      </c>
      <c r="Z19" s="43" t="s">
        <v>640</v>
      </c>
      <c r="AA19" s="43" t="s">
        <v>641</v>
      </c>
      <c r="AB19" s="43" t="s">
        <v>642</v>
      </c>
      <c r="AC19" s="43" t="s">
        <v>643</v>
      </c>
      <c r="AD19" s="43" t="s">
        <v>644</v>
      </c>
      <c r="AE19" s="43" t="s">
        <v>645</v>
      </c>
      <c r="AF19" s="43" t="s">
        <v>646</v>
      </c>
      <c r="AG19" s="43" t="s">
        <v>647</v>
      </c>
      <c r="AH19" s="43" t="s">
        <v>648</v>
      </c>
      <c r="AI19" s="43" t="s">
        <v>649</v>
      </c>
      <c r="AJ19" s="43" t="s">
        <v>650</v>
      </c>
      <c r="AK19" s="43" t="s">
        <v>651</v>
      </c>
      <c r="AL19" s="43" t="s">
        <v>652</v>
      </c>
      <c r="AM19" s="43" t="s">
        <v>653</v>
      </c>
      <c r="AN19" s="43" t="s">
        <v>654</v>
      </c>
      <c r="AO19" s="43" t="s">
        <v>655</v>
      </c>
      <c r="AP19" s="43" t="s">
        <v>656</v>
      </c>
      <c r="AQ19" s="43" t="s">
        <v>657</v>
      </c>
      <c r="AR19" s="43" t="s">
        <v>658</v>
      </c>
      <c r="AS19" s="43" t="s">
        <v>659</v>
      </c>
      <c r="AT19" s="43" t="s">
        <v>660</v>
      </c>
      <c r="AU19" s="43" t="s">
        <v>661</v>
      </c>
      <c r="AV19" s="43" t="s">
        <v>662</v>
      </c>
      <c r="AW19" s="43" t="s">
        <v>663</v>
      </c>
      <c r="AX19" s="43" t="s">
        <v>664</v>
      </c>
      <c r="AY19" s="43" t="s">
        <v>588</v>
      </c>
      <c r="AZ19" s="43" t="s">
        <v>589</v>
      </c>
      <c r="BA19" s="43" t="s">
        <v>590</v>
      </c>
      <c r="BB19" s="43" t="s">
        <v>591</v>
      </c>
      <c r="BC19" s="43" t="s">
        <v>592</v>
      </c>
      <c r="BD19" s="43" t="s">
        <v>593</v>
      </c>
      <c r="BE19" s="43" t="s">
        <v>594</v>
      </c>
      <c r="BF19" s="43" t="s">
        <v>595</v>
      </c>
      <c r="BG19" s="43" t="s">
        <v>596</v>
      </c>
      <c r="BH19" s="43" t="s">
        <v>597</v>
      </c>
      <c r="BI19" s="43" t="s">
        <v>598</v>
      </c>
      <c r="BJ19" s="43" t="s">
        <v>599</v>
      </c>
      <c r="BK19" s="43" t="s">
        <v>600</v>
      </c>
      <c r="BL19" s="43" t="s">
        <v>601</v>
      </c>
      <c r="BM19" s="43" t="s">
        <v>602</v>
      </c>
      <c r="BN19" s="43" t="s">
        <v>603</v>
      </c>
      <c r="BO19" s="43" t="s">
        <v>604</v>
      </c>
      <c r="BP19" s="43" t="s">
        <v>605</v>
      </c>
      <c r="BQ19" s="43" t="s">
        <v>606</v>
      </c>
      <c r="BR19" s="43" t="s">
        <v>607</v>
      </c>
      <c r="BS19" s="43" t="s">
        <v>608</v>
      </c>
      <c r="BT19" s="43" t="s">
        <v>609</v>
      </c>
      <c r="BU19" s="43" t="s">
        <v>610</v>
      </c>
      <c r="BV19" s="43" t="s">
        <v>611</v>
      </c>
      <c r="BW19" s="43" t="s">
        <v>612</v>
      </c>
      <c r="BX19" s="43" t="s">
        <v>613</v>
      </c>
      <c r="BY19" s="43" t="s">
        <v>614</v>
      </c>
      <c r="BZ19" s="44" t="s">
        <v>615</v>
      </c>
    </row>
    <row r="20" spans="1:78" s="305" customFormat="1" ht="15.75" x14ac:dyDescent="0.25">
      <c r="A20" s="337"/>
      <c r="B20" s="360" t="s">
        <v>225</v>
      </c>
      <c r="C20" s="361"/>
      <c r="D20" s="277" t="s">
        <v>616</v>
      </c>
      <c r="E20" s="277" t="s">
        <v>616</v>
      </c>
      <c r="F20" s="277" t="s">
        <v>616</v>
      </c>
      <c r="G20" s="277" t="s">
        <v>616</v>
      </c>
      <c r="H20" s="277" t="s">
        <v>616</v>
      </c>
      <c r="I20" s="277" t="s">
        <v>616</v>
      </c>
      <c r="J20" s="277" t="s">
        <v>616</v>
      </c>
      <c r="K20" s="277" t="s">
        <v>616</v>
      </c>
      <c r="L20" s="277" t="s">
        <v>616</v>
      </c>
      <c r="M20" s="277" t="s">
        <v>616</v>
      </c>
      <c r="N20" s="277" t="s">
        <v>616</v>
      </c>
      <c r="O20" s="277" t="s">
        <v>616</v>
      </c>
      <c r="P20" s="277" t="s">
        <v>616</v>
      </c>
      <c r="Q20" s="277" t="s">
        <v>616</v>
      </c>
      <c r="R20" s="277" t="s">
        <v>616</v>
      </c>
      <c r="S20" s="277" t="s">
        <v>616</v>
      </c>
      <c r="T20" s="277" t="s">
        <v>616</v>
      </c>
      <c r="U20" s="277" t="s">
        <v>616</v>
      </c>
      <c r="V20" s="277" t="s">
        <v>616</v>
      </c>
      <c r="W20" s="277" t="s">
        <v>616</v>
      </c>
      <c r="X20" s="277" t="s">
        <v>616</v>
      </c>
      <c r="Y20" s="277" t="s">
        <v>616</v>
      </c>
      <c r="Z20" s="277" t="s">
        <v>616</v>
      </c>
      <c r="AA20" s="277" t="s">
        <v>616</v>
      </c>
      <c r="AB20" s="277" t="s">
        <v>616</v>
      </c>
      <c r="AC20" s="277" t="s">
        <v>616</v>
      </c>
      <c r="AD20" s="277" t="s">
        <v>616</v>
      </c>
      <c r="AE20" s="277" t="s">
        <v>616</v>
      </c>
      <c r="AF20" s="277" t="s">
        <v>616</v>
      </c>
      <c r="AG20" s="277" t="s">
        <v>616</v>
      </c>
      <c r="AH20" s="277" t="s">
        <v>616</v>
      </c>
      <c r="AI20" s="277" t="s">
        <v>616</v>
      </c>
      <c r="AJ20" s="277" t="s">
        <v>616</v>
      </c>
      <c r="AK20" s="277" t="s">
        <v>616</v>
      </c>
      <c r="AL20" s="277" t="s">
        <v>616</v>
      </c>
      <c r="AM20" s="277" t="s">
        <v>616</v>
      </c>
      <c r="AN20" s="277" t="s">
        <v>616</v>
      </c>
      <c r="AO20" s="277" t="s">
        <v>616</v>
      </c>
      <c r="AP20" s="277" t="s">
        <v>616</v>
      </c>
      <c r="AQ20" s="277" t="s">
        <v>616</v>
      </c>
      <c r="AR20" s="277" t="s">
        <v>616</v>
      </c>
      <c r="AS20" s="277" t="s">
        <v>616</v>
      </c>
      <c r="AT20" s="277" t="s">
        <v>616</v>
      </c>
      <c r="AU20" s="277" t="s">
        <v>616</v>
      </c>
      <c r="AV20" s="277" t="s">
        <v>616</v>
      </c>
      <c r="AW20" s="277" t="s">
        <v>616</v>
      </c>
      <c r="AX20" s="277" t="s">
        <v>616</v>
      </c>
      <c r="AY20" s="277" t="s">
        <v>616</v>
      </c>
      <c r="AZ20" s="277" t="s">
        <v>616</v>
      </c>
      <c r="BA20" s="277" t="s">
        <v>616</v>
      </c>
      <c r="BB20" s="277" t="s">
        <v>616</v>
      </c>
      <c r="BC20" s="277" t="s">
        <v>616</v>
      </c>
      <c r="BD20" s="277" t="s">
        <v>616</v>
      </c>
      <c r="BE20" s="277" t="s">
        <v>616</v>
      </c>
      <c r="BF20" s="277" t="s">
        <v>616</v>
      </c>
      <c r="BG20" s="277" t="s">
        <v>616</v>
      </c>
      <c r="BH20" s="277" t="s">
        <v>616</v>
      </c>
      <c r="BI20" s="277" t="s">
        <v>616</v>
      </c>
      <c r="BJ20" s="277" t="s">
        <v>616</v>
      </c>
      <c r="BK20" s="277" t="s">
        <v>616</v>
      </c>
      <c r="BL20" s="277" t="s">
        <v>616</v>
      </c>
      <c r="BM20" s="277" t="s">
        <v>616</v>
      </c>
      <c r="BN20" s="277" t="s">
        <v>616</v>
      </c>
      <c r="BO20" s="277" t="s">
        <v>616</v>
      </c>
      <c r="BP20" s="277" t="s">
        <v>616</v>
      </c>
      <c r="BQ20" s="277" t="s">
        <v>616</v>
      </c>
      <c r="BR20" s="277" t="s">
        <v>616</v>
      </c>
      <c r="BS20" s="277" t="s">
        <v>616</v>
      </c>
      <c r="BT20" s="277" t="s">
        <v>616</v>
      </c>
      <c r="BU20" s="277" t="s">
        <v>617</v>
      </c>
      <c r="BV20" s="277" t="s">
        <v>617</v>
      </c>
      <c r="BW20" s="277" t="s">
        <v>617</v>
      </c>
      <c r="BX20" s="277" t="s">
        <v>617</v>
      </c>
      <c r="BY20" s="277" t="s">
        <v>617</v>
      </c>
      <c r="BZ20" s="278" t="s">
        <v>617</v>
      </c>
    </row>
    <row r="21" spans="1:78" s="230" customFormat="1" ht="26.25" customHeight="1" x14ac:dyDescent="0.25">
      <c r="A21" s="354"/>
      <c r="B21" s="317" t="s">
        <v>93</v>
      </c>
      <c r="C21" s="89"/>
      <c r="D21" s="352">
        <v>492.03023413275736</v>
      </c>
      <c r="E21" s="352">
        <v>650.84317753834659</v>
      </c>
      <c r="F21" s="352">
        <v>646.89325329587166</v>
      </c>
      <c r="G21" s="352">
        <v>666.67675035938169</v>
      </c>
      <c r="H21" s="352">
        <v>712.97374691211655</v>
      </c>
      <c r="I21" s="352">
        <v>760.78248212779772</v>
      </c>
      <c r="J21" s="352">
        <v>782.23405375500784</v>
      </c>
      <c r="K21" s="352">
        <v>839.11525598118317</v>
      </c>
      <c r="L21" s="352">
        <v>844.64487874705151</v>
      </c>
      <c r="M21" s="352">
        <v>925.14903188407311</v>
      </c>
      <c r="N21" s="352">
        <v>1184.8001785967322</v>
      </c>
      <c r="O21" s="352">
        <v>1261.2717560354547</v>
      </c>
      <c r="P21" s="352">
        <v>1315.9299273244933</v>
      </c>
      <c r="Q21" s="352">
        <v>1555.6452779437036</v>
      </c>
      <c r="R21" s="352">
        <v>1583.8472645580421</v>
      </c>
      <c r="S21" s="352">
        <v>1837.6531627068848</v>
      </c>
      <c r="T21" s="352">
        <v>1914.1827786267186</v>
      </c>
      <c r="U21" s="352">
        <v>2289.0090319359424</v>
      </c>
      <c r="V21" s="352">
        <v>2259.8510311984414</v>
      </c>
      <c r="W21" s="352">
        <v>2307.7565408749583</v>
      </c>
      <c r="X21" s="352">
        <v>2284.7777689472528</v>
      </c>
      <c r="Y21" s="352">
        <v>2252.0500561332633</v>
      </c>
      <c r="Z21" s="352">
        <v>2125.2140922428416</v>
      </c>
      <c r="AA21" s="352">
        <v>2305.5745771949973</v>
      </c>
      <c r="AB21" s="352">
        <v>2384.3381607616657</v>
      </c>
      <c r="AC21" s="352">
        <v>2439.8606602926593</v>
      </c>
      <c r="AD21" s="352">
        <v>2569.2905545242957</v>
      </c>
      <c r="AE21" s="352">
        <v>2616.8054223413474</v>
      </c>
      <c r="AF21" s="352">
        <v>2536.7715858747029</v>
      </c>
      <c r="AG21" s="352">
        <v>2394.0211401964816</v>
      </c>
      <c r="AH21" s="352">
        <f>SUM(AH22:AH23)</f>
        <v>2333.2827008293821</v>
      </c>
      <c r="AI21" s="352">
        <f t="shared" ref="AI21:BZ21" si="10">SUM(AI22:AI23)</f>
        <v>2225.4275074672864</v>
      </c>
      <c r="AJ21" s="352">
        <f t="shared" si="10"/>
        <v>2116.5182364557004</v>
      </c>
      <c r="AK21" s="352">
        <f t="shared" si="10"/>
        <v>2074.3398487431477</v>
      </c>
      <c r="AL21" s="352">
        <f t="shared" si="10"/>
        <v>2028.4830462235898</v>
      </c>
      <c r="AM21" s="352">
        <f t="shared" si="10"/>
        <v>2059.395884405883</v>
      </c>
      <c r="AN21" s="352">
        <f t="shared" si="10"/>
        <v>1982.9425839492239</v>
      </c>
      <c r="AO21" s="352">
        <f t="shared" si="10"/>
        <v>1912.5324512330949</v>
      </c>
      <c r="AP21" s="352">
        <f t="shared" si="10"/>
        <v>1893.8943769473808</v>
      </c>
      <c r="AQ21" s="352">
        <f t="shared" si="10"/>
        <v>1825.2047159847607</v>
      </c>
      <c r="AR21" s="352">
        <f t="shared" si="10"/>
        <v>1736.1542281131956</v>
      </c>
      <c r="AS21" s="352">
        <f t="shared" si="10"/>
        <v>1616.6754974935911</v>
      </c>
      <c r="AT21" s="352">
        <f t="shared" si="10"/>
        <v>1559.6942953624998</v>
      </c>
      <c r="AU21" s="352">
        <f t="shared" si="10"/>
        <v>1676.3125336470844</v>
      </c>
      <c r="AV21" s="352">
        <f t="shared" si="10"/>
        <v>1634.3730932361323</v>
      </c>
      <c r="AW21" s="352">
        <f t="shared" si="10"/>
        <v>1644.3796978035816</v>
      </c>
      <c r="AX21" s="352">
        <f t="shared" si="10"/>
        <v>1597.0892123120441</v>
      </c>
      <c r="AY21" s="352">
        <f t="shared" si="10"/>
        <v>1541.4751541484809</v>
      </c>
      <c r="AZ21" s="352">
        <f t="shared" si="10"/>
        <v>1436.2801979310229</v>
      </c>
      <c r="BA21" s="352">
        <f t="shared" si="10"/>
        <v>1434.200845991171</v>
      </c>
      <c r="BB21" s="352">
        <f t="shared" si="10"/>
        <v>1395.8478805673226</v>
      </c>
      <c r="BC21" s="352">
        <f t="shared" si="10"/>
        <v>1428.6351228532399</v>
      </c>
      <c r="BD21" s="352">
        <f t="shared" si="10"/>
        <v>1377.49464032576</v>
      </c>
      <c r="BE21" s="352">
        <f t="shared" si="10"/>
        <v>1517.3695848043028</v>
      </c>
      <c r="BF21" s="352">
        <f t="shared" si="10"/>
        <v>1466.6503695668553</v>
      </c>
      <c r="BG21" s="352">
        <f t="shared" si="10"/>
        <v>1328.6753887781181</v>
      </c>
      <c r="BH21" s="352">
        <f t="shared" si="10"/>
        <v>1184.9965693300642</v>
      </c>
      <c r="BI21" s="352">
        <f t="shared" si="10"/>
        <v>1094.442955153233</v>
      </c>
      <c r="BJ21" s="352">
        <f t="shared" si="10"/>
        <v>966.56713799503063</v>
      </c>
      <c r="BK21" s="352">
        <f t="shared" si="10"/>
        <v>871.66395594687492</v>
      </c>
      <c r="BL21" s="352">
        <f t="shared" si="10"/>
        <v>778.68569969788803</v>
      </c>
      <c r="BM21" s="352">
        <f t="shared" si="10"/>
        <v>738.97169382070228</v>
      </c>
      <c r="BN21" s="352">
        <f t="shared" si="10"/>
        <v>685.36649475563081</v>
      </c>
      <c r="BO21" s="352">
        <f t="shared" si="10"/>
        <v>654.08932422405496</v>
      </c>
      <c r="BP21" s="352">
        <f t="shared" si="10"/>
        <v>639.24702730916499</v>
      </c>
      <c r="BQ21" s="352">
        <f t="shared" si="10"/>
        <v>617.57774763908651</v>
      </c>
      <c r="BR21" s="352">
        <f t="shared" si="10"/>
        <v>596.66118493341003</v>
      </c>
      <c r="BS21" s="352">
        <f t="shared" si="10"/>
        <v>590.85592514041525</v>
      </c>
      <c r="BT21" s="352">
        <f t="shared" si="10"/>
        <v>566.05802631547022</v>
      </c>
      <c r="BU21" s="352">
        <f t="shared" si="10"/>
        <v>547.21087255438874</v>
      </c>
      <c r="BV21" s="352">
        <f t="shared" si="10"/>
        <v>483.50394438587995</v>
      </c>
      <c r="BW21" s="352">
        <f t="shared" si="10"/>
        <v>449.2099613125676</v>
      </c>
      <c r="BX21" s="362">
        <f t="shared" si="10"/>
        <v>408.48025938584209</v>
      </c>
      <c r="BY21" s="362">
        <f t="shared" si="10"/>
        <v>371.35119801968762</v>
      </c>
      <c r="BZ21" s="353">
        <f t="shared" si="10"/>
        <v>338.89508454540805</v>
      </c>
    </row>
    <row r="22" spans="1:78" s="230" customFormat="1" ht="15.75" x14ac:dyDescent="0.25">
      <c r="A22" s="354"/>
      <c r="B22" s="120" t="s">
        <v>326</v>
      </c>
      <c r="C22" s="89"/>
      <c r="D22" s="355">
        <v>0</v>
      </c>
      <c r="E22" s="355">
        <v>0</v>
      </c>
      <c r="F22" s="355">
        <v>0</v>
      </c>
      <c r="G22" s="355">
        <v>0</v>
      </c>
      <c r="H22" s="355">
        <v>0</v>
      </c>
      <c r="I22" s="355">
        <v>0</v>
      </c>
      <c r="J22" s="355">
        <v>0</v>
      </c>
      <c r="K22" s="355">
        <v>0</v>
      </c>
      <c r="L22" s="355">
        <v>0</v>
      </c>
      <c r="M22" s="355">
        <v>0</v>
      </c>
      <c r="N22" s="355">
        <v>0</v>
      </c>
      <c r="O22" s="355">
        <v>0</v>
      </c>
      <c r="P22" s="355">
        <v>0</v>
      </c>
      <c r="Q22" s="355">
        <v>0</v>
      </c>
      <c r="R22" s="355">
        <v>0</v>
      </c>
      <c r="S22" s="355">
        <v>0</v>
      </c>
      <c r="T22" s="355">
        <v>0</v>
      </c>
      <c r="U22" s="355">
        <v>0</v>
      </c>
      <c r="V22" s="355">
        <v>0</v>
      </c>
      <c r="W22" s="355">
        <v>0</v>
      </c>
      <c r="X22" s="355">
        <v>0</v>
      </c>
      <c r="Y22" s="355">
        <v>0</v>
      </c>
      <c r="Z22" s="355">
        <v>0</v>
      </c>
      <c r="AA22" s="355">
        <v>0</v>
      </c>
      <c r="AB22" s="355">
        <v>0</v>
      </c>
      <c r="AC22" s="355">
        <v>0</v>
      </c>
      <c r="AD22" s="355">
        <v>0</v>
      </c>
      <c r="AE22" s="355">
        <v>0</v>
      </c>
      <c r="AF22" s="355">
        <v>0</v>
      </c>
      <c r="AG22" s="355">
        <v>0</v>
      </c>
      <c r="AH22" s="355">
        <v>2001.5239917251286</v>
      </c>
      <c r="AI22" s="355">
        <v>1943.5536431160015</v>
      </c>
      <c r="AJ22" s="355">
        <v>1847.0953402348503</v>
      </c>
      <c r="AK22" s="355">
        <v>1809.240617848171</v>
      </c>
      <c r="AL22" s="355">
        <v>1787.6633977144036</v>
      </c>
      <c r="AM22" s="355">
        <v>1806.8905570082709</v>
      </c>
      <c r="AN22" s="355">
        <v>1744.1319334225836</v>
      </c>
      <c r="AO22" s="355">
        <v>1673.6704364157595</v>
      </c>
      <c r="AP22" s="355">
        <v>1663.0905477189124</v>
      </c>
      <c r="AQ22" s="355">
        <v>1598.2806013212223</v>
      </c>
      <c r="AR22" s="355">
        <v>1516.0037408822666</v>
      </c>
      <c r="AS22" s="355">
        <v>1384.9359641657165</v>
      </c>
      <c r="AT22" s="355">
        <v>1359.5576934954315</v>
      </c>
      <c r="AU22" s="355">
        <v>1432.4910476893476</v>
      </c>
      <c r="AV22" s="355">
        <v>1379.1078931227614</v>
      </c>
      <c r="AW22" s="355">
        <v>1380.6521736741358</v>
      </c>
      <c r="AX22" s="355">
        <v>1342.4662827353236</v>
      </c>
      <c r="AY22" s="355">
        <v>1291.7572326616782</v>
      </c>
      <c r="AZ22" s="355">
        <v>1214.729126088077</v>
      </c>
      <c r="BA22" s="355">
        <v>1231.5214008113921</v>
      </c>
      <c r="BB22" s="355">
        <v>1203.1615879888352</v>
      </c>
      <c r="BC22" s="355">
        <v>1244.4693296817647</v>
      </c>
      <c r="BD22" s="355">
        <v>1209.8563834380316</v>
      </c>
      <c r="BE22" s="355">
        <v>1345.8818799920875</v>
      </c>
      <c r="BF22" s="355">
        <v>1292.3954021023014</v>
      </c>
      <c r="BG22" s="355">
        <v>1167.486117117606</v>
      </c>
      <c r="BH22" s="355">
        <v>1032.783682598619</v>
      </c>
      <c r="BI22" s="355">
        <v>956.65725374092472</v>
      </c>
      <c r="BJ22" s="355">
        <v>847.16603537246931</v>
      </c>
      <c r="BK22" s="355">
        <v>778.19837378109992</v>
      </c>
      <c r="BL22" s="355">
        <v>703.21591726326267</v>
      </c>
      <c r="BM22" s="355">
        <v>680.40867946535036</v>
      </c>
      <c r="BN22" s="355">
        <v>629.25062739976534</v>
      </c>
      <c r="BO22" s="355">
        <v>612.96278456964762</v>
      </c>
      <c r="BP22" s="355">
        <v>608.7397722236326</v>
      </c>
      <c r="BQ22" s="355">
        <v>597.9455805879868</v>
      </c>
      <c r="BR22" s="355">
        <v>583.81317471694103</v>
      </c>
      <c r="BS22" s="355">
        <v>583.77565388165783</v>
      </c>
      <c r="BT22" s="355">
        <v>561.12322295630929</v>
      </c>
      <c r="BU22" s="355">
        <v>543.84253120982794</v>
      </c>
      <c r="BV22" s="355">
        <v>481.84597897454074</v>
      </c>
      <c r="BW22" s="355">
        <v>448.29070164512245</v>
      </c>
      <c r="BX22" s="355">
        <v>407.99102368071317</v>
      </c>
      <c r="BY22" s="355">
        <v>371.10036987928498</v>
      </c>
      <c r="BZ22" s="356">
        <v>338.77367675366048</v>
      </c>
    </row>
    <row r="23" spans="1:78" s="305" customFormat="1" x14ac:dyDescent="0.2">
      <c r="A23" s="348"/>
      <c r="B23" s="120" t="s">
        <v>325</v>
      </c>
      <c r="C23" s="263"/>
      <c r="D23" s="355">
        <v>0</v>
      </c>
      <c r="E23" s="355">
        <v>0</v>
      </c>
      <c r="F23" s="355">
        <v>0</v>
      </c>
      <c r="G23" s="355">
        <v>0</v>
      </c>
      <c r="H23" s="355">
        <v>0</v>
      </c>
      <c r="I23" s="355">
        <v>0</v>
      </c>
      <c r="J23" s="355">
        <v>0</v>
      </c>
      <c r="K23" s="355">
        <v>0</v>
      </c>
      <c r="L23" s="355">
        <v>0</v>
      </c>
      <c r="M23" s="355">
        <v>0</v>
      </c>
      <c r="N23" s="355">
        <v>0</v>
      </c>
      <c r="O23" s="355">
        <v>0</v>
      </c>
      <c r="P23" s="355">
        <v>0</v>
      </c>
      <c r="Q23" s="355">
        <v>0</v>
      </c>
      <c r="R23" s="355">
        <v>0</v>
      </c>
      <c r="S23" s="355">
        <v>0</v>
      </c>
      <c r="T23" s="355">
        <v>0</v>
      </c>
      <c r="U23" s="355">
        <v>0</v>
      </c>
      <c r="V23" s="355">
        <v>0</v>
      </c>
      <c r="W23" s="355">
        <v>0</v>
      </c>
      <c r="X23" s="355">
        <v>0</v>
      </c>
      <c r="Y23" s="355">
        <v>0</v>
      </c>
      <c r="Z23" s="355">
        <v>0</v>
      </c>
      <c r="AA23" s="355">
        <v>0</v>
      </c>
      <c r="AB23" s="355">
        <v>0</v>
      </c>
      <c r="AC23" s="355">
        <v>0</v>
      </c>
      <c r="AD23" s="355">
        <v>0</v>
      </c>
      <c r="AE23" s="355">
        <v>0</v>
      </c>
      <c r="AF23" s="355">
        <v>0</v>
      </c>
      <c r="AG23" s="355">
        <v>0</v>
      </c>
      <c r="AH23" s="355">
        <v>331.75870910425334</v>
      </c>
      <c r="AI23" s="355">
        <v>281.87386435128502</v>
      </c>
      <c r="AJ23" s="355">
        <v>269.42289622085036</v>
      </c>
      <c r="AK23" s="355">
        <v>265.09923089497681</v>
      </c>
      <c r="AL23" s="355">
        <v>240.81964850918624</v>
      </c>
      <c r="AM23" s="355">
        <v>252.50532739761195</v>
      </c>
      <c r="AN23" s="355">
        <v>238.81065052664033</v>
      </c>
      <c r="AO23" s="355">
        <v>238.86201481733545</v>
      </c>
      <c r="AP23" s="355">
        <v>230.80382922846837</v>
      </c>
      <c r="AQ23" s="355">
        <v>226.92411466353846</v>
      </c>
      <c r="AR23" s="355">
        <v>220.15048723092897</v>
      </c>
      <c r="AS23" s="355">
        <v>231.73953332787471</v>
      </c>
      <c r="AT23" s="355">
        <v>200.13660186706838</v>
      </c>
      <c r="AU23" s="355">
        <v>243.82148595773674</v>
      </c>
      <c r="AV23" s="355">
        <v>255.26520011337075</v>
      </c>
      <c r="AW23" s="355">
        <v>263.72752412944584</v>
      </c>
      <c r="AX23" s="355">
        <v>254.62292957672048</v>
      </c>
      <c r="AY23" s="355">
        <v>249.7179214868026</v>
      </c>
      <c r="AZ23" s="355">
        <v>221.55107184294599</v>
      </c>
      <c r="BA23" s="355">
        <v>202.67944517977887</v>
      </c>
      <c r="BB23" s="355">
        <v>192.6862925784875</v>
      </c>
      <c r="BC23" s="355">
        <v>184.16579317147503</v>
      </c>
      <c r="BD23" s="355">
        <v>167.63825688772837</v>
      </c>
      <c r="BE23" s="355">
        <v>171.4877048122153</v>
      </c>
      <c r="BF23" s="355">
        <v>174.25496746455372</v>
      </c>
      <c r="BG23" s="355">
        <v>161.18927166051213</v>
      </c>
      <c r="BH23" s="355">
        <v>152.21288673144531</v>
      </c>
      <c r="BI23" s="355">
        <v>137.78570141230836</v>
      </c>
      <c r="BJ23" s="355">
        <v>119.40110262256137</v>
      </c>
      <c r="BK23" s="355">
        <v>93.465582165775018</v>
      </c>
      <c r="BL23" s="355">
        <v>75.469782434625316</v>
      </c>
      <c r="BM23" s="355">
        <v>58.563014355351939</v>
      </c>
      <c r="BN23" s="355">
        <v>56.115867355865483</v>
      </c>
      <c r="BO23" s="355">
        <v>41.126539654407345</v>
      </c>
      <c r="BP23" s="355">
        <v>30.507255085532432</v>
      </c>
      <c r="BQ23" s="355">
        <v>19.632167051099717</v>
      </c>
      <c r="BR23" s="355">
        <v>12.848010216469019</v>
      </c>
      <c r="BS23" s="355">
        <v>7.0802712587574126</v>
      </c>
      <c r="BT23" s="355">
        <v>4.9348033591608962</v>
      </c>
      <c r="BU23" s="355">
        <v>3.3683413445607608</v>
      </c>
      <c r="BV23" s="355">
        <v>1.6579654113392102</v>
      </c>
      <c r="BW23" s="355">
        <v>0.91925966744515231</v>
      </c>
      <c r="BX23" s="363">
        <v>0.4892357051288963</v>
      </c>
      <c r="BY23" s="363">
        <v>0.25082814040264484</v>
      </c>
      <c r="BZ23" s="356">
        <v>0.12140779174755745</v>
      </c>
    </row>
    <row r="24" spans="1:78" s="305" customFormat="1" x14ac:dyDescent="0.2">
      <c r="A24" s="348"/>
      <c r="B24" s="120"/>
      <c r="C24" s="263"/>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63"/>
      <c r="BY24" s="363"/>
      <c r="BZ24" s="356"/>
    </row>
    <row r="25" spans="1:78" s="305" customFormat="1" ht="15.75" x14ac:dyDescent="0.25">
      <c r="A25" s="348"/>
      <c r="B25" s="262" t="s">
        <v>397</v>
      </c>
      <c r="C25" s="263"/>
      <c r="D25" s="352">
        <v>0</v>
      </c>
      <c r="E25" s="352">
        <v>0</v>
      </c>
      <c r="F25" s="352">
        <v>0</v>
      </c>
      <c r="G25" s="352">
        <v>0</v>
      </c>
      <c r="H25" s="352">
        <v>0</v>
      </c>
      <c r="I25" s="352">
        <v>0</v>
      </c>
      <c r="J25" s="352">
        <v>0</v>
      </c>
      <c r="K25" s="352">
        <v>0</v>
      </c>
      <c r="L25" s="352">
        <v>0</v>
      </c>
      <c r="M25" s="352">
        <v>0</v>
      </c>
      <c r="N25" s="352">
        <v>0</v>
      </c>
      <c r="O25" s="352">
        <v>0</v>
      </c>
      <c r="P25" s="352">
        <v>0</v>
      </c>
      <c r="Q25" s="352">
        <v>0</v>
      </c>
      <c r="R25" s="352">
        <v>0</v>
      </c>
      <c r="S25" s="352">
        <v>0</v>
      </c>
      <c r="T25" s="352">
        <v>0</v>
      </c>
      <c r="U25" s="352">
        <v>0</v>
      </c>
      <c r="V25" s="352">
        <v>0</v>
      </c>
      <c r="W25" s="352">
        <v>0</v>
      </c>
      <c r="X25" s="352">
        <v>0</v>
      </c>
      <c r="Y25" s="352">
        <v>0</v>
      </c>
      <c r="Z25" s="352">
        <v>0</v>
      </c>
      <c r="AA25" s="352">
        <v>0</v>
      </c>
      <c r="AB25" s="352">
        <v>0</v>
      </c>
      <c r="AC25" s="352">
        <v>0</v>
      </c>
      <c r="AD25" s="352">
        <v>0</v>
      </c>
      <c r="AE25" s="352">
        <v>0</v>
      </c>
      <c r="AF25" s="352">
        <v>0</v>
      </c>
      <c r="AG25" s="352">
        <v>0</v>
      </c>
      <c r="AH25" s="352">
        <v>0</v>
      </c>
      <c r="AI25" s="352">
        <v>0</v>
      </c>
      <c r="AJ25" s="352">
        <v>0</v>
      </c>
      <c r="AK25" s="352">
        <v>0</v>
      </c>
      <c r="AL25" s="352">
        <v>0</v>
      </c>
      <c r="AM25" s="352">
        <v>0</v>
      </c>
      <c r="AN25" s="352">
        <v>0</v>
      </c>
      <c r="AO25" s="352">
        <v>0</v>
      </c>
      <c r="AP25" s="352">
        <v>0</v>
      </c>
      <c r="AQ25" s="352">
        <v>0</v>
      </c>
      <c r="AR25" s="352">
        <v>0</v>
      </c>
      <c r="AS25" s="352">
        <v>0</v>
      </c>
      <c r="AT25" s="352">
        <v>0</v>
      </c>
      <c r="AU25" s="352">
        <v>0</v>
      </c>
      <c r="AV25" s="352">
        <v>0</v>
      </c>
      <c r="AW25" s="352">
        <v>0</v>
      </c>
      <c r="AX25" s="352">
        <v>0</v>
      </c>
      <c r="AY25" s="352">
        <v>0</v>
      </c>
      <c r="AZ25" s="352">
        <v>0</v>
      </c>
      <c r="BA25" s="352">
        <v>0</v>
      </c>
      <c r="BB25" s="352">
        <v>0</v>
      </c>
      <c r="BC25" s="352">
        <v>0</v>
      </c>
      <c r="BD25" s="352">
        <v>0</v>
      </c>
      <c r="BE25" s="352">
        <v>0</v>
      </c>
      <c r="BF25" s="352">
        <v>0</v>
      </c>
      <c r="BG25" s="352">
        <v>0</v>
      </c>
      <c r="BH25" s="352">
        <v>0</v>
      </c>
      <c r="BI25" s="352">
        <v>0</v>
      </c>
      <c r="BJ25" s="352">
        <v>0</v>
      </c>
      <c r="BK25" s="352">
        <v>0</v>
      </c>
      <c r="BL25" s="352">
        <v>0</v>
      </c>
      <c r="BM25" s="352">
        <v>0</v>
      </c>
      <c r="BN25" s="352">
        <v>0</v>
      </c>
      <c r="BO25" s="352">
        <v>0</v>
      </c>
      <c r="BP25" s="352">
        <v>0</v>
      </c>
      <c r="BQ25" s="352">
        <v>0</v>
      </c>
      <c r="BR25" s="352">
        <v>0</v>
      </c>
      <c r="BS25" s="352">
        <v>0</v>
      </c>
      <c r="BT25" s="352">
        <v>0</v>
      </c>
      <c r="BU25" s="352">
        <v>142.68407248360521</v>
      </c>
      <c r="BV25" s="352">
        <v>193.42652627005779</v>
      </c>
      <c r="BW25" s="352">
        <v>199.86109427254078</v>
      </c>
      <c r="BX25" s="352">
        <v>196.48850074040891</v>
      </c>
      <c r="BY25" s="352">
        <v>191.81044121031039</v>
      </c>
      <c r="BZ25" s="353">
        <v>188.93672810622584</v>
      </c>
    </row>
    <row r="26" spans="1:78" s="305" customFormat="1" ht="26.25" customHeight="1" x14ac:dyDescent="0.25">
      <c r="A26" s="349"/>
      <c r="B26" s="262" t="s">
        <v>398</v>
      </c>
      <c r="C26" s="357"/>
      <c r="D26" s="352">
        <f t="shared" ref="D26:BO26" si="11">SUM(D27:D28)</f>
        <v>0</v>
      </c>
      <c r="E26" s="352">
        <f t="shared" si="11"/>
        <v>0</v>
      </c>
      <c r="F26" s="352">
        <f t="shared" si="11"/>
        <v>0</v>
      </c>
      <c r="G26" s="352">
        <f t="shared" si="11"/>
        <v>0</v>
      </c>
      <c r="H26" s="352">
        <f t="shared" si="11"/>
        <v>0</v>
      </c>
      <c r="I26" s="352">
        <f t="shared" si="11"/>
        <v>0</v>
      </c>
      <c r="J26" s="352">
        <f t="shared" si="11"/>
        <v>0</v>
      </c>
      <c r="K26" s="352">
        <f t="shared" si="11"/>
        <v>0</v>
      </c>
      <c r="L26" s="352">
        <f t="shared" si="11"/>
        <v>0</v>
      </c>
      <c r="M26" s="352">
        <f t="shared" si="11"/>
        <v>0</v>
      </c>
      <c r="N26" s="352">
        <f t="shared" si="11"/>
        <v>0</v>
      </c>
      <c r="O26" s="352">
        <f t="shared" si="11"/>
        <v>0</v>
      </c>
      <c r="P26" s="352">
        <f t="shared" si="11"/>
        <v>0</v>
      </c>
      <c r="Q26" s="352">
        <f t="shared" si="11"/>
        <v>0</v>
      </c>
      <c r="R26" s="352">
        <f t="shared" si="11"/>
        <v>0</v>
      </c>
      <c r="S26" s="352">
        <f t="shared" si="11"/>
        <v>0</v>
      </c>
      <c r="T26" s="352">
        <f t="shared" si="11"/>
        <v>0</v>
      </c>
      <c r="U26" s="352">
        <f t="shared" si="11"/>
        <v>0</v>
      </c>
      <c r="V26" s="352">
        <f t="shared" si="11"/>
        <v>0</v>
      </c>
      <c r="W26" s="352">
        <f t="shared" si="11"/>
        <v>0</v>
      </c>
      <c r="X26" s="352">
        <f t="shared" si="11"/>
        <v>0</v>
      </c>
      <c r="Y26" s="352">
        <f t="shared" si="11"/>
        <v>0</v>
      </c>
      <c r="Z26" s="352">
        <f t="shared" si="11"/>
        <v>0</v>
      </c>
      <c r="AA26" s="352">
        <f t="shared" si="11"/>
        <v>0</v>
      </c>
      <c r="AB26" s="352">
        <f t="shared" si="11"/>
        <v>0</v>
      </c>
      <c r="AC26" s="352">
        <f t="shared" si="11"/>
        <v>0</v>
      </c>
      <c r="AD26" s="352">
        <f t="shared" si="11"/>
        <v>0</v>
      </c>
      <c r="AE26" s="352">
        <f t="shared" si="11"/>
        <v>0</v>
      </c>
      <c r="AF26" s="352">
        <f t="shared" si="11"/>
        <v>0</v>
      </c>
      <c r="AG26" s="352">
        <f t="shared" si="11"/>
        <v>0</v>
      </c>
      <c r="AH26" s="352">
        <f t="shared" si="11"/>
        <v>2333.2827008293821</v>
      </c>
      <c r="AI26" s="352">
        <f t="shared" si="11"/>
        <v>2224.9818283129553</v>
      </c>
      <c r="AJ26" s="352">
        <f t="shared" si="11"/>
        <v>2109.9503955611171</v>
      </c>
      <c r="AK26" s="352">
        <f t="shared" si="11"/>
        <v>2058.8744108931728</v>
      </c>
      <c r="AL26" s="352">
        <f t="shared" si="11"/>
        <v>2003.3018773739177</v>
      </c>
      <c r="AM26" s="352">
        <f t="shared" si="11"/>
        <v>2019.329816615885</v>
      </c>
      <c r="AN26" s="352">
        <f t="shared" si="11"/>
        <v>1917.2655047356191</v>
      </c>
      <c r="AO26" s="352">
        <f t="shared" si="11"/>
        <v>1833.6404876197298</v>
      </c>
      <c r="AP26" s="352">
        <f t="shared" si="11"/>
        <v>1802.0691950347803</v>
      </c>
      <c r="AQ26" s="352">
        <f t="shared" si="11"/>
        <v>1716.4644886398241</v>
      </c>
      <c r="AR26" s="352">
        <f t="shared" si="11"/>
        <v>1607.4993846110815</v>
      </c>
      <c r="AS26" s="352">
        <f t="shared" si="11"/>
        <v>1463.0321156247242</v>
      </c>
      <c r="AT26" s="352">
        <f t="shared" si="11"/>
        <v>1383.4604458099332</v>
      </c>
      <c r="AU26" s="352">
        <f t="shared" si="11"/>
        <v>1457.663505449196</v>
      </c>
      <c r="AV26" s="352">
        <f t="shared" si="11"/>
        <v>1391.8839083176958</v>
      </c>
      <c r="AW26" s="352">
        <f t="shared" si="11"/>
        <v>1372.4245939360662</v>
      </c>
      <c r="AX26" s="352">
        <f t="shared" si="11"/>
        <v>1315.5217590975903</v>
      </c>
      <c r="AY26" s="352">
        <f t="shared" si="11"/>
        <v>1245.6210002399121</v>
      </c>
      <c r="AZ26" s="352">
        <f t="shared" si="11"/>
        <v>1129.4513403004296</v>
      </c>
      <c r="BA26" s="352">
        <f t="shared" si="11"/>
        <v>1115.8201813642615</v>
      </c>
      <c r="BB26" s="352">
        <f t="shared" si="11"/>
        <v>1066.9145711091824</v>
      </c>
      <c r="BC26" s="352">
        <f t="shared" si="11"/>
        <v>1070.2490756970033</v>
      </c>
      <c r="BD26" s="352">
        <f t="shared" si="11"/>
        <v>1009.6280491339916</v>
      </c>
      <c r="BE26" s="352">
        <f t="shared" si="11"/>
        <v>1146.3995251471065</v>
      </c>
      <c r="BF26" s="352">
        <f t="shared" si="11"/>
        <v>1128.4004723876008</v>
      </c>
      <c r="BG26" s="352">
        <f t="shared" si="11"/>
        <v>1028.9675284606603</v>
      </c>
      <c r="BH26" s="352">
        <f t="shared" si="11"/>
        <v>925.68515003070274</v>
      </c>
      <c r="BI26" s="352">
        <f t="shared" si="11"/>
        <v>872.32541477487291</v>
      </c>
      <c r="BJ26" s="352">
        <f t="shared" si="11"/>
        <v>779.17100956557908</v>
      </c>
      <c r="BK26" s="352">
        <f t="shared" si="11"/>
        <v>710.80430570925091</v>
      </c>
      <c r="BL26" s="352">
        <f t="shared" si="11"/>
        <v>646.1726822336426</v>
      </c>
      <c r="BM26" s="352">
        <f t="shared" si="11"/>
        <v>623.39637671718083</v>
      </c>
      <c r="BN26" s="352">
        <f t="shared" si="11"/>
        <v>591.79076331966053</v>
      </c>
      <c r="BO26" s="352">
        <f t="shared" si="11"/>
        <v>571.02909321030575</v>
      </c>
      <c r="BP26" s="352">
        <f t="shared" ref="BP26:BZ26" si="12">SUM(BP27:BP28)</f>
        <v>565.17987991078576</v>
      </c>
      <c r="BQ26" s="352">
        <f t="shared" si="12"/>
        <v>544.62615842693435</v>
      </c>
      <c r="BR26" s="352">
        <f t="shared" si="12"/>
        <v>539.5896311120357</v>
      </c>
      <c r="BS26" s="352">
        <f t="shared" si="12"/>
        <v>542.16223900594991</v>
      </c>
      <c r="BT26" s="352">
        <f t="shared" si="12"/>
        <v>524.3831716689873</v>
      </c>
      <c r="BU26" s="352">
        <f t="shared" si="12"/>
        <v>368.91269524449177</v>
      </c>
      <c r="BV26" s="352">
        <f t="shared" si="12"/>
        <v>260.87418778607514</v>
      </c>
      <c r="BW26" s="352">
        <f t="shared" si="12"/>
        <v>225.39498817252627</v>
      </c>
      <c r="BX26" s="362">
        <f t="shared" si="12"/>
        <v>192.98169145670241</v>
      </c>
      <c r="BY26" s="362">
        <f t="shared" si="12"/>
        <v>165.08074414962013</v>
      </c>
      <c r="BZ26" s="353">
        <f t="shared" si="12"/>
        <v>139.68667411099094</v>
      </c>
    </row>
    <row r="27" spans="1:78" s="305" customFormat="1" x14ac:dyDescent="0.2">
      <c r="A27" s="348"/>
      <c r="B27" s="120" t="s">
        <v>326</v>
      </c>
      <c r="C27" s="263"/>
      <c r="D27" s="355" t="s">
        <v>406</v>
      </c>
      <c r="E27" s="355" t="s">
        <v>406</v>
      </c>
      <c r="F27" s="355" t="s">
        <v>406</v>
      </c>
      <c r="G27" s="355" t="s">
        <v>406</v>
      </c>
      <c r="H27" s="355" t="s">
        <v>406</v>
      </c>
      <c r="I27" s="355" t="s">
        <v>406</v>
      </c>
      <c r="J27" s="355" t="s">
        <v>406</v>
      </c>
      <c r="K27" s="355" t="s">
        <v>406</v>
      </c>
      <c r="L27" s="355" t="s">
        <v>406</v>
      </c>
      <c r="M27" s="355" t="s">
        <v>406</v>
      </c>
      <c r="N27" s="355" t="s">
        <v>406</v>
      </c>
      <c r="O27" s="355" t="s">
        <v>406</v>
      </c>
      <c r="P27" s="355" t="s">
        <v>406</v>
      </c>
      <c r="Q27" s="355" t="s">
        <v>406</v>
      </c>
      <c r="R27" s="355" t="s">
        <v>406</v>
      </c>
      <c r="S27" s="355" t="s">
        <v>406</v>
      </c>
      <c r="T27" s="355" t="s">
        <v>406</v>
      </c>
      <c r="U27" s="355" t="s">
        <v>406</v>
      </c>
      <c r="V27" s="355" t="s">
        <v>406</v>
      </c>
      <c r="W27" s="355" t="s">
        <v>406</v>
      </c>
      <c r="X27" s="355" t="s">
        <v>406</v>
      </c>
      <c r="Y27" s="355" t="s">
        <v>406</v>
      </c>
      <c r="Z27" s="355" t="s">
        <v>406</v>
      </c>
      <c r="AA27" s="355" t="s">
        <v>406</v>
      </c>
      <c r="AB27" s="355" t="s">
        <v>406</v>
      </c>
      <c r="AC27" s="355" t="s">
        <v>406</v>
      </c>
      <c r="AD27" s="355" t="s">
        <v>406</v>
      </c>
      <c r="AE27" s="355" t="s">
        <v>406</v>
      </c>
      <c r="AF27" s="355" t="s">
        <v>406</v>
      </c>
      <c r="AG27" s="355" t="s">
        <v>406</v>
      </c>
      <c r="AH27" s="355">
        <v>2001.5239917251286</v>
      </c>
      <c r="AI27" s="355">
        <v>1943.110653582253</v>
      </c>
      <c r="AJ27" s="355">
        <v>1840.6067716144273</v>
      </c>
      <c r="AK27" s="355">
        <v>1794.0551762212169</v>
      </c>
      <c r="AL27" s="355">
        <v>1763.0900902769597</v>
      </c>
      <c r="AM27" s="355">
        <v>1768.0334589395882</v>
      </c>
      <c r="AN27" s="355">
        <v>1680.4733009312245</v>
      </c>
      <c r="AO27" s="355">
        <v>1598.3531299316312</v>
      </c>
      <c r="AP27" s="355">
        <v>1576.0603874106921</v>
      </c>
      <c r="AQ27" s="355">
        <v>1495.9127403154541</v>
      </c>
      <c r="AR27" s="355">
        <v>1395.7292659951909</v>
      </c>
      <c r="AS27" s="355">
        <v>1244.4244952770946</v>
      </c>
      <c r="AT27" s="355">
        <v>1198.9605026603333</v>
      </c>
      <c r="AU27" s="355">
        <v>1237.9311641238835</v>
      </c>
      <c r="AV27" s="355">
        <v>1166.5709724100739</v>
      </c>
      <c r="AW27" s="355">
        <v>1143.1344301548324</v>
      </c>
      <c r="AX27" s="355">
        <v>1096.554204524203</v>
      </c>
      <c r="AY27" s="355">
        <v>1036.7275845009415</v>
      </c>
      <c r="AZ27" s="355">
        <v>949.19162892152633</v>
      </c>
      <c r="BA27" s="355">
        <v>952.39351275914294</v>
      </c>
      <c r="BB27" s="355">
        <v>914.77479424970534</v>
      </c>
      <c r="BC27" s="355">
        <v>927.49659196105983</v>
      </c>
      <c r="BD27" s="355">
        <v>881.82422754508912</v>
      </c>
      <c r="BE27" s="355">
        <v>1016.2704374860273</v>
      </c>
      <c r="BF27" s="355">
        <v>996.0323599060988</v>
      </c>
      <c r="BG27" s="355">
        <v>912.26586410713935</v>
      </c>
      <c r="BH27" s="355">
        <v>816.96927328716095</v>
      </c>
      <c r="BI27" s="355">
        <v>774.1665991913062</v>
      </c>
      <c r="BJ27" s="355">
        <v>695.21977463568749</v>
      </c>
      <c r="BK27" s="355">
        <v>648.03546652622367</v>
      </c>
      <c r="BL27" s="355">
        <v>594.96640791046195</v>
      </c>
      <c r="BM27" s="355">
        <v>583.40553340976555</v>
      </c>
      <c r="BN27" s="355">
        <v>550.42514893644829</v>
      </c>
      <c r="BO27" s="355">
        <v>539.23265310107661</v>
      </c>
      <c r="BP27" s="355">
        <v>542.41151103359334</v>
      </c>
      <c r="BQ27" s="355">
        <v>529.4986790567159</v>
      </c>
      <c r="BR27" s="355">
        <v>530.06076770384732</v>
      </c>
      <c r="BS27" s="355">
        <v>536.44495150574528</v>
      </c>
      <c r="BT27" s="355">
        <v>521.00604984849133</v>
      </c>
      <c r="BU27" s="355">
        <v>366.03763922589314</v>
      </c>
      <c r="BV27" s="355">
        <v>259.21622237473593</v>
      </c>
      <c r="BW27" s="355">
        <v>224.47572850508112</v>
      </c>
      <c r="BX27" s="363">
        <v>192.49245575157352</v>
      </c>
      <c r="BY27" s="363">
        <v>164.8299160092175</v>
      </c>
      <c r="BZ27" s="356">
        <v>139.56526631924339</v>
      </c>
    </row>
    <row r="28" spans="1:78" s="305" customFormat="1" x14ac:dyDescent="0.2">
      <c r="A28" s="348"/>
      <c r="B28" s="120" t="s">
        <v>325</v>
      </c>
      <c r="C28" s="263"/>
      <c r="D28" s="355" t="s">
        <v>406</v>
      </c>
      <c r="E28" s="355" t="s">
        <v>406</v>
      </c>
      <c r="F28" s="355" t="s">
        <v>406</v>
      </c>
      <c r="G28" s="355" t="s">
        <v>406</v>
      </c>
      <c r="H28" s="355" t="s">
        <v>406</v>
      </c>
      <c r="I28" s="355" t="s">
        <v>406</v>
      </c>
      <c r="J28" s="355" t="s">
        <v>406</v>
      </c>
      <c r="K28" s="355" t="s">
        <v>406</v>
      </c>
      <c r="L28" s="355" t="s">
        <v>406</v>
      </c>
      <c r="M28" s="355" t="s">
        <v>406</v>
      </c>
      <c r="N28" s="355" t="s">
        <v>406</v>
      </c>
      <c r="O28" s="355" t="s">
        <v>406</v>
      </c>
      <c r="P28" s="355" t="s">
        <v>406</v>
      </c>
      <c r="Q28" s="355" t="s">
        <v>406</v>
      </c>
      <c r="R28" s="355" t="s">
        <v>406</v>
      </c>
      <c r="S28" s="355" t="s">
        <v>406</v>
      </c>
      <c r="T28" s="355" t="s">
        <v>406</v>
      </c>
      <c r="U28" s="355" t="s">
        <v>406</v>
      </c>
      <c r="V28" s="355" t="s">
        <v>406</v>
      </c>
      <c r="W28" s="355" t="s">
        <v>406</v>
      </c>
      <c r="X28" s="355" t="s">
        <v>406</v>
      </c>
      <c r="Y28" s="355" t="s">
        <v>406</v>
      </c>
      <c r="Z28" s="355" t="s">
        <v>406</v>
      </c>
      <c r="AA28" s="355" t="s">
        <v>406</v>
      </c>
      <c r="AB28" s="355" t="s">
        <v>406</v>
      </c>
      <c r="AC28" s="355" t="s">
        <v>406</v>
      </c>
      <c r="AD28" s="355" t="s">
        <v>406</v>
      </c>
      <c r="AE28" s="355" t="s">
        <v>406</v>
      </c>
      <c r="AF28" s="355" t="s">
        <v>406</v>
      </c>
      <c r="AG28" s="355" t="s">
        <v>406</v>
      </c>
      <c r="AH28" s="355">
        <v>331.75870910425334</v>
      </c>
      <c r="AI28" s="355">
        <v>281.87117473070219</v>
      </c>
      <c r="AJ28" s="355">
        <v>269.34362394668972</v>
      </c>
      <c r="AK28" s="355">
        <v>264.81923467195588</v>
      </c>
      <c r="AL28" s="355">
        <v>240.21178709695795</v>
      </c>
      <c r="AM28" s="355">
        <v>251.29635767629682</v>
      </c>
      <c r="AN28" s="355">
        <v>236.7922038043946</v>
      </c>
      <c r="AO28" s="355">
        <v>235.28735768809855</v>
      </c>
      <c r="AP28" s="355">
        <v>226.00880762408815</v>
      </c>
      <c r="AQ28" s="355">
        <v>220.5517483243701</v>
      </c>
      <c r="AR28" s="355">
        <v>211.77011861589051</v>
      </c>
      <c r="AS28" s="355">
        <v>218.60762034762968</v>
      </c>
      <c r="AT28" s="355">
        <v>184.49994314959977</v>
      </c>
      <c r="AU28" s="355">
        <v>219.73234132531246</v>
      </c>
      <c r="AV28" s="355">
        <v>225.31293590762186</v>
      </c>
      <c r="AW28" s="355">
        <v>229.29016378123373</v>
      </c>
      <c r="AX28" s="355">
        <v>218.96755457338728</v>
      </c>
      <c r="AY28" s="355">
        <v>208.8934157389705</v>
      </c>
      <c r="AZ28" s="355">
        <v>180.25971137890332</v>
      </c>
      <c r="BA28" s="355">
        <v>163.42666860511855</v>
      </c>
      <c r="BB28" s="355">
        <v>152.13977685947697</v>
      </c>
      <c r="BC28" s="355">
        <v>142.75248373594343</v>
      </c>
      <c r="BD28" s="355">
        <v>127.80382158890242</v>
      </c>
      <c r="BE28" s="355">
        <v>130.12908766107927</v>
      </c>
      <c r="BF28" s="355">
        <v>132.3681124815019</v>
      </c>
      <c r="BG28" s="355">
        <v>116.70166435352104</v>
      </c>
      <c r="BH28" s="355">
        <v>108.7158767435418</v>
      </c>
      <c r="BI28" s="355">
        <v>98.158815583566692</v>
      </c>
      <c r="BJ28" s="355">
        <v>83.951234929891612</v>
      </c>
      <c r="BK28" s="355">
        <v>62.768839183027183</v>
      </c>
      <c r="BL28" s="355">
        <v>51.206274323180615</v>
      </c>
      <c r="BM28" s="355">
        <v>39.990843307415268</v>
      </c>
      <c r="BN28" s="355">
        <v>41.365614383212261</v>
      </c>
      <c r="BO28" s="355">
        <v>31.796440109229117</v>
      </c>
      <c r="BP28" s="355">
        <v>22.76836887719243</v>
      </c>
      <c r="BQ28" s="355">
        <v>15.127479370218426</v>
      </c>
      <c r="BR28" s="355">
        <v>9.5288634081884354</v>
      </c>
      <c r="BS28" s="355">
        <v>5.7172875002046748</v>
      </c>
      <c r="BT28" s="355">
        <v>3.3771218204959235</v>
      </c>
      <c r="BU28" s="355">
        <v>2.8750560185985994</v>
      </c>
      <c r="BV28" s="355">
        <v>1.6579654113392102</v>
      </c>
      <c r="BW28" s="355">
        <v>0.91925966744515231</v>
      </c>
      <c r="BX28" s="363">
        <v>0.4892357051288963</v>
      </c>
      <c r="BY28" s="363">
        <v>0.25082814040264484</v>
      </c>
      <c r="BZ28" s="356">
        <v>0.12140779174755745</v>
      </c>
    </row>
    <row r="29" spans="1:78" s="305" customFormat="1" ht="26.25" customHeight="1" x14ac:dyDescent="0.25">
      <c r="A29" s="348"/>
      <c r="B29" s="262" t="s">
        <v>399</v>
      </c>
      <c r="C29" s="120"/>
      <c r="D29" s="352">
        <f t="shared" ref="D29:BO29" si="13">SUM(D30:D31)</f>
        <v>0</v>
      </c>
      <c r="E29" s="352">
        <f t="shared" si="13"/>
        <v>0</v>
      </c>
      <c r="F29" s="352">
        <f t="shared" si="13"/>
        <v>0</v>
      </c>
      <c r="G29" s="352">
        <f t="shared" si="13"/>
        <v>0</v>
      </c>
      <c r="H29" s="352">
        <f t="shared" si="13"/>
        <v>0</v>
      </c>
      <c r="I29" s="352">
        <f t="shared" si="13"/>
        <v>0</v>
      </c>
      <c r="J29" s="352">
        <f t="shared" si="13"/>
        <v>0</v>
      </c>
      <c r="K29" s="352">
        <f t="shared" si="13"/>
        <v>0</v>
      </c>
      <c r="L29" s="352">
        <f t="shared" si="13"/>
        <v>0</v>
      </c>
      <c r="M29" s="352">
        <f t="shared" si="13"/>
        <v>0</v>
      </c>
      <c r="N29" s="352">
        <f t="shared" si="13"/>
        <v>0</v>
      </c>
      <c r="O29" s="352">
        <f t="shared" si="13"/>
        <v>0</v>
      </c>
      <c r="P29" s="352">
        <f t="shared" si="13"/>
        <v>0</v>
      </c>
      <c r="Q29" s="352">
        <f t="shared" si="13"/>
        <v>0</v>
      </c>
      <c r="R29" s="352">
        <f t="shared" si="13"/>
        <v>0</v>
      </c>
      <c r="S29" s="352">
        <f t="shared" si="13"/>
        <v>0</v>
      </c>
      <c r="T29" s="352">
        <f t="shared" si="13"/>
        <v>0</v>
      </c>
      <c r="U29" s="352">
        <f t="shared" si="13"/>
        <v>0</v>
      </c>
      <c r="V29" s="352">
        <f t="shared" si="13"/>
        <v>0</v>
      </c>
      <c r="W29" s="352">
        <f t="shared" si="13"/>
        <v>0</v>
      </c>
      <c r="X29" s="352">
        <f t="shared" si="13"/>
        <v>0</v>
      </c>
      <c r="Y29" s="352">
        <f t="shared" si="13"/>
        <v>0</v>
      </c>
      <c r="Z29" s="352">
        <f t="shared" si="13"/>
        <v>0</v>
      </c>
      <c r="AA29" s="352">
        <f t="shared" si="13"/>
        <v>0</v>
      </c>
      <c r="AB29" s="352">
        <f t="shared" si="13"/>
        <v>0</v>
      </c>
      <c r="AC29" s="352">
        <f t="shared" si="13"/>
        <v>0</v>
      </c>
      <c r="AD29" s="352">
        <f t="shared" si="13"/>
        <v>0</v>
      </c>
      <c r="AE29" s="352">
        <f t="shared" si="13"/>
        <v>0</v>
      </c>
      <c r="AF29" s="352">
        <f t="shared" si="13"/>
        <v>0</v>
      </c>
      <c r="AG29" s="352">
        <f t="shared" si="13"/>
        <v>0</v>
      </c>
      <c r="AH29" s="352">
        <f t="shared" si="13"/>
        <v>0</v>
      </c>
      <c r="AI29" s="352">
        <f t="shared" si="13"/>
        <v>0.4456791543315084</v>
      </c>
      <c r="AJ29" s="352">
        <f t="shared" si="13"/>
        <v>6.5678408945835463</v>
      </c>
      <c r="AK29" s="352">
        <f t="shared" si="13"/>
        <v>15.465437849975302</v>
      </c>
      <c r="AL29" s="352">
        <f t="shared" si="13"/>
        <v>25.181168849672151</v>
      </c>
      <c r="AM29" s="352">
        <f t="shared" si="13"/>
        <v>40.066067789997717</v>
      </c>
      <c r="AN29" s="352">
        <f t="shared" si="13"/>
        <v>65.677079213604856</v>
      </c>
      <c r="AO29" s="352">
        <f t="shared" si="13"/>
        <v>78.891963613365178</v>
      </c>
      <c r="AP29" s="352">
        <f t="shared" si="13"/>
        <v>91.825181912600272</v>
      </c>
      <c r="AQ29" s="352">
        <f t="shared" si="13"/>
        <v>108.7402273449366</v>
      </c>
      <c r="AR29" s="352">
        <f t="shared" si="13"/>
        <v>128.65484350211409</v>
      </c>
      <c r="AS29" s="352">
        <f t="shared" si="13"/>
        <v>153.64338186886692</v>
      </c>
      <c r="AT29" s="352">
        <f t="shared" si="13"/>
        <v>176.23384955256668</v>
      </c>
      <c r="AU29" s="352">
        <f t="shared" si="13"/>
        <v>218.6490281978883</v>
      </c>
      <c r="AV29" s="352">
        <f t="shared" si="13"/>
        <v>242.48918491843654</v>
      </c>
      <c r="AW29" s="352">
        <f t="shared" si="13"/>
        <v>271.95510386751539</v>
      </c>
      <c r="AX29" s="352">
        <f t="shared" si="13"/>
        <v>281.56745321445379</v>
      </c>
      <c r="AY29" s="352">
        <f t="shared" si="13"/>
        <v>295.85415390856889</v>
      </c>
      <c r="AZ29" s="352">
        <f t="shared" si="13"/>
        <v>306.8288576305934</v>
      </c>
      <c r="BA29" s="352">
        <f t="shared" si="13"/>
        <v>318.38066462690938</v>
      </c>
      <c r="BB29" s="352">
        <f t="shared" si="13"/>
        <v>328.93330945814029</v>
      </c>
      <c r="BC29" s="352">
        <f t="shared" si="13"/>
        <v>358.38604715623654</v>
      </c>
      <c r="BD29" s="352">
        <f t="shared" si="13"/>
        <v>367.86659119176829</v>
      </c>
      <c r="BE29" s="352">
        <f t="shared" si="13"/>
        <v>370.97005965719637</v>
      </c>
      <c r="BF29" s="352">
        <f t="shared" si="13"/>
        <v>338.24989717925445</v>
      </c>
      <c r="BG29" s="352">
        <f t="shared" si="13"/>
        <v>299.70786031745774</v>
      </c>
      <c r="BH29" s="352">
        <f t="shared" si="13"/>
        <v>259.31141929936149</v>
      </c>
      <c r="BI29" s="352">
        <f t="shared" si="13"/>
        <v>222.11754037836025</v>
      </c>
      <c r="BJ29" s="352">
        <f t="shared" si="13"/>
        <v>187.39612842945149</v>
      </c>
      <c r="BK29" s="352">
        <f t="shared" si="13"/>
        <v>160.85965023762415</v>
      </c>
      <c r="BL29" s="352">
        <f t="shared" si="13"/>
        <v>132.51301746424545</v>
      </c>
      <c r="BM29" s="352">
        <f t="shared" si="13"/>
        <v>115.57531710352154</v>
      </c>
      <c r="BN29" s="352">
        <f t="shared" si="13"/>
        <v>93.575731435970226</v>
      </c>
      <c r="BO29" s="352">
        <f t="shared" si="13"/>
        <v>83.060231013749373</v>
      </c>
      <c r="BP29" s="352">
        <f t="shared" ref="BP29:BZ29" si="14">SUM(BP30:BP31)</f>
        <v>74.067147398379248</v>
      </c>
      <c r="BQ29" s="352">
        <f t="shared" si="14"/>
        <v>72.951589212152172</v>
      </c>
      <c r="BR29" s="352">
        <f t="shared" si="14"/>
        <v>57.07155382137433</v>
      </c>
      <c r="BS29" s="352">
        <f t="shared" si="14"/>
        <v>48.693686134465295</v>
      </c>
      <c r="BT29" s="352">
        <f t="shared" si="14"/>
        <v>41.674854646482913</v>
      </c>
      <c r="BU29" s="352">
        <f t="shared" si="14"/>
        <v>35.614104826291758</v>
      </c>
      <c r="BV29" s="352">
        <f t="shared" si="14"/>
        <v>29.20323032974704</v>
      </c>
      <c r="BW29" s="352">
        <f t="shared" si="14"/>
        <v>23.953878867500507</v>
      </c>
      <c r="BX29" s="362">
        <f t="shared" si="14"/>
        <v>19.010067188730709</v>
      </c>
      <c r="BY29" s="362">
        <f t="shared" si="14"/>
        <v>14.460012659757066</v>
      </c>
      <c r="BZ29" s="353">
        <f t="shared" si="14"/>
        <v>10.271682328191234</v>
      </c>
    </row>
    <row r="30" spans="1:78" s="305" customFormat="1" x14ac:dyDescent="0.2">
      <c r="A30" s="348"/>
      <c r="B30" s="120" t="s">
        <v>326</v>
      </c>
      <c r="C30" s="263"/>
      <c r="D30" s="355" t="s">
        <v>406</v>
      </c>
      <c r="E30" s="355" t="s">
        <v>406</v>
      </c>
      <c r="F30" s="355" t="s">
        <v>406</v>
      </c>
      <c r="G30" s="355" t="s">
        <v>406</v>
      </c>
      <c r="H30" s="355" t="s">
        <v>406</v>
      </c>
      <c r="I30" s="355" t="s">
        <v>406</v>
      </c>
      <c r="J30" s="355" t="s">
        <v>406</v>
      </c>
      <c r="K30" s="355" t="s">
        <v>406</v>
      </c>
      <c r="L30" s="355" t="s">
        <v>406</v>
      </c>
      <c r="M30" s="355" t="s">
        <v>406</v>
      </c>
      <c r="N30" s="355" t="s">
        <v>406</v>
      </c>
      <c r="O30" s="355" t="s">
        <v>406</v>
      </c>
      <c r="P30" s="355" t="s">
        <v>406</v>
      </c>
      <c r="Q30" s="355" t="s">
        <v>406</v>
      </c>
      <c r="R30" s="355" t="s">
        <v>406</v>
      </c>
      <c r="S30" s="355" t="s">
        <v>406</v>
      </c>
      <c r="T30" s="355" t="s">
        <v>406</v>
      </c>
      <c r="U30" s="355" t="s">
        <v>406</v>
      </c>
      <c r="V30" s="355" t="s">
        <v>406</v>
      </c>
      <c r="W30" s="355" t="s">
        <v>406</v>
      </c>
      <c r="X30" s="355" t="s">
        <v>406</v>
      </c>
      <c r="Y30" s="355" t="s">
        <v>406</v>
      </c>
      <c r="Z30" s="355" t="s">
        <v>406</v>
      </c>
      <c r="AA30" s="355" t="s">
        <v>406</v>
      </c>
      <c r="AB30" s="355" t="s">
        <v>406</v>
      </c>
      <c r="AC30" s="355" t="s">
        <v>406</v>
      </c>
      <c r="AD30" s="355" t="s">
        <v>406</v>
      </c>
      <c r="AE30" s="355" t="s">
        <v>406</v>
      </c>
      <c r="AF30" s="355" t="s">
        <v>406</v>
      </c>
      <c r="AG30" s="355" t="s">
        <v>406</v>
      </c>
      <c r="AH30" s="355">
        <v>0</v>
      </c>
      <c r="AI30" s="355">
        <v>0.44298953374866384</v>
      </c>
      <c r="AJ30" s="355">
        <v>6.4885686204229271</v>
      </c>
      <c r="AK30" s="355">
        <v>15.185441626954358</v>
      </c>
      <c r="AL30" s="355">
        <v>24.573307437443884</v>
      </c>
      <c r="AM30" s="355">
        <v>38.857098068682603</v>
      </c>
      <c r="AN30" s="355">
        <v>63.65863249135915</v>
      </c>
      <c r="AO30" s="355">
        <v>75.317306484128281</v>
      </c>
      <c r="AP30" s="355">
        <v>87.030160308220061</v>
      </c>
      <c r="AQ30" s="355">
        <v>102.36786100576822</v>
      </c>
      <c r="AR30" s="355">
        <v>120.27447488707564</v>
      </c>
      <c r="AS30" s="355">
        <v>140.51146888862189</v>
      </c>
      <c r="AT30" s="355">
        <v>160.59719083509808</v>
      </c>
      <c r="AU30" s="355">
        <v>194.55988356546399</v>
      </c>
      <c r="AV30" s="355">
        <v>212.53692071268762</v>
      </c>
      <c r="AW30" s="355">
        <v>237.51774351930331</v>
      </c>
      <c r="AX30" s="355">
        <v>245.91207821112062</v>
      </c>
      <c r="AY30" s="355">
        <v>255.02964816073674</v>
      </c>
      <c r="AZ30" s="355">
        <v>265.53749716655074</v>
      </c>
      <c r="BA30" s="355">
        <v>279.12788805224903</v>
      </c>
      <c r="BB30" s="355">
        <v>288.38679373912976</v>
      </c>
      <c r="BC30" s="355">
        <v>316.97273772070491</v>
      </c>
      <c r="BD30" s="355">
        <v>328.03215589294234</v>
      </c>
      <c r="BE30" s="355">
        <v>329.61144250606031</v>
      </c>
      <c r="BF30" s="355">
        <v>296.36304219620263</v>
      </c>
      <c r="BG30" s="355">
        <v>255.22025301046662</v>
      </c>
      <c r="BH30" s="355">
        <v>215.81440931145798</v>
      </c>
      <c r="BI30" s="355">
        <v>182.4906545496186</v>
      </c>
      <c r="BJ30" s="355">
        <v>151.94626073678177</v>
      </c>
      <c r="BK30" s="355">
        <v>130.16290725487633</v>
      </c>
      <c r="BL30" s="355">
        <v>108.24950935280074</v>
      </c>
      <c r="BM30" s="355">
        <v>97.003146055584864</v>
      </c>
      <c r="BN30" s="355">
        <v>78.825478463317012</v>
      </c>
      <c r="BO30" s="355">
        <v>73.730131468571145</v>
      </c>
      <c r="BP30" s="355">
        <v>66.328261190039242</v>
      </c>
      <c r="BQ30" s="355">
        <v>68.446901531270882</v>
      </c>
      <c r="BR30" s="355">
        <v>53.752407013093745</v>
      </c>
      <c r="BS30" s="355">
        <v>47.330702375912558</v>
      </c>
      <c r="BT30" s="355">
        <v>40.117173107817941</v>
      </c>
      <c r="BU30" s="355">
        <v>35.120819500329596</v>
      </c>
      <c r="BV30" s="355">
        <v>29.20323032974704</v>
      </c>
      <c r="BW30" s="355">
        <v>23.953878867500507</v>
      </c>
      <c r="BX30" s="363">
        <v>19.010067188730709</v>
      </c>
      <c r="BY30" s="363">
        <v>14.460012659757066</v>
      </c>
      <c r="BZ30" s="356">
        <v>10.271682328191234</v>
      </c>
    </row>
    <row r="31" spans="1:78" s="305" customFormat="1" x14ac:dyDescent="0.2">
      <c r="B31" s="62" t="s">
        <v>325</v>
      </c>
      <c r="C31" s="98"/>
      <c r="D31" s="355" t="s">
        <v>406</v>
      </c>
      <c r="E31" s="355" t="s">
        <v>406</v>
      </c>
      <c r="F31" s="355" t="s">
        <v>406</v>
      </c>
      <c r="G31" s="355" t="s">
        <v>406</v>
      </c>
      <c r="H31" s="355" t="s">
        <v>406</v>
      </c>
      <c r="I31" s="355" t="s">
        <v>406</v>
      </c>
      <c r="J31" s="355" t="s">
        <v>406</v>
      </c>
      <c r="K31" s="355" t="s">
        <v>406</v>
      </c>
      <c r="L31" s="355" t="s">
        <v>406</v>
      </c>
      <c r="M31" s="355" t="s">
        <v>406</v>
      </c>
      <c r="N31" s="355" t="s">
        <v>406</v>
      </c>
      <c r="O31" s="355" t="s">
        <v>406</v>
      </c>
      <c r="P31" s="355" t="s">
        <v>406</v>
      </c>
      <c r="Q31" s="355" t="s">
        <v>406</v>
      </c>
      <c r="R31" s="355" t="s">
        <v>406</v>
      </c>
      <c r="S31" s="355" t="s">
        <v>406</v>
      </c>
      <c r="T31" s="355" t="s">
        <v>406</v>
      </c>
      <c r="U31" s="355" t="s">
        <v>406</v>
      </c>
      <c r="V31" s="355" t="s">
        <v>406</v>
      </c>
      <c r="W31" s="355" t="s">
        <v>406</v>
      </c>
      <c r="X31" s="355" t="s">
        <v>406</v>
      </c>
      <c r="Y31" s="355" t="s">
        <v>406</v>
      </c>
      <c r="Z31" s="355" t="s">
        <v>406</v>
      </c>
      <c r="AA31" s="355" t="s">
        <v>406</v>
      </c>
      <c r="AB31" s="355" t="s">
        <v>406</v>
      </c>
      <c r="AC31" s="355" t="s">
        <v>406</v>
      </c>
      <c r="AD31" s="355" t="s">
        <v>406</v>
      </c>
      <c r="AE31" s="355" t="s">
        <v>406</v>
      </c>
      <c r="AF31" s="355" t="s">
        <v>406</v>
      </c>
      <c r="AG31" s="355" t="s">
        <v>406</v>
      </c>
      <c r="AH31" s="355">
        <v>0</v>
      </c>
      <c r="AI31" s="355">
        <v>2.6896205828445667E-3</v>
      </c>
      <c r="AJ31" s="355">
        <v>7.9272274160619438E-2</v>
      </c>
      <c r="AK31" s="355">
        <v>0.27999622302094457</v>
      </c>
      <c r="AL31" s="355">
        <v>0.60786141222826739</v>
      </c>
      <c r="AM31" s="355">
        <v>1.2089697213151105</v>
      </c>
      <c r="AN31" s="355">
        <v>2.0184467222457103</v>
      </c>
      <c r="AO31" s="355">
        <v>3.5746571292368938</v>
      </c>
      <c r="AP31" s="355">
        <v>4.7950216043802145</v>
      </c>
      <c r="AQ31" s="355">
        <v>6.3723663391683862</v>
      </c>
      <c r="AR31" s="355">
        <v>8.3803686150384618</v>
      </c>
      <c r="AS31" s="355">
        <v>13.131912980245037</v>
      </c>
      <c r="AT31" s="355">
        <v>15.636658717468594</v>
      </c>
      <c r="AU31" s="355">
        <v>24.089144632424308</v>
      </c>
      <c r="AV31" s="355">
        <v>29.952264205748914</v>
      </c>
      <c r="AW31" s="355">
        <v>34.437360348212103</v>
      </c>
      <c r="AX31" s="355">
        <v>35.655375003333177</v>
      </c>
      <c r="AY31" s="355">
        <v>40.824505747832134</v>
      </c>
      <c r="AZ31" s="355">
        <v>41.291360464042647</v>
      </c>
      <c r="BA31" s="355">
        <v>39.252776574660352</v>
      </c>
      <c r="BB31" s="355">
        <v>40.546515719010515</v>
      </c>
      <c r="BC31" s="355">
        <v>41.413309435531623</v>
      </c>
      <c r="BD31" s="355">
        <v>39.834435298825952</v>
      </c>
      <c r="BE31" s="355">
        <v>41.358617151136045</v>
      </c>
      <c r="BF31" s="355">
        <v>41.886854983051812</v>
      </c>
      <c r="BG31" s="355">
        <v>44.487607306991094</v>
      </c>
      <c r="BH31" s="355">
        <v>43.49700998790351</v>
      </c>
      <c r="BI31" s="355">
        <v>39.626885828741649</v>
      </c>
      <c r="BJ31" s="355">
        <v>35.449867692669741</v>
      </c>
      <c r="BK31" s="355">
        <v>30.696742982747828</v>
      </c>
      <c r="BL31" s="355">
        <v>24.263508111444708</v>
      </c>
      <c r="BM31" s="355">
        <v>18.572171047936674</v>
      </c>
      <c r="BN31" s="355">
        <v>14.750252972653218</v>
      </c>
      <c r="BO31" s="355">
        <v>9.3300995451782285</v>
      </c>
      <c r="BP31" s="355">
        <v>7.7388862083400012</v>
      </c>
      <c r="BQ31" s="355">
        <v>4.5046876808812923</v>
      </c>
      <c r="BR31" s="355">
        <v>3.3191468082805828</v>
      </c>
      <c r="BS31" s="355">
        <v>1.3629837585527382</v>
      </c>
      <c r="BT31" s="355">
        <v>1.5576815386649729</v>
      </c>
      <c r="BU31" s="355">
        <v>0.49328532596216146</v>
      </c>
      <c r="BV31" s="355">
        <v>0</v>
      </c>
      <c r="BW31" s="355">
        <v>0</v>
      </c>
      <c r="BX31" s="363">
        <v>0</v>
      </c>
      <c r="BY31" s="363">
        <v>0</v>
      </c>
      <c r="BZ31" s="356">
        <v>0</v>
      </c>
    </row>
    <row r="32" spans="1:78" s="305" customFormat="1" ht="26.25" customHeight="1" x14ac:dyDescent="0.25">
      <c r="B32" s="262" t="s">
        <v>400</v>
      </c>
      <c r="C32" s="98"/>
      <c r="D32" s="352">
        <f>SUM(D33:D35)</f>
        <v>0</v>
      </c>
      <c r="E32" s="352">
        <f t="shared" ref="E32:BP32" si="15">SUM(E33:E35)</f>
        <v>0</v>
      </c>
      <c r="F32" s="352">
        <f t="shared" si="15"/>
        <v>0</v>
      </c>
      <c r="G32" s="352">
        <f t="shared" si="15"/>
        <v>0</v>
      </c>
      <c r="H32" s="352">
        <f t="shared" si="15"/>
        <v>0</v>
      </c>
      <c r="I32" s="352">
        <f t="shared" si="15"/>
        <v>0</v>
      </c>
      <c r="J32" s="352">
        <f t="shared" si="15"/>
        <v>0</v>
      </c>
      <c r="K32" s="352">
        <f t="shared" si="15"/>
        <v>0</v>
      </c>
      <c r="L32" s="352">
        <f t="shared" si="15"/>
        <v>0</v>
      </c>
      <c r="M32" s="352">
        <f t="shared" si="15"/>
        <v>0</v>
      </c>
      <c r="N32" s="352">
        <f t="shared" si="15"/>
        <v>0</v>
      </c>
      <c r="O32" s="352">
        <f t="shared" si="15"/>
        <v>0</v>
      </c>
      <c r="P32" s="352">
        <f t="shared" si="15"/>
        <v>0</v>
      </c>
      <c r="Q32" s="352">
        <f t="shared" si="15"/>
        <v>0</v>
      </c>
      <c r="R32" s="352">
        <f t="shared" si="15"/>
        <v>0</v>
      </c>
      <c r="S32" s="352">
        <f t="shared" si="15"/>
        <v>0</v>
      </c>
      <c r="T32" s="352">
        <f t="shared" si="15"/>
        <v>0</v>
      </c>
      <c r="U32" s="352">
        <f t="shared" si="15"/>
        <v>0</v>
      </c>
      <c r="V32" s="352">
        <f t="shared" si="15"/>
        <v>0</v>
      </c>
      <c r="W32" s="352">
        <f t="shared" si="15"/>
        <v>0</v>
      </c>
      <c r="X32" s="352">
        <f t="shared" si="15"/>
        <v>0</v>
      </c>
      <c r="Y32" s="352">
        <f t="shared" si="15"/>
        <v>0</v>
      </c>
      <c r="Z32" s="352">
        <f t="shared" si="15"/>
        <v>0</v>
      </c>
      <c r="AA32" s="352">
        <f t="shared" si="15"/>
        <v>0</v>
      </c>
      <c r="AB32" s="352">
        <f t="shared" si="15"/>
        <v>0</v>
      </c>
      <c r="AC32" s="352">
        <f t="shared" si="15"/>
        <v>0</v>
      </c>
      <c r="AD32" s="352">
        <f t="shared" si="15"/>
        <v>0</v>
      </c>
      <c r="AE32" s="352">
        <f t="shared" si="15"/>
        <v>0</v>
      </c>
      <c r="AF32" s="352">
        <f t="shared" si="15"/>
        <v>0</v>
      </c>
      <c r="AG32" s="352">
        <f t="shared" si="15"/>
        <v>0</v>
      </c>
      <c r="AH32" s="352">
        <f t="shared" si="15"/>
        <v>0</v>
      </c>
      <c r="AI32" s="352">
        <f t="shared" si="15"/>
        <v>0</v>
      </c>
      <c r="AJ32" s="352">
        <f t="shared" si="15"/>
        <v>0</v>
      </c>
      <c r="AK32" s="352">
        <f t="shared" si="15"/>
        <v>0</v>
      </c>
      <c r="AL32" s="352">
        <f t="shared" si="15"/>
        <v>0</v>
      </c>
      <c r="AM32" s="352">
        <f t="shared" si="15"/>
        <v>0</v>
      </c>
      <c r="AN32" s="352">
        <f t="shared" si="15"/>
        <v>0</v>
      </c>
      <c r="AO32" s="352">
        <f t="shared" si="15"/>
        <v>0</v>
      </c>
      <c r="AP32" s="352">
        <f t="shared" si="15"/>
        <v>0</v>
      </c>
      <c r="AQ32" s="352">
        <f t="shared" si="15"/>
        <v>0</v>
      </c>
      <c r="AR32" s="352">
        <f t="shared" si="15"/>
        <v>0</v>
      </c>
      <c r="AS32" s="352">
        <f t="shared" si="15"/>
        <v>0</v>
      </c>
      <c r="AT32" s="352">
        <f t="shared" si="15"/>
        <v>0</v>
      </c>
      <c r="AU32" s="352">
        <f t="shared" si="15"/>
        <v>0</v>
      </c>
      <c r="AV32" s="352">
        <f t="shared" si="15"/>
        <v>0</v>
      </c>
      <c r="AW32" s="352">
        <f t="shared" si="15"/>
        <v>0</v>
      </c>
      <c r="AX32" s="352">
        <f t="shared" si="15"/>
        <v>0</v>
      </c>
      <c r="AY32" s="352">
        <f t="shared" si="15"/>
        <v>0</v>
      </c>
      <c r="AZ32" s="352">
        <f t="shared" si="15"/>
        <v>0</v>
      </c>
      <c r="BA32" s="352">
        <f t="shared" si="15"/>
        <v>0</v>
      </c>
      <c r="BB32" s="352">
        <f t="shared" si="15"/>
        <v>0</v>
      </c>
      <c r="BC32" s="352">
        <f t="shared" si="15"/>
        <v>0</v>
      </c>
      <c r="BD32" s="352">
        <f t="shared" si="15"/>
        <v>0</v>
      </c>
      <c r="BE32" s="352">
        <f t="shared" si="15"/>
        <v>0</v>
      </c>
      <c r="BF32" s="352">
        <f t="shared" si="15"/>
        <v>38.313865469542762</v>
      </c>
      <c r="BG32" s="352">
        <f t="shared" si="15"/>
        <v>36.207360275546108</v>
      </c>
      <c r="BH32" s="352">
        <f t="shared" si="15"/>
        <v>33.688229460126891</v>
      </c>
      <c r="BI32" s="352">
        <f t="shared" si="15"/>
        <v>31.558489546631023</v>
      </c>
      <c r="BJ32" s="352">
        <f t="shared" si="15"/>
        <v>28.993400382315755</v>
      </c>
      <c r="BK32" s="352">
        <f t="shared" si="15"/>
        <v>27.655782099567677</v>
      </c>
      <c r="BL32" s="352">
        <f t="shared" si="15"/>
        <v>26.382165753792378</v>
      </c>
      <c r="BM32" s="352">
        <f t="shared" si="15"/>
        <v>25.247166115540253</v>
      </c>
      <c r="BN32" s="352">
        <f t="shared" si="15"/>
        <v>23.159364370467937</v>
      </c>
      <c r="BO32" s="352">
        <f t="shared" si="15"/>
        <v>22.906864145495408</v>
      </c>
      <c r="BP32" s="352">
        <f t="shared" si="15"/>
        <v>22.46812104876388</v>
      </c>
      <c r="BQ32" s="352">
        <f t="shared" ref="BQ32:BZ32" si="16">SUM(BQ33:BQ35)</f>
        <v>22.231859425108226</v>
      </c>
      <c r="BR32" s="352">
        <f t="shared" si="16"/>
        <v>20.638168758309988</v>
      </c>
      <c r="BS32" s="352">
        <f t="shared" si="16"/>
        <v>20.773710280078379</v>
      </c>
      <c r="BT32" s="352">
        <f t="shared" si="16"/>
        <v>20.054386953493896</v>
      </c>
      <c r="BU32" s="352">
        <f t="shared" si="16"/>
        <v>19.386667219958845</v>
      </c>
      <c r="BV32" s="352">
        <f t="shared" si="16"/>
        <v>17.129648805387905</v>
      </c>
      <c r="BW32" s="352">
        <f t="shared" si="16"/>
        <v>15.9146765326593</v>
      </c>
      <c r="BX32" s="352">
        <f t="shared" si="16"/>
        <v>14.471698666492973</v>
      </c>
      <c r="BY32" s="352">
        <f t="shared" si="16"/>
        <v>13.156284823315861</v>
      </c>
      <c r="BZ32" s="353">
        <f t="shared" si="16"/>
        <v>12.006424864865309</v>
      </c>
    </row>
    <row r="33" spans="1:78" s="305" customFormat="1" x14ac:dyDescent="0.2">
      <c r="B33" s="62" t="s">
        <v>397</v>
      </c>
      <c r="C33" s="98"/>
      <c r="D33" s="355">
        <v>0</v>
      </c>
      <c r="E33" s="355">
        <v>0</v>
      </c>
      <c r="F33" s="355">
        <v>0</v>
      </c>
      <c r="G33" s="355">
        <v>0</v>
      </c>
      <c r="H33" s="355">
        <v>0</v>
      </c>
      <c r="I33" s="355">
        <v>0</v>
      </c>
      <c r="J33" s="355">
        <v>0</v>
      </c>
      <c r="K33" s="355">
        <v>0</v>
      </c>
      <c r="L33" s="355">
        <v>0</v>
      </c>
      <c r="M33" s="355">
        <v>0</v>
      </c>
      <c r="N33" s="355">
        <v>0</v>
      </c>
      <c r="O33" s="355">
        <v>0</v>
      </c>
      <c r="P33" s="355">
        <v>0</v>
      </c>
      <c r="Q33" s="355">
        <v>0</v>
      </c>
      <c r="R33" s="355">
        <v>0</v>
      </c>
      <c r="S33" s="355">
        <v>0</v>
      </c>
      <c r="T33" s="355">
        <v>0</v>
      </c>
      <c r="U33" s="355">
        <v>0</v>
      </c>
      <c r="V33" s="355">
        <v>0</v>
      </c>
      <c r="W33" s="355">
        <v>0</v>
      </c>
      <c r="X33" s="355">
        <v>0</v>
      </c>
      <c r="Y33" s="355">
        <v>0</v>
      </c>
      <c r="Z33" s="355">
        <v>0</v>
      </c>
      <c r="AA33" s="355">
        <v>0</v>
      </c>
      <c r="AB33" s="355">
        <v>0</v>
      </c>
      <c r="AC33" s="355">
        <v>0</v>
      </c>
      <c r="AD33" s="355">
        <v>0</v>
      </c>
      <c r="AE33" s="355">
        <v>0</v>
      </c>
      <c r="AF33" s="355">
        <v>0</v>
      </c>
      <c r="AG33" s="355">
        <v>0</v>
      </c>
      <c r="AH33" s="355">
        <v>0</v>
      </c>
      <c r="AI33" s="355">
        <v>0</v>
      </c>
      <c r="AJ33" s="355">
        <v>0</v>
      </c>
      <c r="AK33" s="355">
        <v>0</v>
      </c>
      <c r="AL33" s="355">
        <v>0</v>
      </c>
      <c r="AM33" s="355">
        <v>0</v>
      </c>
      <c r="AN33" s="355">
        <v>0</v>
      </c>
      <c r="AO33" s="355">
        <v>0</v>
      </c>
      <c r="AP33" s="355">
        <v>0</v>
      </c>
      <c r="AQ33" s="355">
        <v>0</v>
      </c>
      <c r="AR33" s="355">
        <v>0</v>
      </c>
      <c r="AS33" s="355">
        <v>0</v>
      </c>
      <c r="AT33" s="355">
        <v>0</v>
      </c>
      <c r="AU33" s="355">
        <v>0</v>
      </c>
      <c r="AV33" s="355">
        <v>0</v>
      </c>
      <c r="AW33" s="355">
        <v>0</v>
      </c>
      <c r="AX33" s="355">
        <v>0</v>
      </c>
      <c r="AY33" s="355">
        <v>0</v>
      </c>
      <c r="AZ33" s="355">
        <v>0</v>
      </c>
      <c r="BA33" s="355">
        <v>0</v>
      </c>
      <c r="BB33" s="355">
        <v>0</v>
      </c>
      <c r="BC33" s="355">
        <v>0</v>
      </c>
      <c r="BD33" s="355">
        <v>0</v>
      </c>
      <c r="BE33" s="355">
        <v>0</v>
      </c>
      <c r="BF33" s="355">
        <v>0</v>
      </c>
      <c r="BG33" s="355">
        <v>0</v>
      </c>
      <c r="BH33" s="355">
        <v>0</v>
      </c>
      <c r="BI33" s="355">
        <v>0</v>
      </c>
      <c r="BJ33" s="355">
        <v>0</v>
      </c>
      <c r="BK33" s="355">
        <v>0</v>
      </c>
      <c r="BL33" s="355">
        <v>0</v>
      </c>
      <c r="BM33" s="355">
        <v>0</v>
      </c>
      <c r="BN33" s="355">
        <v>0</v>
      </c>
      <c r="BO33" s="355">
        <v>0</v>
      </c>
      <c r="BP33" s="355">
        <v>0</v>
      </c>
      <c r="BQ33" s="355">
        <v>0</v>
      </c>
      <c r="BR33" s="355">
        <v>0</v>
      </c>
      <c r="BS33" s="355">
        <v>0</v>
      </c>
      <c r="BT33" s="355">
        <v>0</v>
      </c>
      <c r="BU33" s="355">
        <v>5.0550322911451451</v>
      </c>
      <c r="BV33" s="355">
        <v>6.852743401836431</v>
      </c>
      <c r="BW33" s="355">
        <v>7.0807082227582505</v>
      </c>
      <c r="BX33" s="363">
        <v>6.9612234834101168</v>
      </c>
      <c r="BY33" s="363">
        <v>6.7954885028132841</v>
      </c>
      <c r="BZ33" s="356">
        <v>6.6936781725936765</v>
      </c>
    </row>
    <row r="34" spans="1:78" s="305" customFormat="1" x14ac:dyDescent="0.2">
      <c r="B34" s="62" t="s">
        <v>401</v>
      </c>
      <c r="C34" s="98"/>
      <c r="D34" s="355" t="s">
        <v>406</v>
      </c>
      <c r="E34" s="355" t="s">
        <v>406</v>
      </c>
      <c r="F34" s="355" t="s">
        <v>406</v>
      </c>
      <c r="G34" s="355" t="s">
        <v>406</v>
      </c>
      <c r="H34" s="355" t="s">
        <v>406</v>
      </c>
      <c r="I34" s="355" t="s">
        <v>406</v>
      </c>
      <c r="J34" s="355" t="s">
        <v>406</v>
      </c>
      <c r="K34" s="355" t="s">
        <v>406</v>
      </c>
      <c r="L34" s="355" t="s">
        <v>406</v>
      </c>
      <c r="M34" s="355" t="s">
        <v>406</v>
      </c>
      <c r="N34" s="355" t="s">
        <v>406</v>
      </c>
      <c r="O34" s="355" t="s">
        <v>406</v>
      </c>
      <c r="P34" s="355" t="s">
        <v>406</v>
      </c>
      <c r="Q34" s="355" t="s">
        <v>406</v>
      </c>
      <c r="R34" s="355" t="s">
        <v>406</v>
      </c>
      <c r="S34" s="355" t="s">
        <v>406</v>
      </c>
      <c r="T34" s="355" t="s">
        <v>406</v>
      </c>
      <c r="U34" s="355" t="s">
        <v>406</v>
      </c>
      <c r="V34" s="355" t="s">
        <v>406</v>
      </c>
      <c r="W34" s="355" t="s">
        <v>406</v>
      </c>
      <c r="X34" s="355" t="s">
        <v>406</v>
      </c>
      <c r="Y34" s="355" t="s">
        <v>406</v>
      </c>
      <c r="Z34" s="355" t="s">
        <v>406</v>
      </c>
      <c r="AA34" s="355" t="s">
        <v>406</v>
      </c>
      <c r="AB34" s="355" t="s">
        <v>406</v>
      </c>
      <c r="AC34" s="355" t="s">
        <v>406</v>
      </c>
      <c r="AD34" s="355" t="s">
        <v>406</v>
      </c>
      <c r="AE34" s="355" t="s">
        <v>406</v>
      </c>
      <c r="AF34" s="355" t="s">
        <v>406</v>
      </c>
      <c r="AG34" s="355" t="s">
        <v>406</v>
      </c>
      <c r="AH34" s="355" t="s">
        <v>406</v>
      </c>
      <c r="AI34" s="355" t="s">
        <v>406</v>
      </c>
      <c r="AJ34" s="355" t="s">
        <v>406</v>
      </c>
      <c r="AK34" s="355" t="s">
        <v>406</v>
      </c>
      <c r="AL34" s="355" t="s">
        <v>406</v>
      </c>
      <c r="AM34" s="355" t="s">
        <v>406</v>
      </c>
      <c r="AN34" s="355" t="s">
        <v>406</v>
      </c>
      <c r="AO34" s="355" t="s">
        <v>406</v>
      </c>
      <c r="AP34" s="355" t="s">
        <v>406</v>
      </c>
      <c r="AQ34" s="355" t="s">
        <v>406</v>
      </c>
      <c r="AR34" s="355" t="s">
        <v>406</v>
      </c>
      <c r="AS34" s="355" t="s">
        <v>406</v>
      </c>
      <c r="AT34" s="355" t="s">
        <v>406</v>
      </c>
      <c r="AU34" s="355" t="s">
        <v>406</v>
      </c>
      <c r="AV34" s="355" t="s">
        <v>406</v>
      </c>
      <c r="AW34" s="355" t="s">
        <v>406</v>
      </c>
      <c r="AX34" s="355" t="s">
        <v>406</v>
      </c>
      <c r="AY34" s="355" t="s">
        <v>406</v>
      </c>
      <c r="AZ34" s="355" t="s">
        <v>406</v>
      </c>
      <c r="BA34" s="355" t="s">
        <v>406</v>
      </c>
      <c r="BB34" s="355" t="s">
        <v>406</v>
      </c>
      <c r="BC34" s="355" t="s">
        <v>406</v>
      </c>
      <c r="BD34" s="355" t="s">
        <v>406</v>
      </c>
      <c r="BE34" s="355" t="s">
        <v>406</v>
      </c>
      <c r="BF34" s="355">
        <v>29.477634746442753</v>
      </c>
      <c r="BG34" s="355">
        <v>28.040105453503635</v>
      </c>
      <c r="BH34" s="355">
        <v>26.316273438408786</v>
      </c>
      <c r="BI34" s="355">
        <v>25.153684213334827</v>
      </c>
      <c r="BJ34" s="355">
        <v>23.372217157608517</v>
      </c>
      <c r="BK34" s="355">
        <v>22.552095747466712</v>
      </c>
      <c r="BL34" s="355">
        <v>21.89257464837813</v>
      </c>
      <c r="BM34" s="355">
        <v>21.298504408780975</v>
      </c>
      <c r="BN34" s="355">
        <v>19.958891471192082</v>
      </c>
      <c r="BO34" s="355">
        <v>19.970391331878005</v>
      </c>
      <c r="BP34" s="355">
        <v>19.845169791822961</v>
      </c>
      <c r="BQ34" s="355">
        <v>19.599585587556344</v>
      </c>
      <c r="BR34" s="355">
        <v>18.63916512183453</v>
      </c>
      <c r="BS34" s="355">
        <v>19.061704890632448</v>
      </c>
      <c r="BT34" s="355">
        <v>18.577924077856828</v>
      </c>
      <c r="BU34" s="355">
        <v>13.069893188593753</v>
      </c>
      <c r="BV34" s="355">
        <v>9.2422890672425755</v>
      </c>
      <c r="BW34" s="355">
        <v>7.9853267687275764</v>
      </c>
      <c r="BX34" s="363">
        <v>6.8369837286886428</v>
      </c>
      <c r="BY34" s="363">
        <v>5.8485048667116271</v>
      </c>
      <c r="BZ34" s="356">
        <v>4.9488400210532468</v>
      </c>
    </row>
    <row r="35" spans="1:78" s="305" customFormat="1" ht="26.25" customHeight="1" thickBot="1" x14ac:dyDescent="0.25">
      <c r="A35" s="348"/>
      <c r="B35" s="71" t="s">
        <v>402</v>
      </c>
      <c r="C35" s="545"/>
      <c r="D35" s="358" t="s">
        <v>406</v>
      </c>
      <c r="E35" s="358" t="s">
        <v>406</v>
      </c>
      <c r="F35" s="358" t="s">
        <v>406</v>
      </c>
      <c r="G35" s="358" t="s">
        <v>406</v>
      </c>
      <c r="H35" s="358" t="s">
        <v>406</v>
      </c>
      <c r="I35" s="358" t="s">
        <v>406</v>
      </c>
      <c r="J35" s="358" t="s">
        <v>406</v>
      </c>
      <c r="K35" s="358" t="s">
        <v>406</v>
      </c>
      <c r="L35" s="358" t="s">
        <v>406</v>
      </c>
      <c r="M35" s="358" t="s">
        <v>406</v>
      </c>
      <c r="N35" s="358" t="s">
        <v>406</v>
      </c>
      <c r="O35" s="358" t="s">
        <v>406</v>
      </c>
      <c r="P35" s="358" t="s">
        <v>406</v>
      </c>
      <c r="Q35" s="358" t="s">
        <v>406</v>
      </c>
      <c r="R35" s="358" t="s">
        <v>406</v>
      </c>
      <c r="S35" s="358" t="s">
        <v>406</v>
      </c>
      <c r="T35" s="358" t="s">
        <v>406</v>
      </c>
      <c r="U35" s="358" t="s">
        <v>406</v>
      </c>
      <c r="V35" s="358" t="s">
        <v>406</v>
      </c>
      <c r="W35" s="358" t="s">
        <v>406</v>
      </c>
      <c r="X35" s="358" t="s">
        <v>406</v>
      </c>
      <c r="Y35" s="358" t="s">
        <v>406</v>
      </c>
      <c r="Z35" s="358" t="s">
        <v>406</v>
      </c>
      <c r="AA35" s="358" t="s">
        <v>406</v>
      </c>
      <c r="AB35" s="358" t="s">
        <v>406</v>
      </c>
      <c r="AC35" s="358" t="s">
        <v>406</v>
      </c>
      <c r="AD35" s="358" t="s">
        <v>406</v>
      </c>
      <c r="AE35" s="358" t="s">
        <v>406</v>
      </c>
      <c r="AF35" s="358" t="s">
        <v>406</v>
      </c>
      <c r="AG35" s="358" t="s">
        <v>406</v>
      </c>
      <c r="AH35" s="358" t="s">
        <v>406</v>
      </c>
      <c r="AI35" s="358" t="s">
        <v>406</v>
      </c>
      <c r="AJ35" s="358" t="s">
        <v>406</v>
      </c>
      <c r="AK35" s="358" t="s">
        <v>406</v>
      </c>
      <c r="AL35" s="358" t="s">
        <v>406</v>
      </c>
      <c r="AM35" s="358" t="s">
        <v>406</v>
      </c>
      <c r="AN35" s="358" t="s">
        <v>406</v>
      </c>
      <c r="AO35" s="358" t="s">
        <v>406</v>
      </c>
      <c r="AP35" s="358" t="s">
        <v>406</v>
      </c>
      <c r="AQ35" s="358" t="s">
        <v>406</v>
      </c>
      <c r="AR35" s="358" t="s">
        <v>406</v>
      </c>
      <c r="AS35" s="358" t="s">
        <v>406</v>
      </c>
      <c r="AT35" s="358" t="s">
        <v>406</v>
      </c>
      <c r="AU35" s="358" t="s">
        <v>406</v>
      </c>
      <c r="AV35" s="358" t="s">
        <v>406</v>
      </c>
      <c r="AW35" s="358" t="s">
        <v>406</v>
      </c>
      <c r="AX35" s="358" t="s">
        <v>406</v>
      </c>
      <c r="AY35" s="358" t="s">
        <v>406</v>
      </c>
      <c r="AZ35" s="358" t="s">
        <v>406</v>
      </c>
      <c r="BA35" s="358" t="s">
        <v>406</v>
      </c>
      <c r="BB35" s="358" t="s">
        <v>406</v>
      </c>
      <c r="BC35" s="358" t="s">
        <v>406</v>
      </c>
      <c r="BD35" s="358" t="s">
        <v>406</v>
      </c>
      <c r="BE35" s="358" t="s">
        <v>406</v>
      </c>
      <c r="BF35" s="358">
        <v>8.8362307231000088</v>
      </c>
      <c r="BG35" s="358">
        <v>8.1672548220424712</v>
      </c>
      <c r="BH35" s="358">
        <v>7.3719560217181082</v>
      </c>
      <c r="BI35" s="358">
        <v>6.4048053332961947</v>
      </c>
      <c r="BJ35" s="358">
        <v>5.621183224707238</v>
      </c>
      <c r="BK35" s="358">
        <v>5.103686352100965</v>
      </c>
      <c r="BL35" s="358">
        <v>4.489591105414247</v>
      </c>
      <c r="BM35" s="358">
        <v>3.9486617067592773</v>
      </c>
      <c r="BN35" s="358">
        <v>3.2004728992758547</v>
      </c>
      <c r="BO35" s="358">
        <v>2.9364728136174021</v>
      </c>
      <c r="BP35" s="358">
        <v>2.6229512569409175</v>
      </c>
      <c r="BQ35" s="358">
        <v>2.6322738375518822</v>
      </c>
      <c r="BR35" s="358">
        <v>1.9990036364754582</v>
      </c>
      <c r="BS35" s="358">
        <v>1.7120053894459295</v>
      </c>
      <c r="BT35" s="358">
        <v>1.4764628756370666</v>
      </c>
      <c r="BU35" s="358">
        <v>1.2617417402199462</v>
      </c>
      <c r="BV35" s="358">
        <v>1.0346163363088958</v>
      </c>
      <c r="BW35" s="358">
        <v>0.84864154117347357</v>
      </c>
      <c r="BX35" s="358">
        <v>0.67349145439421265</v>
      </c>
      <c r="BY35" s="358">
        <v>0.51229145379095109</v>
      </c>
      <c r="BZ35" s="359">
        <v>0.36390667121838571</v>
      </c>
    </row>
    <row r="36" spans="1:78" s="305" customFormat="1" ht="40.15" customHeight="1" x14ac:dyDescent="0.25">
      <c r="A36" s="341"/>
      <c r="B36" s="375" t="s">
        <v>403</v>
      </c>
      <c r="C36" s="364"/>
      <c r="D36" s="365" t="s">
        <v>665</v>
      </c>
      <c r="E36" s="365" t="s">
        <v>666</v>
      </c>
      <c r="F36" s="365" t="s">
        <v>667</v>
      </c>
      <c r="G36" s="365" t="s">
        <v>668</v>
      </c>
      <c r="H36" s="365" t="s">
        <v>669</v>
      </c>
      <c r="I36" s="365" t="s">
        <v>670</v>
      </c>
      <c r="J36" s="365" t="s">
        <v>671</v>
      </c>
      <c r="K36" s="365" t="s">
        <v>672</v>
      </c>
      <c r="L36" s="365" t="s">
        <v>673</v>
      </c>
      <c r="M36" s="365" t="s">
        <v>674</v>
      </c>
      <c r="N36" s="365" t="s">
        <v>675</v>
      </c>
      <c r="O36" s="365" t="s">
        <v>676</v>
      </c>
      <c r="P36" s="365" t="s">
        <v>677</v>
      </c>
      <c r="Q36" s="365" t="s">
        <v>678</v>
      </c>
      <c r="R36" s="365" t="s">
        <v>679</v>
      </c>
      <c r="S36" s="365" t="s">
        <v>680</v>
      </c>
      <c r="T36" s="365" t="s">
        <v>681</v>
      </c>
      <c r="U36" s="365" t="s">
        <v>682</v>
      </c>
      <c r="V36" s="365" t="s">
        <v>683</v>
      </c>
      <c r="W36" s="365" t="s">
        <v>684</v>
      </c>
      <c r="X36" s="365" t="s">
        <v>685</v>
      </c>
      <c r="Y36" s="365" t="s">
        <v>686</v>
      </c>
      <c r="Z36" s="365" t="s">
        <v>687</v>
      </c>
      <c r="AA36" s="365" t="s">
        <v>688</v>
      </c>
      <c r="AB36" s="365" t="s">
        <v>689</v>
      </c>
      <c r="AC36" s="365" t="s">
        <v>690</v>
      </c>
      <c r="AD36" s="365" t="s">
        <v>691</v>
      </c>
      <c r="AE36" s="365" t="s">
        <v>692</v>
      </c>
      <c r="AF36" s="365" t="s">
        <v>693</v>
      </c>
      <c r="AG36" s="365" t="s">
        <v>694</v>
      </c>
      <c r="AH36" s="365" t="s">
        <v>695</v>
      </c>
      <c r="AI36" s="365" t="s">
        <v>696</v>
      </c>
      <c r="AJ36" s="365" t="s">
        <v>697</v>
      </c>
      <c r="AK36" s="365" t="s">
        <v>698</v>
      </c>
      <c r="AL36" s="365" t="s">
        <v>699</v>
      </c>
      <c r="AM36" s="365" t="s">
        <v>700</v>
      </c>
      <c r="AN36" s="365" t="s">
        <v>701</v>
      </c>
      <c r="AO36" s="365" t="s">
        <v>702</v>
      </c>
      <c r="AP36" s="365" t="s">
        <v>703</v>
      </c>
      <c r="AQ36" s="365" t="s">
        <v>704</v>
      </c>
      <c r="AR36" s="365" t="s">
        <v>705</v>
      </c>
      <c r="AS36" s="365" t="s">
        <v>706</v>
      </c>
      <c r="AT36" s="365" t="s">
        <v>707</v>
      </c>
      <c r="AU36" s="365" t="s">
        <v>708</v>
      </c>
      <c r="AV36" s="365" t="s">
        <v>709</v>
      </c>
      <c r="AW36" s="365" t="s">
        <v>710</v>
      </c>
      <c r="AX36" s="365" t="s">
        <v>711</v>
      </c>
      <c r="AY36" s="365" t="s">
        <v>712</v>
      </c>
      <c r="AZ36" s="365" t="s">
        <v>713</v>
      </c>
      <c r="BA36" s="365" t="s">
        <v>714</v>
      </c>
      <c r="BB36" s="365" t="s">
        <v>715</v>
      </c>
      <c r="BC36" s="365" t="s">
        <v>716</v>
      </c>
      <c r="BD36" s="365" t="s">
        <v>717</v>
      </c>
      <c r="BE36" s="365" t="s">
        <v>718</v>
      </c>
      <c r="BF36" s="365" t="s">
        <v>719</v>
      </c>
      <c r="BG36" s="365" t="s">
        <v>720</v>
      </c>
      <c r="BH36" s="365" t="s">
        <v>721</v>
      </c>
      <c r="BI36" s="365" t="s">
        <v>722</v>
      </c>
      <c r="BJ36" s="365" t="s">
        <v>723</v>
      </c>
      <c r="BK36" s="365" t="s">
        <v>724</v>
      </c>
      <c r="BL36" s="365" t="s">
        <v>725</v>
      </c>
      <c r="BM36" s="365" t="s">
        <v>726</v>
      </c>
      <c r="BN36" s="365" t="s">
        <v>727</v>
      </c>
      <c r="BO36" s="365" t="s">
        <v>728</v>
      </c>
      <c r="BP36" s="365" t="s">
        <v>729</v>
      </c>
      <c r="BQ36" s="365" t="s">
        <v>730</v>
      </c>
      <c r="BR36" s="365" t="s">
        <v>731</v>
      </c>
      <c r="BS36" s="365" t="s">
        <v>732</v>
      </c>
      <c r="BT36" s="365" t="s">
        <v>733</v>
      </c>
      <c r="BU36" s="365" t="s">
        <v>734</v>
      </c>
      <c r="BV36" s="365" t="s">
        <v>735</v>
      </c>
      <c r="BW36" s="365" t="s">
        <v>736</v>
      </c>
      <c r="BX36" s="365" t="s">
        <v>737</v>
      </c>
      <c r="BY36" s="365" t="s">
        <v>738</v>
      </c>
      <c r="BZ36" s="366" t="s">
        <v>739</v>
      </c>
    </row>
    <row r="37" spans="1:78" s="230" customFormat="1" ht="26.25" customHeight="1" x14ac:dyDescent="0.25">
      <c r="A37" s="354"/>
      <c r="B37" s="89" t="s">
        <v>93</v>
      </c>
      <c r="C37" s="349"/>
      <c r="D37" s="352">
        <v>0</v>
      </c>
      <c r="E37" s="352">
        <v>0</v>
      </c>
      <c r="F37" s="352">
        <v>0</v>
      </c>
      <c r="G37" s="352">
        <v>0</v>
      </c>
      <c r="H37" s="352">
        <v>0</v>
      </c>
      <c r="I37" s="352">
        <v>0</v>
      </c>
      <c r="J37" s="352">
        <v>0</v>
      </c>
      <c r="K37" s="352">
        <v>0</v>
      </c>
      <c r="L37" s="352">
        <v>0</v>
      </c>
      <c r="M37" s="352">
        <v>0</v>
      </c>
      <c r="N37" s="352">
        <v>0</v>
      </c>
      <c r="O37" s="352">
        <v>0</v>
      </c>
      <c r="P37" s="352">
        <v>0</v>
      </c>
      <c r="Q37" s="352">
        <v>0</v>
      </c>
      <c r="R37" s="352">
        <v>0</v>
      </c>
      <c r="S37" s="352">
        <v>0</v>
      </c>
      <c r="T37" s="352">
        <v>0</v>
      </c>
      <c r="U37" s="352">
        <v>0</v>
      </c>
      <c r="V37" s="352">
        <v>0</v>
      </c>
      <c r="W37" s="352">
        <v>0</v>
      </c>
      <c r="X37" s="352">
        <v>0</v>
      </c>
      <c r="Y37" s="352">
        <v>0</v>
      </c>
      <c r="Z37" s="352">
        <v>0</v>
      </c>
      <c r="AA37" s="352">
        <v>0</v>
      </c>
      <c r="AB37" s="352">
        <v>0</v>
      </c>
      <c r="AC37" s="352">
        <v>0</v>
      </c>
      <c r="AD37" s="352">
        <v>0</v>
      </c>
      <c r="AE37" s="352">
        <v>0</v>
      </c>
      <c r="AF37" s="352">
        <v>0</v>
      </c>
      <c r="AG37" s="352">
        <v>0</v>
      </c>
      <c r="AH37" s="352">
        <v>469</v>
      </c>
      <c r="AI37" s="352">
        <v>463</v>
      </c>
      <c r="AJ37" s="352">
        <v>446</v>
      </c>
      <c r="AK37" s="352">
        <v>429</v>
      </c>
      <c r="AL37" s="352">
        <v>422</v>
      </c>
      <c r="AM37" s="352">
        <v>416</v>
      </c>
      <c r="AN37" s="352">
        <v>410</v>
      </c>
      <c r="AO37" s="352">
        <v>394</v>
      </c>
      <c r="AP37" s="352">
        <v>385</v>
      </c>
      <c r="AQ37" s="352">
        <v>376</v>
      </c>
      <c r="AR37" s="352">
        <v>384</v>
      </c>
      <c r="AS37" s="352">
        <v>381</v>
      </c>
      <c r="AT37" s="352">
        <v>362</v>
      </c>
      <c r="AU37" s="352">
        <v>354</v>
      </c>
      <c r="AV37" s="352">
        <v>349</v>
      </c>
      <c r="AW37" s="352">
        <v>343</v>
      </c>
      <c r="AX37" s="352">
        <v>332</v>
      </c>
      <c r="AY37" s="352">
        <v>322</v>
      </c>
      <c r="AZ37" s="352">
        <v>309</v>
      </c>
      <c r="BA37" s="352">
        <v>291</v>
      </c>
      <c r="BB37" s="352">
        <v>280</v>
      </c>
      <c r="BC37" s="352">
        <v>270</v>
      </c>
      <c r="BD37" s="352">
        <v>263</v>
      </c>
      <c r="BE37" s="352">
        <v>243</v>
      </c>
      <c r="BF37" s="352">
        <v>256</v>
      </c>
      <c r="BG37" s="352">
        <v>230</v>
      </c>
      <c r="BH37" s="352">
        <v>206</v>
      </c>
      <c r="BI37" s="352">
        <v>186</v>
      </c>
      <c r="BJ37" s="352">
        <v>168</v>
      </c>
      <c r="BK37" s="352">
        <v>148</v>
      </c>
      <c r="BL37" s="352">
        <v>131</v>
      </c>
      <c r="BM37" s="352">
        <v>119</v>
      </c>
      <c r="BN37" s="352">
        <v>112</v>
      </c>
      <c r="BO37" s="352">
        <v>106</v>
      </c>
      <c r="BP37" s="352">
        <v>102</v>
      </c>
      <c r="BQ37" s="352">
        <v>98</v>
      </c>
      <c r="BR37" s="352">
        <v>94</v>
      </c>
      <c r="BS37" s="352">
        <v>93</v>
      </c>
      <c r="BT37" s="352">
        <v>91</v>
      </c>
      <c r="BU37" s="352">
        <v>94</v>
      </c>
      <c r="BV37" s="352">
        <v>104</v>
      </c>
      <c r="BW37" s="352">
        <v>102</v>
      </c>
      <c r="BX37" s="362">
        <v>96</v>
      </c>
      <c r="BY37" s="362">
        <v>92</v>
      </c>
      <c r="BZ37" s="353">
        <v>87</v>
      </c>
    </row>
    <row r="38" spans="1:78" s="305" customFormat="1" ht="15.75" x14ac:dyDescent="0.25">
      <c r="A38" s="354"/>
      <c r="B38" s="120" t="s">
        <v>326</v>
      </c>
      <c r="C38" s="348"/>
      <c r="D38" s="355">
        <v>0</v>
      </c>
      <c r="E38" s="355">
        <v>0</v>
      </c>
      <c r="F38" s="355">
        <v>0</v>
      </c>
      <c r="G38" s="355">
        <v>0</v>
      </c>
      <c r="H38" s="355">
        <v>0</v>
      </c>
      <c r="I38" s="355">
        <v>0</v>
      </c>
      <c r="J38" s="355">
        <v>0</v>
      </c>
      <c r="K38" s="355">
        <v>0</v>
      </c>
      <c r="L38" s="355">
        <v>0</v>
      </c>
      <c r="M38" s="355">
        <v>0</v>
      </c>
      <c r="N38" s="355">
        <v>0</v>
      </c>
      <c r="O38" s="355">
        <v>0</v>
      </c>
      <c r="P38" s="355">
        <v>0</v>
      </c>
      <c r="Q38" s="355">
        <v>0</v>
      </c>
      <c r="R38" s="355">
        <v>0</v>
      </c>
      <c r="S38" s="355">
        <v>0</v>
      </c>
      <c r="T38" s="355">
        <v>0</v>
      </c>
      <c r="U38" s="355">
        <v>0</v>
      </c>
      <c r="V38" s="355">
        <v>0</v>
      </c>
      <c r="W38" s="355">
        <v>0</v>
      </c>
      <c r="X38" s="355">
        <v>0</v>
      </c>
      <c r="Y38" s="355">
        <v>0</v>
      </c>
      <c r="Z38" s="355">
        <v>0</v>
      </c>
      <c r="AA38" s="355">
        <v>0</v>
      </c>
      <c r="AB38" s="355">
        <v>0</v>
      </c>
      <c r="AC38" s="355">
        <v>0</v>
      </c>
      <c r="AD38" s="355">
        <v>0</v>
      </c>
      <c r="AE38" s="355">
        <v>0</v>
      </c>
      <c r="AF38" s="355">
        <v>0</v>
      </c>
      <c r="AG38" s="355">
        <v>0</v>
      </c>
      <c r="AH38" s="355">
        <v>407</v>
      </c>
      <c r="AI38" s="355">
        <v>408</v>
      </c>
      <c r="AJ38" s="355">
        <v>393</v>
      </c>
      <c r="AK38" s="355">
        <v>377</v>
      </c>
      <c r="AL38" s="355">
        <v>374</v>
      </c>
      <c r="AM38" s="355">
        <v>367</v>
      </c>
      <c r="AN38" s="355">
        <v>362</v>
      </c>
      <c r="AO38" s="355">
        <v>347</v>
      </c>
      <c r="AP38" s="355">
        <v>340</v>
      </c>
      <c r="AQ38" s="355">
        <v>330</v>
      </c>
      <c r="AR38" s="355">
        <v>337</v>
      </c>
      <c r="AS38" s="355">
        <v>327</v>
      </c>
      <c r="AT38" s="355">
        <v>317</v>
      </c>
      <c r="AU38" s="355">
        <v>304</v>
      </c>
      <c r="AV38" s="355">
        <v>295</v>
      </c>
      <c r="AW38" s="355">
        <v>288</v>
      </c>
      <c r="AX38" s="355">
        <v>281</v>
      </c>
      <c r="AY38" s="355">
        <v>271</v>
      </c>
      <c r="AZ38" s="355">
        <v>263</v>
      </c>
      <c r="BA38" s="355">
        <v>252</v>
      </c>
      <c r="BB38" s="355">
        <v>244</v>
      </c>
      <c r="BC38" s="355">
        <v>237</v>
      </c>
      <c r="BD38" s="355">
        <v>233</v>
      </c>
      <c r="BE38" s="355">
        <v>214</v>
      </c>
      <c r="BF38" s="355">
        <v>227</v>
      </c>
      <c r="BG38" s="355">
        <v>203</v>
      </c>
      <c r="BH38" s="355">
        <v>180</v>
      </c>
      <c r="BI38" s="355">
        <v>163</v>
      </c>
      <c r="BJ38" s="355">
        <v>147</v>
      </c>
      <c r="BK38" s="355">
        <v>129</v>
      </c>
      <c r="BL38" s="355">
        <v>117</v>
      </c>
      <c r="BM38" s="355">
        <v>108</v>
      </c>
      <c r="BN38" s="355">
        <v>103</v>
      </c>
      <c r="BO38" s="355">
        <v>100</v>
      </c>
      <c r="BP38" s="355">
        <v>97</v>
      </c>
      <c r="BQ38" s="355">
        <v>95</v>
      </c>
      <c r="BR38" s="355">
        <v>92</v>
      </c>
      <c r="BS38" s="355">
        <v>92</v>
      </c>
      <c r="BT38" s="355">
        <v>90</v>
      </c>
      <c r="BU38" s="355">
        <v>94</v>
      </c>
      <c r="BV38" s="355">
        <v>104</v>
      </c>
      <c r="BW38" s="355">
        <v>102</v>
      </c>
      <c r="BX38" s="363">
        <v>96</v>
      </c>
      <c r="BY38" s="363">
        <v>91</v>
      </c>
      <c r="BZ38" s="356">
        <v>87</v>
      </c>
    </row>
    <row r="39" spans="1:78" s="305" customFormat="1" ht="15.75" x14ac:dyDescent="0.25">
      <c r="A39" s="354"/>
      <c r="B39" s="120" t="s">
        <v>325</v>
      </c>
      <c r="C39" s="348"/>
      <c r="D39" s="355">
        <v>0</v>
      </c>
      <c r="E39" s="355">
        <v>0</v>
      </c>
      <c r="F39" s="355">
        <v>0</v>
      </c>
      <c r="G39" s="355">
        <v>0</v>
      </c>
      <c r="H39" s="355">
        <v>0</v>
      </c>
      <c r="I39" s="355">
        <v>0</v>
      </c>
      <c r="J39" s="355">
        <v>0</v>
      </c>
      <c r="K39" s="355">
        <v>0</v>
      </c>
      <c r="L39" s="355">
        <v>0</v>
      </c>
      <c r="M39" s="355">
        <v>0</v>
      </c>
      <c r="N39" s="355">
        <v>0</v>
      </c>
      <c r="O39" s="355">
        <v>0</v>
      </c>
      <c r="P39" s="355">
        <v>0</v>
      </c>
      <c r="Q39" s="355">
        <v>0</v>
      </c>
      <c r="R39" s="355">
        <v>0</v>
      </c>
      <c r="S39" s="355">
        <v>0</v>
      </c>
      <c r="T39" s="355">
        <v>0</v>
      </c>
      <c r="U39" s="355">
        <v>0</v>
      </c>
      <c r="V39" s="355">
        <v>0</v>
      </c>
      <c r="W39" s="355">
        <v>0</v>
      </c>
      <c r="X39" s="355">
        <v>0</v>
      </c>
      <c r="Y39" s="355">
        <v>0</v>
      </c>
      <c r="Z39" s="355">
        <v>0</v>
      </c>
      <c r="AA39" s="355">
        <v>0</v>
      </c>
      <c r="AB39" s="355">
        <v>0</v>
      </c>
      <c r="AC39" s="355">
        <v>0</v>
      </c>
      <c r="AD39" s="355">
        <v>0</v>
      </c>
      <c r="AE39" s="355">
        <v>0</v>
      </c>
      <c r="AF39" s="355">
        <v>0</v>
      </c>
      <c r="AG39" s="355">
        <v>0</v>
      </c>
      <c r="AH39" s="355">
        <v>63</v>
      </c>
      <c r="AI39" s="355">
        <v>55</v>
      </c>
      <c r="AJ39" s="355">
        <v>54</v>
      </c>
      <c r="AK39" s="355">
        <v>52</v>
      </c>
      <c r="AL39" s="355">
        <v>48</v>
      </c>
      <c r="AM39" s="355">
        <v>49</v>
      </c>
      <c r="AN39" s="355">
        <v>48</v>
      </c>
      <c r="AO39" s="355">
        <v>48</v>
      </c>
      <c r="AP39" s="355">
        <v>45</v>
      </c>
      <c r="AQ39" s="355">
        <v>45</v>
      </c>
      <c r="AR39" s="355">
        <v>48</v>
      </c>
      <c r="AS39" s="355">
        <v>53</v>
      </c>
      <c r="AT39" s="355">
        <v>45</v>
      </c>
      <c r="AU39" s="355">
        <v>50</v>
      </c>
      <c r="AV39" s="355">
        <v>54</v>
      </c>
      <c r="AW39" s="355">
        <v>55</v>
      </c>
      <c r="AX39" s="355">
        <v>51</v>
      </c>
      <c r="AY39" s="355">
        <v>51</v>
      </c>
      <c r="AZ39" s="355">
        <v>46</v>
      </c>
      <c r="BA39" s="355">
        <v>38</v>
      </c>
      <c r="BB39" s="355">
        <v>36</v>
      </c>
      <c r="BC39" s="355">
        <v>34</v>
      </c>
      <c r="BD39" s="355">
        <v>30</v>
      </c>
      <c r="BE39" s="355">
        <v>29</v>
      </c>
      <c r="BF39" s="355">
        <v>29</v>
      </c>
      <c r="BG39" s="355">
        <v>27</v>
      </c>
      <c r="BH39" s="355">
        <v>26</v>
      </c>
      <c r="BI39" s="355">
        <v>23</v>
      </c>
      <c r="BJ39" s="355">
        <v>21</v>
      </c>
      <c r="BK39" s="355">
        <v>19</v>
      </c>
      <c r="BL39" s="355">
        <v>14</v>
      </c>
      <c r="BM39" s="355">
        <v>11</v>
      </c>
      <c r="BN39" s="355">
        <v>8</v>
      </c>
      <c r="BO39" s="355">
        <v>6</v>
      </c>
      <c r="BP39" s="355">
        <v>5</v>
      </c>
      <c r="BQ39" s="355">
        <v>3</v>
      </c>
      <c r="BR39" s="355">
        <v>2</v>
      </c>
      <c r="BS39" s="355">
        <v>1</v>
      </c>
      <c r="BT39" s="355">
        <v>1</v>
      </c>
      <c r="BU39" s="355">
        <v>0</v>
      </c>
      <c r="BV39" s="355">
        <v>0</v>
      </c>
      <c r="BW39" s="355">
        <v>0</v>
      </c>
      <c r="BX39" s="363">
        <v>0</v>
      </c>
      <c r="BY39" s="363">
        <v>0</v>
      </c>
      <c r="BZ39" s="356">
        <v>0</v>
      </c>
    </row>
    <row r="40" spans="1:78" s="305" customFormat="1" ht="15.75" x14ac:dyDescent="0.25">
      <c r="A40" s="354"/>
      <c r="B40" s="120"/>
      <c r="C40" s="348"/>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63"/>
      <c r="BY40" s="363"/>
      <c r="BZ40" s="356"/>
    </row>
    <row r="41" spans="1:78" s="305" customFormat="1" ht="15.75" x14ac:dyDescent="0.25">
      <c r="A41" s="354"/>
      <c r="B41" s="262" t="s">
        <v>397</v>
      </c>
      <c r="C41" s="348"/>
      <c r="D41" s="352">
        <v>0</v>
      </c>
      <c r="E41" s="352">
        <v>0</v>
      </c>
      <c r="F41" s="352">
        <v>0</v>
      </c>
      <c r="G41" s="352">
        <v>0</v>
      </c>
      <c r="H41" s="352">
        <v>0</v>
      </c>
      <c r="I41" s="352">
        <v>0</v>
      </c>
      <c r="J41" s="352">
        <v>0</v>
      </c>
      <c r="K41" s="352">
        <v>0</v>
      </c>
      <c r="L41" s="352">
        <v>0</v>
      </c>
      <c r="M41" s="352">
        <v>0</v>
      </c>
      <c r="N41" s="352">
        <v>0</v>
      </c>
      <c r="O41" s="352">
        <v>0</v>
      </c>
      <c r="P41" s="352">
        <v>0</v>
      </c>
      <c r="Q41" s="352">
        <v>0</v>
      </c>
      <c r="R41" s="352">
        <v>0</v>
      </c>
      <c r="S41" s="352">
        <v>0</v>
      </c>
      <c r="T41" s="352">
        <v>0</v>
      </c>
      <c r="U41" s="352">
        <v>0</v>
      </c>
      <c r="V41" s="352">
        <v>0</v>
      </c>
      <c r="W41" s="352">
        <v>0</v>
      </c>
      <c r="X41" s="352">
        <v>0</v>
      </c>
      <c r="Y41" s="352">
        <v>0</v>
      </c>
      <c r="Z41" s="352">
        <v>0</v>
      </c>
      <c r="AA41" s="352">
        <v>0</v>
      </c>
      <c r="AB41" s="352">
        <v>0</v>
      </c>
      <c r="AC41" s="352">
        <v>0</v>
      </c>
      <c r="AD41" s="352">
        <v>0</v>
      </c>
      <c r="AE41" s="352">
        <v>0</v>
      </c>
      <c r="AF41" s="352">
        <v>0</v>
      </c>
      <c r="AG41" s="352">
        <v>0</v>
      </c>
      <c r="AH41" s="352">
        <v>0</v>
      </c>
      <c r="AI41" s="352">
        <v>0</v>
      </c>
      <c r="AJ41" s="352">
        <v>0</v>
      </c>
      <c r="AK41" s="352">
        <v>0</v>
      </c>
      <c r="AL41" s="352">
        <v>0</v>
      </c>
      <c r="AM41" s="352">
        <v>0</v>
      </c>
      <c r="AN41" s="352">
        <v>0</v>
      </c>
      <c r="AO41" s="352">
        <v>0</v>
      </c>
      <c r="AP41" s="352">
        <v>0</v>
      </c>
      <c r="AQ41" s="352">
        <v>0</v>
      </c>
      <c r="AR41" s="352">
        <v>0</v>
      </c>
      <c r="AS41" s="352">
        <v>0</v>
      </c>
      <c r="AT41" s="352">
        <v>0</v>
      </c>
      <c r="AU41" s="352">
        <v>0</v>
      </c>
      <c r="AV41" s="352">
        <v>0</v>
      </c>
      <c r="AW41" s="352">
        <v>0</v>
      </c>
      <c r="AX41" s="352">
        <v>0</v>
      </c>
      <c r="AY41" s="352">
        <v>0</v>
      </c>
      <c r="AZ41" s="352">
        <v>0</v>
      </c>
      <c r="BA41" s="352">
        <v>0</v>
      </c>
      <c r="BB41" s="352">
        <v>0</v>
      </c>
      <c r="BC41" s="352">
        <v>0</v>
      </c>
      <c r="BD41" s="352">
        <v>0</v>
      </c>
      <c r="BE41" s="352">
        <v>0</v>
      </c>
      <c r="BF41" s="352">
        <v>0</v>
      </c>
      <c r="BG41" s="352">
        <v>0</v>
      </c>
      <c r="BH41" s="352">
        <v>0</v>
      </c>
      <c r="BI41" s="352">
        <v>0</v>
      </c>
      <c r="BJ41" s="352">
        <v>0</v>
      </c>
      <c r="BK41" s="352">
        <v>0</v>
      </c>
      <c r="BL41" s="352">
        <v>0</v>
      </c>
      <c r="BM41" s="352">
        <v>0</v>
      </c>
      <c r="BN41" s="352">
        <v>0</v>
      </c>
      <c r="BO41" s="352">
        <v>0</v>
      </c>
      <c r="BP41" s="352">
        <v>0</v>
      </c>
      <c r="BQ41" s="352">
        <v>0</v>
      </c>
      <c r="BR41" s="352">
        <v>0</v>
      </c>
      <c r="BS41" s="352">
        <v>0</v>
      </c>
      <c r="BT41" s="352">
        <v>0</v>
      </c>
      <c r="BU41" s="352">
        <v>22</v>
      </c>
      <c r="BV41" s="352">
        <v>54</v>
      </c>
      <c r="BW41" s="352">
        <v>59</v>
      </c>
      <c r="BX41" s="352">
        <v>59</v>
      </c>
      <c r="BY41" s="352">
        <v>60</v>
      </c>
      <c r="BZ41" s="353">
        <v>59</v>
      </c>
    </row>
    <row r="42" spans="1:78" s="305" customFormat="1" ht="27.75" customHeight="1" thickBot="1" x14ac:dyDescent="0.3">
      <c r="A42" s="367"/>
      <c r="B42" s="546" t="s">
        <v>404</v>
      </c>
      <c r="C42" s="367"/>
      <c r="D42" s="368">
        <f t="shared" ref="D42:BO42" si="17">+D37-D41</f>
        <v>0</v>
      </c>
      <c r="E42" s="368">
        <f t="shared" si="17"/>
        <v>0</v>
      </c>
      <c r="F42" s="368">
        <f t="shared" si="17"/>
        <v>0</v>
      </c>
      <c r="G42" s="368">
        <f t="shared" si="17"/>
        <v>0</v>
      </c>
      <c r="H42" s="368">
        <f t="shared" si="17"/>
        <v>0</v>
      </c>
      <c r="I42" s="368">
        <f t="shared" si="17"/>
        <v>0</v>
      </c>
      <c r="J42" s="368">
        <f t="shared" si="17"/>
        <v>0</v>
      </c>
      <c r="K42" s="368">
        <f t="shared" si="17"/>
        <v>0</v>
      </c>
      <c r="L42" s="368">
        <f t="shared" si="17"/>
        <v>0</v>
      </c>
      <c r="M42" s="368">
        <f t="shared" si="17"/>
        <v>0</v>
      </c>
      <c r="N42" s="368">
        <f t="shared" si="17"/>
        <v>0</v>
      </c>
      <c r="O42" s="368">
        <f t="shared" si="17"/>
        <v>0</v>
      </c>
      <c r="P42" s="368">
        <f t="shared" si="17"/>
        <v>0</v>
      </c>
      <c r="Q42" s="368">
        <f t="shared" si="17"/>
        <v>0</v>
      </c>
      <c r="R42" s="368">
        <f t="shared" si="17"/>
        <v>0</v>
      </c>
      <c r="S42" s="368">
        <f t="shared" si="17"/>
        <v>0</v>
      </c>
      <c r="T42" s="368">
        <f t="shared" si="17"/>
        <v>0</v>
      </c>
      <c r="U42" s="368">
        <f t="shared" si="17"/>
        <v>0</v>
      </c>
      <c r="V42" s="368">
        <f t="shared" si="17"/>
        <v>0</v>
      </c>
      <c r="W42" s="368">
        <f t="shared" si="17"/>
        <v>0</v>
      </c>
      <c r="X42" s="368">
        <f t="shared" si="17"/>
        <v>0</v>
      </c>
      <c r="Y42" s="368">
        <f t="shared" si="17"/>
        <v>0</v>
      </c>
      <c r="Z42" s="368">
        <f t="shared" si="17"/>
        <v>0</v>
      </c>
      <c r="AA42" s="368">
        <f t="shared" si="17"/>
        <v>0</v>
      </c>
      <c r="AB42" s="368">
        <f t="shared" si="17"/>
        <v>0</v>
      </c>
      <c r="AC42" s="368">
        <f t="shared" si="17"/>
        <v>0</v>
      </c>
      <c r="AD42" s="368">
        <f t="shared" si="17"/>
        <v>0</v>
      </c>
      <c r="AE42" s="368">
        <f t="shared" si="17"/>
        <v>0</v>
      </c>
      <c r="AF42" s="368">
        <f t="shared" si="17"/>
        <v>0</v>
      </c>
      <c r="AG42" s="368">
        <f t="shared" si="17"/>
        <v>0</v>
      </c>
      <c r="AH42" s="368">
        <f t="shared" si="17"/>
        <v>469</v>
      </c>
      <c r="AI42" s="368">
        <f t="shared" si="17"/>
        <v>463</v>
      </c>
      <c r="AJ42" s="368">
        <f t="shared" si="17"/>
        <v>446</v>
      </c>
      <c r="AK42" s="368">
        <f t="shared" si="17"/>
        <v>429</v>
      </c>
      <c r="AL42" s="368">
        <f t="shared" si="17"/>
        <v>422</v>
      </c>
      <c r="AM42" s="368">
        <f t="shared" si="17"/>
        <v>416</v>
      </c>
      <c r="AN42" s="368">
        <f t="shared" si="17"/>
        <v>410</v>
      </c>
      <c r="AO42" s="368">
        <f t="shared" si="17"/>
        <v>394</v>
      </c>
      <c r="AP42" s="368">
        <f t="shared" si="17"/>
        <v>385</v>
      </c>
      <c r="AQ42" s="368">
        <f t="shared" si="17"/>
        <v>376</v>
      </c>
      <c r="AR42" s="368">
        <f t="shared" si="17"/>
        <v>384</v>
      </c>
      <c r="AS42" s="368">
        <f t="shared" si="17"/>
        <v>381</v>
      </c>
      <c r="AT42" s="368">
        <f t="shared" si="17"/>
        <v>362</v>
      </c>
      <c r="AU42" s="368">
        <f t="shared" si="17"/>
        <v>354</v>
      </c>
      <c r="AV42" s="368">
        <f t="shared" si="17"/>
        <v>349</v>
      </c>
      <c r="AW42" s="368">
        <f t="shared" si="17"/>
        <v>343</v>
      </c>
      <c r="AX42" s="368">
        <f t="shared" si="17"/>
        <v>332</v>
      </c>
      <c r="AY42" s="368">
        <f t="shared" si="17"/>
        <v>322</v>
      </c>
      <c r="AZ42" s="368">
        <f t="shared" si="17"/>
        <v>309</v>
      </c>
      <c r="BA42" s="368">
        <f t="shared" si="17"/>
        <v>291</v>
      </c>
      <c r="BB42" s="368">
        <f t="shared" si="17"/>
        <v>280</v>
      </c>
      <c r="BC42" s="368">
        <f t="shared" si="17"/>
        <v>270</v>
      </c>
      <c r="BD42" s="368">
        <f t="shared" si="17"/>
        <v>263</v>
      </c>
      <c r="BE42" s="368">
        <f t="shared" si="17"/>
        <v>243</v>
      </c>
      <c r="BF42" s="368">
        <f t="shared" si="17"/>
        <v>256</v>
      </c>
      <c r="BG42" s="368">
        <f t="shared" si="17"/>
        <v>230</v>
      </c>
      <c r="BH42" s="368">
        <f t="shared" si="17"/>
        <v>206</v>
      </c>
      <c r="BI42" s="368">
        <f t="shared" si="17"/>
        <v>186</v>
      </c>
      <c r="BJ42" s="368">
        <f t="shared" si="17"/>
        <v>168</v>
      </c>
      <c r="BK42" s="368">
        <f t="shared" si="17"/>
        <v>148</v>
      </c>
      <c r="BL42" s="368">
        <f t="shared" si="17"/>
        <v>131</v>
      </c>
      <c r="BM42" s="368">
        <f t="shared" si="17"/>
        <v>119</v>
      </c>
      <c r="BN42" s="368">
        <f t="shared" si="17"/>
        <v>112</v>
      </c>
      <c r="BO42" s="368">
        <f t="shared" si="17"/>
        <v>106</v>
      </c>
      <c r="BP42" s="368">
        <f t="shared" ref="BP42:BX42" si="18">+BP37-BP41</f>
        <v>102</v>
      </c>
      <c r="BQ42" s="368">
        <f t="shared" si="18"/>
        <v>98</v>
      </c>
      <c r="BR42" s="368">
        <f t="shared" si="18"/>
        <v>94</v>
      </c>
      <c r="BS42" s="368">
        <f t="shared" si="18"/>
        <v>93</v>
      </c>
      <c r="BT42" s="368">
        <f t="shared" si="18"/>
        <v>91</v>
      </c>
      <c r="BU42" s="368">
        <f t="shared" si="18"/>
        <v>72</v>
      </c>
      <c r="BV42" s="368">
        <f t="shared" si="18"/>
        <v>50</v>
      </c>
      <c r="BW42" s="368">
        <f t="shared" si="18"/>
        <v>43</v>
      </c>
      <c r="BX42" s="368">
        <f t="shared" si="18"/>
        <v>37</v>
      </c>
      <c r="BY42" s="368">
        <f>+BY37-BY41</f>
        <v>32</v>
      </c>
      <c r="BZ42" s="369">
        <f>+BZ37-BZ41</f>
        <v>28</v>
      </c>
    </row>
    <row r="43" spans="1:78" ht="15.75" thickTop="1" x14ac:dyDescent="0.2"/>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23"/>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350" customWidth="1"/>
    <col min="76" max="78" width="12.7109375" style="305" customWidth="1"/>
    <col min="79" max="16384" width="9.140625" style="305"/>
  </cols>
  <sheetData>
    <row r="1" spans="1:78" s="303" customFormat="1" ht="25.15" customHeight="1" thickBot="1" x14ac:dyDescent="0.25">
      <c r="A1" s="37" t="s">
        <v>40</v>
      </c>
      <c r="B1" s="38" t="s">
        <v>76</v>
      </c>
      <c r="C1" s="9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2"/>
      <c r="BW1" s="302"/>
      <c r="BX1" s="302"/>
    </row>
    <row r="2" spans="1:78" ht="15.75" customHeight="1" x14ac:dyDescent="0.25">
      <c r="A2" s="41" t="s">
        <v>587</v>
      </c>
      <c r="B2" s="17" t="s">
        <v>405</v>
      </c>
      <c r="C2" s="304"/>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07"/>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6.25" customHeight="1" x14ac:dyDescent="0.25">
      <c r="A4" s="351"/>
      <c r="B4" s="317" t="s">
        <v>93</v>
      </c>
      <c r="C4" s="89"/>
      <c r="D4" s="352">
        <f>SUM(D5:D6)</f>
        <v>0</v>
      </c>
      <c r="E4" s="352">
        <f t="shared" ref="E4:BP4" si="0">SUM(E5:E6)</f>
        <v>0</v>
      </c>
      <c r="F4" s="352">
        <f t="shared" si="0"/>
        <v>0</v>
      </c>
      <c r="G4" s="352">
        <f t="shared" si="0"/>
        <v>0</v>
      </c>
      <c r="H4" s="352">
        <f t="shared" si="0"/>
        <v>0</v>
      </c>
      <c r="I4" s="352">
        <f t="shared" si="0"/>
        <v>0</v>
      </c>
      <c r="J4" s="352">
        <f t="shared" si="0"/>
        <v>0</v>
      </c>
      <c r="K4" s="352">
        <f t="shared" si="0"/>
        <v>0</v>
      </c>
      <c r="L4" s="352">
        <f t="shared" si="0"/>
        <v>0</v>
      </c>
      <c r="M4" s="352">
        <f t="shared" si="0"/>
        <v>0</v>
      </c>
      <c r="N4" s="352">
        <f t="shared" si="0"/>
        <v>0</v>
      </c>
      <c r="O4" s="352">
        <f t="shared" si="0"/>
        <v>0</v>
      </c>
      <c r="P4" s="352">
        <f t="shared" si="0"/>
        <v>0</v>
      </c>
      <c r="Q4" s="352">
        <f t="shared" si="0"/>
        <v>0</v>
      </c>
      <c r="R4" s="352">
        <f t="shared" si="0"/>
        <v>0</v>
      </c>
      <c r="S4" s="352">
        <f t="shared" si="0"/>
        <v>0</v>
      </c>
      <c r="T4" s="352">
        <f t="shared" si="0"/>
        <v>0</v>
      </c>
      <c r="U4" s="352">
        <f t="shared" si="0"/>
        <v>0</v>
      </c>
      <c r="V4" s="352">
        <f t="shared" si="0"/>
        <v>0</v>
      </c>
      <c r="W4" s="352">
        <f t="shared" si="0"/>
        <v>0</v>
      </c>
      <c r="X4" s="352">
        <f t="shared" si="0"/>
        <v>0</v>
      </c>
      <c r="Y4" s="352">
        <f t="shared" si="0"/>
        <v>0</v>
      </c>
      <c r="Z4" s="352">
        <f t="shared" si="0"/>
        <v>0</v>
      </c>
      <c r="AA4" s="352">
        <f t="shared" si="0"/>
        <v>0</v>
      </c>
      <c r="AB4" s="352">
        <f t="shared" si="0"/>
        <v>0</v>
      </c>
      <c r="AC4" s="352">
        <f t="shared" si="0"/>
        <v>0</v>
      </c>
      <c r="AD4" s="352">
        <f t="shared" si="0"/>
        <v>0</v>
      </c>
      <c r="AE4" s="352">
        <f t="shared" si="0"/>
        <v>0</v>
      </c>
      <c r="AF4" s="352">
        <v>1.9</v>
      </c>
      <c r="AG4" s="352">
        <v>2.9</v>
      </c>
      <c r="AH4" s="352">
        <f t="shared" si="0"/>
        <v>4</v>
      </c>
      <c r="AI4" s="352">
        <f t="shared" si="0"/>
        <v>4</v>
      </c>
      <c r="AJ4" s="352">
        <f t="shared" si="0"/>
        <v>5</v>
      </c>
      <c r="AK4" s="352">
        <f t="shared" si="0"/>
        <v>6</v>
      </c>
      <c r="AL4" s="352">
        <f t="shared" si="0"/>
        <v>8</v>
      </c>
      <c r="AM4" s="352">
        <f t="shared" si="0"/>
        <v>10</v>
      </c>
      <c r="AN4" s="352">
        <f t="shared" si="0"/>
        <v>11</v>
      </c>
      <c r="AO4" s="352">
        <f t="shared" si="0"/>
        <v>13</v>
      </c>
      <c r="AP4" s="352">
        <f t="shared" si="0"/>
        <v>104</v>
      </c>
      <c r="AQ4" s="352">
        <f t="shared" si="0"/>
        <v>183.72300000000001</v>
      </c>
      <c r="AR4" s="352">
        <f t="shared" si="0"/>
        <v>173.41800000000001</v>
      </c>
      <c r="AS4" s="352">
        <f t="shared" si="0"/>
        <v>183.63200000000001</v>
      </c>
      <c r="AT4" s="352">
        <f t="shared" si="0"/>
        <v>208.02</v>
      </c>
      <c r="AU4" s="352">
        <f t="shared" si="0"/>
        <v>284.64699999999999</v>
      </c>
      <c r="AV4" s="352">
        <f t="shared" si="0"/>
        <v>345.29700000000008</v>
      </c>
      <c r="AW4" s="352">
        <f t="shared" si="0"/>
        <v>441.74999999999994</v>
      </c>
      <c r="AX4" s="352">
        <f t="shared" si="0"/>
        <v>526.322</v>
      </c>
      <c r="AY4" s="352">
        <f t="shared" si="0"/>
        <v>617.35</v>
      </c>
      <c r="AZ4" s="352">
        <f t="shared" si="0"/>
        <v>736.40099999999995</v>
      </c>
      <c r="BA4" s="352">
        <f t="shared" si="0"/>
        <v>745.90700000000004</v>
      </c>
      <c r="BB4" s="352">
        <f t="shared" si="0"/>
        <v>782.37199999999996</v>
      </c>
      <c r="BC4" s="352">
        <f t="shared" si="0"/>
        <v>834.52800000000002</v>
      </c>
      <c r="BD4" s="352">
        <f t="shared" si="0"/>
        <v>867.01099999999997</v>
      </c>
      <c r="BE4" s="352">
        <f t="shared" si="0"/>
        <v>931.78101869</v>
      </c>
      <c r="BF4" s="352">
        <f t="shared" si="0"/>
        <v>993.10799999999995</v>
      </c>
      <c r="BG4" s="352">
        <f t="shared" si="0"/>
        <v>1053.6691153298639</v>
      </c>
      <c r="BH4" s="352">
        <f t="shared" si="0"/>
        <v>1096.0409999999999</v>
      </c>
      <c r="BI4" s="352">
        <f t="shared" si="0"/>
        <v>1149.1385723000005</v>
      </c>
      <c r="BJ4" s="352">
        <f t="shared" si="0"/>
        <v>1181.2635561100005</v>
      </c>
      <c r="BK4" s="352">
        <f t="shared" si="0"/>
        <v>1279.8853888127105</v>
      </c>
      <c r="BL4" s="352">
        <f t="shared" si="0"/>
        <v>1362.9964772500002</v>
      </c>
      <c r="BM4" s="352">
        <f t="shared" si="0"/>
        <v>1494.8980367000006</v>
      </c>
      <c r="BN4" s="352">
        <f t="shared" si="0"/>
        <v>1572.0826307400002</v>
      </c>
      <c r="BO4" s="352">
        <f t="shared" si="0"/>
        <v>1732.9771967700003</v>
      </c>
      <c r="BP4" s="352">
        <f t="shared" si="0"/>
        <v>1927.2231981999998</v>
      </c>
      <c r="BQ4" s="352">
        <f t="shared" ref="BQ4:BZ4" si="1">SUM(BQ5:BQ6)</f>
        <v>2088.2668163797011</v>
      </c>
      <c r="BR4" s="352">
        <f t="shared" si="1"/>
        <v>2319.2115774999988</v>
      </c>
      <c r="BS4" s="352">
        <f t="shared" si="1"/>
        <v>2545.4439678199992</v>
      </c>
      <c r="BT4" s="352">
        <f t="shared" si="1"/>
        <v>2666.973573598962</v>
      </c>
      <c r="BU4" s="352">
        <f t="shared" si="1"/>
        <v>2892.161640838689</v>
      </c>
      <c r="BV4" s="352">
        <f t="shared" si="1"/>
        <v>3164.4130606557947</v>
      </c>
      <c r="BW4" s="352">
        <f t="shared" si="1"/>
        <v>3365.2396331260629</v>
      </c>
      <c r="BX4" s="362">
        <f t="shared" si="1"/>
        <v>3534.8867153685569</v>
      </c>
      <c r="BY4" s="362">
        <f t="shared" si="1"/>
        <v>3712.396450144262</v>
      </c>
      <c r="BZ4" s="353">
        <f t="shared" si="1"/>
        <v>3909.4062592792993</v>
      </c>
    </row>
    <row r="5" spans="1:78" x14ac:dyDescent="0.2">
      <c r="B5" s="120" t="s">
        <v>326</v>
      </c>
      <c r="C5" s="120"/>
      <c r="D5" s="355">
        <v>0</v>
      </c>
      <c r="E5" s="355">
        <v>0</v>
      </c>
      <c r="F5" s="355">
        <v>0</v>
      </c>
      <c r="G5" s="355">
        <v>0</v>
      </c>
      <c r="H5" s="355">
        <v>0</v>
      </c>
      <c r="I5" s="355">
        <v>0</v>
      </c>
      <c r="J5" s="355">
        <v>0</v>
      </c>
      <c r="K5" s="355">
        <v>0</v>
      </c>
      <c r="L5" s="355">
        <v>0</v>
      </c>
      <c r="M5" s="355">
        <v>0</v>
      </c>
      <c r="N5" s="355">
        <v>0</v>
      </c>
      <c r="O5" s="355">
        <v>0</v>
      </c>
      <c r="P5" s="355">
        <v>0</v>
      </c>
      <c r="Q5" s="355">
        <v>0</v>
      </c>
      <c r="R5" s="355">
        <v>0</v>
      </c>
      <c r="S5" s="355">
        <v>0</v>
      </c>
      <c r="T5" s="355">
        <v>0</v>
      </c>
      <c r="U5" s="355">
        <v>0</v>
      </c>
      <c r="V5" s="355">
        <v>0</v>
      </c>
      <c r="W5" s="355">
        <v>0</v>
      </c>
      <c r="X5" s="355">
        <v>0</v>
      </c>
      <c r="Y5" s="355">
        <v>0</v>
      </c>
      <c r="Z5" s="355">
        <v>0</v>
      </c>
      <c r="AA5" s="355">
        <v>0</v>
      </c>
      <c r="AB5" s="355">
        <v>0</v>
      </c>
      <c r="AC5" s="355">
        <v>0</v>
      </c>
      <c r="AD5" s="355">
        <v>0</v>
      </c>
      <c r="AE5" s="355">
        <v>0</v>
      </c>
      <c r="AF5" s="355" t="s">
        <v>406</v>
      </c>
      <c r="AG5" s="355" t="s">
        <v>406</v>
      </c>
      <c r="AH5" s="355">
        <v>4</v>
      </c>
      <c r="AI5" s="355">
        <v>4</v>
      </c>
      <c r="AJ5" s="355">
        <v>5</v>
      </c>
      <c r="AK5" s="355">
        <v>6</v>
      </c>
      <c r="AL5" s="355">
        <v>8</v>
      </c>
      <c r="AM5" s="355">
        <v>10</v>
      </c>
      <c r="AN5" s="355">
        <v>11</v>
      </c>
      <c r="AO5" s="355">
        <v>13</v>
      </c>
      <c r="AP5" s="355">
        <v>104</v>
      </c>
      <c r="AQ5" s="355">
        <v>183.72300000000001</v>
      </c>
      <c r="AR5" s="355">
        <v>173.41800000000001</v>
      </c>
      <c r="AS5" s="355">
        <v>183.63200000000001</v>
      </c>
      <c r="AT5" s="355">
        <v>208.02</v>
      </c>
      <c r="AU5" s="355">
        <v>269.96832117263904</v>
      </c>
      <c r="AV5" s="355">
        <v>327.97337600551521</v>
      </c>
      <c r="AW5" s="355">
        <v>419.73289899962754</v>
      </c>
      <c r="AX5" s="355">
        <v>500.04761254962028</v>
      </c>
      <c r="AY5" s="355">
        <v>586.19055781453687</v>
      </c>
      <c r="AZ5" s="355">
        <v>699.84472339379818</v>
      </c>
      <c r="BA5" s="355">
        <v>709.21133412100005</v>
      </c>
      <c r="BB5" s="355">
        <v>743.95880802719989</v>
      </c>
      <c r="BC5" s="355">
        <v>796.16035103942988</v>
      </c>
      <c r="BD5" s="355">
        <v>809.72477850657356</v>
      </c>
      <c r="BE5" s="355">
        <v>870.53092037570082</v>
      </c>
      <c r="BF5" s="355">
        <v>947.298</v>
      </c>
      <c r="BG5" s="355">
        <v>1017.4757964240732</v>
      </c>
      <c r="BH5" s="355">
        <v>1057.6289999999999</v>
      </c>
      <c r="BI5" s="355">
        <v>1113.5155272727516</v>
      </c>
      <c r="BJ5" s="355">
        <v>1142.0356692484781</v>
      </c>
      <c r="BK5" s="355">
        <v>1235.597033053456</v>
      </c>
      <c r="BL5" s="355">
        <v>1316.2793594178083</v>
      </c>
      <c r="BM5" s="355">
        <v>1446.1896739375136</v>
      </c>
      <c r="BN5" s="355">
        <v>1526.3989427992453</v>
      </c>
      <c r="BO5" s="355">
        <v>1691.4195913635774</v>
      </c>
      <c r="BP5" s="355">
        <v>1882.2267307552024</v>
      </c>
      <c r="BQ5" s="355">
        <v>2041.8053091705644</v>
      </c>
      <c r="BR5" s="355">
        <v>2274.4593787053836</v>
      </c>
      <c r="BS5" s="355">
        <v>2503.5602726161615</v>
      </c>
      <c r="BT5" s="355">
        <v>2626.7182223174623</v>
      </c>
      <c r="BU5" s="355">
        <v>2851.9149968682354</v>
      </c>
      <c r="BV5" s="355">
        <v>3113.3393619615958</v>
      </c>
      <c r="BW5" s="355">
        <v>3324.2391526721385</v>
      </c>
      <c r="BX5" s="363">
        <v>3504.0889285112489</v>
      </c>
      <c r="BY5" s="363">
        <v>3681.5475396204083</v>
      </c>
      <c r="BZ5" s="356">
        <v>3876.0820522364734</v>
      </c>
    </row>
    <row r="6" spans="1:78" x14ac:dyDescent="0.2">
      <c r="B6" s="120" t="s">
        <v>325</v>
      </c>
      <c r="C6" s="120"/>
      <c r="D6" s="355">
        <v>0</v>
      </c>
      <c r="E6" s="355">
        <v>0</v>
      </c>
      <c r="F6" s="355">
        <v>0</v>
      </c>
      <c r="G6" s="355">
        <v>0</v>
      </c>
      <c r="H6" s="355">
        <v>0</v>
      </c>
      <c r="I6" s="355">
        <v>0</v>
      </c>
      <c r="J6" s="355">
        <v>0</v>
      </c>
      <c r="K6" s="355">
        <v>0</v>
      </c>
      <c r="L6" s="355">
        <v>0</v>
      </c>
      <c r="M6" s="355">
        <v>0</v>
      </c>
      <c r="N6" s="355">
        <v>0</v>
      </c>
      <c r="O6" s="355">
        <v>0</v>
      </c>
      <c r="P6" s="355">
        <v>0</v>
      </c>
      <c r="Q6" s="355">
        <v>0</v>
      </c>
      <c r="R6" s="355">
        <v>0</v>
      </c>
      <c r="S6" s="355">
        <v>0</v>
      </c>
      <c r="T6" s="355">
        <v>0</v>
      </c>
      <c r="U6" s="355">
        <v>0</v>
      </c>
      <c r="V6" s="355">
        <v>0</v>
      </c>
      <c r="W6" s="355">
        <v>0</v>
      </c>
      <c r="X6" s="355">
        <v>0</v>
      </c>
      <c r="Y6" s="355">
        <v>0</v>
      </c>
      <c r="Z6" s="355">
        <v>0</v>
      </c>
      <c r="AA6" s="355">
        <v>0</v>
      </c>
      <c r="AB6" s="355">
        <v>0</v>
      </c>
      <c r="AC6" s="355">
        <v>0</v>
      </c>
      <c r="AD6" s="355">
        <v>0</v>
      </c>
      <c r="AE6" s="355">
        <v>0</v>
      </c>
      <c r="AF6" s="355" t="s">
        <v>406</v>
      </c>
      <c r="AG6" s="355" t="s">
        <v>406</v>
      </c>
      <c r="AH6" s="355">
        <v>0</v>
      </c>
      <c r="AI6" s="355">
        <v>0</v>
      </c>
      <c r="AJ6" s="355">
        <v>0</v>
      </c>
      <c r="AK6" s="355">
        <v>0</v>
      </c>
      <c r="AL6" s="355">
        <v>0</v>
      </c>
      <c r="AM6" s="355">
        <v>0</v>
      </c>
      <c r="AN6" s="355">
        <v>0</v>
      </c>
      <c r="AO6" s="355">
        <v>0</v>
      </c>
      <c r="AP6" s="355">
        <v>0</v>
      </c>
      <c r="AQ6" s="355">
        <v>0</v>
      </c>
      <c r="AR6" s="355">
        <v>0</v>
      </c>
      <c r="AS6" s="355">
        <v>0</v>
      </c>
      <c r="AT6" s="355">
        <v>0</v>
      </c>
      <c r="AU6" s="355">
        <v>14.67867882736096</v>
      </c>
      <c r="AV6" s="355">
        <v>17.32362399448489</v>
      </c>
      <c r="AW6" s="355">
        <v>22.017101000372413</v>
      </c>
      <c r="AX6" s="355">
        <v>26.274387450379745</v>
      </c>
      <c r="AY6" s="355">
        <v>31.159442185463192</v>
      </c>
      <c r="AZ6" s="355">
        <v>36.556276606201791</v>
      </c>
      <c r="BA6" s="355">
        <v>36.695665879000003</v>
      </c>
      <c r="BB6" s="355">
        <v>38.413191972800014</v>
      </c>
      <c r="BC6" s="355">
        <v>38.367648960570129</v>
      </c>
      <c r="BD6" s="355">
        <v>57.286221493426368</v>
      </c>
      <c r="BE6" s="355">
        <v>61.250098314299194</v>
      </c>
      <c r="BF6" s="355">
        <v>45.81</v>
      </c>
      <c r="BG6" s="355">
        <v>36.193318905790619</v>
      </c>
      <c r="BH6" s="355">
        <v>38.411999999999999</v>
      </c>
      <c r="BI6" s="355">
        <v>35.623045027248956</v>
      </c>
      <c r="BJ6" s="355">
        <v>39.227886861522336</v>
      </c>
      <c r="BK6" s="355">
        <v>44.288355759254614</v>
      </c>
      <c r="BL6" s="355">
        <v>46.717117832191811</v>
      </c>
      <c r="BM6" s="355">
        <v>48.708362762486907</v>
      </c>
      <c r="BN6" s="355">
        <v>45.683687940754801</v>
      </c>
      <c r="BO6" s="355">
        <v>41.557605406422965</v>
      </c>
      <c r="BP6" s="355">
        <v>44.996467444797425</v>
      </c>
      <c r="BQ6" s="355">
        <v>46.46150720913667</v>
      </c>
      <c r="BR6" s="355">
        <v>44.752198794615161</v>
      </c>
      <c r="BS6" s="355">
        <v>41.883695203837881</v>
      </c>
      <c r="BT6" s="355">
        <v>40.255351281499983</v>
      </c>
      <c r="BU6" s="355">
        <v>40.246643970453583</v>
      </c>
      <c r="BV6" s="355">
        <v>51.073698694198718</v>
      </c>
      <c r="BW6" s="355">
        <v>41.000480453924339</v>
      </c>
      <c r="BX6" s="363">
        <v>30.797786857307933</v>
      </c>
      <c r="BY6" s="363">
        <v>30.848910523853835</v>
      </c>
      <c r="BZ6" s="356">
        <v>33.324207042825812</v>
      </c>
    </row>
    <row r="7" spans="1:78" s="303" customFormat="1" ht="35.25" customHeight="1" thickBot="1" x14ac:dyDescent="0.25">
      <c r="B7" s="370" t="s">
        <v>407</v>
      </c>
      <c r="C7" s="371"/>
      <c r="D7" s="372">
        <v>0</v>
      </c>
      <c r="E7" s="372">
        <v>0</v>
      </c>
      <c r="F7" s="372">
        <v>0</v>
      </c>
      <c r="G7" s="372">
        <v>0</v>
      </c>
      <c r="H7" s="372">
        <v>0</v>
      </c>
      <c r="I7" s="372">
        <v>0</v>
      </c>
      <c r="J7" s="372">
        <v>0</v>
      </c>
      <c r="K7" s="372">
        <v>0</v>
      </c>
      <c r="L7" s="372">
        <v>0</v>
      </c>
      <c r="M7" s="372">
        <v>0</v>
      </c>
      <c r="N7" s="372">
        <v>0</v>
      </c>
      <c r="O7" s="372">
        <v>0</v>
      </c>
      <c r="P7" s="372">
        <v>0</v>
      </c>
      <c r="Q7" s="372">
        <v>0</v>
      </c>
      <c r="R7" s="372">
        <v>0</v>
      </c>
      <c r="S7" s="372">
        <v>0</v>
      </c>
      <c r="T7" s="372">
        <v>0</v>
      </c>
      <c r="U7" s="372">
        <v>0</v>
      </c>
      <c r="V7" s="372">
        <v>0</v>
      </c>
      <c r="W7" s="372">
        <v>0</v>
      </c>
      <c r="X7" s="372">
        <v>0</v>
      </c>
      <c r="Y7" s="372">
        <v>0</v>
      </c>
      <c r="Z7" s="372">
        <v>0</v>
      </c>
      <c r="AA7" s="372">
        <v>0</v>
      </c>
      <c r="AB7" s="372">
        <v>0</v>
      </c>
      <c r="AC7" s="372">
        <v>0</v>
      </c>
      <c r="AD7" s="372">
        <v>0</v>
      </c>
      <c r="AE7" s="372">
        <v>0</v>
      </c>
      <c r="AF7" s="372" t="s">
        <v>406</v>
      </c>
      <c r="AG7" s="372" t="s">
        <v>406</v>
      </c>
      <c r="AH7" s="372" t="s">
        <v>406</v>
      </c>
      <c r="AI7" s="372" t="s">
        <v>406</v>
      </c>
      <c r="AJ7" s="372" t="s">
        <v>406</v>
      </c>
      <c r="AK7" s="372" t="s">
        <v>406</v>
      </c>
      <c r="AL7" s="372" t="s">
        <v>406</v>
      </c>
      <c r="AM7" s="372" t="s">
        <v>406</v>
      </c>
      <c r="AN7" s="372" t="s">
        <v>406</v>
      </c>
      <c r="AO7" s="372" t="s">
        <v>406</v>
      </c>
      <c r="AP7" s="372" t="s">
        <v>406</v>
      </c>
      <c r="AQ7" s="372" t="s">
        <v>406</v>
      </c>
      <c r="AR7" s="372" t="s">
        <v>406</v>
      </c>
      <c r="AS7" s="372" t="s">
        <v>406</v>
      </c>
      <c r="AT7" s="372" t="s">
        <v>406</v>
      </c>
      <c r="AU7" s="372" t="s">
        <v>406</v>
      </c>
      <c r="AV7" s="372" t="s">
        <v>406</v>
      </c>
      <c r="AW7" s="372" t="s">
        <v>406</v>
      </c>
      <c r="AX7" s="372" t="s">
        <v>406</v>
      </c>
      <c r="AY7" s="372" t="s">
        <v>406</v>
      </c>
      <c r="AZ7" s="372" t="s">
        <v>406</v>
      </c>
      <c r="BA7" s="372" t="s">
        <v>406</v>
      </c>
      <c r="BB7" s="372" t="s">
        <v>406</v>
      </c>
      <c r="BC7" s="372" t="s">
        <v>406</v>
      </c>
      <c r="BD7" s="372" t="s">
        <v>406</v>
      </c>
      <c r="BE7" s="372">
        <v>1.3540926892315711E-2</v>
      </c>
      <c r="BF7" s="372">
        <v>2.1977966900388161E-2</v>
      </c>
      <c r="BG7" s="372">
        <v>0.2155242747099195</v>
      </c>
      <c r="BH7" s="372">
        <v>0.20291748990917122</v>
      </c>
      <c r="BI7" s="372">
        <v>0.23287380703620139</v>
      </c>
      <c r="BJ7" s="372">
        <v>0.26961032804237534</v>
      </c>
      <c r="BK7" s="372">
        <v>0.49867797332341446</v>
      </c>
      <c r="BL7" s="372">
        <v>0.29094543864759853</v>
      </c>
      <c r="BM7" s="372">
        <v>0.38429314039836332</v>
      </c>
      <c r="BN7" s="372">
        <v>0.45292188988213572</v>
      </c>
      <c r="BO7" s="372">
        <v>0.59714108918121755</v>
      </c>
      <c r="BP7" s="372">
        <v>0.81735531188868504</v>
      </c>
      <c r="BQ7" s="372">
        <v>1.0010264415926948</v>
      </c>
      <c r="BR7" s="372">
        <v>1.1379327421129755</v>
      </c>
      <c r="BS7" s="372">
        <v>1.2489347941763391</v>
      </c>
      <c r="BT7" s="372">
        <v>1.308563902142865</v>
      </c>
      <c r="BU7" s="372">
        <v>1.4190535518717817</v>
      </c>
      <c r="BV7" s="372">
        <v>1.5536752591532121</v>
      </c>
      <c r="BW7" s="372">
        <v>1.6571870614545996</v>
      </c>
      <c r="BX7" s="372">
        <v>1.7431974502504466</v>
      </c>
      <c r="BY7" s="372">
        <v>1.8317311071929454</v>
      </c>
      <c r="BZ7" s="373">
        <v>1.9291358429076098</v>
      </c>
    </row>
    <row r="8" spans="1:78" ht="26.25" customHeight="1" x14ac:dyDescent="0.25">
      <c r="A8" s="337"/>
      <c r="B8" s="89" t="s">
        <v>405</v>
      </c>
      <c r="D8" s="43" t="s">
        <v>618</v>
      </c>
      <c r="E8" s="43" t="s">
        <v>619</v>
      </c>
      <c r="F8" s="43" t="s">
        <v>620</v>
      </c>
      <c r="G8" s="43" t="s">
        <v>621</v>
      </c>
      <c r="H8" s="43" t="s">
        <v>622</v>
      </c>
      <c r="I8" s="43" t="s">
        <v>623</v>
      </c>
      <c r="J8" s="43" t="s">
        <v>624</v>
      </c>
      <c r="K8" s="43" t="s">
        <v>625</v>
      </c>
      <c r="L8" s="43" t="s">
        <v>626</v>
      </c>
      <c r="M8" s="43" t="s">
        <v>627</v>
      </c>
      <c r="N8" s="43" t="s">
        <v>628</v>
      </c>
      <c r="O8" s="43" t="s">
        <v>629</v>
      </c>
      <c r="P8" s="43" t="s">
        <v>630</v>
      </c>
      <c r="Q8" s="43" t="s">
        <v>631</v>
      </c>
      <c r="R8" s="43" t="s">
        <v>632</v>
      </c>
      <c r="S8" s="43" t="s">
        <v>633</v>
      </c>
      <c r="T8" s="43" t="s">
        <v>634</v>
      </c>
      <c r="U8" s="43" t="s">
        <v>635</v>
      </c>
      <c r="V8" s="43" t="s">
        <v>636</v>
      </c>
      <c r="W8" s="43" t="s">
        <v>637</v>
      </c>
      <c r="X8" s="43" t="s">
        <v>638</v>
      </c>
      <c r="Y8" s="43" t="s">
        <v>639</v>
      </c>
      <c r="Z8" s="43" t="s">
        <v>640</v>
      </c>
      <c r="AA8" s="43" t="s">
        <v>641</v>
      </c>
      <c r="AB8" s="43" t="s">
        <v>642</v>
      </c>
      <c r="AC8" s="43" t="s">
        <v>643</v>
      </c>
      <c r="AD8" s="43" t="s">
        <v>644</v>
      </c>
      <c r="AE8" s="43" t="s">
        <v>645</v>
      </c>
      <c r="AF8" s="43" t="s">
        <v>646</v>
      </c>
      <c r="AG8" s="43" t="s">
        <v>647</v>
      </c>
      <c r="AH8" s="43" t="s">
        <v>648</v>
      </c>
      <c r="AI8" s="43" t="s">
        <v>649</v>
      </c>
      <c r="AJ8" s="43" t="s">
        <v>650</v>
      </c>
      <c r="AK8" s="43" t="s">
        <v>651</v>
      </c>
      <c r="AL8" s="43" t="s">
        <v>652</v>
      </c>
      <c r="AM8" s="43" t="s">
        <v>653</v>
      </c>
      <c r="AN8" s="43" t="s">
        <v>654</v>
      </c>
      <c r="AO8" s="43" t="s">
        <v>655</v>
      </c>
      <c r="AP8" s="43" t="s">
        <v>656</v>
      </c>
      <c r="AQ8" s="43" t="s">
        <v>657</v>
      </c>
      <c r="AR8" s="43" t="s">
        <v>658</v>
      </c>
      <c r="AS8" s="43" t="s">
        <v>659</v>
      </c>
      <c r="AT8" s="43" t="s">
        <v>660</v>
      </c>
      <c r="AU8" s="43" t="s">
        <v>661</v>
      </c>
      <c r="AV8" s="43" t="s">
        <v>662</v>
      </c>
      <c r="AW8" s="43" t="s">
        <v>663</v>
      </c>
      <c r="AX8" s="43" t="s">
        <v>664</v>
      </c>
      <c r="AY8" s="43" t="s">
        <v>588</v>
      </c>
      <c r="AZ8" s="43" t="s">
        <v>589</v>
      </c>
      <c r="BA8" s="43" t="s">
        <v>590</v>
      </c>
      <c r="BB8" s="43" t="s">
        <v>591</v>
      </c>
      <c r="BC8" s="43" t="s">
        <v>592</v>
      </c>
      <c r="BD8" s="43" t="s">
        <v>593</v>
      </c>
      <c r="BE8" s="43" t="s">
        <v>594</v>
      </c>
      <c r="BF8" s="43" t="s">
        <v>595</v>
      </c>
      <c r="BG8" s="43" t="s">
        <v>596</v>
      </c>
      <c r="BH8" s="43" t="s">
        <v>597</v>
      </c>
      <c r="BI8" s="43" t="s">
        <v>598</v>
      </c>
      <c r="BJ8" s="43" t="s">
        <v>599</v>
      </c>
      <c r="BK8" s="43" t="s">
        <v>600</v>
      </c>
      <c r="BL8" s="43" t="s">
        <v>601</v>
      </c>
      <c r="BM8" s="43" t="s">
        <v>602</v>
      </c>
      <c r="BN8" s="43" t="s">
        <v>603</v>
      </c>
      <c r="BO8" s="43" t="s">
        <v>604</v>
      </c>
      <c r="BP8" s="43" t="s">
        <v>605</v>
      </c>
      <c r="BQ8" s="43" t="s">
        <v>606</v>
      </c>
      <c r="BR8" s="43" t="s">
        <v>607</v>
      </c>
      <c r="BS8" s="43" t="s">
        <v>608</v>
      </c>
      <c r="BT8" s="43" t="s">
        <v>609</v>
      </c>
      <c r="BU8" s="43" t="s">
        <v>610</v>
      </c>
      <c r="BV8" s="43" t="s">
        <v>611</v>
      </c>
      <c r="BW8" s="43" t="s">
        <v>612</v>
      </c>
      <c r="BX8" s="43" t="s">
        <v>613</v>
      </c>
      <c r="BY8" s="43" t="s">
        <v>614</v>
      </c>
      <c r="BZ8" s="44" t="s">
        <v>615</v>
      </c>
    </row>
    <row r="9" spans="1:78" ht="15.75" x14ac:dyDescent="0.25">
      <c r="A9" s="337"/>
      <c r="B9" s="360" t="s">
        <v>225</v>
      </c>
      <c r="C9" s="361"/>
      <c r="D9" s="277" t="s">
        <v>616</v>
      </c>
      <c r="E9" s="277" t="s">
        <v>616</v>
      </c>
      <c r="F9" s="277" t="s">
        <v>616</v>
      </c>
      <c r="G9" s="277" t="s">
        <v>616</v>
      </c>
      <c r="H9" s="277" t="s">
        <v>616</v>
      </c>
      <c r="I9" s="277" t="s">
        <v>616</v>
      </c>
      <c r="J9" s="277" t="s">
        <v>616</v>
      </c>
      <c r="K9" s="277" t="s">
        <v>616</v>
      </c>
      <c r="L9" s="277" t="s">
        <v>616</v>
      </c>
      <c r="M9" s="277" t="s">
        <v>616</v>
      </c>
      <c r="N9" s="277" t="s">
        <v>616</v>
      </c>
      <c r="O9" s="277" t="s">
        <v>616</v>
      </c>
      <c r="P9" s="277" t="s">
        <v>616</v>
      </c>
      <c r="Q9" s="277" t="s">
        <v>616</v>
      </c>
      <c r="R9" s="277" t="s">
        <v>616</v>
      </c>
      <c r="S9" s="277" t="s">
        <v>616</v>
      </c>
      <c r="T9" s="277" t="s">
        <v>616</v>
      </c>
      <c r="U9" s="277" t="s">
        <v>616</v>
      </c>
      <c r="V9" s="277" t="s">
        <v>616</v>
      </c>
      <c r="W9" s="277" t="s">
        <v>616</v>
      </c>
      <c r="X9" s="277" t="s">
        <v>616</v>
      </c>
      <c r="Y9" s="277" t="s">
        <v>616</v>
      </c>
      <c r="Z9" s="277" t="s">
        <v>616</v>
      </c>
      <c r="AA9" s="277" t="s">
        <v>616</v>
      </c>
      <c r="AB9" s="277" t="s">
        <v>616</v>
      </c>
      <c r="AC9" s="277" t="s">
        <v>616</v>
      </c>
      <c r="AD9" s="277" t="s">
        <v>616</v>
      </c>
      <c r="AE9" s="277" t="s">
        <v>616</v>
      </c>
      <c r="AF9" s="277" t="s">
        <v>616</v>
      </c>
      <c r="AG9" s="277" t="s">
        <v>616</v>
      </c>
      <c r="AH9" s="277" t="s">
        <v>616</v>
      </c>
      <c r="AI9" s="277" t="s">
        <v>616</v>
      </c>
      <c r="AJ9" s="277" t="s">
        <v>616</v>
      </c>
      <c r="AK9" s="277" t="s">
        <v>616</v>
      </c>
      <c r="AL9" s="277" t="s">
        <v>616</v>
      </c>
      <c r="AM9" s="277" t="s">
        <v>616</v>
      </c>
      <c r="AN9" s="277" t="s">
        <v>616</v>
      </c>
      <c r="AO9" s="277" t="s">
        <v>616</v>
      </c>
      <c r="AP9" s="277" t="s">
        <v>616</v>
      </c>
      <c r="AQ9" s="277" t="s">
        <v>616</v>
      </c>
      <c r="AR9" s="277" t="s">
        <v>616</v>
      </c>
      <c r="AS9" s="277" t="s">
        <v>616</v>
      </c>
      <c r="AT9" s="277" t="s">
        <v>616</v>
      </c>
      <c r="AU9" s="277" t="s">
        <v>616</v>
      </c>
      <c r="AV9" s="277" t="s">
        <v>616</v>
      </c>
      <c r="AW9" s="277" t="s">
        <v>616</v>
      </c>
      <c r="AX9" s="277" t="s">
        <v>616</v>
      </c>
      <c r="AY9" s="277" t="s">
        <v>616</v>
      </c>
      <c r="AZ9" s="277" t="s">
        <v>616</v>
      </c>
      <c r="BA9" s="277" t="s">
        <v>616</v>
      </c>
      <c r="BB9" s="277" t="s">
        <v>616</v>
      </c>
      <c r="BC9" s="277" t="s">
        <v>616</v>
      </c>
      <c r="BD9" s="277" t="s">
        <v>616</v>
      </c>
      <c r="BE9" s="277" t="s">
        <v>616</v>
      </c>
      <c r="BF9" s="277" t="s">
        <v>616</v>
      </c>
      <c r="BG9" s="277" t="s">
        <v>616</v>
      </c>
      <c r="BH9" s="277" t="s">
        <v>616</v>
      </c>
      <c r="BI9" s="277" t="s">
        <v>616</v>
      </c>
      <c r="BJ9" s="277" t="s">
        <v>616</v>
      </c>
      <c r="BK9" s="277" t="s">
        <v>616</v>
      </c>
      <c r="BL9" s="277" t="s">
        <v>616</v>
      </c>
      <c r="BM9" s="277" t="s">
        <v>616</v>
      </c>
      <c r="BN9" s="277" t="s">
        <v>616</v>
      </c>
      <c r="BO9" s="277" t="s">
        <v>616</v>
      </c>
      <c r="BP9" s="277" t="s">
        <v>616</v>
      </c>
      <c r="BQ9" s="277" t="s">
        <v>616</v>
      </c>
      <c r="BR9" s="277" t="s">
        <v>616</v>
      </c>
      <c r="BS9" s="277" t="s">
        <v>616</v>
      </c>
      <c r="BT9" s="277" t="s">
        <v>616</v>
      </c>
      <c r="BU9" s="277" t="s">
        <v>617</v>
      </c>
      <c r="BV9" s="277" t="s">
        <v>617</v>
      </c>
      <c r="BW9" s="277" t="s">
        <v>617</v>
      </c>
      <c r="BX9" s="277" t="s">
        <v>617</v>
      </c>
      <c r="BY9" s="277" t="s">
        <v>617</v>
      </c>
      <c r="BZ9" s="278" t="s">
        <v>617</v>
      </c>
    </row>
    <row r="10" spans="1:78" s="230" customFormat="1" ht="26.25" customHeight="1" x14ac:dyDescent="0.25">
      <c r="A10" s="354"/>
      <c r="B10" s="89" t="s">
        <v>93</v>
      </c>
      <c r="C10" s="89"/>
      <c r="D10" s="352">
        <v>0</v>
      </c>
      <c r="E10" s="352">
        <v>0</v>
      </c>
      <c r="F10" s="352">
        <v>0</v>
      </c>
      <c r="G10" s="352">
        <v>0</v>
      </c>
      <c r="H10" s="352">
        <v>0</v>
      </c>
      <c r="I10" s="352">
        <v>0</v>
      </c>
      <c r="J10" s="352">
        <v>0</v>
      </c>
      <c r="K10" s="352">
        <v>0</v>
      </c>
      <c r="L10" s="352">
        <v>0</v>
      </c>
      <c r="M10" s="352">
        <v>0</v>
      </c>
      <c r="N10" s="352">
        <v>0</v>
      </c>
      <c r="O10" s="352">
        <v>0</v>
      </c>
      <c r="P10" s="352">
        <v>0</v>
      </c>
      <c r="Q10" s="352">
        <v>0</v>
      </c>
      <c r="R10" s="352">
        <v>0</v>
      </c>
      <c r="S10" s="352">
        <v>0</v>
      </c>
      <c r="T10" s="352">
        <v>0</v>
      </c>
      <c r="U10" s="352">
        <v>0</v>
      </c>
      <c r="V10" s="352">
        <v>0</v>
      </c>
      <c r="W10" s="352">
        <v>0</v>
      </c>
      <c r="X10" s="352">
        <v>0</v>
      </c>
      <c r="Y10" s="352">
        <v>0</v>
      </c>
      <c r="Z10" s="352">
        <v>0</v>
      </c>
      <c r="AA10" s="352">
        <v>0</v>
      </c>
      <c r="AB10" s="352">
        <v>0</v>
      </c>
      <c r="AC10" s="352">
        <v>0</v>
      </c>
      <c r="AD10" s="352">
        <v>0</v>
      </c>
      <c r="AE10" s="352">
        <v>0</v>
      </c>
      <c r="AF10" s="352">
        <v>11.105682057976809</v>
      </c>
      <c r="AG10" s="352">
        <v>14.898414820965229</v>
      </c>
      <c r="AH10" s="352">
        <f>SUM(AH11:AH12)</f>
        <v>18.481447135282234</v>
      </c>
      <c r="AI10" s="352">
        <f t="shared" ref="AI10:BZ10" si="2">SUM(AI11:AI12)</f>
        <v>15.811207868328857</v>
      </c>
      <c r="AJ10" s="352">
        <f t="shared" si="2"/>
        <v>16.587133514543112</v>
      </c>
      <c r="AK10" s="352">
        <f t="shared" si="2"/>
        <v>18.011633997769739</v>
      </c>
      <c r="AL10" s="352">
        <f t="shared" si="2"/>
        <v>22.383261199708578</v>
      </c>
      <c r="AM10" s="352">
        <f t="shared" si="2"/>
        <v>26.710711859998479</v>
      </c>
      <c r="AN10" s="352">
        <f t="shared" si="2"/>
        <v>27.786456590371291</v>
      </c>
      <c r="AO10" s="352">
        <f t="shared" si="2"/>
        <v>31.078652332537793</v>
      </c>
      <c r="AP10" s="352">
        <f t="shared" si="2"/>
        <v>238.74547297276072</v>
      </c>
      <c r="AQ10" s="352">
        <f t="shared" si="2"/>
        <v>399.56161576987574</v>
      </c>
      <c r="AR10" s="352">
        <f t="shared" si="2"/>
        <v>354.14389921348607</v>
      </c>
      <c r="AS10" s="352">
        <f t="shared" si="2"/>
        <v>348.31903085609594</v>
      </c>
      <c r="AT10" s="352">
        <f t="shared" si="2"/>
        <v>364.7995440914375</v>
      </c>
      <c r="AU10" s="352">
        <f t="shared" si="2"/>
        <v>472.15298428460903</v>
      </c>
      <c r="AV10" s="352">
        <f t="shared" si="2"/>
        <v>558.75656037144245</v>
      </c>
      <c r="AW10" s="352">
        <f t="shared" si="2"/>
        <v>698.4660879853194</v>
      </c>
      <c r="AX10" s="352">
        <f t="shared" si="2"/>
        <v>822.48844266389403</v>
      </c>
      <c r="AY10" s="352">
        <f t="shared" si="2"/>
        <v>936.28859773960153</v>
      </c>
      <c r="AZ10" s="352">
        <f t="shared" si="2"/>
        <v>1077.8984714627734</v>
      </c>
      <c r="BA10" s="352">
        <f t="shared" si="2"/>
        <v>1083.7906116677655</v>
      </c>
      <c r="BB10" s="352">
        <f t="shared" si="2"/>
        <v>1120.7569514301197</v>
      </c>
      <c r="BC10" s="352">
        <f t="shared" si="2"/>
        <v>1190.2245323448055</v>
      </c>
      <c r="BD10" s="352">
        <f t="shared" si="2"/>
        <v>1211.4449516696022</v>
      </c>
      <c r="BE10" s="352">
        <f t="shared" si="2"/>
        <v>1286.1473240645098</v>
      </c>
      <c r="BF10" s="352">
        <f t="shared" si="2"/>
        <v>1339.4543095491929</v>
      </c>
      <c r="BG10" s="352">
        <f t="shared" si="2"/>
        <v>1390.6970517704617</v>
      </c>
      <c r="BH10" s="352">
        <f t="shared" si="2"/>
        <v>1407.4485969400926</v>
      </c>
      <c r="BI10" s="352">
        <f t="shared" si="2"/>
        <v>1438.0894479387318</v>
      </c>
      <c r="BJ10" s="352">
        <f t="shared" si="2"/>
        <v>1433.398757416624</v>
      </c>
      <c r="BK10" s="352">
        <f t="shared" si="2"/>
        <v>1515.4470584430276</v>
      </c>
      <c r="BL10" s="352">
        <f t="shared" si="2"/>
        <v>1572.9463765520293</v>
      </c>
      <c r="BM10" s="352">
        <f t="shared" si="2"/>
        <v>1700.4594353215205</v>
      </c>
      <c r="BN10" s="352">
        <f t="shared" si="2"/>
        <v>1756.1698486480882</v>
      </c>
      <c r="BO10" s="352">
        <f t="shared" si="2"/>
        <v>1908.4208933388695</v>
      </c>
      <c r="BP10" s="352">
        <f t="shared" si="2"/>
        <v>2079.1369589934748</v>
      </c>
      <c r="BQ10" s="352">
        <f t="shared" si="2"/>
        <v>2215.0437071820943</v>
      </c>
      <c r="BR10" s="352">
        <f t="shared" si="2"/>
        <v>2424.8585892468504</v>
      </c>
      <c r="BS10" s="352">
        <f t="shared" si="2"/>
        <v>2643.5868317272038</v>
      </c>
      <c r="BT10" s="352">
        <f t="shared" si="2"/>
        <v>2708.7031016457981</v>
      </c>
      <c r="BU10" s="352">
        <f t="shared" si="2"/>
        <v>2892.161640838689</v>
      </c>
      <c r="BV10" s="352">
        <f t="shared" si="2"/>
        <v>3118.3398682712277</v>
      </c>
      <c r="BW10" s="352">
        <f t="shared" si="2"/>
        <v>3270.2895931310245</v>
      </c>
      <c r="BX10" s="362">
        <f t="shared" si="2"/>
        <v>3377.7943220385469</v>
      </c>
      <c r="BY10" s="362">
        <f t="shared" si="2"/>
        <v>3483.8331694340809</v>
      </c>
      <c r="BZ10" s="353">
        <f t="shared" si="2"/>
        <v>3604.9360940900588</v>
      </c>
    </row>
    <row r="11" spans="1:78" x14ac:dyDescent="0.2">
      <c r="B11" s="120" t="s">
        <v>326</v>
      </c>
      <c r="C11" s="120"/>
      <c r="D11" s="355">
        <v>0</v>
      </c>
      <c r="E11" s="355">
        <v>0</v>
      </c>
      <c r="F11" s="355">
        <v>0</v>
      </c>
      <c r="G11" s="355">
        <v>0</v>
      </c>
      <c r="H11" s="355">
        <v>0</v>
      </c>
      <c r="I11" s="355">
        <v>0</v>
      </c>
      <c r="J11" s="355">
        <v>0</v>
      </c>
      <c r="K11" s="355">
        <v>0</v>
      </c>
      <c r="L11" s="355">
        <v>0</v>
      </c>
      <c r="M11" s="355">
        <v>0</v>
      </c>
      <c r="N11" s="355">
        <v>0</v>
      </c>
      <c r="O11" s="355">
        <v>0</v>
      </c>
      <c r="P11" s="355">
        <v>0</v>
      </c>
      <c r="Q11" s="355">
        <v>0</v>
      </c>
      <c r="R11" s="355">
        <v>0</v>
      </c>
      <c r="S11" s="355">
        <v>0</v>
      </c>
      <c r="T11" s="355">
        <v>0</v>
      </c>
      <c r="U11" s="355">
        <v>0</v>
      </c>
      <c r="V11" s="355">
        <v>0</v>
      </c>
      <c r="W11" s="355">
        <v>0</v>
      </c>
      <c r="X11" s="355">
        <v>0</v>
      </c>
      <c r="Y11" s="355">
        <v>0</v>
      </c>
      <c r="Z11" s="355">
        <v>0</v>
      </c>
      <c r="AA11" s="355">
        <v>0</v>
      </c>
      <c r="AB11" s="355">
        <v>0</v>
      </c>
      <c r="AC11" s="355">
        <v>0</v>
      </c>
      <c r="AD11" s="355">
        <v>0</v>
      </c>
      <c r="AE11" s="355">
        <v>0</v>
      </c>
      <c r="AF11" s="355" t="s">
        <v>406</v>
      </c>
      <c r="AG11" s="355" t="s">
        <v>406</v>
      </c>
      <c r="AH11" s="355">
        <v>18.481447135282234</v>
      </c>
      <c r="AI11" s="355">
        <v>15.811207868328857</v>
      </c>
      <c r="AJ11" s="355">
        <v>16.587133514543112</v>
      </c>
      <c r="AK11" s="355">
        <v>18.011633997769739</v>
      </c>
      <c r="AL11" s="355">
        <v>22.383261199708578</v>
      </c>
      <c r="AM11" s="355">
        <v>26.710711859998479</v>
      </c>
      <c r="AN11" s="355">
        <v>27.786456590371291</v>
      </c>
      <c r="AO11" s="355">
        <v>31.078652332537793</v>
      </c>
      <c r="AP11" s="355">
        <v>238.74547297276072</v>
      </c>
      <c r="AQ11" s="355">
        <v>399.56161576987574</v>
      </c>
      <c r="AR11" s="355">
        <v>354.14389921348607</v>
      </c>
      <c r="AS11" s="355">
        <v>348.31903085609594</v>
      </c>
      <c r="AT11" s="355">
        <v>364.7995440914375</v>
      </c>
      <c r="AU11" s="355">
        <v>447.80499532391815</v>
      </c>
      <c r="AV11" s="355">
        <v>530.72362479329797</v>
      </c>
      <c r="AW11" s="355">
        <v>663.65409386079693</v>
      </c>
      <c r="AX11" s="355">
        <v>781.4292051324768</v>
      </c>
      <c r="AY11" s="355">
        <v>889.0314009627723</v>
      </c>
      <c r="AZ11" s="355">
        <v>1024.3896431529324</v>
      </c>
      <c r="BA11" s="355">
        <v>1030.4724122560997</v>
      </c>
      <c r="BB11" s="355">
        <v>1065.7296090276113</v>
      </c>
      <c r="BC11" s="355">
        <v>1135.5036397668882</v>
      </c>
      <c r="BD11" s="355">
        <v>1131.4008647682388</v>
      </c>
      <c r="BE11" s="355">
        <v>1201.6031570708776</v>
      </c>
      <c r="BF11" s="355">
        <v>1277.6680769134186</v>
      </c>
      <c r="BG11" s="355">
        <v>1342.9268920839329</v>
      </c>
      <c r="BH11" s="355">
        <v>1358.1229644996429</v>
      </c>
      <c r="BI11" s="355">
        <v>1393.5089888087264</v>
      </c>
      <c r="BJ11" s="355">
        <v>1385.7978609083516</v>
      </c>
      <c r="BK11" s="355">
        <v>1463.0074735823068</v>
      </c>
      <c r="BL11" s="355">
        <v>1519.0331622160968</v>
      </c>
      <c r="BM11" s="355">
        <v>1645.0532517523891</v>
      </c>
      <c r="BN11" s="355">
        <v>1705.136707152951</v>
      </c>
      <c r="BO11" s="355">
        <v>1862.6560658601409</v>
      </c>
      <c r="BP11" s="355">
        <v>2030.593635845433</v>
      </c>
      <c r="BQ11" s="355">
        <v>2165.7615616427565</v>
      </c>
      <c r="BR11" s="355">
        <v>2378.0677941820113</v>
      </c>
      <c r="BS11" s="355">
        <v>2600.088256820537</v>
      </c>
      <c r="BT11" s="355">
        <v>2667.8178840517985</v>
      </c>
      <c r="BU11" s="355">
        <v>2851.9149968682354</v>
      </c>
      <c r="BV11" s="355">
        <v>3068.0097919488953</v>
      </c>
      <c r="BW11" s="355">
        <v>3230.4459388420469</v>
      </c>
      <c r="BX11" s="363">
        <v>3348.365206495555</v>
      </c>
      <c r="BY11" s="363">
        <v>3454.8835518037413</v>
      </c>
      <c r="BZ11" s="356">
        <v>3574.2072240754701</v>
      </c>
    </row>
    <row r="12" spans="1:78" ht="15" customHeight="1" x14ac:dyDescent="0.2">
      <c r="B12" s="120" t="s">
        <v>325</v>
      </c>
      <c r="C12" s="120"/>
      <c r="D12" s="355">
        <v>0</v>
      </c>
      <c r="E12" s="355">
        <v>0</v>
      </c>
      <c r="F12" s="355">
        <v>0</v>
      </c>
      <c r="G12" s="355">
        <v>0</v>
      </c>
      <c r="H12" s="355">
        <v>0</v>
      </c>
      <c r="I12" s="355">
        <v>0</v>
      </c>
      <c r="J12" s="355">
        <v>0</v>
      </c>
      <c r="K12" s="355">
        <v>0</v>
      </c>
      <c r="L12" s="355">
        <v>0</v>
      </c>
      <c r="M12" s="355">
        <v>0</v>
      </c>
      <c r="N12" s="355">
        <v>0</v>
      </c>
      <c r="O12" s="355">
        <v>0</v>
      </c>
      <c r="P12" s="355">
        <v>0</v>
      </c>
      <c r="Q12" s="355">
        <v>0</v>
      </c>
      <c r="R12" s="355">
        <v>0</v>
      </c>
      <c r="S12" s="355">
        <v>0</v>
      </c>
      <c r="T12" s="355">
        <v>0</v>
      </c>
      <c r="U12" s="355">
        <v>0</v>
      </c>
      <c r="V12" s="355">
        <v>0</v>
      </c>
      <c r="W12" s="355">
        <v>0</v>
      </c>
      <c r="X12" s="355">
        <v>0</v>
      </c>
      <c r="Y12" s="355">
        <v>0</v>
      </c>
      <c r="Z12" s="355">
        <v>0</v>
      </c>
      <c r="AA12" s="355">
        <v>0</v>
      </c>
      <c r="AB12" s="355">
        <v>0</v>
      </c>
      <c r="AC12" s="355">
        <v>0</v>
      </c>
      <c r="AD12" s="355">
        <v>0</v>
      </c>
      <c r="AE12" s="355">
        <v>0</v>
      </c>
      <c r="AF12" s="355" t="s">
        <v>406</v>
      </c>
      <c r="AG12" s="355" t="s">
        <v>406</v>
      </c>
      <c r="AH12" s="355">
        <v>0</v>
      </c>
      <c r="AI12" s="355">
        <v>0</v>
      </c>
      <c r="AJ12" s="355">
        <v>0</v>
      </c>
      <c r="AK12" s="355">
        <v>0</v>
      </c>
      <c r="AL12" s="355">
        <v>0</v>
      </c>
      <c r="AM12" s="355">
        <v>0</v>
      </c>
      <c r="AN12" s="355">
        <v>0</v>
      </c>
      <c r="AO12" s="355">
        <v>0</v>
      </c>
      <c r="AP12" s="355">
        <v>0</v>
      </c>
      <c r="AQ12" s="355">
        <v>0</v>
      </c>
      <c r="AR12" s="355">
        <v>0</v>
      </c>
      <c r="AS12" s="355">
        <v>0</v>
      </c>
      <c r="AT12" s="355">
        <v>0</v>
      </c>
      <c r="AU12" s="355">
        <v>24.347988960690898</v>
      </c>
      <c r="AV12" s="355">
        <v>28.032935578144507</v>
      </c>
      <c r="AW12" s="355">
        <v>34.811994124522428</v>
      </c>
      <c r="AX12" s="355">
        <v>41.05923753141726</v>
      </c>
      <c r="AY12" s="355">
        <v>47.257196776829211</v>
      </c>
      <c r="AZ12" s="355">
        <v>53.508828309841043</v>
      </c>
      <c r="BA12" s="355">
        <v>53.318199411665745</v>
      </c>
      <c r="BB12" s="355">
        <v>55.027342402508395</v>
      </c>
      <c r="BC12" s="355">
        <v>54.720892577917397</v>
      </c>
      <c r="BD12" s="355">
        <v>80.044086901363457</v>
      </c>
      <c r="BE12" s="355">
        <v>84.54416699363216</v>
      </c>
      <c r="BF12" s="355">
        <v>61.786232635774283</v>
      </c>
      <c r="BG12" s="355">
        <v>47.7701596865288</v>
      </c>
      <c r="BH12" s="355">
        <v>49.32563244044961</v>
      </c>
      <c r="BI12" s="355">
        <v>44.580459130005501</v>
      </c>
      <c r="BJ12" s="355">
        <v>47.600896508272456</v>
      </c>
      <c r="BK12" s="355">
        <v>52.439584860720757</v>
      </c>
      <c r="BL12" s="355">
        <v>53.913214335932572</v>
      </c>
      <c r="BM12" s="355">
        <v>55.406183569131336</v>
      </c>
      <c r="BN12" s="355">
        <v>51.033141495137137</v>
      </c>
      <c r="BO12" s="355">
        <v>45.764827478728705</v>
      </c>
      <c r="BP12" s="355">
        <v>48.543323148041694</v>
      </c>
      <c r="BQ12" s="355">
        <v>49.282145539337627</v>
      </c>
      <c r="BR12" s="355">
        <v>46.790795064839308</v>
      </c>
      <c r="BS12" s="355">
        <v>43.49857490666691</v>
      </c>
      <c r="BT12" s="355">
        <v>40.885217593999556</v>
      </c>
      <c r="BU12" s="355">
        <v>40.246643970453583</v>
      </c>
      <c r="BV12" s="355">
        <v>50.33007632233253</v>
      </c>
      <c r="BW12" s="355">
        <v>39.843654288977632</v>
      </c>
      <c r="BX12" s="363">
        <v>29.429115542991827</v>
      </c>
      <c r="BY12" s="363">
        <v>28.949617630339493</v>
      </c>
      <c r="BZ12" s="356">
        <v>30.728870014588669</v>
      </c>
    </row>
    <row r="13" spans="1:78" s="303" customFormat="1" ht="35.25" customHeight="1" thickBot="1" x14ac:dyDescent="0.25">
      <c r="B13" s="370" t="s">
        <v>408</v>
      </c>
      <c r="C13" s="371"/>
      <c r="D13" s="372">
        <v>0</v>
      </c>
      <c r="E13" s="372">
        <v>0</v>
      </c>
      <c r="F13" s="372">
        <v>0</v>
      </c>
      <c r="G13" s="372">
        <v>0</v>
      </c>
      <c r="H13" s="372">
        <v>0</v>
      </c>
      <c r="I13" s="372">
        <v>0</v>
      </c>
      <c r="J13" s="372">
        <v>0</v>
      </c>
      <c r="K13" s="372">
        <v>0</v>
      </c>
      <c r="L13" s="372">
        <v>0</v>
      </c>
      <c r="M13" s="372">
        <v>0</v>
      </c>
      <c r="N13" s="372">
        <v>0</v>
      </c>
      <c r="O13" s="372">
        <v>0</v>
      </c>
      <c r="P13" s="372">
        <v>0</v>
      </c>
      <c r="Q13" s="372">
        <v>0</v>
      </c>
      <c r="R13" s="372">
        <v>0</v>
      </c>
      <c r="S13" s="372">
        <v>0</v>
      </c>
      <c r="T13" s="372">
        <v>0</v>
      </c>
      <c r="U13" s="372">
        <v>0</v>
      </c>
      <c r="V13" s="372">
        <v>0</v>
      </c>
      <c r="W13" s="372">
        <v>0</v>
      </c>
      <c r="X13" s="372">
        <v>0</v>
      </c>
      <c r="Y13" s="372">
        <v>0</v>
      </c>
      <c r="Z13" s="372">
        <v>0</v>
      </c>
      <c r="AA13" s="372">
        <v>0</v>
      </c>
      <c r="AB13" s="372">
        <v>0</v>
      </c>
      <c r="AC13" s="372">
        <v>0</v>
      </c>
      <c r="AD13" s="372">
        <v>0</v>
      </c>
      <c r="AE13" s="372">
        <v>0</v>
      </c>
      <c r="AF13" s="372" t="s">
        <v>406</v>
      </c>
      <c r="AG13" s="372" t="s">
        <v>406</v>
      </c>
      <c r="AH13" s="372" t="s">
        <v>406</v>
      </c>
      <c r="AI13" s="372" t="s">
        <v>406</v>
      </c>
      <c r="AJ13" s="372" t="s">
        <v>406</v>
      </c>
      <c r="AK13" s="372" t="s">
        <v>406</v>
      </c>
      <c r="AL13" s="372" t="s">
        <v>406</v>
      </c>
      <c r="AM13" s="372" t="s">
        <v>406</v>
      </c>
      <c r="AN13" s="372" t="s">
        <v>406</v>
      </c>
      <c r="AO13" s="372" t="s">
        <v>406</v>
      </c>
      <c r="AP13" s="372" t="s">
        <v>406</v>
      </c>
      <c r="AQ13" s="372" t="s">
        <v>406</v>
      </c>
      <c r="AR13" s="372" t="s">
        <v>406</v>
      </c>
      <c r="AS13" s="372" t="s">
        <v>406</v>
      </c>
      <c r="AT13" s="372" t="s">
        <v>406</v>
      </c>
      <c r="AU13" s="372" t="s">
        <v>406</v>
      </c>
      <c r="AV13" s="372" t="s">
        <v>406</v>
      </c>
      <c r="AW13" s="372" t="s">
        <v>406</v>
      </c>
      <c r="AX13" s="372" t="s">
        <v>406</v>
      </c>
      <c r="AY13" s="372" t="s">
        <v>406</v>
      </c>
      <c r="AZ13" s="372" t="s">
        <v>406</v>
      </c>
      <c r="BA13" s="372" t="s">
        <v>406</v>
      </c>
      <c r="BB13" s="372" t="s">
        <v>406</v>
      </c>
      <c r="BC13" s="372" t="s">
        <v>406</v>
      </c>
      <c r="BD13" s="372" t="s">
        <v>406</v>
      </c>
      <c r="BE13" s="372">
        <v>1.8690686479522631E-2</v>
      </c>
      <c r="BF13" s="372">
        <v>2.9642780523220474E-2</v>
      </c>
      <c r="BG13" s="372">
        <v>0.28446214192224695</v>
      </c>
      <c r="BH13" s="372">
        <v>0.26057048638442215</v>
      </c>
      <c r="BI13" s="372">
        <v>0.29142992209354934</v>
      </c>
      <c r="BJ13" s="372">
        <v>0.32715739616590839</v>
      </c>
      <c r="BK13" s="372">
        <v>0.59045917266415937</v>
      </c>
      <c r="BL13" s="372">
        <v>0.3357613765946223</v>
      </c>
      <c r="BM13" s="372">
        <v>0.43713676817870856</v>
      </c>
      <c r="BN13" s="372">
        <v>0.50595798926250291</v>
      </c>
      <c r="BO13" s="372">
        <v>0.65759464867085105</v>
      </c>
      <c r="BP13" s="372">
        <v>0.88178351068242333</v>
      </c>
      <c r="BQ13" s="372">
        <v>1.0617978999526547</v>
      </c>
      <c r="BR13" s="372">
        <v>1.1897689760036012</v>
      </c>
      <c r="BS13" s="372">
        <v>1.2970890804554425</v>
      </c>
      <c r="BT13" s="372">
        <v>1.3290387034667717</v>
      </c>
      <c r="BU13" s="372">
        <v>1.4190535518717817</v>
      </c>
      <c r="BV13" s="372">
        <v>1.5310540723024435</v>
      </c>
      <c r="BW13" s="372">
        <v>1.6104296251592807</v>
      </c>
      <c r="BX13" s="372">
        <v>1.6657287556198572</v>
      </c>
      <c r="BY13" s="372">
        <v>1.718955848175918</v>
      </c>
      <c r="BZ13" s="373">
        <v>1.7788919772647369</v>
      </c>
    </row>
    <row r="14" spans="1:78" ht="40.15" customHeight="1" x14ac:dyDescent="0.25">
      <c r="A14" s="374"/>
      <c r="B14" s="375" t="s">
        <v>409</v>
      </c>
      <c r="C14" s="376"/>
      <c r="D14" s="365" t="s">
        <v>665</v>
      </c>
      <c r="E14" s="365" t="s">
        <v>666</v>
      </c>
      <c r="F14" s="365" t="s">
        <v>667</v>
      </c>
      <c r="G14" s="365" t="s">
        <v>668</v>
      </c>
      <c r="H14" s="365" t="s">
        <v>669</v>
      </c>
      <c r="I14" s="365" t="s">
        <v>670</v>
      </c>
      <c r="J14" s="365" t="s">
        <v>671</v>
      </c>
      <c r="K14" s="365" t="s">
        <v>672</v>
      </c>
      <c r="L14" s="365" t="s">
        <v>673</v>
      </c>
      <c r="M14" s="365" t="s">
        <v>674</v>
      </c>
      <c r="N14" s="365" t="s">
        <v>675</v>
      </c>
      <c r="O14" s="365" t="s">
        <v>676</v>
      </c>
      <c r="P14" s="365" t="s">
        <v>677</v>
      </c>
      <c r="Q14" s="365" t="s">
        <v>678</v>
      </c>
      <c r="R14" s="365" t="s">
        <v>679</v>
      </c>
      <c r="S14" s="365" t="s">
        <v>680</v>
      </c>
      <c r="T14" s="365" t="s">
        <v>681</v>
      </c>
      <c r="U14" s="365" t="s">
        <v>682</v>
      </c>
      <c r="V14" s="365" t="s">
        <v>683</v>
      </c>
      <c r="W14" s="365" t="s">
        <v>684</v>
      </c>
      <c r="X14" s="365" t="s">
        <v>685</v>
      </c>
      <c r="Y14" s="365" t="s">
        <v>686</v>
      </c>
      <c r="Z14" s="365" t="s">
        <v>687</v>
      </c>
      <c r="AA14" s="365" t="s">
        <v>688</v>
      </c>
      <c r="AB14" s="365" t="s">
        <v>689</v>
      </c>
      <c r="AC14" s="365" t="s">
        <v>690</v>
      </c>
      <c r="AD14" s="365" t="s">
        <v>691</v>
      </c>
      <c r="AE14" s="365" t="s">
        <v>692</v>
      </c>
      <c r="AF14" s="365" t="s">
        <v>693</v>
      </c>
      <c r="AG14" s="365" t="s">
        <v>694</v>
      </c>
      <c r="AH14" s="365" t="s">
        <v>695</v>
      </c>
      <c r="AI14" s="365" t="s">
        <v>696</v>
      </c>
      <c r="AJ14" s="365" t="s">
        <v>697</v>
      </c>
      <c r="AK14" s="365" t="s">
        <v>698</v>
      </c>
      <c r="AL14" s="365" t="s">
        <v>699</v>
      </c>
      <c r="AM14" s="365" t="s">
        <v>700</v>
      </c>
      <c r="AN14" s="365" t="s">
        <v>701</v>
      </c>
      <c r="AO14" s="365" t="s">
        <v>702</v>
      </c>
      <c r="AP14" s="365" t="s">
        <v>703</v>
      </c>
      <c r="AQ14" s="365" t="s">
        <v>704</v>
      </c>
      <c r="AR14" s="365" t="s">
        <v>705</v>
      </c>
      <c r="AS14" s="365" t="s">
        <v>706</v>
      </c>
      <c r="AT14" s="365" t="s">
        <v>707</v>
      </c>
      <c r="AU14" s="365" t="s">
        <v>708</v>
      </c>
      <c r="AV14" s="365" t="s">
        <v>709</v>
      </c>
      <c r="AW14" s="365" t="s">
        <v>710</v>
      </c>
      <c r="AX14" s="365" t="s">
        <v>711</v>
      </c>
      <c r="AY14" s="365" t="s">
        <v>712</v>
      </c>
      <c r="AZ14" s="365" t="s">
        <v>713</v>
      </c>
      <c r="BA14" s="365" t="s">
        <v>714</v>
      </c>
      <c r="BB14" s="365" t="s">
        <v>715</v>
      </c>
      <c r="BC14" s="365" t="s">
        <v>716</v>
      </c>
      <c r="BD14" s="365" t="s">
        <v>717</v>
      </c>
      <c r="BE14" s="365" t="s">
        <v>718</v>
      </c>
      <c r="BF14" s="365" t="s">
        <v>719</v>
      </c>
      <c r="BG14" s="365" t="s">
        <v>720</v>
      </c>
      <c r="BH14" s="365" t="s">
        <v>721</v>
      </c>
      <c r="BI14" s="365" t="s">
        <v>722</v>
      </c>
      <c r="BJ14" s="365" t="s">
        <v>723</v>
      </c>
      <c r="BK14" s="365" t="s">
        <v>724</v>
      </c>
      <c r="BL14" s="365" t="s">
        <v>725</v>
      </c>
      <c r="BM14" s="365" t="s">
        <v>726</v>
      </c>
      <c r="BN14" s="365" t="s">
        <v>727</v>
      </c>
      <c r="BO14" s="365" t="s">
        <v>728</v>
      </c>
      <c r="BP14" s="365" t="s">
        <v>729</v>
      </c>
      <c r="BQ14" s="365" t="s">
        <v>730</v>
      </c>
      <c r="BR14" s="365" t="s">
        <v>731</v>
      </c>
      <c r="BS14" s="365" t="s">
        <v>732</v>
      </c>
      <c r="BT14" s="365" t="s">
        <v>733</v>
      </c>
      <c r="BU14" s="365" t="s">
        <v>734</v>
      </c>
      <c r="BV14" s="365" t="s">
        <v>735</v>
      </c>
      <c r="BW14" s="365" t="s">
        <v>736</v>
      </c>
      <c r="BX14" s="365" t="s">
        <v>737</v>
      </c>
      <c r="BY14" s="365" t="s">
        <v>738</v>
      </c>
      <c r="BZ14" s="366" t="s">
        <v>739</v>
      </c>
    </row>
    <row r="15" spans="1:78" s="379" customFormat="1" ht="26.25" customHeight="1" x14ac:dyDescent="0.25">
      <c r="A15" s="377"/>
      <c r="B15" s="117" t="s">
        <v>93</v>
      </c>
      <c r="C15" s="378"/>
      <c r="D15" s="352">
        <v>0</v>
      </c>
      <c r="E15" s="352">
        <v>0</v>
      </c>
      <c r="F15" s="352">
        <v>0</v>
      </c>
      <c r="G15" s="352">
        <v>0</v>
      </c>
      <c r="H15" s="352">
        <v>0</v>
      </c>
      <c r="I15" s="352">
        <v>0</v>
      </c>
      <c r="J15" s="352">
        <v>0</v>
      </c>
      <c r="K15" s="352">
        <v>0</v>
      </c>
      <c r="L15" s="352">
        <v>0</v>
      </c>
      <c r="M15" s="352">
        <v>0</v>
      </c>
      <c r="N15" s="352">
        <v>0</v>
      </c>
      <c r="O15" s="352">
        <v>0</v>
      </c>
      <c r="P15" s="352">
        <v>0</v>
      </c>
      <c r="Q15" s="352">
        <v>0</v>
      </c>
      <c r="R15" s="352">
        <v>0</v>
      </c>
      <c r="S15" s="352">
        <v>0</v>
      </c>
      <c r="T15" s="352">
        <v>0</v>
      </c>
      <c r="U15" s="352">
        <v>0</v>
      </c>
      <c r="V15" s="352">
        <v>0</v>
      </c>
      <c r="W15" s="352">
        <v>0</v>
      </c>
      <c r="X15" s="352">
        <v>0</v>
      </c>
      <c r="Y15" s="352">
        <v>0</v>
      </c>
      <c r="Z15" s="352">
        <v>0</v>
      </c>
      <c r="AA15" s="352">
        <v>0</v>
      </c>
      <c r="AB15" s="352">
        <v>0</v>
      </c>
      <c r="AC15" s="352">
        <v>0</v>
      </c>
      <c r="AD15" s="352">
        <v>0</v>
      </c>
      <c r="AE15" s="352">
        <v>0</v>
      </c>
      <c r="AF15" s="352">
        <v>0</v>
      </c>
      <c r="AG15" s="352">
        <v>0</v>
      </c>
      <c r="AH15" s="352">
        <v>0</v>
      </c>
      <c r="AI15" s="352">
        <v>0</v>
      </c>
      <c r="AJ15" s="352">
        <v>0</v>
      </c>
      <c r="AK15" s="352">
        <v>0</v>
      </c>
      <c r="AL15" s="352">
        <v>0</v>
      </c>
      <c r="AM15" s="352">
        <v>0</v>
      </c>
      <c r="AN15" s="352">
        <v>0</v>
      </c>
      <c r="AO15" s="352">
        <v>0</v>
      </c>
      <c r="AP15" s="352">
        <v>0</v>
      </c>
      <c r="AQ15" s="352">
        <v>0</v>
      </c>
      <c r="AR15" s="352">
        <v>0</v>
      </c>
      <c r="AS15" s="352">
        <v>0</v>
      </c>
      <c r="AT15" s="352">
        <v>0</v>
      </c>
      <c r="AU15" s="352">
        <v>0</v>
      </c>
      <c r="AV15" s="352">
        <v>0</v>
      </c>
      <c r="AW15" s="352">
        <v>0</v>
      </c>
      <c r="AX15" s="352">
        <v>0</v>
      </c>
      <c r="AY15" s="352">
        <v>0</v>
      </c>
      <c r="AZ15" s="352">
        <v>0</v>
      </c>
      <c r="BA15" s="352">
        <v>0</v>
      </c>
      <c r="BB15" s="352">
        <v>0</v>
      </c>
      <c r="BC15" s="352">
        <v>448</v>
      </c>
      <c r="BD15" s="352">
        <v>459</v>
      </c>
      <c r="BE15" s="352">
        <v>493</v>
      </c>
      <c r="BF15" s="352">
        <v>541</v>
      </c>
      <c r="BG15" s="352">
        <v>632</v>
      </c>
      <c r="BH15" s="352">
        <v>702</v>
      </c>
      <c r="BI15" s="352">
        <v>754</v>
      </c>
      <c r="BJ15" s="352">
        <v>803</v>
      </c>
      <c r="BK15" s="352">
        <v>852</v>
      </c>
      <c r="BL15" s="352">
        <v>907</v>
      </c>
      <c r="BM15" s="352">
        <v>961</v>
      </c>
      <c r="BN15" s="352">
        <v>1004</v>
      </c>
      <c r="BO15" s="352">
        <v>1032</v>
      </c>
      <c r="BP15" s="352">
        <v>1056</v>
      </c>
      <c r="BQ15" s="352">
        <v>1071</v>
      </c>
      <c r="BR15" s="352">
        <v>1108</v>
      </c>
      <c r="BS15" s="352">
        <v>1170</v>
      </c>
      <c r="BT15" s="352">
        <v>1210</v>
      </c>
      <c r="BU15" s="352">
        <v>1269</v>
      </c>
      <c r="BV15" s="352">
        <v>1326</v>
      </c>
      <c r="BW15" s="352">
        <v>1359</v>
      </c>
      <c r="BX15" s="362">
        <v>1395</v>
      </c>
      <c r="BY15" s="362">
        <v>1433</v>
      </c>
      <c r="BZ15" s="353">
        <v>1475</v>
      </c>
    </row>
    <row r="16" spans="1:78" s="230" customFormat="1" ht="15.75" x14ac:dyDescent="0.25">
      <c r="A16" s="354"/>
      <c r="B16" s="120" t="s">
        <v>229</v>
      </c>
      <c r="C16" s="349"/>
      <c r="D16" s="355">
        <v>0</v>
      </c>
      <c r="E16" s="355">
        <v>0</v>
      </c>
      <c r="F16" s="355">
        <v>0</v>
      </c>
      <c r="G16" s="355">
        <v>0</v>
      </c>
      <c r="H16" s="355">
        <v>0</v>
      </c>
      <c r="I16" s="355">
        <v>0</v>
      </c>
      <c r="J16" s="355">
        <v>0</v>
      </c>
      <c r="K16" s="355">
        <v>0</v>
      </c>
      <c r="L16" s="355">
        <v>0</v>
      </c>
      <c r="M16" s="355">
        <v>0</v>
      </c>
      <c r="N16" s="355">
        <v>0</v>
      </c>
      <c r="O16" s="355">
        <v>0</v>
      </c>
      <c r="P16" s="355">
        <v>0</v>
      </c>
      <c r="Q16" s="355">
        <v>0</v>
      </c>
      <c r="R16" s="355">
        <v>0</v>
      </c>
      <c r="S16" s="355">
        <v>0</v>
      </c>
      <c r="T16" s="355">
        <v>0</v>
      </c>
      <c r="U16" s="355">
        <v>0</v>
      </c>
      <c r="V16" s="355">
        <v>0</v>
      </c>
      <c r="W16" s="355">
        <v>0</v>
      </c>
      <c r="X16" s="355">
        <v>0</v>
      </c>
      <c r="Y16" s="355">
        <v>0</v>
      </c>
      <c r="Z16" s="355">
        <v>0</v>
      </c>
      <c r="AA16" s="355">
        <v>0</v>
      </c>
      <c r="AB16" s="355">
        <v>0</v>
      </c>
      <c r="AC16" s="355">
        <v>0</v>
      </c>
      <c r="AD16" s="355">
        <v>0</v>
      </c>
      <c r="AE16" s="355">
        <v>0</v>
      </c>
      <c r="AF16" s="355">
        <v>0</v>
      </c>
      <c r="AG16" s="355">
        <v>0</v>
      </c>
      <c r="AH16" s="355">
        <v>6</v>
      </c>
      <c r="AI16" s="355">
        <v>6</v>
      </c>
      <c r="AJ16" s="355">
        <v>7</v>
      </c>
      <c r="AK16" s="355">
        <v>7</v>
      </c>
      <c r="AL16" s="355">
        <v>8</v>
      </c>
      <c r="AM16" s="355">
        <v>9</v>
      </c>
      <c r="AN16" s="355">
        <v>10</v>
      </c>
      <c r="AO16" s="355">
        <v>10</v>
      </c>
      <c r="AP16" s="355">
        <v>33</v>
      </c>
      <c r="AQ16" s="355">
        <v>76</v>
      </c>
      <c r="AR16" s="355">
        <v>104</v>
      </c>
      <c r="AS16" s="355">
        <v>118</v>
      </c>
      <c r="AT16" s="355">
        <v>130</v>
      </c>
      <c r="AU16" s="355">
        <v>152</v>
      </c>
      <c r="AV16" s="355">
        <v>182</v>
      </c>
      <c r="AW16" s="355">
        <v>220</v>
      </c>
      <c r="AX16" s="355">
        <v>263</v>
      </c>
      <c r="AY16" s="355">
        <v>326</v>
      </c>
      <c r="AZ16" s="355">
        <v>343</v>
      </c>
      <c r="BA16" s="355">
        <v>367</v>
      </c>
      <c r="BB16" s="355">
        <v>373</v>
      </c>
      <c r="BC16" s="355">
        <v>378</v>
      </c>
      <c r="BD16" s="355">
        <v>384</v>
      </c>
      <c r="BE16" s="355">
        <v>386</v>
      </c>
      <c r="BF16" s="355">
        <v>395</v>
      </c>
      <c r="BG16" s="355">
        <v>406</v>
      </c>
      <c r="BH16" s="355">
        <v>429</v>
      </c>
      <c r="BI16" s="355">
        <v>446</v>
      </c>
      <c r="BJ16" s="355">
        <v>458</v>
      </c>
      <c r="BK16" s="355">
        <v>471</v>
      </c>
      <c r="BL16" s="355">
        <v>492</v>
      </c>
      <c r="BM16" s="355">
        <v>521</v>
      </c>
      <c r="BN16" s="355">
        <v>553</v>
      </c>
      <c r="BO16" s="355">
        <v>584</v>
      </c>
      <c r="BP16" s="355">
        <v>618</v>
      </c>
      <c r="BQ16" s="355">
        <v>653</v>
      </c>
      <c r="BR16" s="355">
        <v>699</v>
      </c>
      <c r="BS16" s="355">
        <v>760</v>
      </c>
      <c r="BT16" s="355">
        <v>799</v>
      </c>
      <c r="BU16" s="355">
        <v>854</v>
      </c>
      <c r="BV16" s="355">
        <v>906</v>
      </c>
      <c r="BW16" s="355">
        <v>942</v>
      </c>
      <c r="BX16" s="363">
        <v>975</v>
      </c>
      <c r="BY16" s="363">
        <v>1005</v>
      </c>
      <c r="BZ16" s="356">
        <v>1037</v>
      </c>
    </row>
    <row r="17" spans="1:78" x14ac:dyDescent="0.2">
      <c r="B17" s="263" t="s">
        <v>326</v>
      </c>
      <c r="D17" s="355">
        <v>0</v>
      </c>
      <c r="E17" s="355">
        <v>0</v>
      </c>
      <c r="F17" s="355">
        <v>0</v>
      </c>
      <c r="G17" s="355">
        <v>0</v>
      </c>
      <c r="H17" s="355">
        <v>0</v>
      </c>
      <c r="I17" s="355">
        <v>0</v>
      </c>
      <c r="J17" s="355">
        <v>0</v>
      </c>
      <c r="K17" s="355">
        <v>0</v>
      </c>
      <c r="L17" s="355">
        <v>0</v>
      </c>
      <c r="M17" s="355">
        <v>0</v>
      </c>
      <c r="N17" s="355">
        <v>0</v>
      </c>
      <c r="O17" s="355">
        <v>0</v>
      </c>
      <c r="P17" s="355">
        <v>0</v>
      </c>
      <c r="Q17" s="355">
        <v>0</v>
      </c>
      <c r="R17" s="355">
        <v>0</v>
      </c>
      <c r="S17" s="355">
        <v>0</v>
      </c>
      <c r="T17" s="355">
        <v>0</v>
      </c>
      <c r="U17" s="355">
        <v>0</v>
      </c>
      <c r="V17" s="355">
        <v>0</v>
      </c>
      <c r="W17" s="355">
        <v>0</v>
      </c>
      <c r="X17" s="355">
        <v>0</v>
      </c>
      <c r="Y17" s="355">
        <v>0</v>
      </c>
      <c r="Z17" s="355">
        <v>0</v>
      </c>
      <c r="AA17" s="355">
        <v>0</v>
      </c>
      <c r="AB17" s="355">
        <v>0</v>
      </c>
      <c r="AC17" s="355">
        <v>0</v>
      </c>
      <c r="AD17" s="355">
        <v>0</v>
      </c>
      <c r="AE17" s="355">
        <v>0</v>
      </c>
      <c r="AF17" s="355">
        <v>0</v>
      </c>
      <c r="AG17" s="355">
        <v>0</v>
      </c>
      <c r="AH17" s="355">
        <v>0</v>
      </c>
      <c r="AI17" s="355">
        <v>0</v>
      </c>
      <c r="AJ17" s="355">
        <v>0</v>
      </c>
      <c r="AK17" s="355">
        <v>0</v>
      </c>
      <c r="AL17" s="355">
        <v>0</v>
      </c>
      <c r="AM17" s="355">
        <v>0</v>
      </c>
      <c r="AN17" s="355">
        <v>0</v>
      </c>
      <c r="AO17" s="355">
        <v>0</v>
      </c>
      <c r="AP17" s="355">
        <v>0</v>
      </c>
      <c r="AQ17" s="355">
        <v>0</v>
      </c>
      <c r="AR17" s="355">
        <v>0</v>
      </c>
      <c r="AS17" s="355">
        <v>0</v>
      </c>
      <c r="AT17" s="355">
        <v>0</v>
      </c>
      <c r="AU17" s="355">
        <v>0</v>
      </c>
      <c r="AV17" s="355">
        <v>0</v>
      </c>
      <c r="AW17" s="355">
        <v>0</v>
      </c>
      <c r="AX17" s="355">
        <v>0</v>
      </c>
      <c r="AY17" s="355">
        <v>0</v>
      </c>
      <c r="AZ17" s="355">
        <v>0</v>
      </c>
      <c r="BA17" s="355">
        <v>0</v>
      </c>
      <c r="BB17" s="355">
        <v>0</v>
      </c>
      <c r="BC17" s="355">
        <v>0</v>
      </c>
      <c r="BD17" s="355">
        <v>0</v>
      </c>
      <c r="BE17" s="355">
        <v>0</v>
      </c>
      <c r="BF17" s="355">
        <v>0</v>
      </c>
      <c r="BG17" s="355">
        <v>386</v>
      </c>
      <c r="BH17" s="355">
        <v>407</v>
      </c>
      <c r="BI17" s="355">
        <v>422</v>
      </c>
      <c r="BJ17" s="355">
        <v>432</v>
      </c>
      <c r="BK17" s="355">
        <v>442</v>
      </c>
      <c r="BL17" s="355">
        <v>462</v>
      </c>
      <c r="BM17" s="355">
        <v>491</v>
      </c>
      <c r="BN17" s="355">
        <v>523</v>
      </c>
      <c r="BO17" s="355">
        <v>558</v>
      </c>
      <c r="BP17" s="355">
        <v>595</v>
      </c>
      <c r="BQ17" s="355">
        <v>631</v>
      </c>
      <c r="BR17" s="355">
        <v>679</v>
      </c>
      <c r="BS17" s="355">
        <v>740</v>
      </c>
      <c r="BT17" s="355">
        <v>780</v>
      </c>
      <c r="BU17" s="355">
        <v>836</v>
      </c>
      <c r="BV17" s="355">
        <v>887</v>
      </c>
      <c r="BW17" s="355">
        <v>922</v>
      </c>
      <c r="BX17" s="363">
        <v>958</v>
      </c>
      <c r="BY17" s="363">
        <v>988</v>
      </c>
      <c r="BZ17" s="356">
        <v>1019</v>
      </c>
    </row>
    <row r="18" spans="1:78" x14ac:dyDescent="0.2">
      <c r="B18" s="263" t="s">
        <v>325</v>
      </c>
      <c r="D18" s="355">
        <v>0</v>
      </c>
      <c r="E18" s="355">
        <v>0</v>
      </c>
      <c r="F18" s="355">
        <v>0</v>
      </c>
      <c r="G18" s="355">
        <v>0</v>
      </c>
      <c r="H18" s="355">
        <v>0</v>
      </c>
      <c r="I18" s="355">
        <v>0</v>
      </c>
      <c r="J18" s="355">
        <v>0</v>
      </c>
      <c r="K18" s="355">
        <v>0</v>
      </c>
      <c r="L18" s="355">
        <v>0</v>
      </c>
      <c r="M18" s="355">
        <v>0</v>
      </c>
      <c r="N18" s="355">
        <v>0</v>
      </c>
      <c r="O18" s="355">
        <v>0</v>
      </c>
      <c r="P18" s="355">
        <v>0</v>
      </c>
      <c r="Q18" s="355">
        <v>0</v>
      </c>
      <c r="R18" s="355">
        <v>0</v>
      </c>
      <c r="S18" s="355">
        <v>0</v>
      </c>
      <c r="T18" s="355">
        <v>0</v>
      </c>
      <c r="U18" s="355">
        <v>0</v>
      </c>
      <c r="V18" s="355">
        <v>0</v>
      </c>
      <c r="W18" s="355">
        <v>0</v>
      </c>
      <c r="X18" s="355">
        <v>0</v>
      </c>
      <c r="Y18" s="355">
        <v>0</v>
      </c>
      <c r="Z18" s="355">
        <v>0</v>
      </c>
      <c r="AA18" s="355">
        <v>0</v>
      </c>
      <c r="AB18" s="355">
        <v>0</v>
      </c>
      <c r="AC18" s="355">
        <v>0</v>
      </c>
      <c r="AD18" s="355">
        <v>0</v>
      </c>
      <c r="AE18" s="355">
        <v>0</v>
      </c>
      <c r="AF18" s="355">
        <v>0</v>
      </c>
      <c r="AG18" s="355">
        <v>0</v>
      </c>
      <c r="AH18" s="355">
        <v>0</v>
      </c>
      <c r="AI18" s="355">
        <v>0</v>
      </c>
      <c r="AJ18" s="355">
        <v>0</v>
      </c>
      <c r="AK18" s="355">
        <v>0</v>
      </c>
      <c r="AL18" s="355">
        <v>0</v>
      </c>
      <c r="AM18" s="355">
        <v>0</v>
      </c>
      <c r="AN18" s="355">
        <v>0</v>
      </c>
      <c r="AO18" s="355">
        <v>0</v>
      </c>
      <c r="AP18" s="355">
        <v>0</v>
      </c>
      <c r="AQ18" s="355">
        <v>0</v>
      </c>
      <c r="AR18" s="355">
        <v>0</v>
      </c>
      <c r="AS18" s="355">
        <v>0</v>
      </c>
      <c r="AT18" s="355">
        <v>0</v>
      </c>
      <c r="AU18" s="355">
        <v>0</v>
      </c>
      <c r="AV18" s="355">
        <v>0</v>
      </c>
      <c r="AW18" s="355">
        <v>0</v>
      </c>
      <c r="AX18" s="355">
        <v>0</v>
      </c>
      <c r="AY18" s="355">
        <v>0</v>
      </c>
      <c r="AZ18" s="355">
        <v>0</v>
      </c>
      <c r="BA18" s="355">
        <v>0</v>
      </c>
      <c r="BB18" s="355">
        <v>0</v>
      </c>
      <c r="BC18" s="355">
        <v>0</v>
      </c>
      <c r="BD18" s="355">
        <v>0</v>
      </c>
      <c r="BE18" s="355">
        <v>0</v>
      </c>
      <c r="BF18" s="355">
        <v>0</v>
      </c>
      <c r="BG18" s="355">
        <v>20</v>
      </c>
      <c r="BH18" s="355">
        <v>22</v>
      </c>
      <c r="BI18" s="355">
        <v>24</v>
      </c>
      <c r="BJ18" s="355">
        <v>26</v>
      </c>
      <c r="BK18" s="355">
        <v>28</v>
      </c>
      <c r="BL18" s="355">
        <v>30</v>
      </c>
      <c r="BM18" s="355">
        <v>31</v>
      </c>
      <c r="BN18" s="355">
        <v>30</v>
      </c>
      <c r="BO18" s="355">
        <v>26</v>
      </c>
      <c r="BP18" s="355">
        <v>22</v>
      </c>
      <c r="BQ18" s="355">
        <v>22</v>
      </c>
      <c r="BR18" s="355">
        <v>20</v>
      </c>
      <c r="BS18" s="355">
        <v>19</v>
      </c>
      <c r="BT18" s="355">
        <v>18</v>
      </c>
      <c r="BU18" s="355">
        <v>18</v>
      </c>
      <c r="BV18" s="355">
        <v>19</v>
      </c>
      <c r="BW18" s="355">
        <v>19</v>
      </c>
      <c r="BX18" s="363">
        <v>17</v>
      </c>
      <c r="BY18" s="363">
        <v>17</v>
      </c>
      <c r="BZ18" s="356">
        <v>17</v>
      </c>
    </row>
    <row r="19" spans="1:78" ht="25.5" customHeight="1" x14ac:dyDescent="0.2">
      <c r="B19" s="120" t="s">
        <v>230</v>
      </c>
      <c r="D19" s="355">
        <v>0</v>
      </c>
      <c r="E19" s="355">
        <v>0</v>
      </c>
      <c r="F19" s="355">
        <v>0</v>
      </c>
      <c r="G19" s="355">
        <v>0</v>
      </c>
      <c r="H19" s="355">
        <v>0</v>
      </c>
      <c r="I19" s="355">
        <v>0</v>
      </c>
      <c r="J19" s="355">
        <v>0</v>
      </c>
      <c r="K19" s="355">
        <v>0</v>
      </c>
      <c r="L19" s="355">
        <v>0</v>
      </c>
      <c r="M19" s="355">
        <v>0</v>
      </c>
      <c r="N19" s="355">
        <v>0</v>
      </c>
      <c r="O19" s="355">
        <v>0</v>
      </c>
      <c r="P19" s="355">
        <v>0</v>
      </c>
      <c r="Q19" s="355">
        <v>0</v>
      </c>
      <c r="R19" s="355">
        <v>0</v>
      </c>
      <c r="S19" s="355">
        <v>0</v>
      </c>
      <c r="T19" s="355">
        <v>0</v>
      </c>
      <c r="U19" s="355">
        <v>0</v>
      </c>
      <c r="V19" s="355">
        <v>0</v>
      </c>
      <c r="W19" s="355">
        <v>0</v>
      </c>
      <c r="X19" s="355">
        <v>0</v>
      </c>
      <c r="Y19" s="355">
        <v>0</v>
      </c>
      <c r="Z19" s="355">
        <v>0</v>
      </c>
      <c r="AA19" s="355">
        <v>0</v>
      </c>
      <c r="AB19" s="355">
        <v>0</v>
      </c>
      <c r="AC19" s="355">
        <v>0</v>
      </c>
      <c r="AD19" s="355">
        <v>0</v>
      </c>
      <c r="AE19" s="355">
        <v>0</v>
      </c>
      <c r="AF19" s="355">
        <v>0</v>
      </c>
      <c r="AG19" s="355">
        <v>0</v>
      </c>
      <c r="AH19" s="355">
        <v>0</v>
      </c>
      <c r="AI19" s="355">
        <v>0</v>
      </c>
      <c r="AJ19" s="355">
        <v>0</v>
      </c>
      <c r="AK19" s="355">
        <v>0</v>
      </c>
      <c r="AL19" s="355">
        <v>0</v>
      </c>
      <c r="AM19" s="355">
        <v>0</v>
      </c>
      <c r="AN19" s="355">
        <v>0</v>
      </c>
      <c r="AO19" s="355">
        <v>0</v>
      </c>
      <c r="AP19" s="355">
        <v>0</v>
      </c>
      <c r="AQ19" s="355">
        <v>0</v>
      </c>
      <c r="AR19" s="355">
        <v>0</v>
      </c>
      <c r="AS19" s="355">
        <v>0</v>
      </c>
      <c r="AT19" s="355">
        <v>0</v>
      </c>
      <c r="AU19" s="355">
        <v>0</v>
      </c>
      <c r="AV19" s="355">
        <v>0</v>
      </c>
      <c r="AW19" s="355">
        <v>0</v>
      </c>
      <c r="AX19" s="355">
        <v>0</v>
      </c>
      <c r="AY19" s="355">
        <v>0</v>
      </c>
      <c r="AZ19" s="355">
        <v>0</v>
      </c>
      <c r="BA19" s="355">
        <v>0</v>
      </c>
      <c r="BB19" s="355">
        <v>0</v>
      </c>
      <c r="BC19" s="355">
        <v>0</v>
      </c>
      <c r="BD19" s="355">
        <v>0</v>
      </c>
      <c r="BE19" s="355">
        <v>0</v>
      </c>
      <c r="BF19" s="355">
        <v>0</v>
      </c>
      <c r="BG19" s="355">
        <v>226</v>
      </c>
      <c r="BH19" s="355">
        <v>273</v>
      </c>
      <c r="BI19" s="355">
        <v>308</v>
      </c>
      <c r="BJ19" s="355">
        <v>345</v>
      </c>
      <c r="BK19" s="355">
        <v>381</v>
      </c>
      <c r="BL19" s="355">
        <v>414</v>
      </c>
      <c r="BM19" s="355">
        <v>439</v>
      </c>
      <c r="BN19" s="355">
        <v>451</v>
      </c>
      <c r="BO19" s="355">
        <v>448</v>
      </c>
      <c r="BP19" s="355">
        <v>438</v>
      </c>
      <c r="BQ19" s="355">
        <v>418</v>
      </c>
      <c r="BR19" s="355">
        <v>409</v>
      </c>
      <c r="BS19" s="355">
        <v>411</v>
      </c>
      <c r="BT19" s="355">
        <v>411</v>
      </c>
      <c r="BU19" s="355">
        <v>415</v>
      </c>
      <c r="BV19" s="355">
        <v>419</v>
      </c>
      <c r="BW19" s="355">
        <v>417</v>
      </c>
      <c r="BX19" s="363">
        <v>419</v>
      </c>
      <c r="BY19" s="363">
        <v>428</v>
      </c>
      <c r="BZ19" s="356">
        <v>438</v>
      </c>
    </row>
    <row r="20" spans="1:78" x14ac:dyDescent="0.2">
      <c r="B20" s="263" t="s">
        <v>326</v>
      </c>
      <c r="D20" s="355">
        <v>0</v>
      </c>
      <c r="E20" s="355">
        <v>0</v>
      </c>
      <c r="F20" s="355">
        <v>0</v>
      </c>
      <c r="G20" s="355">
        <v>0</v>
      </c>
      <c r="H20" s="355">
        <v>0</v>
      </c>
      <c r="I20" s="355">
        <v>0</v>
      </c>
      <c r="J20" s="355">
        <v>0</v>
      </c>
      <c r="K20" s="355">
        <v>0</v>
      </c>
      <c r="L20" s="355">
        <v>0</v>
      </c>
      <c r="M20" s="355">
        <v>0</v>
      </c>
      <c r="N20" s="355">
        <v>0</v>
      </c>
      <c r="O20" s="355">
        <v>0</v>
      </c>
      <c r="P20" s="355">
        <v>0</v>
      </c>
      <c r="Q20" s="355">
        <v>0</v>
      </c>
      <c r="R20" s="355">
        <v>0</v>
      </c>
      <c r="S20" s="355">
        <v>0</v>
      </c>
      <c r="T20" s="355">
        <v>0</v>
      </c>
      <c r="U20" s="355">
        <v>0</v>
      </c>
      <c r="V20" s="355">
        <v>0</v>
      </c>
      <c r="W20" s="355">
        <v>0</v>
      </c>
      <c r="X20" s="355">
        <v>0</v>
      </c>
      <c r="Y20" s="355">
        <v>0</v>
      </c>
      <c r="Z20" s="355">
        <v>0</v>
      </c>
      <c r="AA20" s="355">
        <v>0</v>
      </c>
      <c r="AB20" s="355">
        <v>0</v>
      </c>
      <c r="AC20" s="355">
        <v>0</v>
      </c>
      <c r="AD20" s="355">
        <v>0</v>
      </c>
      <c r="AE20" s="355">
        <v>0</v>
      </c>
      <c r="AF20" s="355">
        <v>0</v>
      </c>
      <c r="AG20" s="355">
        <v>0</v>
      </c>
      <c r="AH20" s="355">
        <v>0</v>
      </c>
      <c r="AI20" s="355">
        <v>0</v>
      </c>
      <c r="AJ20" s="355">
        <v>0</v>
      </c>
      <c r="AK20" s="355">
        <v>0</v>
      </c>
      <c r="AL20" s="355">
        <v>0</v>
      </c>
      <c r="AM20" s="355">
        <v>0</v>
      </c>
      <c r="AN20" s="355">
        <v>0</v>
      </c>
      <c r="AO20" s="355">
        <v>0</v>
      </c>
      <c r="AP20" s="355">
        <v>0</v>
      </c>
      <c r="AQ20" s="355">
        <v>0</v>
      </c>
      <c r="AR20" s="355">
        <v>0</v>
      </c>
      <c r="AS20" s="355">
        <v>0</v>
      </c>
      <c r="AT20" s="355">
        <v>0</v>
      </c>
      <c r="AU20" s="355">
        <v>0</v>
      </c>
      <c r="AV20" s="355">
        <v>0</v>
      </c>
      <c r="AW20" s="355">
        <v>0</v>
      </c>
      <c r="AX20" s="355">
        <v>0</v>
      </c>
      <c r="AY20" s="355">
        <v>0</v>
      </c>
      <c r="AZ20" s="355">
        <v>0</v>
      </c>
      <c r="BA20" s="355">
        <v>0</v>
      </c>
      <c r="BB20" s="355">
        <v>0</v>
      </c>
      <c r="BC20" s="355">
        <v>0</v>
      </c>
      <c r="BD20" s="355">
        <v>0</v>
      </c>
      <c r="BE20" s="355">
        <v>0</v>
      </c>
      <c r="BF20" s="355">
        <v>0</v>
      </c>
      <c r="BG20" s="355">
        <v>69</v>
      </c>
      <c r="BH20" s="355">
        <v>60</v>
      </c>
      <c r="BI20" s="355">
        <v>53</v>
      </c>
      <c r="BJ20" s="355">
        <v>52</v>
      </c>
      <c r="BK20" s="355">
        <v>54</v>
      </c>
      <c r="BL20" s="355">
        <v>57</v>
      </c>
      <c r="BM20" s="355">
        <v>59</v>
      </c>
      <c r="BN20" s="355">
        <v>61</v>
      </c>
      <c r="BO20" s="355">
        <v>57</v>
      </c>
      <c r="BP20" s="355">
        <v>55</v>
      </c>
      <c r="BQ20" s="355">
        <v>44</v>
      </c>
      <c r="BR20" s="355">
        <v>52</v>
      </c>
      <c r="BS20" s="355">
        <v>52</v>
      </c>
      <c r="BT20" s="355">
        <v>64</v>
      </c>
      <c r="BU20" s="355">
        <v>53</v>
      </c>
      <c r="BV20" s="355">
        <v>66</v>
      </c>
      <c r="BW20" s="355">
        <v>67</v>
      </c>
      <c r="BX20" s="363">
        <v>71</v>
      </c>
      <c r="BY20" s="363">
        <v>77</v>
      </c>
      <c r="BZ20" s="356">
        <v>84</v>
      </c>
    </row>
    <row r="21" spans="1:78" ht="15" customHeight="1" x14ac:dyDescent="0.2">
      <c r="A21" s="305"/>
      <c r="B21" s="98" t="s">
        <v>325</v>
      </c>
      <c r="C21" s="305"/>
      <c r="D21" s="363">
        <v>0</v>
      </c>
      <c r="E21" s="363">
        <v>0</v>
      </c>
      <c r="F21" s="363">
        <v>0</v>
      </c>
      <c r="G21" s="363">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3">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158</v>
      </c>
      <c r="BH21" s="363">
        <v>213</v>
      </c>
      <c r="BI21" s="363">
        <v>255</v>
      </c>
      <c r="BJ21" s="363">
        <v>292</v>
      </c>
      <c r="BK21" s="363">
        <v>327</v>
      </c>
      <c r="BL21" s="363">
        <v>357</v>
      </c>
      <c r="BM21" s="363">
        <v>381</v>
      </c>
      <c r="BN21" s="363">
        <v>390</v>
      </c>
      <c r="BO21" s="363">
        <v>391</v>
      </c>
      <c r="BP21" s="363">
        <v>383</v>
      </c>
      <c r="BQ21" s="363">
        <v>374</v>
      </c>
      <c r="BR21" s="363">
        <v>358</v>
      </c>
      <c r="BS21" s="363">
        <v>359</v>
      </c>
      <c r="BT21" s="363">
        <v>347</v>
      </c>
      <c r="BU21" s="363">
        <v>362</v>
      </c>
      <c r="BV21" s="363">
        <v>353</v>
      </c>
      <c r="BW21" s="363">
        <v>350</v>
      </c>
      <c r="BX21" s="363">
        <v>348</v>
      </c>
      <c r="BY21" s="363">
        <v>351</v>
      </c>
      <c r="BZ21" s="356">
        <v>354</v>
      </c>
    </row>
    <row r="22" spans="1:78" ht="25.5" customHeight="1" x14ac:dyDescent="0.2">
      <c r="A22" s="305"/>
      <c r="B22" s="98" t="s">
        <v>408</v>
      </c>
      <c r="C22" s="305"/>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v>0</v>
      </c>
      <c r="BH22" s="363">
        <v>0</v>
      </c>
      <c r="BI22" s="363">
        <v>0</v>
      </c>
      <c r="BJ22" s="363">
        <v>0</v>
      </c>
      <c r="BK22" s="363">
        <v>0</v>
      </c>
      <c r="BL22" s="363">
        <v>0</v>
      </c>
      <c r="BM22" s="363">
        <v>0</v>
      </c>
      <c r="BN22" s="363">
        <v>0</v>
      </c>
      <c r="BO22" s="363">
        <v>0</v>
      </c>
      <c r="BP22" s="363">
        <v>0</v>
      </c>
      <c r="BQ22" s="363">
        <v>0</v>
      </c>
      <c r="BR22" s="363">
        <v>0</v>
      </c>
      <c r="BS22" s="363">
        <v>0</v>
      </c>
      <c r="BT22" s="363">
        <v>0</v>
      </c>
      <c r="BU22" s="363">
        <v>0</v>
      </c>
      <c r="BV22" s="363">
        <v>0</v>
      </c>
      <c r="BW22" s="363">
        <v>0</v>
      </c>
      <c r="BX22" s="363">
        <v>0</v>
      </c>
      <c r="BY22" s="363">
        <v>0</v>
      </c>
      <c r="BZ22" s="356">
        <v>0</v>
      </c>
    </row>
    <row r="23" spans="1:78" ht="15" customHeight="1" thickBot="1" x14ac:dyDescent="0.25">
      <c r="A23" s="344"/>
      <c r="B23" s="380"/>
      <c r="C23" s="344"/>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c r="BT23" s="381"/>
      <c r="BU23" s="381"/>
      <c r="BV23" s="381"/>
      <c r="BW23" s="381"/>
      <c r="BX23" s="381"/>
      <c r="BY23" s="381"/>
      <c r="BZ23" s="38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06"/>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208" customWidth="1"/>
    <col min="76" max="78" width="12.7109375" style="305" customWidth="1"/>
    <col min="79" max="16384" width="9.140625" style="305"/>
  </cols>
  <sheetData>
    <row r="1" spans="1:78" s="303" customFormat="1" ht="25.15" customHeight="1" thickBot="1" x14ac:dyDescent="0.25">
      <c r="A1" s="37" t="s">
        <v>40</v>
      </c>
      <c r="B1" s="38" t="s">
        <v>76</v>
      </c>
      <c r="C1" s="9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c r="BX1" s="302"/>
    </row>
    <row r="2" spans="1:78" ht="15.75" x14ac:dyDescent="0.25">
      <c r="A2" s="41" t="s">
        <v>587</v>
      </c>
      <c r="B2" s="17" t="s">
        <v>410</v>
      </c>
      <c r="C2" s="304"/>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07"/>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383"/>
      <c r="B4" s="157" t="s">
        <v>93</v>
      </c>
      <c r="C4" s="384"/>
      <c r="D4" s="352">
        <v>0</v>
      </c>
      <c r="E4" s="352">
        <v>0</v>
      </c>
      <c r="F4" s="352">
        <v>0</v>
      </c>
      <c r="G4" s="352">
        <v>0</v>
      </c>
      <c r="H4" s="352">
        <v>0</v>
      </c>
      <c r="I4" s="352">
        <v>0</v>
      </c>
      <c r="J4" s="352">
        <v>0</v>
      </c>
      <c r="K4" s="352">
        <v>0</v>
      </c>
      <c r="L4" s="352">
        <v>0</v>
      </c>
      <c r="M4" s="352">
        <v>0</v>
      </c>
      <c r="N4" s="352">
        <v>0</v>
      </c>
      <c r="O4" s="352">
        <v>0</v>
      </c>
      <c r="P4" s="352">
        <v>0</v>
      </c>
      <c r="Q4" s="352">
        <v>0</v>
      </c>
      <c r="R4" s="352">
        <v>0</v>
      </c>
      <c r="S4" s="352">
        <v>0</v>
      </c>
      <c r="T4" s="352">
        <v>0</v>
      </c>
      <c r="U4" s="352">
        <v>0</v>
      </c>
      <c r="V4" s="352">
        <v>0</v>
      </c>
      <c r="W4" s="352">
        <v>0</v>
      </c>
      <c r="X4" s="352">
        <v>0</v>
      </c>
      <c r="Y4" s="352">
        <v>0</v>
      </c>
      <c r="Z4" s="352">
        <v>18</v>
      </c>
      <c r="AA4" s="352">
        <v>21</v>
      </c>
      <c r="AB4" s="352">
        <v>27</v>
      </c>
      <c r="AC4" s="352">
        <v>33</v>
      </c>
      <c r="AD4" s="352">
        <v>99</v>
      </c>
      <c r="AE4" s="352">
        <v>137</v>
      </c>
      <c r="AF4" s="352">
        <v>148</v>
      </c>
      <c r="AG4" s="352">
        <v>369</v>
      </c>
      <c r="AH4" s="352">
        <v>386</v>
      </c>
      <c r="AI4" s="352">
        <v>445</v>
      </c>
      <c r="AJ4" s="352">
        <v>599</v>
      </c>
      <c r="AK4" s="352">
        <v>890.6</v>
      </c>
      <c r="AL4" s="352">
        <v>1083</v>
      </c>
      <c r="AM4" s="352">
        <v>1218</v>
      </c>
      <c r="AN4" s="352">
        <v>1354</v>
      </c>
      <c r="AO4" s="352">
        <v>1479</v>
      </c>
      <c r="AP4" s="352">
        <v>1635</v>
      </c>
      <c r="AQ4" s="352">
        <v>1701</v>
      </c>
      <c r="AR4" s="352">
        <v>1365.134</v>
      </c>
      <c r="AS4" s="352">
        <v>1699.6620000000003</v>
      </c>
      <c r="AT4" s="352">
        <v>2122.81</v>
      </c>
      <c r="AU4" s="352">
        <v>1404.1669999999999</v>
      </c>
      <c r="AV4" s="352">
        <v>1692.576</v>
      </c>
      <c r="AW4" s="352">
        <v>1939.9</v>
      </c>
      <c r="AX4" s="352">
        <v>2077.2112939999997</v>
      </c>
      <c r="AY4" s="352">
        <v>2188.670932</v>
      </c>
      <c r="AZ4" s="352">
        <v>2310.6117920000006</v>
      </c>
      <c r="BA4" s="352">
        <v>2394.678625</v>
      </c>
      <c r="BB4" s="352">
        <v>2452.404614999999</v>
      </c>
      <c r="BC4" s="352">
        <v>2510.8873257930913</v>
      </c>
      <c r="BD4" s="352">
        <v>2574.5184790181656</v>
      </c>
      <c r="BE4" s="352">
        <v>2685.8228541801273</v>
      </c>
      <c r="BF4" s="352">
        <v>2833.9392983749794</v>
      </c>
      <c r="BG4" s="352">
        <v>3226.13099526</v>
      </c>
      <c r="BH4" s="352">
        <v>3556.9849629183473</v>
      </c>
      <c r="BI4" s="352">
        <v>3774.089575</v>
      </c>
      <c r="BJ4" s="352">
        <v>3941.0267050000002</v>
      </c>
      <c r="BK4" s="352">
        <v>4026.6875790000004</v>
      </c>
      <c r="BL4" s="352">
        <f>SUM(BL6:BL15)</f>
        <v>4234.4436619999997</v>
      </c>
      <c r="BM4" s="352">
        <f>SUM(BM6:BM15)</f>
        <v>4697.6782249999997</v>
      </c>
      <c r="BN4" s="352">
        <f>SUM(BN6:BN15)</f>
        <v>4924.7733250000001</v>
      </c>
      <c r="BO4" s="352">
        <f>SUM(BO6:BO15)</f>
        <v>4918.3788950000007</v>
      </c>
      <c r="BP4" s="352">
        <f>SUM(BP6:BP15)</f>
        <v>4911.948089999999</v>
      </c>
      <c r="BQ4" s="352">
        <f t="shared" ref="BQ4:BX4" si="0">SUM(BQ6:BQ15)</f>
        <v>0</v>
      </c>
      <c r="BR4" s="352">
        <f t="shared" si="0"/>
        <v>0</v>
      </c>
      <c r="BS4" s="352">
        <f t="shared" si="0"/>
        <v>0</v>
      </c>
      <c r="BT4" s="352">
        <f t="shared" si="0"/>
        <v>0</v>
      </c>
      <c r="BU4" s="352">
        <f t="shared" si="0"/>
        <v>0</v>
      </c>
      <c r="BV4" s="352">
        <f t="shared" si="0"/>
        <v>0</v>
      </c>
      <c r="BW4" s="352">
        <f t="shared" si="0"/>
        <v>0</v>
      </c>
      <c r="BX4" s="362">
        <f t="shared" si="0"/>
        <v>0</v>
      </c>
      <c r="BY4" s="362">
        <f>SUM(BY6:BY15)</f>
        <v>0</v>
      </c>
      <c r="BZ4" s="353">
        <f>SUM(BZ6:BZ15)</f>
        <v>0</v>
      </c>
    </row>
    <row r="5" spans="1:78" ht="26.25" customHeight="1" x14ac:dyDescent="0.2">
      <c r="A5" s="140"/>
      <c r="B5" s="144" t="s">
        <v>411</v>
      </c>
      <c r="C5" s="38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63"/>
      <c r="BY5" s="363"/>
      <c r="BZ5" s="356"/>
    </row>
    <row r="6" spans="1:78" x14ac:dyDescent="0.2">
      <c r="A6" s="386"/>
      <c r="B6" s="62" t="s">
        <v>412</v>
      </c>
      <c r="C6" s="385"/>
      <c r="D6" s="355">
        <v>0</v>
      </c>
      <c r="E6" s="355">
        <v>0</v>
      </c>
      <c r="F6" s="355">
        <v>0</v>
      </c>
      <c r="G6" s="355">
        <v>0</v>
      </c>
      <c r="H6" s="355">
        <v>0</v>
      </c>
      <c r="I6" s="355">
        <v>0</v>
      </c>
      <c r="J6" s="355">
        <v>0</v>
      </c>
      <c r="K6" s="355">
        <v>0</v>
      </c>
      <c r="L6" s="355">
        <v>0</v>
      </c>
      <c r="M6" s="355">
        <v>0</v>
      </c>
      <c r="N6" s="355">
        <v>0</v>
      </c>
      <c r="O6" s="355">
        <v>0</v>
      </c>
      <c r="P6" s="355">
        <v>0</v>
      </c>
      <c r="Q6" s="355">
        <v>0</v>
      </c>
      <c r="R6" s="355">
        <v>0</v>
      </c>
      <c r="S6" s="355">
        <v>0</v>
      </c>
      <c r="T6" s="355">
        <v>0</v>
      </c>
      <c r="U6" s="355">
        <v>0</v>
      </c>
      <c r="V6" s="355">
        <v>0</v>
      </c>
      <c r="W6" s="355">
        <v>0</v>
      </c>
      <c r="X6" s="355">
        <v>0</v>
      </c>
      <c r="Y6" s="355">
        <v>0</v>
      </c>
      <c r="Z6" s="355">
        <v>0</v>
      </c>
      <c r="AA6" s="355">
        <v>0</v>
      </c>
      <c r="AB6" s="355">
        <v>0</v>
      </c>
      <c r="AC6" s="355">
        <v>0</v>
      </c>
      <c r="AD6" s="355">
        <v>0</v>
      </c>
      <c r="AE6" s="355">
        <v>0</v>
      </c>
      <c r="AF6" s="355">
        <v>0</v>
      </c>
      <c r="AG6" s="355">
        <v>0</v>
      </c>
      <c r="AH6" s="355">
        <v>0</v>
      </c>
      <c r="AI6" s="355">
        <v>0</v>
      </c>
      <c r="AJ6" s="355">
        <v>0</v>
      </c>
      <c r="AK6" s="355">
        <v>0</v>
      </c>
      <c r="AL6" s="355">
        <v>0</v>
      </c>
      <c r="AM6" s="355">
        <v>0</v>
      </c>
      <c r="AN6" s="355">
        <v>0</v>
      </c>
      <c r="AO6" s="355">
        <v>0</v>
      </c>
      <c r="AP6" s="355">
        <v>0</v>
      </c>
      <c r="AQ6" s="355">
        <v>0</v>
      </c>
      <c r="AR6" s="355">
        <v>0</v>
      </c>
      <c r="AS6" s="355">
        <v>0</v>
      </c>
      <c r="AT6" s="355">
        <v>0</v>
      </c>
      <c r="AU6" s="355">
        <v>0</v>
      </c>
      <c r="AV6" s="355">
        <v>0</v>
      </c>
      <c r="AW6" s="355">
        <v>0</v>
      </c>
      <c r="AX6" s="355">
        <v>0</v>
      </c>
      <c r="AY6" s="355">
        <v>0</v>
      </c>
      <c r="AZ6" s="355">
        <v>0</v>
      </c>
      <c r="BA6" s="355">
        <v>0</v>
      </c>
      <c r="BB6" s="355">
        <v>0</v>
      </c>
      <c r="BC6" s="355">
        <v>0</v>
      </c>
      <c r="BD6" s="355">
        <v>0</v>
      </c>
      <c r="BE6" s="355">
        <v>0</v>
      </c>
      <c r="BF6" s="355">
        <v>0</v>
      </c>
      <c r="BG6" s="355">
        <v>0</v>
      </c>
      <c r="BH6" s="355">
        <v>0</v>
      </c>
      <c r="BI6" s="355">
        <v>0</v>
      </c>
      <c r="BJ6" s="355">
        <v>0</v>
      </c>
      <c r="BK6" s="355">
        <v>0</v>
      </c>
      <c r="BL6" s="355">
        <v>308.02755006718922</v>
      </c>
      <c r="BM6" s="355">
        <v>515.48243622450877</v>
      </c>
      <c r="BN6" s="355">
        <v>559.64886740375289</v>
      </c>
      <c r="BO6" s="355">
        <v>588.23789220306298</v>
      </c>
      <c r="BP6" s="355">
        <v>620.96731151552888</v>
      </c>
      <c r="BQ6" s="355">
        <v>0</v>
      </c>
      <c r="BR6" s="355">
        <v>0</v>
      </c>
      <c r="BS6" s="355">
        <v>0</v>
      </c>
      <c r="BT6" s="355">
        <v>0</v>
      </c>
      <c r="BU6" s="355">
        <v>0</v>
      </c>
      <c r="BV6" s="355">
        <v>0</v>
      </c>
      <c r="BW6" s="355">
        <v>0</v>
      </c>
      <c r="BX6" s="363">
        <v>0</v>
      </c>
      <c r="BY6" s="363">
        <v>0</v>
      </c>
      <c r="BZ6" s="356">
        <v>0</v>
      </c>
    </row>
    <row r="7" spans="1:78" x14ac:dyDescent="0.2">
      <c r="A7" s="386"/>
      <c r="B7" s="62" t="s">
        <v>24</v>
      </c>
      <c r="C7" s="385"/>
      <c r="D7" s="355">
        <v>0</v>
      </c>
      <c r="E7" s="355">
        <v>0</v>
      </c>
      <c r="F7" s="355">
        <v>0</v>
      </c>
      <c r="G7" s="355">
        <v>0</v>
      </c>
      <c r="H7" s="355">
        <v>0</v>
      </c>
      <c r="I7" s="355">
        <v>0</v>
      </c>
      <c r="J7" s="355">
        <v>0</v>
      </c>
      <c r="K7" s="355">
        <v>0</v>
      </c>
      <c r="L7" s="355">
        <v>0</v>
      </c>
      <c r="M7" s="355">
        <v>0</v>
      </c>
      <c r="N7" s="355">
        <v>0</v>
      </c>
      <c r="O7" s="355">
        <v>0</v>
      </c>
      <c r="P7" s="355">
        <v>0</v>
      </c>
      <c r="Q7" s="355">
        <v>0</v>
      </c>
      <c r="R7" s="355">
        <v>0</v>
      </c>
      <c r="S7" s="355">
        <v>0</v>
      </c>
      <c r="T7" s="355">
        <v>0</v>
      </c>
      <c r="U7" s="355">
        <v>0</v>
      </c>
      <c r="V7" s="355">
        <v>0</v>
      </c>
      <c r="W7" s="355">
        <v>0</v>
      </c>
      <c r="X7" s="355">
        <v>0</v>
      </c>
      <c r="Y7" s="355">
        <v>0</v>
      </c>
      <c r="Z7" s="355">
        <v>0</v>
      </c>
      <c r="AA7" s="355">
        <v>0</v>
      </c>
      <c r="AB7" s="355">
        <v>0</v>
      </c>
      <c r="AC7" s="355">
        <v>0</v>
      </c>
      <c r="AD7" s="355">
        <v>0</v>
      </c>
      <c r="AE7" s="355">
        <v>0</v>
      </c>
      <c r="AF7" s="355">
        <v>0</v>
      </c>
      <c r="AG7" s="355">
        <v>0</v>
      </c>
      <c r="AH7" s="355">
        <v>0</v>
      </c>
      <c r="AI7" s="355">
        <v>0</v>
      </c>
      <c r="AJ7" s="355">
        <v>0</v>
      </c>
      <c r="AK7" s="355">
        <v>0</v>
      </c>
      <c r="AL7" s="355">
        <v>0</v>
      </c>
      <c r="AM7" s="355">
        <v>0</v>
      </c>
      <c r="AN7" s="355">
        <v>0</v>
      </c>
      <c r="AO7" s="355">
        <v>0</v>
      </c>
      <c r="AP7" s="355">
        <v>0</v>
      </c>
      <c r="AQ7" s="355">
        <v>0</v>
      </c>
      <c r="AR7" s="355">
        <v>0</v>
      </c>
      <c r="AS7" s="355">
        <v>0</v>
      </c>
      <c r="AT7" s="355">
        <v>0</v>
      </c>
      <c r="AU7" s="355">
        <v>0</v>
      </c>
      <c r="AV7" s="355">
        <v>0</v>
      </c>
      <c r="AW7" s="355">
        <v>0</v>
      </c>
      <c r="AX7" s="355">
        <v>0</v>
      </c>
      <c r="AY7" s="355">
        <v>0</v>
      </c>
      <c r="AZ7" s="355">
        <v>0</v>
      </c>
      <c r="BA7" s="355">
        <v>0</v>
      </c>
      <c r="BB7" s="355">
        <v>0</v>
      </c>
      <c r="BC7" s="355">
        <v>0</v>
      </c>
      <c r="BD7" s="355">
        <v>0</v>
      </c>
      <c r="BE7" s="355">
        <v>0</v>
      </c>
      <c r="BF7" s="355">
        <v>0</v>
      </c>
      <c r="BG7" s="355">
        <v>0</v>
      </c>
      <c r="BH7" s="355">
        <v>0</v>
      </c>
      <c r="BI7" s="355">
        <v>0</v>
      </c>
      <c r="BJ7" s="355">
        <v>0</v>
      </c>
      <c r="BK7" s="355">
        <v>0</v>
      </c>
      <c r="BL7" s="355">
        <v>944.21315574012146</v>
      </c>
      <c r="BM7" s="355">
        <v>1026.3094368543275</v>
      </c>
      <c r="BN7" s="355">
        <v>1083.9569208671562</v>
      </c>
      <c r="BO7" s="355">
        <v>1097.3255047744601</v>
      </c>
      <c r="BP7" s="355">
        <v>1110.9613710199749</v>
      </c>
      <c r="BQ7" s="355">
        <v>0</v>
      </c>
      <c r="BR7" s="355">
        <v>0</v>
      </c>
      <c r="BS7" s="355">
        <v>0</v>
      </c>
      <c r="BT7" s="355">
        <v>0</v>
      </c>
      <c r="BU7" s="355">
        <v>0</v>
      </c>
      <c r="BV7" s="355">
        <v>0</v>
      </c>
      <c r="BW7" s="355">
        <v>0</v>
      </c>
      <c r="BX7" s="363">
        <v>0</v>
      </c>
      <c r="BY7" s="363">
        <v>0</v>
      </c>
      <c r="BZ7" s="356">
        <v>0</v>
      </c>
    </row>
    <row r="8" spans="1:78" x14ac:dyDescent="0.2">
      <c r="A8" s="386"/>
      <c r="B8" s="62" t="s">
        <v>413</v>
      </c>
      <c r="C8" s="385"/>
      <c r="D8" s="355">
        <v>0</v>
      </c>
      <c r="E8" s="355">
        <v>0</v>
      </c>
      <c r="F8" s="355">
        <v>0</v>
      </c>
      <c r="G8" s="355">
        <v>0</v>
      </c>
      <c r="H8" s="355">
        <v>0</v>
      </c>
      <c r="I8" s="355">
        <v>0</v>
      </c>
      <c r="J8" s="355">
        <v>0</v>
      </c>
      <c r="K8" s="355">
        <v>0</v>
      </c>
      <c r="L8" s="355">
        <v>0</v>
      </c>
      <c r="M8" s="355">
        <v>0</v>
      </c>
      <c r="N8" s="355">
        <v>0</v>
      </c>
      <c r="O8" s="355">
        <v>0</v>
      </c>
      <c r="P8" s="355">
        <v>0</v>
      </c>
      <c r="Q8" s="355">
        <v>0</v>
      </c>
      <c r="R8" s="355">
        <v>0</v>
      </c>
      <c r="S8" s="355">
        <v>0</v>
      </c>
      <c r="T8" s="355">
        <v>0</v>
      </c>
      <c r="U8" s="355">
        <v>0</v>
      </c>
      <c r="V8" s="355">
        <v>0</v>
      </c>
      <c r="W8" s="355">
        <v>0</v>
      </c>
      <c r="X8" s="355">
        <v>0</v>
      </c>
      <c r="Y8" s="355">
        <v>0</v>
      </c>
      <c r="Z8" s="355">
        <v>0</v>
      </c>
      <c r="AA8" s="355">
        <v>0</v>
      </c>
      <c r="AB8" s="355">
        <v>0</v>
      </c>
      <c r="AC8" s="355">
        <v>0</v>
      </c>
      <c r="AD8" s="355">
        <v>0</v>
      </c>
      <c r="AE8" s="355">
        <v>0</v>
      </c>
      <c r="AF8" s="355">
        <v>0</v>
      </c>
      <c r="AG8" s="355">
        <v>0</v>
      </c>
      <c r="AH8" s="355">
        <v>0</v>
      </c>
      <c r="AI8" s="355">
        <v>0</v>
      </c>
      <c r="AJ8" s="355">
        <v>0</v>
      </c>
      <c r="AK8" s="355">
        <v>0</v>
      </c>
      <c r="AL8" s="355">
        <v>0</v>
      </c>
      <c r="AM8" s="355">
        <v>0</v>
      </c>
      <c r="AN8" s="355">
        <v>0</v>
      </c>
      <c r="AO8" s="355">
        <v>0</v>
      </c>
      <c r="AP8" s="355">
        <v>0</v>
      </c>
      <c r="AQ8" s="355">
        <v>0</v>
      </c>
      <c r="AR8" s="355">
        <v>0</v>
      </c>
      <c r="AS8" s="355">
        <v>0</v>
      </c>
      <c r="AT8" s="355">
        <v>0</v>
      </c>
      <c r="AU8" s="355">
        <v>0</v>
      </c>
      <c r="AV8" s="355">
        <v>0</v>
      </c>
      <c r="AW8" s="355">
        <v>0</v>
      </c>
      <c r="AX8" s="355">
        <v>0</v>
      </c>
      <c r="AY8" s="355">
        <v>0</v>
      </c>
      <c r="AZ8" s="355">
        <v>0</v>
      </c>
      <c r="BA8" s="355">
        <v>0</v>
      </c>
      <c r="BB8" s="355">
        <v>0</v>
      </c>
      <c r="BC8" s="355">
        <v>0</v>
      </c>
      <c r="BD8" s="355">
        <v>0</v>
      </c>
      <c r="BE8" s="355">
        <v>0</v>
      </c>
      <c r="BF8" s="355">
        <v>0</v>
      </c>
      <c r="BG8" s="355">
        <v>0</v>
      </c>
      <c r="BH8" s="355">
        <v>0</v>
      </c>
      <c r="BI8" s="355">
        <v>0</v>
      </c>
      <c r="BJ8" s="355">
        <v>0</v>
      </c>
      <c r="BK8" s="355">
        <v>0</v>
      </c>
      <c r="BL8" s="355">
        <v>548.72375959129954</v>
      </c>
      <c r="BM8" s="355">
        <v>539.7901437571029</v>
      </c>
      <c r="BN8" s="355">
        <v>504.78300198133326</v>
      </c>
      <c r="BO8" s="355">
        <v>443.73935361736528</v>
      </c>
      <c r="BP8" s="355">
        <v>399.82414747873798</v>
      </c>
      <c r="BQ8" s="355">
        <v>0</v>
      </c>
      <c r="BR8" s="355">
        <v>0</v>
      </c>
      <c r="BS8" s="355">
        <v>0</v>
      </c>
      <c r="BT8" s="355">
        <v>0</v>
      </c>
      <c r="BU8" s="355">
        <v>0</v>
      </c>
      <c r="BV8" s="355">
        <v>0</v>
      </c>
      <c r="BW8" s="355">
        <v>0</v>
      </c>
      <c r="BX8" s="363">
        <v>0</v>
      </c>
      <c r="BY8" s="363">
        <v>0</v>
      </c>
      <c r="BZ8" s="356">
        <v>0</v>
      </c>
    </row>
    <row r="9" spans="1:78" x14ac:dyDescent="0.2">
      <c r="A9" s="386"/>
      <c r="B9" s="62" t="s">
        <v>362</v>
      </c>
      <c r="C9" s="385"/>
      <c r="D9" s="355">
        <v>0</v>
      </c>
      <c r="E9" s="355">
        <v>0</v>
      </c>
      <c r="F9" s="355">
        <v>0</v>
      </c>
      <c r="G9" s="355">
        <v>0</v>
      </c>
      <c r="H9" s="355">
        <v>0</v>
      </c>
      <c r="I9" s="355">
        <v>0</v>
      </c>
      <c r="J9" s="355">
        <v>0</v>
      </c>
      <c r="K9" s="355">
        <v>0</v>
      </c>
      <c r="L9" s="355">
        <v>0</v>
      </c>
      <c r="M9" s="355">
        <v>0</v>
      </c>
      <c r="N9" s="355">
        <v>0</v>
      </c>
      <c r="O9" s="355">
        <v>0</v>
      </c>
      <c r="P9" s="355">
        <v>0</v>
      </c>
      <c r="Q9" s="355">
        <v>0</v>
      </c>
      <c r="R9" s="355">
        <v>0</v>
      </c>
      <c r="S9" s="355">
        <v>0</v>
      </c>
      <c r="T9" s="355">
        <v>0</v>
      </c>
      <c r="U9" s="355">
        <v>0</v>
      </c>
      <c r="V9" s="355">
        <v>0</v>
      </c>
      <c r="W9" s="355">
        <v>0</v>
      </c>
      <c r="X9" s="355">
        <v>0</v>
      </c>
      <c r="Y9" s="355">
        <v>0</v>
      </c>
      <c r="Z9" s="355">
        <v>0</v>
      </c>
      <c r="AA9" s="355">
        <v>0</v>
      </c>
      <c r="AB9" s="355">
        <v>0</v>
      </c>
      <c r="AC9" s="355">
        <v>0</v>
      </c>
      <c r="AD9" s="355">
        <v>0</v>
      </c>
      <c r="AE9" s="355">
        <v>0</v>
      </c>
      <c r="AF9" s="355">
        <v>0</v>
      </c>
      <c r="AG9" s="355">
        <v>0</v>
      </c>
      <c r="AH9" s="355">
        <v>0</v>
      </c>
      <c r="AI9" s="355">
        <v>0</v>
      </c>
      <c r="AJ9" s="355">
        <v>0</v>
      </c>
      <c r="AK9" s="355">
        <v>0</v>
      </c>
      <c r="AL9" s="355">
        <v>0</v>
      </c>
      <c r="AM9" s="355">
        <v>0</v>
      </c>
      <c r="AN9" s="355">
        <v>0</v>
      </c>
      <c r="AO9" s="355">
        <v>0</v>
      </c>
      <c r="AP9" s="355">
        <v>0</v>
      </c>
      <c r="AQ9" s="355">
        <v>0</v>
      </c>
      <c r="AR9" s="355">
        <v>0</v>
      </c>
      <c r="AS9" s="355">
        <v>0</v>
      </c>
      <c r="AT9" s="355">
        <v>0</v>
      </c>
      <c r="AU9" s="355">
        <v>0</v>
      </c>
      <c r="AV9" s="355">
        <v>0</v>
      </c>
      <c r="AW9" s="355">
        <v>0</v>
      </c>
      <c r="AX9" s="355">
        <v>0</v>
      </c>
      <c r="AY9" s="355">
        <v>0</v>
      </c>
      <c r="AZ9" s="355">
        <v>0</v>
      </c>
      <c r="BA9" s="355">
        <v>0</v>
      </c>
      <c r="BB9" s="355">
        <v>0</v>
      </c>
      <c r="BC9" s="355">
        <v>0</v>
      </c>
      <c r="BD9" s="355">
        <v>0</v>
      </c>
      <c r="BE9" s="355">
        <v>0</v>
      </c>
      <c r="BF9" s="355">
        <v>0</v>
      </c>
      <c r="BG9" s="355">
        <v>0</v>
      </c>
      <c r="BH9" s="355">
        <v>0</v>
      </c>
      <c r="BI9" s="355">
        <v>0</v>
      </c>
      <c r="BJ9" s="355">
        <v>0</v>
      </c>
      <c r="BK9" s="355">
        <v>0</v>
      </c>
      <c r="BL9" s="355">
        <v>90.993787458770441</v>
      </c>
      <c r="BM9" s="355">
        <v>106.36432472921662</v>
      </c>
      <c r="BN9" s="355">
        <v>123.81489727307819</v>
      </c>
      <c r="BO9" s="355">
        <v>134.65359309032178</v>
      </c>
      <c r="BP9" s="355">
        <v>148.92426813359887</v>
      </c>
      <c r="BQ9" s="355">
        <v>0</v>
      </c>
      <c r="BR9" s="355">
        <v>0</v>
      </c>
      <c r="BS9" s="355">
        <v>0</v>
      </c>
      <c r="BT9" s="355">
        <v>0</v>
      </c>
      <c r="BU9" s="355">
        <v>0</v>
      </c>
      <c r="BV9" s="355">
        <v>0</v>
      </c>
      <c r="BW9" s="355">
        <v>0</v>
      </c>
      <c r="BX9" s="363">
        <v>0</v>
      </c>
      <c r="BY9" s="363">
        <v>0</v>
      </c>
      <c r="BZ9" s="356">
        <v>0</v>
      </c>
    </row>
    <row r="10" spans="1:78" x14ac:dyDescent="0.2">
      <c r="A10" s="386"/>
      <c r="B10" s="62" t="s">
        <v>414</v>
      </c>
      <c r="C10" s="385"/>
      <c r="D10" s="355">
        <v>0</v>
      </c>
      <c r="E10" s="355">
        <v>0</v>
      </c>
      <c r="F10" s="355">
        <v>0</v>
      </c>
      <c r="G10" s="355">
        <v>0</v>
      </c>
      <c r="H10" s="355">
        <v>0</v>
      </c>
      <c r="I10" s="355">
        <v>0</v>
      </c>
      <c r="J10" s="355">
        <v>0</v>
      </c>
      <c r="K10" s="355">
        <v>0</v>
      </c>
      <c r="L10" s="355">
        <v>0</v>
      </c>
      <c r="M10" s="355">
        <v>0</v>
      </c>
      <c r="N10" s="355">
        <v>0</v>
      </c>
      <c r="O10" s="355">
        <v>0</v>
      </c>
      <c r="P10" s="355">
        <v>0</v>
      </c>
      <c r="Q10" s="355">
        <v>0</v>
      </c>
      <c r="R10" s="355">
        <v>0</v>
      </c>
      <c r="S10" s="355">
        <v>0</v>
      </c>
      <c r="T10" s="355">
        <v>0</v>
      </c>
      <c r="U10" s="355">
        <v>0</v>
      </c>
      <c r="V10" s="355">
        <v>0</v>
      </c>
      <c r="W10" s="355">
        <v>0</v>
      </c>
      <c r="X10" s="355">
        <v>0</v>
      </c>
      <c r="Y10" s="355">
        <v>0</v>
      </c>
      <c r="Z10" s="355">
        <v>0</v>
      </c>
      <c r="AA10" s="355">
        <v>0</v>
      </c>
      <c r="AB10" s="355">
        <v>0</v>
      </c>
      <c r="AC10" s="355">
        <v>0</v>
      </c>
      <c r="AD10" s="355">
        <v>0</v>
      </c>
      <c r="AE10" s="355">
        <v>0</v>
      </c>
      <c r="AF10" s="355">
        <v>0</v>
      </c>
      <c r="AG10" s="355">
        <v>0</v>
      </c>
      <c r="AH10" s="355">
        <v>0</v>
      </c>
      <c r="AI10" s="355">
        <v>0</v>
      </c>
      <c r="AJ10" s="355">
        <v>0</v>
      </c>
      <c r="AK10" s="355">
        <v>0</v>
      </c>
      <c r="AL10" s="355">
        <v>0</v>
      </c>
      <c r="AM10" s="355">
        <v>0</v>
      </c>
      <c r="AN10" s="355">
        <v>0</v>
      </c>
      <c r="AO10" s="355">
        <v>0</v>
      </c>
      <c r="AP10" s="355">
        <v>0</v>
      </c>
      <c r="AQ10" s="355">
        <v>0</v>
      </c>
      <c r="AR10" s="355">
        <v>0</v>
      </c>
      <c r="AS10" s="355">
        <v>0</v>
      </c>
      <c r="AT10" s="355">
        <v>0</v>
      </c>
      <c r="AU10" s="355">
        <v>0</v>
      </c>
      <c r="AV10" s="355">
        <v>0</v>
      </c>
      <c r="AW10" s="355">
        <v>0</v>
      </c>
      <c r="AX10" s="355">
        <v>0</v>
      </c>
      <c r="AY10" s="355">
        <v>0</v>
      </c>
      <c r="AZ10" s="355">
        <v>0</v>
      </c>
      <c r="BA10" s="355">
        <v>0</v>
      </c>
      <c r="BB10" s="355">
        <v>0</v>
      </c>
      <c r="BC10" s="355">
        <v>0</v>
      </c>
      <c r="BD10" s="355">
        <v>0</v>
      </c>
      <c r="BE10" s="355">
        <v>0</v>
      </c>
      <c r="BF10" s="355">
        <v>0</v>
      </c>
      <c r="BG10" s="355">
        <v>0</v>
      </c>
      <c r="BH10" s="355">
        <v>0</v>
      </c>
      <c r="BI10" s="355">
        <v>0</v>
      </c>
      <c r="BJ10" s="355">
        <v>0</v>
      </c>
      <c r="BK10" s="355">
        <v>0</v>
      </c>
      <c r="BL10" s="355">
        <v>160.10370387808047</v>
      </c>
      <c r="BM10" s="355">
        <v>169.9076006622407</v>
      </c>
      <c r="BN10" s="355">
        <v>169.73026830045234</v>
      </c>
      <c r="BO10" s="355">
        <v>154.35312752812516</v>
      </c>
      <c r="BP10" s="355">
        <v>129.85184372983497</v>
      </c>
      <c r="BQ10" s="355">
        <v>0</v>
      </c>
      <c r="BR10" s="355">
        <v>0</v>
      </c>
      <c r="BS10" s="355">
        <v>0</v>
      </c>
      <c r="BT10" s="355">
        <v>0</v>
      </c>
      <c r="BU10" s="355">
        <v>0</v>
      </c>
      <c r="BV10" s="355">
        <v>0</v>
      </c>
      <c r="BW10" s="355">
        <v>0</v>
      </c>
      <c r="BX10" s="363">
        <v>0</v>
      </c>
      <c r="BY10" s="363">
        <v>0</v>
      </c>
      <c r="BZ10" s="356">
        <v>0</v>
      </c>
    </row>
    <row r="11" spans="1:78" ht="26.25" customHeight="1" x14ac:dyDescent="0.2">
      <c r="A11" s="386"/>
      <c r="B11" s="62" t="s">
        <v>415</v>
      </c>
      <c r="C11" s="385"/>
      <c r="D11" s="355">
        <v>0</v>
      </c>
      <c r="E11" s="355">
        <v>0</v>
      </c>
      <c r="F11" s="355">
        <v>0</v>
      </c>
      <c r="G11" s="355">
        <v>0</v>
      </c>
      <c r="H11" s="355">
        <v>0</v>
      </c>
      <c r="I11" s="355">
        <v>0</v>
      </c>
      <c r="J11" s="355">
        <v>0</v>
      </c>
      <c r="K11" s="355">
        <v>0</v>
      </c>
      <c r="L11" s="355">
        <v>0</v>
      </c>
      <c r="M11" s="355">
        <v>0</v>
      </c>
      <c r="N11" s="355">
        <v>0</v>
      </c>
      <c r="O11" s="355">
        <v>0</v>
      </c>
      <c r="P11" s="355">
        <v>0</v>
      </c>
      <c r="Q11" s="355">
        <v>0</v>
      </c>
      <c r="R11" s="355">
        <v>0</v>
      </c>
      <c r="S11" s="355">
        <v>0</v>
      </c>
      <c r="T11" s="355">
        <v>0</v>
      </c>
      <c r="U11" s="355">
        <v>0</v>
      </c>
      <c r="V11" s="355">
        <v>0</v>
      </c>
      <c r="W11" s="355">
        <v>0</v>
      </c>
      <c r="X11" s="355">
        <v>0</v>
      </c>
      <c r="Y11" s="355">
        <v>0</v>
      </c>
      <c r="Z11" s="355">
        <v>0</v>
      </c>
      <c r="AA11" s="355">
        <v>0</v>
      </c>
      <c r="AB11" s="355">
        <v>0</v>
      </c>
      <c r="AC11" s="355">
        <v>0</v>
      </c>
      <c r="AD11" s="355">
        <v>0</v>
      </c>
      <c r="AE11" s="355">
        <v>0</v>
      </c>
      <c r="AF11" s="355">
        <v>0</v>
      </c>
      <c r="AG11" s="355">
        <v>0</v>
      </c>
      <c r="AH11" s="355">
        <v>0</v>
      </c>
      <c r="AI11" s="355">
        <v>0</v>
      </c>
      <c r="AJ11" s="355">
        <v>0</v>
      </c>
      <c r="AK11" s="355">
        <v>0</v>
      </c>
      <c r="AL11" s="355">
        <v>0</v>
      </c>
      <c r="AM11" s="355">
        <v>0</v>
      </c>
      <c r="AN11" s="355">
        <v>0</v>
      </c>
      <c r="AO11" s="355">
        <v>0</v>
      </c>
      <c r="AP11" s="355">
        <v>0</v>
      </c>
      <c r="AQ11" s="355">
        <v>0</v>
      </c>
      <c r="AR11" s="355">
        <v>0</v>
      </c>
      <c r="AS11" s="355">
        <v>0</v>
      </c>
      <c r="AT11" s="355">
        <v>0</v>
      </c>
      <c r="AU11" s="355">
        <v>0</v>
      </c>
      <c r="AV11" s="355">
        <v>0</v>
      </c>
      <c r="AW11" s="355">
        <v>0</v>
      </c>
      <c r="AX11" s="355">
        <v>0</v>
      </c>
      <c r="AY11" s="355">
        <v>0</v>
      </c>
      <c r="AZ11" s="355">
        <v>0</v>
      </c>
      <c r="BA11" s="355">
        <v>0</v>
      </c>
      <c r="BB11" s="355">
        <v>0</v>
      </c>
      <c r="BC11" s="355">
        <v>0</v>
      </c>
      <c r="BD11" s="355">
        <v>0</v>
      </c>
      <c r="BE11" s="355">
        <v>0</v>
      </c>
      <c r="BF11" s="355">
        <v>0</v>
      </c>
      <c r="BG11" s="355">
        <v>0</v>
      </c>
      <c r="BH11" s="355">
        <v>0</v>
      </c>
      <c r="BI11" s="355">
        <v>0</v>
      </c>
      <c r="BJ11" s="355">
        <v>0</v>
      </c>
      <c r="BK11" s="355">
        <v>0</v>
      </c>
      <c r="BL11" s="355">
        <v>1640.5339423645937</v>
      </c>
      <c r="BM11" s="355">
        <v>1684.6942545741524</v>
      </c>
      <c r="BN11" s="355">
        <v>1704.7825727712873</v>
      </c>
      <c r="BO11" s="355">
        <v>1660.9634499654603</v>
      </c>
      <c r="BP11" s="355">
        <v>1590.5767319556921</v>
      </c>
      <c r="BQ11" s="355">
        <v>0</v>
      </c>
      <c r="BR11" s="355">
        <v>0</v>
      </c>
      <c r="BS11" s="355">
        <v>0</v>
      </c>
      <c r="BT11" s="355">
        <v>0</v>
      </c>
      <c r="BU11" s="355">
        <v>0</v>
      </c>
      <c r="BV11" s="355">
        <v>0</v>
      </c>
      <c r="BW11" s="355">
        <v>0</v>
      </c>
      <c r="BX11" s="363">
        <v>0</v>
      </c>
      <c r="BY11" s="363">
        <v>0</v>
      </c>
      <c r="BZ11" s="356">
        <v>0</v>
      </c>
    </row>
    <row r="12" spans="1:78" x14ac:dyDescent="0.2">
      <c r="A12" s="386"/>
      <c r="B12" s="62" t="s">
        <v>363</v>
      </c>
      <c r="C12" s="385"/>
      <c r="D12" s="355">
        <v>0</v>
      </c>
      <c r="E12" s="355">
        <v>0</v>
      </c>
      <c r="F12" s="355">
        <v>0</v>
      </c>
      <c r="G12" s="355">
        <v>0</v>
      </c>
      <c r="H12" s="355">
        <v>0</v>
      </c>
      <c r="I12" s="355">
        <v>0</v>
      </c>
      <c r="J12" s="355">
        <v>0</v>
      </c>
      <c r="K12" s="355">
        <v>0</v>
      </c>
      <c r="L12" s="355">
        <v>0</v>
      </c>
      <c r="M12" s="355">
        <v>0</v>
      </c>
      <c r="N12" s="355">
        <v>0</v>
      </c>
      <c r="O12" s="355">
        <v>0</v>
      </c>
      <c r="P12" s="355">
        <v>0</v>
      </c>
      <c r="Q12" s="355">
        <v>0</v>
      </c>
      <c r="R12" s="355">
        <v>0</v>
      </c>
      <c r="S12" s="355">
        <v>0</v>
      </c>
      <c r="T12" s="355">
        <v>0</v>
      </c>
      <c r="U12" s="355">
        <v>0</v>
      </c>
      <c r="V12" s="355">
        <v>0</v>
      </c>
      <c r="W12" s="355">
        <v>0</v>
      </c>
      <c r="X12" s="355">
        <v>0</v>
      </c>
      <c r="Y12" s="355">
        <v>0</v>
      </c>
      <c r="Z12" s="355">
        <v>0</v>
      </c>
      <c r="AA12" s="355">
        <v>0</v>
      </c>
      <c r="AB12" s="355">
        <v>0</v>
      </c>
      <c r="AC12" s="355">
        <v>0</v>
      </c>
      <c r="AD12" s="355">
        <v>0</v>
      </c>
      <c r="AE12" s="355">
        <v>0</v>
      </c>
      <c r="AF12" s="355">
        <v>0</v>
      </c>
      <c r="AG12" s="355">
        <v>0</v>
      </c>
      <c r="AH12" s="355">
        <v>0</v>
      </c>
      <c r="AI12" s="355">
        <v>0</v>
      </c>
      <c r="AJ12" s="355">
        <v>0</v>
      </c>
      <c r="AK12" s="355">
        <v>0</v>
      </c>
      <c r="AL12" s="355">
        <v>0</v>
      </c>
      <c r="AM12" s="355">
        <v>0</v>
      </c>
      <c r="AN12" s="355">
        <v>0</v>
      </c>
      <c r="AO12" s="355">
        <v>0</v>
      </c>
      <c r="AP12" s="355">
        <v>0</v>
      </c>
      <c r="AQ12" s="355">
        <v>0</v>
      </c>
      <c r="AR12" s="355">
        <v>0</v>
      </c>
      <c r="AS12" s="355">
        <v>0</v>
      </c>
      <c r="AT12" s="355">
        <v>0</v>
      </c>
      <c r="AU12" s="355">
        <v>0</v>
      </c>
      <c r="AV12" s="355">
        <v>0</v>
      </c>
      <c r="AW12" s="355">
        <v>0</v>
      </c>
      <c r="AX12" s="355">
        <v>0</v>
      </c>
      <c r="AY12" s="355">
        <v>0</v>
      </c>
      <c r="AZ12" s="355">
        <v>0</v>
      </c>
      <c r="BA12" s="355">
        <v>0</v>
      </c>
      <c r="BB12" s="355">
        <v>0</v>
      </c>
      <c r="BC12" s="355">
        <v>0</v>
      </c>
      <c r="BD12" s="355">
        <v>0</v>
      </c>
      <c r="BE12" s="355">
        <v>0</v>
      </c>
      <c r="BF12" s="355">
        <v>0</v>
      </c>
      <c r="BG12" s="355">
        <v>0</v>
      </c>
      <c r="BH12" s="355">
        <v>0</v>
      </c>
      <c r="BI12" s="355">
        <v>0</v>
      </c>
      <c r="BJ12" s="355">
        <v>0</v>
      </c>
      <c r="BK12" s="355">
        <v>0</v>
      </c>
      <c r="BL12" s="355">
        <v>23.082844298202023</v>
      </c>
      <c r="BM12" s="355">
        <v>28.427885672585596</v>
      </c>
      <c r="BN12" s="355">
        <v>34.419420881684694</v>
      </c>
      <c r="BO12" s="355">
        <v>38.184232300479046</v>
      </c>
      <c r="BP12" s="355">
        <v>45.841252968819461</v>
      </c>
      <c r="BQ12" s="355">
        <v>0</v>
      </c>
      <c r="BR12" s="355">
        <v>0</v>
      </c>
      <c r="BS12" s="355">
        <v>0</v>
      </c>
      <c r="BT12" s="355">
        <v>0</v>
      </c>
      <c r="BU12" s="355">
        <v>0</v>
      </c>
      <c r="BV12" s="355">
        <v>0</v>
      </c>
      <c r="BW12" s="355">
        <v>0</v>
      </c>
      <c r="BX12" s="363">
        <v>0</v>
      </c>
      <c r="BY12" s="363">
        <v>0</v>
      </c>
      <c r="BZ12" s="356">
        <v>0</v>
      </c>
    </row>
    <row r="13" spans="1:78" x14ac:dyDescent="0.2">
      <c r="A13" s="386"/>
      <c r="B13" s="62" t="s">
        <v>416</v>
      </c>
      <c r="C13" s="385"/>
      <c r="D13" s="355">
        <v>0</v>
      </c>
      <c r="E13" s="355">
        <v>0</v>
      </c>
      <c r="F13" s="355">
        <v>0</v>
      </c>
      <c r="G13" s="355">
        <v>0</v>
      </c>
      <c r="H13" s="355">
        <v>0</v>
      </c>
      <c r="I13" s="355">
        <v>0</v>
      </c>
      <c r="J13" s="355">
        <v>0</v>
      </c>
      <c r="K13" s="355">
        <v>0</v>
      </c>
      <c r="L13" s="355">
        <v>0</v>
      </c>
      <c r="M13" s="355">
        <v>0</v>
      </c>
      <c r="N13" s="355">
        <v>0</v>
      </c>
      <c r="O13" s="355">
        <v>0</v>
      </c>
      <c r="P13" s="355">
        <v>0</v>
      </c>
      <c r="Q13" s="355">
        <v>0</v>
      </c>
      <c r="R13" s="355">
        <v>0</v>
      </c>
      <c r="S13" s="355">
        <v>0</v>
      </c>
      <c r="T13" s="355">
        <v>0</v>
      </c>
      <c r="U13" s="355">
        <v>0</v>
      </c>
      <c r="V13" s="355">
        <v>0</v>
      </c>
      <c r="W13" s="355">
        <v>0</v>
      </c>
      <c r="X13" s="355">
        <v>0</v>
      </c>
      <c r="Y13" s="355">
        <v>0</v>
      </c>
      <c r="Z13" s="355">
        <v>0</v>
      </c>
      <c r="AA13" s="355">
        <v>0</v>
      </c>
      <c r="AB13" s="355">
        <v>0</v>
      </c>
      <c r="AC13" s="355">
        <v>0</v>
      </c>
      <c r="AD13" s="355">
        <v>0</v>
      </c>
      <c r="AE13" s="355">
        <v>0</v>
      </c>
      <c r="AF13" s="355">
        <v>0</v>
      </c>
      <c r="AG13" s="355">
        <v>0</v>
      </c>
      <c r="AH13" s="355">
        <v>0</v>
      </c>
      <c r="AI13" s="355">
        <v>0</v>
      </c>
      <c r="AJ13" s="355">
        <v>0</v>
      </c>
      <c r="AK13" s="355">
        <v>0</v>
      </c>
      <c r="AL13" s="355">
        <v>0</v>
      </c>
      <c r="AM13" s="355">
        <v>0</v>
      </c>
      <c r="AN13" s="355">
        <v>0</v>
      </c>
      <c r="AO13" s="355">
        <v>0</v>
      </c>
      <c r="AP13" s="355">
        <v>0</v>
      </c>
      <c r="AQ13" s="355">
        <v>0</v>
      </c>
      <c r="AR13" s="355">
        <v>0</v>
      </c>
      <c r="AS13" s="355">
        <v>0</v>
      </c>
      <c r="AT13" s="355">
        <v>0</v>
      </c>
      <c r="AU13" s="355">
        <v>0</v>
      </c>
      <c r="AV13" s="355">
        <v>0</v>
      </c>
      <c r="AW13" s="355">
        <v>0</v>
      </c>
      <c r="AX13" s="355">
        <v>0</v>
      </c>
      <c r="AY13" s="355">
        <v>0</v>
      </c>
      <c r="AZ13" s="355">
        <v>0</v>
      </c>
      <c r="BA13" s="355">
        <v>0</v>
      </c>
      <c r="BB13" s="355">
        <v>0</v>
      </c>
      <c r="BC13" s="355">
        <v>0</v>
      </c>
      <c r="BD13" s="355">
        <v>0</v>
      </c>
      <c r="BE13" s="355">
        <v>0</v>
      </c>
      <c r="BF13" s="355">
        <v>0</v>
      </c>
      <c r="BG13" s="355">
        <v>0</v>
      </c>
      <c r="BH13" s="355">
        <v>0</v>
      </c>
      <c r="BI13" s="355">
        <v>0</v>
      </c>
      <c r="BJ13" s="355">
        <v>0</v>
      </c>
      <c r="BK13" s="355">
        <v>0</v>
      </c>
      <c r="BL13" s="355">
        <v>5.4657403293191589</v>
      </c>
      <c r="BM13" s="355">
        <v>6.0969998242253682</v>
      </c>
      <c r="BN13" s="355">
        <v>6.8956510417745456</v>
      </c>
      <c r="BO13" s="355">
        <v>6.7893805407546886</v>
      </c>
      <c r="BP13" s="355">
        <v>6.7126372311936491</v>
      </c>
      <c r="BQ13" s="355">
        <v>0</v>
      </c>
      <c r="BR13" s="355">
        <v>0</v>
      </c>
      <c r="BS13" s="355">
        <v>0</v>
      </c>
      <c r="BT13" s="355">
        <v>0</v>
      </c>
      <c r="BU13" s="355">
        <v>0</v>
      </c>
      <c r="BV13" s="355">
        <v>0</v>
      </c>
      <c r="BW13" s="355">
        <v>0</v>
      </c>
      <c r="BX13" s="363">
        <v>0</v>
      </c>
      <c r="BY13" s="363">
        <v>0</v>
      </c>
      <c r="BZ13" s="356">
        <v>0</v>
      </c>
    </row>
    <row r="14" spans="1:78" x14ac:dyDescent="0.2">
      <c r="A14" s="386"/>
      <c r="B14" s="62" t="s">
        <v>30</v>
      </c>
      <c r="C14" s="385"/>
      <c r="D14" s="355">
        <v>0</v>
      </c>
      <c r="E14" s="355">
        <v>0</v>
      </c>
      <c r="F14" s="355">
        <v>0</v>
      </c>
      <c r="G14" s="355">
        <v>0</v>
      </c>
      <c r="H14" s="355">
        <v>0</v>
      </c>
      <c r="I14" s="355">
        <v>0</v>
      </c>
      <c r="J14" s="355">
        <v>0</v>
      </c>
      <c r="K14" s="355">
        <v>0</v>
      </c>
      <c r="L14" s="355">
        <v>0</v>
      </c>
      <c r="M14" s="355">
        <v>0</v>
      </c>
      <c r="N14" s="355">
        <v>0</v>
      </c>
      <c r="O14" s="355">
        <v>0</v>
      </c>
      <c r="P14" s="355">
        <v>0</v>
      </c>
      <c r="Q14" s="355">
        <v>0</v>
      </c>
      <c r="R14" s="355">
        <v>0</v>
      </c>
      <c r="S14" s="355">
        <v>0</v>
      </c>
      <c r="T14" s="355">
        <v>0</v>
      </c>
      <c r="U14" s="355">
        <v>0</v>
      </c>
      <c r="V14" s="355">
        <v>0</v>
      </c>
      <c r="W14" s="355">
        <v>0</v>
      </c>
      <c r="X14" s="355">
        <v>0</v>
      </c>
      <c r="Y14" s="355">
        <v>0</v>
      </c>
      <c r="Z14" s="355">
        <v>0</v>
      </c>
      <c r="AA14" s="355">
        <v>0</v>
      </c>
      <c r="AB14" s="355">
        <v>0</v>
      </c>
      <c r="AC14" s="355">
        <v>0</v>
      </c>
      <c r="AD14" s="355">
        <v>0</v>
      </c>
      <c r="AE14" s="355">
        <v>0</v>
      </c>
      <c r="AF14" s="355">
        <v>0</v>
      </c>
      <c r="AG14" s="355">
        <v>0</v>
      </c>
      <c r="AH14" s="355">
        <v>0</v>
      </c>
      <c r="AI14" s="355">
        <v>0</v>
      </c>
      <c r="AJ14" s="355">
        <v>0</v>
      </c>
      <c r="AK14" s="355">
        <v>0</v>
      </c>
      <c r="AL14" s="355">
        <v>0</v>
      </c>
      <c r="AM14" s="355">
        <v>0</v>
      </c>
      <c r="AN14" s="355">
        <v>0</v>
      </c>
      <c r="AO14" s="355">
        <v>0</v>
      </c>
      <c r="AP14" s="355">
        <v>0</v>
      </c>
      <c r="AQ14" s="355">
        <v>0</v>
      </c>
      <c r="AR14" s="355">
        <v>0</v>
      </c>
      <c r="AS14" s="355">
        <v>0</v>
      </c>
      <c r="AT14" s="355">
        <v>0</v>
      </c>
      <c r="AU14" s="355">
        <v>0</v>
      </c>
      <c r="AV14" s="355">
        <v>0</v>
      </c>
      <c r="AW14" s="355">
        <v>0</v>
      </c>
      <c r="AX14" s="355">
        <v>0</v>
      </c>
      <c r="AY14" s="355">
        <v>0</v>
      </c>
      <c r="AZ14" s="355">
        <v>0</v>
      </c>
      <c r="BA14" s="355">
        <v>0</v>
      </c>
      <c r="BB14" s="355">
        <v>0</v>
      </c>
      <c r="BC14" s="355">
        <v>0</v>
      </c>
      <c r="BD14" s="355">
        <v>0</v>
      </c>
      <c r="BE14" s="355">
        <v>0</v>
      </c>
      <c r="BF14" s="355">
        <v>0</v>
      </c>
      <c r="BG14" s="355">
        <v>0</v>
      </c>
      <c r="BH14" s="355">
        <v>0</v>
      </c>
      <c r="BI14" s="355">
        <v>0</v>
      </c>
      <c r="BJ14" s="355">
        <v>0</v>
      </c>
      <c r="BK14" s="355">
        <v>0</v>
      </c>
      <c r="BL14" s="355">
        <v>311.10320714739561</v>
      </c>
      <c r="BM14" s="355">
        <v>322.0954267879905</v>
      </c>
      <c r="BN14" s="355">
        <v>328.73751436019393</v>
      </c>
      <c r="BO14" s="355">
        <v>321.81967597883261</v>
      </c>
      <c r="BP14" s="355">
        <v>330.48284130260879</v>
      </c>
      <c r="BQ14" s="355">
        <v>0</v>
      </c>
      <c r="BR14" s="355">
        <v>0</v>
      </c>
      <c r="BS14" s="355">
        <v>0</v>
      </c>
      <c r="BT14" s="355">
        <v>0</v>
      </c>
      <c r="BU14" s="355">
        <v>0</v>
      </c>
      <c r="BV14" s="355">
        <v>0</v>
      </c>
      <c r="BW14" s="355">
        <v>0</v>
      </c>
      <c r="BX14" s="363">
        <v>0</v>
      </c>
      <c r="BY14" s="363">
        <v>0</v>
      </c>
      <c r="BZ14" s="356">
        <v>0</v>
      </c>
    </row>
    <row r="15" spans="1:78" x14ac:dyDescent="0.2">
      <c r="A15" s="386"/>
      <c r="B15" s="62" t="s">
        <v>417</v>
      </c>
      <c r="C15" s="385"/>
      <c r="D15" s="355">
        <v>0</v>
      </c>
      <c r="E15" s="355">
        <v>0</v>
      </c>
      <c r="F15" s="355">
        <v>0</v>
      </c>
      <c r="G15" s="355">
        <v>0</v>
      </c>
      <c r="H15" s="355">
        <v>0</v>
      </c>
      <c r="I15" s="355">
        <v>0</v>
      </c>
      <c r="J15" s="355">
        <v>0</v>
      </c>
      <c r="K15" s="355">
        <v>0</v>
      </c>
      <c r="L15" s="355">
        <v>0</v>
      </c>
      <c r="M15" s="355">
        <v>0</v>
      </c>
      <c r="N15" s="355">
        <v>0</v>
      </c>
      <c r="O15" s="355">
        <v>0</v>
      </c>
      <c r="P15" s="355">
        <v>0</v>
      </c>
      <c r="Q15" s="355">
        <v>0</v>
      </c>
      <c r="R15" s="355">
        <v>0</v>
      </c>
      <c r="S15" s="355">
        <v>0</v>
      </c>
      <c r="T15" s="355">
        <v>0</v>
      </c>
      <c r="U15" s="355">
        <v>0</v>
      </c>
      <c r="V15" s="355">
        <v>0</v>
      </c>
      <c r="W15" s="355">
        <v>0</v>
      </c>
      <c r="X15" s="355">
        <v>0</v>
      </c>
      <c r="Y15" s="355">
        <v>0</v>
      </c>
      <c r="Z15" s="355">
        <v>0</v>
      </c>
      <c r="AA15" s="355">
        <v>0</v>
      </c>
      <c r="AB15" s="355">
        <v>0</v>
      </c>
      <c r="AC15" s="355">
        <v>0</v>
      </c>
      <c r="AD15" s="355">
        <v>0</v>
      </c>
      <c r="AE15" s="355">
        <v>0</v>
      </c>
      <c r="AF15" s="355">
        <v>0</v>
      </c>
      <c r="AG15" s="355">
        <v>0</v>
      </c>
      <c r="AH15" s="355">
        <v>0</v>
      </c>
      <c r="AI15" s="355">
        <v>0</v>
      </c>
      <c r="AJ15" s="355">
        <v>0</v>
      </c>
      <c r="AK15" s="355">
        <v>0</v>
      </c>
      <c r="AL15" s="355">
        <v>0</v>
      </c>
      <c r="AM15" s="355">
        <v>0</v>
      </c>
      <c r="AN15" s="355">
        <v>0</v>
      </c>
      <c r="AO15" s="355">
        <v>0</v>
      </c>
      <c r="AP15" s="355">
        <v>0</v>
      </c>
      <c r="AQ15" s="355">
        <v>0</v>
      </c>
      <c r="AR15" s="355">
        <v>0</v>
      </c>
      <c r="AS15" s="355">
        <v>0</v>
      </c>
      <c r="AT15" s="355">
        <v>0</v>
      </c>
      <c r="AU15" s="355">
        <v>0</v>
      </c>
      <c r="AV15" s="355">
        <v>0</v>
      </c>
      <c r="AW15" s="355">
        <v>0</v>
      </c>
      <c r="AX15" s="355">
        <v>0</v>
      </c>
      <c r="AY15" s="355">
        <v>0</v>
      </c>
      <c r="AZ15" s="355">
        <v>0</v>
      </c>
      <c r="BA15" s="355">
        <v>0</v>
      </c>
      <c r="BB15" s="355">
        <v>0</v>
      </c>
      <c r="BC15" s="355">
        <v>0</v>
      </c>
      <c r="BD15" s="355">
        <v>0</v>
      </c>
      <c r="BE15" s="355">
        <v>0</v>
      </c>
      <c r="BF15" s="355">
        <v>0</v>
      </c>
      <c r="BG15" s="355">
        <v>0</v>
      </c>
      <c r="BH15" s="355">
        <v>0</v>
      </c>
      <c r="BI15" s="355">
        <v>0</v>
      </c>
      <c r="BJ15" s="355">
        <v>0</v>
      </c>
      <c r="BK15" s="355">
        <v>0</v>
      </c>
      <c r="BL15" s="355">
        <v>202.19597112502819</v>
      </c>
      <c r="BM15" s="355">
        <v>298.50971591364902</v>
      </c>
      <c r="BN15" s="355">
        <v>408.00421011928688</v>
      </c>
      <c r="BO15" s="355">
        <v>472.31268500113845</v>
      </c>
      <c r="BP15" s="355">
        <v>527.80568466400962</v>
      </c>
      <c r="BQ15" s="355">
        <v>0</v>
      </c>
      <c r="BR15" s="355">
        <v>0</v>
      </c>
      <c r="BS15" s="355">
        <v>0</v>
      </c>
      <c r="BT15" s="355">
        <v>0</v>
      </c>
      <c r="BU15" s="355">
        <v>0</v>
      </c>
      <c r="BV15" s="355">
        <v>0</v>
      </c>
      <c r="BW15" s="355">
        <v>0</v>
      </c>
      <c r="BX15" s="363">
        <v>0</v>
      </c>
      <c r="BY15" s="363">
        <v>0</v>
      </c>
      <c r="BZ15" s="356">
        <v>0</v>
      </c>
    </row>
    <row r="16" spans="1:78" ht="26.25" customHeight="1" x14ac:dyDescent="0.2">
      <c r="A16" s="386"/>
      <c r="B16" s="120" t="s">
        <v>418</v>
      </c>
      <c r="C16" s="45"/>
      <c r="D16" s="355">
        <f t="shared" ref="D16:BK16" si="1">D19</f>
        <v>0</v>
      </c>
      <c r="E16" s="355">
        <f t="shared" si="1"/>
        <v>0</v>
      </c>
      <c r="F16" s="355">
        <f t="shared" si="1"/>
        <v>0</v>
      </c>
      <c r="G16" s="355">
        <f t="shared" si="1"/>
        <v>0</v>
      </c>
      <c r="H16" s="355">
        <f t="shared" si="1"/>
        <v>0</v>
      </c>
      <c r="I16" s="355">
        <f t="shared" si="1"/>
        <v>0</v>
      </c>
      <c r="J16" s="355">
        <f t="shared" si="1"/>
        <v>0</v>
      </c>
      <c r="K16" s="355">
        <f t="shared" si="1"/>
        <v>0</v>
      </c>
      <c r="L16" s="355">
        <f t="shared" si="1"/>
        <v>0</v>
      </c>
      <c r="M16" s="355">
        <f t="shared" si="1"/>
        <v>0</v>
      </c>
      <c r="N16" s="355">
        <f t="shared" si="1"/>
        <v>0</v>
      </c>
      <c r="O16" s="355">
        <f t="shared" si="1"/>
        <v>0</v>
      </c>
      <c r="P16" s="355">
        <f t="shared" si="1"/>
        <v>0</v>
      </c>
      <c r="Q16" s="355">
        <f t="shared" si="1"/>
        <v>0</v>
      </c>
      <c r="R16" s="355">
        <f t="shared" si="1"/>
        <v>0</v>
      </c>
      <c r="S16" s="355">
        <f t="shared" si="1"/>
        <v>0</v>
      </c>
      <c r="T16" s="355">
        <f t="shared" si="1"/>
        <v>0</v>
      </c>
      <c r="U16" s="355">
        <f t="shared" si="1"/>
        <v>0</v>
      </c>
      <c r="V16" s="355">
        <f t="shared" si="1"/>
        <v>0</v>
      </c>
      <c r="W16" s="355">
        <f t="shared" si="1"/>
        <v>0</v>
      </c>
      <c r="X16" s="355">
        <f t="shared" si="1"/>
        <v>0</v>
      </c>
      <c r="Y16" s="355">
        <f t="shared" si="1"/>
        <v>0</v>
      </c>
      <c r="Z16" s="355">
        <f t="shared" si="1"/>
        <v>0</v>
      </c>
      <c r="AA16" s="355">
        <f t="shared" si="1"/>
        <v>0</v>
      </c>
      <c r="AB16" s="355">
        <f t="shared" si="1"/>
        <v>0</v>
      </c>
      <c r="AC16" s="355">
        <f t="shared" si="1"/>
        <v>0</v>
      </c>
      <c r="AD16" s="355">
        <f t="shared" si="1"/>
        <v>0</v>
      </c>
      <c r="AE16" s="355">
        <f t="shared" si="1"/>
        <v>0</v>
      </c>
      <c r="AF16" s="355">
        <f t="shared" si="1"/>
        <v>0</v>
      </c>
      <c r="AG16" s="355">
        <f t="shared" si="1"/>
        <v>0</v>
      </c>
      <c r="AH16" s="355">
        <f t="shared" si="1"/>
        <v>189.0604099893182</v>
      </c>
      <c r="AI16" s="355">
        <f t="shared" si="1"/>
        <v>217.24186395918002</v>
      </c>
      <c r="AJ16" s="355">
        <f t="shared" si="1"/>
        <v>291.64676658977385</v>
      </c>
      <c r="AK16" s="355">
        <f t="shared" si="1"/>
        <v>435.79447132057123</v>
      </c>
      <c r="AL16" s="355">
        <f t="shared" si="1"/>
        <v>531.64070822038082</v>
      </c>
      <c r="AM16" s="355">
        <f t="shared" si="1"/>
        <v>599.91337522552976</v>
      </c>
      <c r="AN16" s="355">
        <f t="shared" si="1"/>
        <v>667.59777746960162</v>
      </c>
      <c r="AO16" s="355">
        <f t="shared" si="1"/>
        <v>730.54411349699535</v>
      </c>
      <c r="AP16" s="355">
        <f t="shared" si="1"/>
        <v>805.60849456809274</v>
      </c>
      <c r="AQ16" s="355">
        <f t="shared" si="1"/>
        <v>838.18835992187337</v>
      </c>
      <c r="AR16" s="355">
        <f t="shared" si="1"/>
        <v>760.26900000000001</v>
      </c>
      <c r="AS16" s="355">
        <f t="shared" si="1"/>
        <v>936.29321192193368</v>
      </c>
      <c r="AT16" s="355">
        <f t="shared" si="1"/>
        <v>1162.117</v>
      </c>
      <c r="AU16" s="355">
        <f t="shared" si="1"/>
        <v>670.327</v>
      </c>
      <c r="AV16" s="355">
        <f t="shared" si="1"/>
        <v>724.20100000000002</v>
      </c>
      <c r="AW16" s="355">
        <f t="shared" si="1"/>
        <v>941.47799999999995</v>
      </c>
      <c r="AX16" s="355">
        <f t="shared" si="1"/>
        <v>973.24916299999973</v>
      </c>
      <c r="AY16" s="355">
        <f t="shared" si="1"/>
        <v>991.50290500000006</v>
      </c>
      <c r="AZ16" s="355">
        <f t="shared" si="1"/>
        <v>1035.1050220000002</v>
      </c>
      <c r="BA16" s="355">
        <f t="shared" si="1"/>
        <v>1079.5440269999999</v>
      </c>
      <c r="BB16" s="355">
        <f t="shared" si="1"/>
        <v>1124.7226409999994</v>
      </c>
      <c r="BC16" s="355">
        <f t="shared" si="1"/>
        <v>1163.735510948489</v>
      </c>
      <c r="BD16" s="355">
        <f t="shared" si="1"/>
        <v>1229.3620240181656</v>
      </c>
      <c r="BE16" s="355">
        <f t="shared" si="1"/>
        <v>1349.4457237699216</v>
      </c>
      <c r="BF16" s="355">
        <f t="shared" si="1"/>
        <v>1430.8457317625675</v>
      </c>
      <c r="BG16" s="355">
        <f t="shared" si="1"/>
        <v>1612.517104499429</v>
      </c>
      <c r="BH16" s="355">
        <f t="shared" si="1"/>
        <v>1828.5273484448542</v>
      </c>
      <c r="BI16" s="355">
        <f t="shared" si="1"/>
        <v>1843.2959341159444</v>
      </c>
      <c r="BJ16" s="355">
        <f t="shared" si="1"/>
        <v>2003.9939900362206</v>
      </c>
      <c r="BK16" s="355">
        <f t="shared" si="1"/>
        <v>2046.6136160962108</v>
      </c>
      <c r="BL16" s="355">
        <v>2162.8252108384918</v>
      </c>
      <c r="BM16" s="355">
        <v>2239.7459853678515</v>
      </c>
      <c r="BN16" s="355">
        <v>2273.0145576027198</v>
      </c>
      <c r="BO16" s="355">
        <v>2227.1295013956719</v>
      </c>
      <c r="BP16" s="355">
        <v>2136.5856605519407</v>
      </c>
      <c r="BQ16" s="355">
        <v>0</v>
      </c>
      <c r="BR16" s="355">
        <v>0</v>
      </c>
      <c r="BS16" s="355">
        <v>0</v>
      </c>
      <c r="BT16" s="355">
        <v>0</v>
      </c>
      <c r="BU16" s="355">
        <v>0</v>
      </c>
      <c r="BV16" s="355">
        <v>0</v>
      </c>
      <c r="BW16" s="355">
        <v>0</v>
      </c>
      <c r="BX16" s="363">
        <v>0</v>
      </c>
      <c r="BY16" s="363">
        <v>0</v>
      </c>
      <c r="BZ16" s="356">
        <v>0</v>
      </c>
    </row>
    <row r="17" spans="1:78" x14ac:dyDescent="0.2">
      <c r="A17" s="386"/>
      <c r="B17" s="120" t="s">
        <v>419</v>
      </c>
      <c r="C17" s="45"/>
      <c r="D17" s="355">
        <f t="shared" ref="D17:BK17" si="2">SUM(D20:D23)</f>
        <v>0</v>
      </c>
      <c r="E17" s="355">
        <f t="shared" si="2"/>
        <v>0</v>
      </c>
      <c r="F17" s="355">
        <f t="shared" si="2"/>
        <v>0</v>
      </c>
      <c r="G17" s="355">
        <f t="shared" si="2"/>
        <v>0</v>
      </c>
      <c r="H17" s="355">
        <f t="shared" si="2"/>
        <v>0</v>
      </c>
      <c r="I17" s="355">
        <f t="shared" si="2"/>
        <v>0</v>
      </c>
      <c r="J17" s="355">
        <f t="shared" si="2"/>
        <v>0</v>
      </c>
      <c r="K17" s="355">
        <f t="shared" si="2"/>
        <v>0</v>
      </c>
      <c r="L17" s="355">
        <f t="shared" si="2"/>
        <v>0</v>
      </c>
      <c r="M17" s="355">
        <f t="shared" si="2"/>
        <v>0</v>
      </c>
      <c r="N17" s="355">
        <f t="shared" si="2"/>
        <v>0</v>
      </c>
      <c r="O17" s="355">
        <f t="shared" si="2"/>
        <v>0</v>
      </c>
      <c r="P17" s="355">
        <f t="shared" si="2"/>
        <v>0</v>
      </c>
      <c r="Q17" s="355">
        <f t="shared" si="2"/>
        <v>0</v>
      </c>
      <c r="R17" s="355">
        <f t="shared" si="2"/>
        <v>0</v>
      </c>
      <c r="S17" s="355">
        <f t="shared" si="2"/>
        <v>0</v>
      </c>
      <c r="T17" s="355">
        <f t="shared" si="2"/>
        <v>0</v>
      </c>
      <c r="U17" s="355">
        <f t="shared" si="2"/>
        <v>0</v>
      </c>
      <c r="V17" s="355">
        <f t="shared" si="2"/>
        <v>0</v>
      </c>
      <c r="W17" s="355">
        <f t="shared" si="2"/>
        <v>0</v>
      </c>
      <c r="X17" s="355">
        <f t="shared" si="2"/>
        <v>0</v>
      </c>
      <c r="Y17" s="355">
        <f t="shared" si="2"/>
        <v>0</v>
      </c>
      <c r="Z17" s="355">
        <f t="shared" si="2"/>
        <v>0</v>
      </c>
      <c r="AA17" s="355">
        <f t="shared" si="2"/>
        <v>0</v>
      </c>
      <c r="AB17" s="355">
        <f t="shared" si="2"/>
        <v>0</v>
      </c>
      <c r="AC17" s="355">
        <f t="shared" si="2"/>
        <v>0</v>
      </c>
      <c r="AD17" s="355">
        <f t="shared" si="2"/>
        <v>0</v>
      </c>
      <c r="AE17" s="355">
        <f t="shared" si="2"/>
        <v>0</v>
      </c>
      <c r="AF17" s="355">
        <f t="shared" si="2"/>
        <v>0</v>
      </c>
      <c r="AG17" s="355">
        <f t="shared" si="2"/>
        <v>0</v>
      </c>
      <c r="AH17" s="355">
        <f t="shared" si="2"/>
        <v>196.93959001068183</v>
      </c>
      <c r="AI17" s="355">
        <f t="shared" si="2"/>
        <v>227.75813604082006</v>
      </c>
      <c r="AJ17" s="355">
        <f t="shared" si="2"/>
        <v>307.35323341022615</v>
      </c>
      <c r="AK17" s="355">
        <f t="shared" si="2"/>
        <v>454.80552867942873</v>
      </c>
      <c r="AL17" s="355">
        <f t="shared" si="2"/>
        <v>551.35929177961918</v>
      </c>
      <c r="AM17" s="355">
        <f t="shared" si="2"/>
        <v>618.08662477447024</v>
      </c>
      <c r="AN17" s="355">
        <f t="shared" si="2"/>
        <v>686.40222253039815</v>
      </c>
      <c r="AO17" s="355">
        <f t="shared" si="2"/>
        <v>748.45588650300476</v>
      </c>
      <c r="AP17" s="355">
        <f t="shared" si="2"/>
        <v>829.39150543190704</v>
      </c>
      <c r="AQ17" s="355">
        <f t="shared" si="2"/>
        <v>862.81164007812663</v>
      </c>
      <c r="AR17" s="355">
        <f t="shared" si="2"/>
        <v>604.86500000000012</v>
      </c>
      <c r="AS17" s="355">
        <f t="shared" si="2"/>
        <v>763.36878807806625</v>
      </c>
      <c r="AT17" s="355">
        <f t="shared" si="2"/>
        <v>960.69299999999987</v>
      </c>
      <c r="AU17" s="355">
        <f t="shared" si="2"/>
        <v>733.84</v>
      </c>
      <c r="AV17" s="355">
        <f t="shared" si="2"/>
        <v>968.37500000000023</v>
      </c>
      <c r="AW17" s="355">
        <f t="shared" si="2"/>
        <v>998.42199999999991</v>
      </c>
      <c r="AX17" s="355">
        <f t="shared" si="2"/>
        <v>1103.9621309999998</v>
      </c>
      <c r="AY17" s="355">
        <f t="shared" si="2"/>
        <v>1197.1680269999999</v>
      </c>
      <c r="AZ17" s="355">
        <f t="shared" si="2"/>
        <v>1275.5067700000002</v>
      </c>
      <c r="BA17" s="355">
        <f t="shared" si="2"/>
        <v>1315.1345980000001</v>
      </c>
      <c r="BB17" s="355">
        <f t="shared" si="2"/>
        <v>1327.6819739999989</v>
      </c>
      <c r="BC17" s="355">
        <f t="shared" si="2"/>
        <v>1347.1518148446023</v>
      </c>
      <c r="BD17" s="355">
        <f t="shared" si="2"/>
        <v>1345.1564549999996</v>
      </c>
      <c r="BE17" s="355">
        <f t="shared" si="2"/>
        <v>1336.3771304102056</v>
      </c>
      <c r="BF17" s="355">
        <f t="shared" si="2"/>
        <v>1403.0935666124119</v>
      </c>
      <c r="BG17" s="355">
        <f t="shared" si="2"/>
        <v>1613.6138907605705</v>
      </c>
      <c r="BH17" s="355">
        <f t="shared" si="2"/>
        <v>1728.4576144734931</v>
      </c>
      <c r="BI17" s="355">
        <f t="shared" si="2"/>
        <v>1930.7936408840555</v>
      </c>
      <c r="BJ17" s="355">
        <f t="shared" si="2"/>
        <v>1937.0327149637794</v>
      </c>
      <c r="BK17" s="355">
        <f t="shared" si="2"/>
        <v>1980.0739629037898</v>
      </c>
      <c r="BL17" s="355">
        <f t="shared" ref="BL17:BU17" si="3">BL4-BL16</f>
        <v>2071.6184511615079</v>
      </c>
      <c r="BM17" s="355">
        <f t="shared" si="3"/>
        <v>2457.9322396321481</v>
      </c>
      <c r="BN17" s="355">
        <f t="shared" si="3"/>
        <v>2651.7587673972803</v>
      </c>
      <c r="BO17" s="355">
        <f t="shared" si="3"/>
        <v>2691.2493936043288</v>
      </c>
      <c r="BP17" s="355">
        <f t="shared" si="3"/>
        <v>2775.3624294480583</v>
      </c>
      <c r="BQ17" s="355">
        <f t="shared" si="3"/>
        <v>0</v>
      </c>
      <c r="BR17" s="355">
        <f t="shared" si="3"/>
        <v>0</v>
      </c>
      <c r="BS17" s="355">
        <f t="shared" si="3"/>
        <v>0</v>
      </c>
      <c r="BT17" s="355">
        <f t="shared" si="3"/>
        <v>0</v>
      </c>
      <c r="BU17" s="355">
        <f t="shared" si="3"/>
        <v>0</v>
      </c>
      <c r="BV17" s="355">
        <f>BV4-BV16</f>
        <v>0</v>
      </c>
      <c r="BW17" s="355">
        <f>BW4-BW16</f>
        <v>0</v>
      </c>
      <c r="BX17" s="363">
        <f>BX4-BX16</f>
        <v>0</v>
      </c>
      <c r="BY17" s="363">
        <f>BY4-BY16</f>
        <v>0</v>
      </c>
      <c r="BZ17" s="356">
        <f>BZ4-BZ16</f>
        <v>0</v>
      </c>
    </row>
    <row r="18" spans="1:78" ht="26.25" customHeight="1" x14ac:dyDescent="0.2">
      <c r="A18" s="236"/>
      <c r="B18" s="310" t="s">
        <v>420</v>
      </c>
      <c r="C18" s="38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63"/>
      <c r="BY18" s="363"/>
      <c r="BZ18" s="356"/>
    </row>
    <row r="19" spans="1:78" x14ac:dyDescent="0.2">
      <c r="A19" s="386"/>
      <c r="B19" s="120" t="s">
        <v>421</v>
      </c>
      <c r="C19" s="385"/>
      <c r="D19" s="355">
        <v>0</v>
      </c>
      <c r="E19" s="355">
        <v>0</v>
      </c>
      <c r="F19" s="355">
        <v>0</v>
      </c>
      <c r="G19" s="355">
        <v>0</v>
      </c>
      <c r="H19" s="355">
        <v>0</v>
      </c>
      <c r="I19" s="355">
        <v>0</v>
      </c>
      <c r="J19" s="355">
        <v>0</v>
      </c>
      <c r="K19" s="355">
        <v>0</v>
      </c>
      <c r="L19" s="355">
        <v>0</v>
      </c>
      <c r="M19" s="355">
        <v>0</v>
      </c>
      <c r="N19" s="355">
        <v>0</v>
      </c>
      <c r="O19" s="355">
        <v>0</v>
      </c>
      <c r="P19" s="355">
        <v>0</v>
      </c>
      <c r="Q19" s="355">
        <v>0</v>
      </c>
      <c r="R19" s="355">
        <v>0</v>
      </c>
      <c r="S19" s="355">
        <v>0</v>
      </c>
      <c r="T19" s="355">
        <v>0</v>
      </c>
      <c r="U19" s="355">
        <v>0</v>
      </c>
      <c r="V19" s="355">
        <v>0</v>
      </c>
      <c r="W19" s="355">
        <v>0</v>
      </c>
      <c r="X19" s="355">
        <v>0</v>
      </c>
      <c r="Y19" s="355">
        <v>0</v>
      </c>
      <c r="Z19" s="355">
        <v>0</v>
      </c>
      <c r="AA19" s="355">
        <v>0</v>
      </c>
      <c r="AB19" s="355">
        <v>0</v>
      </c>
      <c r="AC19" s="355">
        <v>0</v>
      </c>
      <c r="AD19" s="355">
        <v>0</v>
      </c>
      <c r="AE19" s="355">
        <v>0</v>
      </c>
      <c r="AF19" s="355">
        <v>0</v>
      </c>
      <c r="AG19" s="355">
        <v>0</v>
      </c>
      <c r="AH19" s="355">
        <v>189.0604099893182</v>
      </c>
      <c r="AI19" s="355">
        <v>217.24186395918002</v>
      </c>
      <c r="AJ19" s="355">
        <v>291.64676658977385</v>
      </c>
      <c r="AK19" s="355">
        <v>435.79447132057123</v>
      </c>
      <c r="AL19" s="355">
        <v>531.64070822038082</v>
      </c>
      <c r="AM19" s="355">
        <v>599.91337522552976</v>
      </c>
      <c r="AN19" s="355">
        <v>667.59777746960162</v>
      </c>
      <c r="AO19" s="355">
        <v>730.54411349699535</v>
      </c>
      <c r="AP19" s="355">
        <v>805.60849456809274</v>
      </c>
      <c r="AQ19" s="355">
        <v>838.18835992187337</v>
      </c>
      <c r="AR19" s="355">
        <v>760.26900000000001</v>
      </c>
      <c r="AS19" s="355">
        <v>936.29321192193368</v>
      </c>
      <c r="AT19" s="355">
        <v>1162.117</v>
      </c>
      <c r="AU19" s="355">
        <v>670.327</v>
      </c>
      <c r="AV19" s="355">
        <v>724.20100000000002</v>
      </c>
      <c r="AW19" s="355">
        <v>941.47799999999995</v>
      </c>
      <c r="AX19" s="355">
        <v>973.24916299999973</v>
      </c>
      <c r="AY19" s="355">
        <v>991.50290500000006</v>
      </c>
      <c r="AZ19" s="355">
        <v>1035.1050220000002</v>
      </c>
      <c r="BA19" s="355">
        <v>1079.5440269999999</v>
      </c>
      <c r="BB19" s="355">
        <v>1124.7226409999994</v>
      </c>
      <c r="BC19" s="355">
        <v>1163.735510948489</v>
      </c>
      <c r="BD19" s="355">
        <v>1229.3620240181656</v>
      </c>
      <c r="BE19" s="355">
        <v>1349.4457237699216</v>
      </c>
      <c r="BF19" s="355">
        <v>1430.8457317625675</v>
      </c>
      <c r="BG19" s="355">
        <v>1612.517104499429</v>
      </c>
      <c r="BH19" s="355">
        <v>1828.5273484448542</v>
      </c>
      <c r="BI19" s="355">
        <v>1843.2959341159444</v>
      </c>
      <c r="BJ19" s="355">
        <v>2003.9939900362206</v>
      </c>
      <c r="BK19" s="355">
        <v>2046.6136160962108</v>
      </c>
      <c r="BL19" s="355">
        <v>2162.8252108384918</v>
      </c>
      <c r="BM19" s="355">
        <v>2239.7459853678515</v>
      </c>
      <c r="BN19" s="355">
        <v>2273.0145576027198</v>
      </c>
      <c r="BO19" s="355">
        <v>2227.1295013956719</v>
      </c>
      <c r="BP19" s="355">
        <v>2136.5856605519407</v>
      </c>
      <c r="BQ19" s="355">
        <v>0</v>
      </c>
      <c r="BR19" s="355">
        <v>0</v>
      </c>
      <c r="BS19" s="355">
        <v>0</v>
      </c>
      <c r="BT19" s="355">
        <v>0</v>
      </c>
      <c r="BU19" s="355">
        <v>0</v>
      </c>
      <c r="BV19" s="355">
        <v>0</v>
      </c>
      <c r="BW19" s="355">
        <v>0</v>
      </c>
      <c r="BX19" s="363">
        <v>0</v>
      </c>
      <c r="BY19" s="363">
        <v>0</v>
      </c>
      <c r="BZ19" s="356">
        <v>0</v>
      </c>
    </row>
    <row r="20" spans="1:78" x14ac:dyDescent="0.2">
      <c r="A20" s="386"/>
      <c r="B20" s="120" t="s">
        <v>366</v>
      </c>
      <c r="C20" s="385"/>
      <c r="D20" s="355">
        <v>0</v>
      </c>
      <c r="E20" s="355">
        <v>0</v>
      </c>
      <c r="F20" s="355">
        <v>0</v>
      </c>
      <c r="G20" s="355">
        <v>0</v>
      </c>
      <c r="H20" s="355">
        <v>0</v>
      </c>
      <c r="I20" s="355">
        <v>0</v>
      </c>
      <c r="J20" s="355">
        <v>0</v>
      </c>
      <c r="K20" s="355">
        <v>0</v>
      </c>
      <c r="L20" s="355">
        <v>0</v>
      </c>
      <c r="M20" s="355">
        <v>0</v>
      </c>
      <c r="N20" s="355">
        <v>0</v>
      </c>
      <c r="O20" s="355">
        <v>0</v>
      </c>
      <c r="P20" s="355">
        <v>0</v>
      </c>
      <c r="Q20" s="355">
        <v>0</v>
      </c>
      <c r="R20" s="355">
        <v>0</v>
      </c>
      <c r="S20" s="355">
        <v>0</v>
      </c>
      <c r="T20" s="355">
        <v>0</v>
      </c>
      <c r="U20" s="355">
        <v>0</v>
      </c>
      <c r="V20" s="355">
        <v>0</v>
      </c>
      <c r="W20" s="355">
        <v>0</v>
      </c>
      <c r="X20" s="355">
        <v>0</v>
      </c>
      <c r="Y20" s="355">
        <v>0</v>
      </c>
      <c r="Z20" s="355">
        <v>0</v>
      </c>
      <c r="AA20" s="355">
        <v>0</v>
      </c>
      <c r="AB20" s="355">
        <v>0</v>
      </c>
      <c r="AC20" s="355">
        <v>0</v>
      </c>
      <c r="AD20" s="355">
        <v>0</v>
      </c>
      <c r="AE20" s="355">
        <v>0</v>
      </c>
      <c r="AF20" s="355">
        <v>0</v>
      </c>
      <c r="AG20" s="355">
        <v>0</v>
      </c>
      <c r="AH20" s="355">
        <v>27.502827272667155</v>
      </c>
      <c r="AI20" s="355">
        <v>31.585852043726426</v>
      </c>
      <c r="AJ20" s="355">
        <v>42.384582121077884</v>
      </c>
      <c r="AK20" s="355">
        <v>63.213077234706887</v>
      </c>
      <c r="AL20" s="355">
        <v>76.776376134597115</v>
      </c>
      <c r="AM20" s="355">
        <v>86.294927523123278</v>
      </c>
      <c r="AN20" s="355">
        <v>96.19980924653629</v>
      </c>
      <c r="AO20" s="355">
        <v>104.64116166965778</v>
      </c>
      <c r="AP20" s="355">
        <v>116.03413200590694</v>
      </c>
      <c r="AQ20" s="355">
        <v>120.6229520803748</v>
      </c>
      <c r="AR20" s="355">
        <v>83.058999999999997</v>
      </c>
      <c r="AS20" s="355">
        <v>114.8284154022263</v>
      </c>
      <c r="AT20" s="355">
        <v>166.71700000000001</v>
      </c>
      <c r="AU20" s="355">
        <v>112.279</v>
      </c>
      <c r="AV20" s="355">
        <v>146.14699999999999</v>
      </c>
      <c r="AW20" s="355">
        <v>188.857</v>
      </c>
      <c r="AX20" s="355">
        <v>237.89668399999994</v>
      </c>
      <c r="AY20" s="355">
        <v>279.43384600000002</v>
      </c>
      <c r="AZ20" s="355">
        <v>318.77796300000006</v>
      </c>
      <c r="BA20" s="355">
        <v>366.771837</v>
      </c>
      <c r="BB20" s="355">
        <v>408.74446599999976</v>
      </c>
      <c r="BC20" s="355">
        <v>444.9005951357899</v>
      </c>
      <c r="BD20" s="355">
        <v>486.32011499999982</v>
      </c>
      <c r="BE20" s="355">
        <v>528.76477520781191</v>
      </c>
      <c r="BF20" s="355">
        <v>593.43878223860281</v>
      </c>
      <c r="BG20" s="355">
        <v>700.71103272999665</v>
      </c>
      <c r="BH20" s="355">
        <v>750.02694315173312</v>
      </c>
      <c r="BI20" s="355">
        <v>839.96132516636135</v>
      </c>
      <c r="BJ20" s="355">
        <v>805.30950638016247</v>
      </c>
      <c r="BK20" s="355">
        <v>828.09404862651547</v>
      </c>
      <c r="BL20" s="355">
        <v>869.82127433533924</v>
      </c>
      <c r="BM20" s="355">
        <v>950.96467470191726</v>
      </c>
      <c r="BN20" s="355">
        <v>1008.5423032163782</v>
      </c>
      <c r="BO20" s="355">
        <v>1020.7892962954842</v>
      </c>
      <c r="BP20" s="355">
        <v>1035.9458838204823</v>
      </c>
      <c r="BQ20" s="355">
        <v>0</v>
      </c>
      <c r="BR20" s="355">
        <v>0</v>
      </c>
      <c r="BS20" s="355">
        <v>0</v>
      </c>
      <c r="BT20" s="355">
        <v>0</v>
      </c>
      <c r="BU20" s="355">
        <v>0</v>
      </c>
      <c r="BV20" s="355">
        <v>0</v>
      </c>
      <c r="BW20" s="355">
        <v>0</v>
      </c>
      <c r="BX20" s="363">
        <v>0</v>
      </c>
      <c r="BY20" s="363">
        <v>0</v>
      </c>
      <c r="BZ20" s="356">
        <v>0</v>
      </c>
    </row>
    <row r="21" spans="1:78" x14ac:dyDescent="0.2">
      <c r="A21" s="386"/>
      <c r="B21" s="120" t="s">
        <v>422</v>
      </c>
      <c r="C21" s="385"/>
      <c r="D21" s="355">
        <v>0</v>
      </c>
      <c r="E21" s="355">
        <v>0</v>
      </c>
      <c r="F21" s="355">
        <v>0</v>
      </c>
      <c r="G21" s="355">
        <v>0</v>
      </c>
      <c r="H21" s="355">
        <v>0</v>
      </c>
      <c r="I21" s="355">
        <v>0</v>
      </c>
      <c r="J21" s="355">
        <v>0</v>
      </c>
      <c r="K21" s="355">
        <v>0</v>
      </c>
      <c r="L21" s="355">
        <v>0</v>
      </c>
      <c r="M21" s="355">
        <v>0</v>
      </c>
      <c r="N21" s="355">
        <v>0</v>
      </c>
      <c r="O21" s="355">
        <v>0</v>
      </c>
      <c r="P21" s="355">
        <v>0</v>
      </c>
      <c r="Q21" s="355">
        <v>0</v>
      </c>
      <c r="R21" s="355">
        <v>0</v>
      </c>
      <c r="S21" s="355">
        <v>0</v>
      </c>
      <c r="T21" s="355">
        <v>0</v>
      </c>
      <c r="U21" s="355">
        <v>0</v>
      </c>
      <c r="V21" s="355">
        <v>0</v>
      </c>
      <c r="W21" s="355">
        <v>0</v>
      </c>
      <c r="X21" s="355">
        <v>0</v>
      </c>
      <c r="Y21" s="355">
        <v>0</v>
      </c>
      <c r="Z21" s="355">
        <v>0</v>
      </c>
      <c r="AA21" s="355">
        <v>0</v>
      </c>
      <c r="AB21" s="355">
        <v>0</v>
      </c>
      <c r="AC21" s="355">
        <v>0</v>
      </c>
      <c r="AD21" s="355">
        <v>0</v>
      </c>
      <c r="AE21" s="355">
        <v>0</v>
      </c>
      <c r="AF21" s="355">
        <v>0</v>
      </c>
      <c r="AG21" s="355">
        <v>0</v>
      </c>
      <c r="AH21" s="355">
        <v>88.945632781705058</v>
      </c>
      <c r="AI21" s="355">
        <v>102.63989716099778</v>
      </c>
      <c r="AJ21" s="355">
        <v>138.3856917255178</v>
      </c>
      <c r="AK21" s="355">
        <v>205.51754927689734</v>
      </c>
      <c r="AL21" s="355">
        <v>249.99250242525952</v>
      </c>
      <c r="AM21" s="355">
        <v>281.05739095461479</v>
      </c>
      <c r="AN21" s="355">
        <v>312.24655644943772</v>
      </c>
      <c r="AO21" s="355">
        <v>341.18609501439198</v>
      </c>
      <c r="AP21" s="355">
        <v>377.30402508543466</v>
      </c>
      <c r="AQ21" s="355">
        <v>392.27715570427546</v>
      </c>
      <c r="AR21" s="355">
        <v>216.39</v>
      </c>
      <c r="AS21" s="355">
        <v>243.14730758287362</v>
      </c>
      <c r="AT21" s="355">
        <v>222.857</v>
      </c>
      <c r="AU21" s="355">
        <v>185.916</v>
      </c>
      <c r="AV21" s="355">
        <v>219.042</v>
      </c>
      <c r="AW21" s="355">
        <v>306.87099999999998</v>
      </c>
      <c r="AX21" s="355">
        <v>345.70058699999993</v>
      </c>
      <c r="AY21" s="355">
        <v>383.72152899999998</v>
      </c>
      <c r="AZ21" s="355">
        <v>408.69452700000005</v>
      </c>
      <c r="BA21" s="355">
        <v>423.69869799999998</v>
      </c>
      <c r="BB21" s="355">
        <v>442.26725699999969</v>
      </c>
      <c r="BC21" s="355">
        <v>458.38614234181148</v>
      </c>
      <c r="BD21" s="355">
        <v>449.61359899999985</v>
      </c>
      <c r="BE21" s="355">
        <v>447.65738801479245</v>
      </c>
      <c r="BF21" s="355">
        <v>456.77495423193301</v>
      </c>
      <c r="BG21" s="355">
        <v>524.55682653580504</v>
      </c>
      <c r="BH21" s="355">
        <v>571.40950903414523</v>
      </c>
      <c r="BI21" s="355">
        <v>632.58899092529441</v>
      </c>
      <c r="BJ21" s="355">
        <v>623.4840715467576</v>
      </c>
      <c r="BK21" s="355">
        <v>618.93076704709995</v>
      </c>
      <c r="BL21" s="355">
        <v>631.6028273544332</v>
      </c>
      <c r="BM21" s="355">
        <v>678.72746288485951</v>
      </c>
      <c r="BN21" s="355">
        <v>743.17843271133438</v>
      </c>
      <c r="BO21" s="355">
        <v>750.37605441262167</v>
      </c>
      <c r="BP21" s="355">
        <v>756.7359161644182</v>
      </c>
      <c r="BQ21" s="355">
        <v>0</v>
      </c>
      <c r="BR21" s="355">
        <v>0</v>
      </c>
      <c r="BS21" s="355">
        <v>0</v>
      </c>
      <c r="BT21" s="355">
        <v>0</v>
      </c>
      <c r="BU21" s="355">
        <v>0</v>
      </c>
      <c r="BV21" s="355">
        <v>0</v>
      </c>
      <c r="BW21" s="355">
        <v>0</v>
      </c>
      <c r="BX21" s="363">
        <v>0</v>
      </c>
      <c r="BY21" s="363">
        <v>0</v>
      </c>
      <c r="BZ21" s="356">
        <v>0</v>
      </c>
    </row>
    <row r="22" spans="1:78" x14ac:dyDescent="0.2">
      <c r="A22" s="386"/>
      <c r="B22" s="120" t="s">
        <v>322</v>
      </c>
      <c r="C22" s="385"/>
      <c r="D22" s="355">
        <v>0</v>
      </c>
      <c r="E22" s="355">
        <v>0</v>
      </c>
      <c r="F22" s="355">
        <v>0</v>
      </c>
      <c r="G22" s="355">
        <v>0</v>
      </c>
      <c r="H22" s="355">
        <v>0</v>
      </c>
      <c r="I22" s="355">
        <v>0</v>
      </c>
      <c r="J22" s="355">
        <v>0</v>
      </c>
      <c r="K22" s="355">
        <v>0</v>
      </c>
      <c r="L22" s="355">
        <v>0</v>
      </c>
      <c r="M22" s="355">
        <v>0</v>
      </c>
      <c r="N22" s="355">
        <v>0</v>
      </c>
      <c r="O22" s="355">
        <v>0</v>
      </c>
      <c r="P22" s="355">
        <v>0</v>
      </c>
      <c r="Q22" s="355">
        <v>0</v>
      </c>
      <c r="R22" s="355">
        <v>0</v>
      </c>
      <c r="S22" s="355">
        <v>0</v>
      </c>
      <c r="T22" s="355">
        <v>0</v>
      </c>
      <c r="U22" s="355">
        <v>0</v>
      </c>
      <c r="V22" s="355">
        <v>0</v>
      </c>
      <c r="W22" s="355">
        <v>0</v>
      </c>
      <c r="X22" s="355">
        <v>0</v>
      </c>
      <c r="Y22" s="355">
        <v>0</v>
      </c>
      <c r="Z22" s="355">
        <v>0</v>
      </c>
      <c r="AA22" s="355">
        <v>0</v>
      </c>
      <c r="AB22" s="355">
        <v>0</v>
      </c>
      <c r="AC22" s="355">
        <v>0</v>
      </c>
      <c r="AD22" s="355">
        <v>0</v>
      </c>
      <c r="AE22" s="355">
        <v>0</v>
      </c>
      <c r="AF22" s="355">
        <v>0</v>
      </c>
      <c r="AG22" s="355">
        <v>0</v>
      </c>
      <c r="AH22" s="355">
        <v>73.242794596669199</v>
      </c>
      <c r="AI22" s="355">
        <v>85.168081893459714</v>
      </c>
      <c r="AJ22" s="355">
        <v>115.30566723086193</v>
      </c>
      <c r="AK22" s="355">
        <v>169.32691721496712</v>
      </c>
      <c r="AL22" s="355">
        <v>204.21808645897408</v>
      </c>
      <c r="AM22" s="355">
        <v>227.83044737490729</v>
      </c>
      <c r="AN22" s="355">
        <v>252.51033820403745</v>
      </c>
      <c r="AO22" s="355">
        <v>274.82477751762963</v>
      </c>
      <c r="AP22" s="355">
        <v>305.30618267506998</v>
      </c>
      <c r="AQ22" s="355">
        <v>317.94417999582299</v>
      </c>
      <c r="AR22" s="355">
        <v>223.36600000000001</v>
      </c>
      <c r="AS22" s="355">
        <v>286.63975529133552</v>
      </c>
      <c r="AT22" s="355">
        <v>372.90100000000001</v>
      </c>
      <c r="AU22" s="355">
        <v>327.95400000000001</v>
      </c>
      <c r="AV22" s="355">
        <v>480.35</v>
      </c>
      <c r="AW22" s="355">
        <v>380.02</v>
      </c>
      <c r="AX22" s="355">
        <v>382.28165999999993</v>
      </c>
      <c r="AY22" s="355">
        <v>366.89570099999997</v>
      </c>
      <c r="AZ22" s="355">
        <v>361.93527000000006</v>
      </c>
      <c r="BA22" s="355">
        <v>314.93220000000008</v>
      </c>
      <c r="BB22" s="355">
        <v>270.82839699999982</v>
      </c>
      <c r="BC22" s="355">
        <v>249.93090682948699</v>
      </c>
      <c r="BD22" s="355">
        <v>226.13233899999992</v>
      </c>
      <c r="BE22" s="355">
        <v>192.60883676756498</v>
      </c>
      <c r="BF22" s="355">
        <v>192.05057165464862</v>
      </c>
      <c r="BG22" s="355">
        <v>171.31617186991193</v>
      </c>
      <c r="BH22" s="355">
        <v>217.85321717670377</v>
      </c>
      <c r="BI22" s="355">
        <v>241.13550347906477</v>
      </c>
      <c r="BJ22" s="355">
        <v>243.50566881771863</v>
      </c>
      <c r="BK22" s="355">
        <v>242.59360966221021</v>
      </c>
      <c r="BL22" s="355">
        <v>285.76615929922252</v>
      </c>
      <c r="BM22" s="355">
        <v>460.43987830568727</v>
      </c>
      <c r="BN22" s="355">
        <v>455.5631536628552</v>
      </c>
      <c r="BO22" s="355">
        <v>451.67751435741542</v>
      </c>
      <c r="BP22" s="355">
        <v>463.81295775151688</v>
      </c>
      <c r="BQ22" s="355">
        <v>0</v>
      </c>
      <c r="BR22" s="355">
        <v>0</v>
      </c>
      <c r="BS22" s="355">
        <v>0</v>
      </c>
      <c r="BT22" s="355">
        <v>0</v>
      </c>
      <c r="BU22" s="355">
        <v>0</v>
      </c>
      <c r="BV22" s="355">
        <v>0</v>
      </c>
      <c r="BW22" s="355">
        <v>0</v>
      </c>
      <c r="BX22" s="363">
        <v>0</v>
      </c>
      <c r="BY22" s="363">
        <v>0</v>
      </c>
      <c r="BZ22" s="356">
        <v>0</v>
      </c>
    </row>
    <row r="23" spans="1:78" x14ac:dyDescent="0.2">
      <c r="A23" s="310"/>
      <c r="B23" s="120" t="s">
        <v>423</v>
      </c>
      <c r="C23" s="385"/>
      <c r="D23" s="355">
        <v>0</v>
      </c>
      <c r="E23" s="355">
        <v>0</v>
      </c>
      <c r="F23" s="355">
        <v>0</v>
      </c>
      <c r="G23" s="355">
        <v>0</v>
      </c>
      <c r="H23" s="355">
        <v>0</v>
      </c>
      <c r="I23" s="355">
        <v>0</v>
      </c>
      <c r="J23" s="355">
        <v>0</v>
      </c>
      <c r="K23" s="355">
        <v>0</v>
      </c>
      <c r="L23" s="355">
        <v>0</v>
      </c>
      <c r="M23" s="355">
        <v>0</v>
      </c>
      <c r="N23" s="355">
        <v>0</v>
      </c>
      <c r="O23" s="355">
        <v>0</v>
      </c>
      <c r="P23" s="355">
        <v>0</v>
      </c>
      <c r="Q23" s="355">
        <v>0</v>
      </c>
      <c r="R23" s="355">
        <v>0</v>
      </c>
      <c r="S23" s="355">
        <v>0</v>
      </c>
      <c r="T23" s="355">
        <v>0</v>
      </c>
      <c r="U23" s="355">
        <v>0</v>
      </c>
      <c r="V23" s="355">
        <v>0</v>
      </c>
      <c r="W23" s="355">
        <v>0</v>
      </c>
      <c r="X23" s="355">
        <v>0</v>
      </c>
      <c r="Y23" s="355">
        <v>0</v>
      </c>
      <c r="Z23" s="355">
        <v>0</v>
      </c>
      <c r="AA23" s="355">
        <v>0</v>
      </c>
      <c r="AB23" s="355">
        <v>0</v>
      </c>
      <c r="AC23" s="355">
        <v>0</v>
      </c>
      <c r="AD23" s="355">
        <v>0</v>
      </c>
      <c r="AE23" s="355">
        <v>0</v>
      </c>
      <c r="AF23" s="355">
        <v>0</v>
      </c>
      <c r="AG23" s="355">
        <v>0</v>
      </c>
      <c r="AH23" s="355">
        <v>7.2483353596404072</v>
      </c>
      <c r="AI23" s="355">
        <v>8.3643049426361529</v>
      </c>
      <c r="AJ23" s="355">
        <v>11.277292332768525</v>
      </c>
      <c r="AK23" s="355">
        <v>16.747984952857394</v>
      </c>
      <c r="AL23" s="355">
        <v>20.372326760788525</v>
      </c>
      <c r="AM23" s="355">
        <v>22.903858921824849</v>
      </c>
      <c r="AN23" s="355">
        <v>25.445518630386744</v>
      </c>
      <c r="AO23" s="355">
        <v>27.803852301325378</v>
      </c>
      <c r="AP23" s="355">
        <v>30.747165665495459</v>
      </c>
      <c r="AQ23" s="355">
        <v>31.967352297653349</v>
      </c>
      <c r="AR23" s="355">
        <v>82.050000000000196</v>
      </c>
      <c r="AS23" s="355">
        <v>118.75330980163085</v>
      </c>
      <c r="AT23" s="355">
        <v>198.21799999999985</v>
      </c>
      <c r="AU23" s="355">
        <v>107.69100000000003</v>
      </c>
      <c r="AV23" s="355">
        <v>122.83600000000021</v>
      </c>
      <c r="AW23" s="355">
        <v>122.67399999999998</v>
      </c>
      <c r="AX23" s="355">
        <v>138.08320000000001</v>
      </c>
      <c r="AY23" s="355">
        <v>167.11695100000003</v>
      </c>
      <c r="AZ23" s="355">
        <v>186.09901000000005</v>
      </c>
      <c r="BA23" s="355">
        <v>209.73186299999998</v>
      </c>
      <c r="BB23" s="355">
        <v>205.84185399999987</v>
      </c>
      <c r="BC23" s="355">
        <v>193.93417053751386</v>
      </c>
      <c r="BD23" s="355">
        <v>183.09040199999998</v>
      </c>
      <c r="BE23" s="355">
        <v>167.34613042003627</v>
      </c>
      <c r="BF23" s="355">
        <v>160.82925848722746</v>
      </c>
      <c r="BG23" s="355">
        <v>217.02985962485695</v>
      </c>
      <c r="BH23" s="355">
        <v>189.16794511091098</v>
      </c>
      <c r="BI23" s="355">
        <v>217.10782131333502</v>
      </c>
      <c r="BJ23" s="355">
        <v>264.73346821914066</v>
      </c>
      <c r="BK23" s="355">
        <v>290.45553756796437</v>
      </c>
      <c r="BL23" s="355">
        <v>284.42819017251315</v>
      </c>
      <c r="BM23" s="355">
        <v>367.80022373968399</v>
      </c>
      <c r="BN23" s="355">
        <v>444.4748778067123</v>
      </c>
      <c r="BO23" s="355">
        <v>468.40652853880829</v>
      </c>
      <c r="BP23" s="355">
        <v>518.86767171164104</v>
      </c>
      <c r="BQ23" s="355">
        <v>0</v>
      </c>
      <c r="BR23" s="355">
        <v>0</v>
      </c>
      <c r="BS23" s="355">
        <v>0</v>
      </c>
      <c r="BT23" s="355">
        <v>0</v>
      </c>
      <c r="BU23" s="355">
        <v>0</v>
      </c>
      <c r="BV23" s="355">
        <v>0</v>
      </c>
      <c r="BW23" s="355">
        <v>0</v>
      </c>
      <c r="BX23" s="363">
        <v>0</v>
      </c>
      <c r="BY23" s="363">
        <v>0</v>
      </c>
      <c r="BZ23" s="356">
        <v>0</v>
      </c>
    </row>
    <row r="24" spans="1:78" ht="26.25" customHeight="1" x14ac:dyDescent="0.2">
      <c r="A24" s="386"/>
      <c r="B24" s="120" t="s">
        <v>424</v>
      </c>
      <c r="C24" s="385"/>
      <c r="D24" s="355">
        <f t="shared" ref="D24:AV24" si="4">SUM(D20:D23)</f>
        <v>0</v>
      </c>
      <c r="E24" s="355">
        <f t="shared" si="4"/>
        <v>0</v>
      </c>
      <c r="F24" s="355">
        <f t="shared" si="4"/>
        <v>0</v>
      </c>
      <c r="G24" s="355">
        <f t="shared" si="4"/>
        <v>0</v>
      </c>
      <c r="H24" s="355">
        <f t="shared" si="4"/>
        <v>0</v>
      </c>
      <c r="I24" s="355">
        <f t="shared" si="4"/>
        <v>0</v>
      </c>
      <c r="J24" s="355">
        <f t="shared" si="4"/>
        <v>0</v>
      </c>
      <c r="K24" s="355">
        <f t="shared" si="4"/>
        <v>0</v>
      </c>
      <c r="L24" s="355">
        <f t="shared" si="4"/>
        <v>0</v>
      </c>
      <c r="M24" s="355">
        <f t="shared" si="4"/>
        <v>0</v>
      </c>
      <c r="N24" s="355">
        <f t="shared" si="4"/>
        <v>0</v>
      </c>
      <c r="O24" s="355">
        <f t="shared" si="4"/>
        <v>0</v>
      </c>
      <c r="P24" s="355">
        <f t="shared" si="4"/>
        <v>0</v>
      </c>
      <c r="Q24" s="355">
        <f t="shared" si="4"/>
        <v>0</v>
      </c>
      <c r="R24" s="355">
        <f t="shared" si="4"/>
        <v>0</v>
      </c>
      <c r="S24" s="355">
        <f t="shared" si="4"/>
        <v>0</v>
      </c>
      <c r="T24" s="355">
        <f t="shared" si="4"/>
        <v>0</v>
      </c>
      <c r="U24" s="355">
        <f t="shared" si="4"/>
        <v>0</v>
      </c>
      <c r="V24" s="355">
        <f t="shared" si="4"/>
        <v>0</v>
      </c>
      <c r="W24" s="355">
        <f t="shared" si="4"/>
        <v>0</v>
      </c>
      <c r="X24" s="355">
        <f t="shared" si="4"/>
        <v>0</v>
      </c>
      <c r="Y24" s="355">
        <f t="shared" si="4"/>
        <v>0</v>
      </c>
      <c r="Z24" s="355">
        <f t="shared" si="4"/>
        <v>0</v>
      </c>
      <c r="AA24" s="355">
        <f t="shared" si="4"/>
        <v>0</v>
      </c>
      <c r="AB24" s="355">
        <f t="shared" si="4"/>
        <v>0</v>
      </c>
      <c r="AC24" s="355">
        <f t="shared" si="4"/>
        <v>0</v>
      </c>
      <c r="AD24" s="355">
        <f t="shared" si="4"/>
        <v>0</v>
      </c>
      <c r="AE24" s="355">
        <f t="shared" si="4"/>
        <v>0</v>
      </c>
      <c r="AF24" s="355">
        <f t="shared" si="4"/>
        <v>0</v>
      </c>
      <c r="AG24" s="355">
        <f t="shared" si="4"/>
        <v>0</v>
      </c>
      <c r="AH24" s="355">
        <f t="shared" si="4"/>
        <v>196.93959001068183</v>
      </c>
      <c r="AI24" s="355">
        <f t="shared" si="4"/>
        <v>227.75813604082006</v>
      </c>
      <c r="AJ24" s="355">
        <f t="shared" si="4"/>
        <v>307.35323341022615</v>
      </c>
      <c r="AK24" s="355">
        <f t="shared" si="4"/>
        <v>454.80552867942873</v>
      </c>
      <c r="AL24" s="355">
        <f t="shared" si="4"/>
        <v>551.35929177961918</v>
      </c>
      <c r="AM24" s="355">
        <f t="shared" si="4"/>
        <v>618.08662477447024</v>
      </c>
      <c r="AN24" s="355">
        <f t="shared" si="4"/>
        <v>686.40222253039815</v>
      </c>
      <c r="AO24" s="355">
        <f t="shared" si="4"/>
        <v>748.45588650300476</v>
      </c>
      <c r="AP24" s="355">
        <f t="shared" si="4"/>
        <v>829.39150543190704</v>
      </c>
      <c r="AQ24" s="355">
        <f t="shared" si="4"/>
        <v>862.81164007812663</v>
      </c>
      <c r="AR24" s="355">
        <f t="shared" si="4"/>
        <v>604.86500000000012</v>
      </c>
      <c r="AS24" s="355">
        <f t="shared" si="4"/>
        <v>763.36878807806625</v>
      </c>
      <c r="AT24" s="355">
        <f t="shared" si="4"/>
        <v>960.69299999999987</v>
      </c>
      <c r="AU24" s="355">
        <f t="shared" si="4"/>
        <v>733.84</v>
      </c>
      <c r="AV24" s="355">
        <f t="shared" si="4"/>
        <v>968.37500000000023</v>
      </c>
      <c r="AW24" s="355">
        <f>SUM(AW20:AW23)</f>
        <v>998.42199999999991</v>
      </c>
      <c r="AX24" s="355">
        <f t="shared" ref="AX24:BW24" si="5">SUM(AX20:AX23)</f>
        <v>1103.9621309999998</v>
      </c>
      <c r="AY24" s="355">
        <f t="shared" si="5"/>
        <v>1197.1680269999999</v>
      </c>
      <c r="AZ24" s="355">
        <f t="shared" si="5"/>
        <v>1275.5067700000002</v>
      </c>
      <c r="BA24" s="355">
        <f t="shared" si="5"/>
        <v>1315.1345980000001</v>
      </c>
      <c r="BB24" s="355">
        <f t="shared" si="5"/>
        <v>1327.6819739999989</v>
      </c>
      <c r="BC24" s="355">
        <f t="shared" si="5"/>
        <v>1347.1518148446023</v>
      </c>
      <c r="BD24" s="355">
        <f t="shared" si="5"/>
        <v>1345.1564549999996</v>
      </c>
      <c r="BE24" s="355">
        <f t="shared" si="5"/>
        <v>1336.3771304102056</v>
      </c>
      <c r="BF24" s="355">
        <f t="shared" si="5"/>
        <v>1403.0935666124119</v>
      </c>
      <c r="BG24" s="355">
        <f t="shared" si="5"/>
        <v>1613.6138907605705</v>
      </c>
      <c r="BH24" s="355">
        <f t="shared" si="5"/>
        <v>1728.4576144734931</v>
      </c>
      <c r="BI24" s="355">
        <f t="shared" si="5"/>
        <v>1930.7936408840555</v>
      </c>
      <c r="BJ24" s="355">
        <f t="shared" si="5"/>
        <v>1937.0327149637794</v>
      </c>
      <c r="BK24" s="355">
        <f t="shared" si="5"/>
        <v>1980.0739629037898</v>
      </c>
      <c r="BL24" s="355">
        <f t="shared" si="5"/>
        <v>2071.6184511615079</v>
      </c>
      <c r="BM24" s="355">
        <f t="shared" si="5"/>
        <v>2457.9322396321481</v>
      </c>
      <c r="BN24" s="355">
        <f t="shared" si="5"/>
        <v>2651.7587673972803</v>
      </c>
      <c r="BO24" s="355">
        <f t="shared" si="5"/>
        <v>2691.2493936043297</v>
      </c>
      <c r="BP24" s="355">
        <f t="shared" si="5"/>
        <v>2775.3624294480583</v>
      </c>
      <c r="BQ24" s="355">
        <f t="shared" si="5"/>
        <v>0</v>
      </c>
      <c r="BR24" s="355">
        <f t="shared" si="5"/>
        <v>0</v>
      </c>
      <c r="BS24" s="355">
        <f t="shared" si="5"/>
        <v>0</v>
      </c>
      <c r="BT24" s="355">
        <f t="shared" si="5"/>
        <v>0</v>
      </c>
      <c r="BU24" s="355">
        <f t="shared" si="5"/>
        <v>0</v>
      </c>
      <c r="BV24" s="355">
        <f t="shared" si="5"/>
        <v>0</v>
      </c>
      <c r="BW24" s="355">
        <f t="shared" si="5"/>
        <v>0</v>
      </c>
      <c r="BX24" s="363">
        <f>SUM(BX20:BX23)</f>
        <v>0</v>
      </c>
      <c r="BY24" s="363">
        <f>SUM(BY20:BY23)</f>
        <v>0</v>
      </c>
      <c r="BZ24" s="356">
        <f>SUM(BZ20:BZ23)</f>
        <v>0</v>
      </c>
    </row>
    <row r="25" spans="1:78" ht="26.25" customHeight="1" x14ac:dyDescent="0.2">
      <c r="A25" s="236"/>
      <c r="B25" s="310" t="s">
        <v>425</v>
      </c>
      <c r="C25" s="38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63"/>
      <c r="BY25" s="363"/>
      <c r="BZ25" s="356"/>
    </row>
    <row r="26" spans="1:78" x14ac:dyDescent="0.2">
      <c r="A26" s="386"/>
      <c r="B26" s="120" t="s">
        <v>22</v>
      </c>
      <c r="C26" s="385"/>
      <c r="D26" s="355">
        <f t="shared" ref="D26:AU26" si="6">SUM(D27:D29)</f>
        <v>0</v>
      </c>
      <c r="E26" s="355">
        <f t="shared" si="6"/>
        <v>0</v>
      </c>
      <c r="F26" s="355">
        <f t="shared" si="6"/>
        <v>0</v>
      </c>
      <c r="G26" s="355">
        <f t="shared" si="6"/>
        <v>0</v>
      </c>
      <c r="H26" s="355">
        <f t="shared" si="6"/>
        <v>0</v>
      </c>
      <c r="I26" s="355">
        <f t="shared" si="6"/>
        <v>0</v>
      </c>
      <c r="J26" s="355">
        <f t="shared" si="6"/>
        <v>0</v>
      </c>
      <c r="K26" s="355">
        <f t="shared" si="6"/>
        <v>0</v>
      </c>
      <c r="L26" s="355">
        <f t="shared" si="6"/>
        <v>0</v>
      </c>
      <c r="M26" s="355">
        <f t="shared" si="6"/>
        <v>0</v>
      </c>
      <c r="N26" s="355">
        <f t="shared" si="6"/>
        <v>0</v>
      </c>
      <c r="O26" s="355">
        <f t="shared" si="6"/>
        <v>0</v>
      </c>
      <c r="P26" s="355">
        <f t="shared" si="6"/>
        <v>0</v>
      </c>
      <c r="Q26" s="355">
        <f t="shared" si="6"/>
        <v>0</v>
      </c>
      <c r="R26" s="355">
        <f t="shared" si="6"/>
        <v>0</v>
      </c>
      <c r="S26" s="355">
        <f t="shared" si="6"/>
        <v>0</v>
      </c>
      <c r="T26" s="355">
        <f t="shared" si="6"/>
        <v>0</v>
      </c>
      <c r="U26" s="355">
        <f t="shared" si="6"/>
        <v>0</v>
      </c>
      <c r="V26" s="355">
        <f t="shared" si="6"/>
        <v>0</v>
      </c>
      <c r="W26" s="355">
        <f t="shared" si="6"/>
        <v>0</v>
      </c>
      <c r="X26" s="355">
        <f t="shared" si="6"/>
        <v>0</v>
      </c>
      <c r="Y26" s="355">
        <f t="shared" si="6"/>
        <v>0</v>
      </c>
      <c r="Z26" s="355">
        <f t="shared" si="6"/>
        <v>0</v>
      </c>
      <c r="AA26" s="355">
        <f t="shared" si="6"/>
        <v>0</v>
      </c>
      <c r="AB26" s="355">
        <f t="shared" si="6"/>
        <v>0</v>
      </c>
      <c r="AC26" s="355">
        <f t="shared" si="6"/>
        <v>0</v>
      </c>
      <c r="AD26" s="355">
        <f t="shared" si="6"/>
        <v>0</v>
      </c>
      <c r="AE26" s="355">
        <f t="shared" si="6"/>
        <v>0</v>
      </c>
      <c r="AF26" s="355">
        <f t="shared" si="6"/>
        <v>0</v>
      </c>
      <c r="AG26" s="355">
        <f t="shared" si="6"/>
        <v>0</v>
      </c>
      <c r="AH26" s="355">
        <f t="shared" si="6"/>
        <v>0</v>
      </c>
      <c r="AI26" s="355">
        <f t="shared" si="6"/>
        <v>0</v>
      </c>
      <c r="AJ26" s="355">
        <f t="shared" si="6"/>
        <v>0</v>
      </c>
      <c r="AK26" s="355">
        <f t="shared" si="6"/>
        <v>0</v>
      </c>
      <c r="AL26" s="355">
        <f t="shared" si="6"/>
        <v>0</v>
      </c>
      <c r="AM26" s="355">
        <f t="shared" si="6"/>
        <v>0</v>
      </c>
      <c r="AN26" s="355">
        <f t="shared" si="6"/>
        <v>0</v>
      </c>
      <c r="AO26" s="355">
        <f t="shared" si="6"/>
        <v>0</v>
      </c>
      <c r="AP26" s="355">
        <f t="shared" si="6"/>
        <v>0</v>
      </c>
      <c r="AQ26" s="355">
        <f t="shared" si="6"/>
        <v>0</v>
      </c>
      <c r="AR26" s="355">
        <f t="shared" si="6"/>
        <v>0</v>
      </c>
      <c r="AS26" s="355">
        <f t="shared" si="6"/>
        <v>0</v>
      </c>
      <c r="AT26" s="355">
        <f t="shared" si="6"/>
        <v>0</v>
      </c>
      <c r="AU26" s="355">
        <f t="shared" si="6"/>
        <v>0</v>
      </c>
      <c r="AV26" s="355">
        <f>SUM(AV27:AV29)</f>
        <v>0</v>
      </c>
      <c r="AW26" s="355">
        <f>SUM(AW27:AW29)</f>
        <v>1939.9</v>
      </c>
      <c r="AX26" s="355">
        <f t="shared" ref="AX26:BZ26" si="7">SUM(AX27:AX29)</f>
        <v>2077.2112939999997</v>
      </c>
      <c r="AY26" s="355">
        <f t="shared" si="7"/>
        <v>2188.6709320000004</v>
      </c>
      <c r="AZ26" s="355">
        <f t="shared" si="7"/>
        <v>2310.6117920000002</v>
      </c>
      <c r="BA26" s="355">
        <f t="shared" si="7"/>
        <v>2394.6786249999996</v>
      </c>
      <c r="BB26" s="355">
        <f t="shared" si="7"/>
        <v>2452.4046149999999</v>
      </c>
      <c r="BC26" s="355">
        <f t="shared" si="7"/>
        <v>2510.8873257930918</v>
      </c>
      <c r="BD26" s="355">
        <f t="shared" si="7"/>
        <v>2574.5184790181661</v>
      </c>
      <c r="BE26" s="355">
        <f t="shared" si="7"/>
        <v>2685.8228541801273</v>
      </c>
      <c r="BF26" s="355">
        <f t="shared" si="7"/>
        <v>2833.9392983749799</v>
      </c>
      <c r="BG26" s="355">
        <f t="shared" si="7"/>
        <v>3226.1309952600004</v>
      </c>
      <c r="BH26" s="355">
        <f t="shared" si="7"/>
        <v>3556.9849629183477</v>
      </c>
      <c r="BI26" s="355">
        <f t="shared" si="7"/>
        <v>3774.0895750000004</v>
      </c>
      <c r="BJ26" s="355">
        <f t="shared" si="7"/>
        <v>3941.0267050000002</v>
      </c>
      <c r="BK26" s="355">
        <f t="shared" si="7"/>
        <v>4026.6875789999999</v>
      </c>
      <c r="BL26" s="355">
        <f t="shared" si="7"/>
        <v>4234.4436619999997</v>
      </c>
      <c r="BM26" s="355">
        <f t="shared" si="7"/>
        <v>4697.6782249999997</v>
      </c>
      <c r="BN26" s="355">
        <f t="shared" si="7"/>
        <v>4924.7733250000001</v>
      </c>
      <c r="BO26" s="355">
        <f t="shared" si="7"/>
        <v>4918.3788950000007</v>
      </c>
      <c r="BP26" s="355">
        <f t="shared" si="7"/>
        <v>4911.948089999999</v>
      </c>
      <c r="BQ26" s="355">
        <f t="shared" si="7"/>
        <v>0</v>
      </c>
      <c r="BR26" s="355">
        <f t="shared" si="7"/>
        <v>0</v>
      </c>
      <c r="BS26" s="355">
        <f t="shared" si="7"/>
        <v>0</v>
      </c>
      <c r="BT26" s="355">
        <f t="shared" si="7"/>
        <v>0</v>
      </c>
      <c r="BU26" s="355">
        <f t="shared" si="7"/>
        <v>0</v>
      </c>
      <c r="BV26" s="355">
        <f t="shared" si="7"/>
        <v>0</v>
      </c>
      <c r="BW26" s="355">
        <f t="shared" si="7"/>
        <v>0</v>
      </c>
      <c r="BX26" s="363">
        <f t="shared" si="7"/>
        <v>0</v>
      </c>
      <c r="BY26" s="363">
        <f t="shared" si="7"/>
        <v>0</v>
      </c>
      <c r="BZ26" s="356">
        <f t="shared" si="7"/>
        <v>0</v>
      </c>
    </row>
    <row r="27" spans="1:78" x14ac:dyDescent="0.2">
      <c r="A27" s="386"/>
      <c r="B27" s="263" t="s">
        <v>426</v>
      </c>
      <c r="C27" s="385"/>
      <c r="D27" s="355">
        <v>0</v>
      </c>
      <c r="E27" s="355">
        <v>0</v>
      </c>
      <c r="F27" s="355">
        <v>0</v>
      </c>
      <c r="G27" s="355">
        <v>0</v>
      </c>
      <c r="H27" s="355">
        <v>0</v>
      </c>
      <c r="I27" s="355">
        <v>0</v>
      </c>
      <c r="J27" s="355">
        <v>0</v>
      </c>
      <c r="K27" s="355">
        <v>0</v>
      </c>
      <c r="L27" s="355">
        <v>0</v>
      </c>
      <c r="M27" s="355">
        <v>0</v>
      </c>
      <c r="N27" s="355">
        <v>0</v>
      </c>
      <c r="O27" s="355">
        <v>0</v>
      </c>
      <c r="P27" s="355">
        <v>0</v>
      </c>
      <c r="Q27" s="355">
        <v>0</v>
      </c>
      <c r="R27" s="355">
        <v>0</v>
      </c>
      <c r="S27" s="355">
        <v>0</v>
      </c>
      <c r="T27" s="355">
        <v>0</v>
      </c>
      <c r="U27" s="355">
        <v>0</v>
      </c>
      <c r="V27" s="355">
        <v>0</v>
      </c>
      <c r="W27" s="355">
        <v>0</v>
      </c>
      <c r="X27" s="355">
        <v>0</v>
      </c>
      <c r="Y27" s="355">
        <v>0</v>
      </c>
      <c r="Z27" s="355">
        <v>0</v>
      </c>
      <c r="AA27" s="355">
        <v>0</v>
      </c>
      <c r="AB27" s="355">
        <v>0</v>
      </c>
      <c r="AC27" s="355">
        <v>0</v>
      </c>
      <c r="AD27" s="355">
        <v>0</v>
      </c>
      <c r="AE27" s="355">
        <v>0</v>
      </c>
      <c r="AF27" s="355">
        <v>0</v>
      </c>
      <c r="AG27" s="355">
        <v>0</v>
      </c>
      <c r="AH27" s="355">
        <v>0</v>
      </c>
      <c r="AI27" s="355">
        <v>0</v>
      </c>
      <c r="AJ27" s="355">
        <v>0</v>
      </c>
      <c r="AK27" s="355">
        <v>0</v>
      </c>
      <c r="AL27" s="355">
        <v>0</v>
      </c>
      <c r="AM27" s="355">
        <v>0</v>
      </c>
      <c r="AN27" s="355">
        <v>0</v>
      </c>
      <c r="AO27" s="355">
        <v>0</v>
      </c>
      <c r="AP27" s="355">
        <v>0</v>
      </c>
      <c r="AQ27" s="355">
        <v>0</v>
      </c>
      <c r="AR27" s="355">
        <v>0</v>
      </c>
      <c r="AS27" s="355">
        <v>0</v>
      </c>
      <c r="AT27" s="355">
        <v>0</v>
      </c>
      <c r="AU27" s="355">
        <v>0</v>
      </c>
      <c r="AV27" s="355">
        <v>0</v>
      </c>
      <c r="AW27" s="355">
        <v>1697.3629265066443</v>
      </c>
      <c r="AX27" s="355">
        <v>1808.6742359999998</v>
      </c>
      <c r="AY27" s="355">
        <v>1902.2181960000007</v>
      </c>
      <c r="AZ27" s="355">
        <v>1977.2827580000003</v>
      </c>
      <c r="BA27" s="355">
        <v>2013.6534619999995</v>
      </c>
      <c r="BB27" s="355">
        <v>2046.3778799999998</v>
      </c>
      <c r="BC27" s="355">
        <v>2096.1272547930917</v>
      </c>
      <c r="BD27" s="355">
        <v>2145.6562128556334</v>
      </c>
      <c r="BE27" s="355">
        <v>2246.2732761801276</v>
      </c>
      <c r="BF27" s="355">
        <v>2381.3558843749797</v>
      </c>
      <c r="BG27" s="355">
        <v>2743.7872092600001</v>
      </c>
      <c r="BH27" s="355">
        <v>3038.9946899183474</v>
      </c>
      <c r="BI27" s="355">
        <v>3229.8402160000005</v>
      </c>
      <c r="BJ27" s="355">
        <v>3384.656673</v>
      </c>
      <c r="BK27" s="355">
        <v>3471.3048880000001</v>
      </c>
      <c r="BL27" s="355">
        <v>3671.6925609999998</v>
      </c>
      <c r="BM27" s="355">
        <v>4094.947136911996</v>
      </c>
      <c r="BN27" s="355">
        <v>4299.4764100000002</v>
      </c>
      <c r="BO27" s="355">
        <v>4288.8172760000007</v>
      </c>
      <c r="BP27" s="355">
        <v>4281.2685299999994</v>
      </c>
      <c r="BQ27" s="355">
        <v>0</v>
      </c>
      <c r="BR27" s="355">
        <v>0</v>
      </c>
      <c r="BS27" s="355">
        <v>0</v>
      </c>
      <c r="BT27" s="355">
        <v>0</v>
      </c>
      <c r="BU27" s="355">
        <v>0</v>
      </c>
      <c r="BV27" s="355">
        <v>0</v>
      </c>
      <c r="BW27" s="355">
        <v>0</v>
      </c>
      <c r="BX27" s="363">
        <v>0</v>
      </c>
      <c r="BY27" s="363">
        <v>0</v>
      </c>
      <c r="BZ27" s="356">
        <v>0</v>
      </c>
    </row>
    <row r="28" spans="1:78" x14ac:dyDescent="0.2">
      <c r="A28" s="386"/>
      <c r="B28" s="263" t="s">
        <v>427</v>
      </c>
      <c r="C28" s="385"/>
      <c r="D28" s="355">
        <v>0</v>
      </c>
      <c r="E28" s="355">
        <v>0</v>
      </c>
      <c r="F28" s="355">
        <v>0</v>
      </c>
      <c r="G28" s="355">
        <v>0</v>
      </c>
      <c r="H28" s="355">
        <v>0</v>
      </c>
      <c r="I28" s="355">
        <v>0</v>
      </c>
      <c r="J28" s="355">
        <v>0</v>
      </c>
      <c r="K28" s="355">
        <v>0</v>
      </c>
      <c r="L28" s="355">
        <v>0</v>
      </c>
      <c r="M28" s="355">
        <v>0</v>
      </c>
      <c r="N28" s="355">
        <v>0</v>
      </c>
      <c r="O28" s="355">
        <v>0</v>
      </c>
      <c r="P28" s="355">
        <v>0</v>
      </c>
      <c r="Q28" s="355">
        <v>0</v>
      </c>
      <c r="R28" s="355">
        <v>0</v>
      </c>
      <c r="S28" s="355">
        <v>0</v>
      </c>
      <c r="T28" s="355">
        <v>0</v>
      </c>
      <c r="U28" s="355">
        <v>0</v>
      </c>
      <c r="V28" s="355">
        <v>0</v>
      </c>
      <c r="W28" s="355">
        <v>0</v>
      </c>
      <c r="X28" s="355">
        <v>0</v>
      </c>
      <c r="Y28" s="355">
        <v>0</v>
      </c>
      <c r="Z28" s="355">
        <v>0</v>
      </c>
      <c r="AA28" s="355">
        <v>0</v>
      </c>
      <c r="AB28" s="355">
        <v>0</v>
      </c>
      <c r="AC28" s="355">
        <v>0</v>
      </c>
      <c r="AD28" s="355">
        <v>0</v>
      </c>
      <c r="AE28" s="355">
        <v>0</v>
      </c>
      <c r="AF28" s="355">
        <v>0</v>
      </c>
      <c r="AG28" s="355">
        <v>0</v>
      </c>
      <c r="AH28" s="355">
        <v>0</v>
      </c>
      <c r="AI28" s="355">
        <v>0</v>
      </c>
      <c r="AJ28" s="355">
        <v>0</v>
      </c>
      <c r="AK28" s="355">
        <v>0</v>
      </c>
      <c r="AL28" s="355">
        <v>0</v>
      </c>
      <c r="AM28" s="355">
        <v>0</v>
      </c>
      <c r="AN28" s="355">
        <v>0</v>
      </c>
      <c r="AO28" s="355">
        <v>0</v>
      </c>
      <c r="AP28" s="355">
        <v>0</v>
      </c>
      <c r="AQ28" s="355">
        <v>0</v>
      </c>
      <c r="AR28" s="355">
        <v>0</v>
      </c>
      <c r="AS28" s="355">
        <v>0</v>
      </c>
      <c r="AT28" s="355">
        <v>0</v>
      </c>
      <c r="AU28" s="355">
        <v>0</v>
      </c>
      <c r="AV28" s="355">
        <v>0</v>
      </c>
      <c r="AW28" s="355">
        <v>57.568125284286531</v>
      </c>
      <c r="AX28" s="355">
        <v>64.45333500000001</v>
      </c>
      <c r="AY28" s="355">
        <v>73.004104999999981</v>
      </c>
      <c r="AZ28" s="355">
        <v>87.356730000000013</v>
      </c>
      <c r="BA28" s="355">
        <v>94.058710999999988</v>
      </c>
      <c r="BB28" s="355">
        <v>103.31371100000001</v>
      </c>
      <c r="BC28" s="355">
        <v>108.169843</v>
      </c>
      <c r="BD28" s="355">
        <v>118.92382939562549</v>
      </c>
      <c r="BE28" s="355">
        <v>123.72467599999997</v>
      </c>
      <c r="BF28" s="355">
        <v>130.99570600000001</v>
      </c>
      <c r="BG28" s="355">
        <v>145.12074899999999</v>
      </c>
      <c r="BH28" s="355">
        <v>160.45740000000004</v>
      </c>
      <c r="BI28" s="355">
        <v>176.47248999999999</v>
      </c>
      <c r="BJ28" s="355">
        <v>183.76244300000005</v>
      </c>
      <c r="BK28" s="355">
        <v>188.90478099999996</v>
      </c>
      <c r="BL28" s="355">
        <v>199.600787</v>
      </c>
      <c r="BM28" s="355">
        <v>223.05064708800333</v>
      </c>
      <c r="BN28" s="355">
        <v>237.858463</v>
      </c>
      <c r="BO28" s="355">
        <v>246.06113200000004</v>
      </c>
      <c r="BP28" s="355">
        <v>251.21643899999995</v>
      </c>
      <c r="BQ28" s="355">
        <v>0</v>
      </c>
      <c r="BR28" s="355">
        <v>0</v>
      </c>
      <c r="BS28" s="355">
        <v>0</v>
      </c>
      <c r="BT28" s="355">
        <v>0</v>
      </c>
      <c r="BU28" s="355">
        <v>0</v>
      </c>
      <c r="BV28" s="355">
        <v>0</v>
      </c>
      <c r="BW28" s="355">
        <v>0</v>
      </c>
      <c r="BX28" s="363">
        <v>0</v>
      </c>
      <c r="BY28" s="363">
        <v>0</v>
      </c>
      <c r="BZ28" s="356">
        <v>0</v>
      </c>
    </row>
    <row r="29" spans="1:78" x14ac:dyDescent="0.2">
      <c r="A29" s="386"/>
      <c r="B29" s="263" t="s">
        <v>428</v>
      </c>
      <c r="C29" s="385"/>
      <c r="D29" s="355">
        <v>0</v>
      </c>
      <c r="E29" s="355">
        <v>0</v>
      </c>
      <c r="F29" s="355">
        <v>0</v>
      </c>
      <c r="G29" s="355">
        <v>0</v>
      </c>
      <c r="H29" s="355">
        <v>0</v>
      </c>
      <c r="I29" s="355">
        <v>0</v>
      </c>
      <c r="J29" s="355">
        <v>0</v>
      </c>
      <c r="K29" s="355">
        <v>0</v>
      </c>
      <c r="L29" s="355">
        <v>0</v>
      </c>
      <c r="M29" s="355">
        <v>0</v>
      </c>
      <c r="N29" s="355">
        <v>0</v>
      </c>
      <c r="O29" s="355">
        <v>0</v>
      </c>
      <c r="P29" s="355">
        <v>0</v>
      </c>
      <c r="Q29" s="355">
        <v>0</v>
      </c>
      <c r="R29" s="355">
        <v>0</v>
      </c>
      <c r="S29" s="355">
        <v>0</v>
      </c>
      <c r="T29" s="355">
        <v>0</v>
      </c>
      <c r="U29" s="355">
        <v>0</v>
      </c>
      <c r="V29" s="355">
        <v>0</v>
      </c>
      <c r="W29" s="355">
        <v>0</v>
      </c>
      <c r="X29" s="355">
        <v>0</v>
      </c>
      <c r="Y29" s="355">
        <v>0</v>
      </c>
      <c r="Z29" s="355">
        <v>0</v>
      </c>
      <c r="AA29" s="355">
        <v>0</v>
      </c>
      <c r="AB29" s="355">
        <v>0</v>
      </c>
      <c r="AC29" s="355">
        <v>0</v>
      </c>
      <c r="AD29" s="355">
        <v>0</v>
      </c>
      <c r="AE29" s="355">
        <v>0</v>
      </c>
      <c r="AF29" s="355">
        <v>0</v>
      </c>
      <c r="AG29" s="355">
        <v>0</v>
      </c>
      <c r="AH29" s="355">
        <v>0</v>
      </c>
      <c r="AI29" s="355">
        <v>0</v>
      </c>
      <c r="AJ29" s="355">
        <v>0</v>
      </c>
      <c r="AK29" s="355">
        <v>0</v>
      </c>
      <c r="AL29" s="355">
        <v>0</v>
      </c>
      <c r="AM29" s="355">
        <v>0</v>
      </c>
      <c r="AN29" s="355">
        <v>0</v>
      </c>
      <c r="AO29" s="355">
        <v>0</v>
      </c>
      <c r="AP29" s="355">
        <v>0</v>
      </c>
      <c r="AQ29" s="355">
        <v>0</v>
      </c>
      <c r="AR29" s="355">
        <v>0</v>
      </c>
      <c r="AS29" s="355">
        <v>0</v>
      </c>
      <c r="AT29" s="355">
        <v>0</v>
      </c>
      <c r="AU29" s="355">
        <v>0</v>
      </c>
      <c r="AV29" s="355">
        <v>0</v>
      </c>
      <c r="AW29" s="355">
        <v>184.96894820906931</v>
      </c>
      <c r="AX29" s="355">
        <v>204.08372300000002</v>
      </c>
      <c r="AY29" s="355">
        <v>213.44863099999995</v>
      </c>
      <c r="AZ29" s="355">
        <v>245.97230400000004</v>
      </c>
      <c r="BA29" s="355">
        <v>286.966452</v>
      </c>
      <c r="BB29" s="355">
        <v>302.71302400000002</v>
      </c>
      <c r="BC29" s="355">
        <v>306.59022800000014</v>
      </c>
      <c r="BD29" s="355">
        <v>309.93843676690722</v>
      </c>
      <c r="BE29" s="355">
        <v>315.82490200000007</v>
      </c>
      <c r="BF29" s="355">
        <v>321.58770799999996</v>
      </c>
      <c r="BG29" s="355">
        <v>337.22303699999998</v>
      </c>
      <c r="BH29" s="355">
        <v>357.53287299999994</v>
      </c>
      <c r="BI29" s="355">
        <v>367.77686899999998</v>
      </c>
      <c r="BJ29" s="355">
        <v>372.60758899999996</v>
      </c>
      <c r="BK29" s="355">
        <v>366.47790999999995</v>
      </c>
      <c r="BL29" s="355">
        <v>363.15031399999992</v>
      </c>
      <c r="BM29" s="355">
        <v>379.68044099999997</v>
      </c>
      <c r="BN29" s="355">
        <v>387.43845199999998</v>
      </c>
      <c r="BO29" s="355">
        <v>383.50048700000008</v>
      </c>
      <c r="BP29" s="355">
        <v>379.46312099999994</v>
      </c>
      <c r="BQ29" s="355">
        <v>0</v>
      </c>
      <c r="BR29" s="355">
        <v>0</v>
      </c>
      <c r="BS29" s="355">
        <v>0</v>
      </c>
      <c r="BT29" s="355">
        <v>0</v>
      </c>
      <c r="BU29" s="355">
        <v>0</v>
      </c>
      <c r="BV29" s="355">
        <v>0</v>
      </c>
      <c r="BW29" s="355">
        <v>0</v>
      </c>
      <c r="BX29" s="363">
        <v>0</v>
      </c>
      <c r="BY29" s="363">
        <v>0</v>
      </c>
      <c r="BZ29" s="356">
        <v>0</v>
      </c>
    </row>
    <row r="30" spans="1:78" ht="26.25" customHeight="1" x14ac:dyDescent="0.2">
      <c r="A30" s="386"/>
      <c r="B30" s="120" t="s">
        <v>429</v>
      </c>
      <c r="C30" s="385"/>
      <c r="D30" s="355">
        <v>0</v>
      </c>
      <c r="E30" s="355">
        <v>0</v>
      </c>
      <c r="F30" s="355">
        <v>0</v>
      </c>
      <c r="G30" s="355">
        <v>0</v>
      </c>
      <c r="H30" s="355">
        <v>0</v>
      </c>
      <c r="I30" s="355">
        <v>0</v>
      </c>
      <c r="J30" s="355">
        <v>0</v>
      </c>
      <c r="K30" s="355">
        <v>0</v>
      </c>
      <c r="L30" s="355">
        <v>0</v>
      </c>
      <c r="M30" s="355">
        <v>0</v>
      </c>
      <c r="N30" s="355">
        <v>0</v>
      </c>
      <c r="O30" s="355">
        <v>0</v>
      </c>
      <c r="P30" s="355">
        <v>0</v>
      </c>
      <c r="Q30" s="355">
        <v>0</v>
      </c>
      <c r="R30" s="355">
        <v>0</v>
      </c>
      <c r="S30" s="355">
        <v>0</v>
      </c>
      <c r="T30" s="355">
        <v>0</v>
      </c>
      <c r="U30" s="355">
        <v>0</v>
      </c>
      <c r="V30" s="355">
        <v>0</v>
      </c>
      <c r="W30" s="355">
        <v>0</v>
      </c>
      <c r="X30" s="355">
        <v>0</v>
      </c>
      <c r="Y30" s="355">
        <v>0</v>
      </c>
      <c r="Z30" s="355">
        <v>0</v>
      </c>
      <c r="AA30" s="355">
        <v>0</v>
      </c>
      <c r="AB30" s="355">
        <v>0</v>
      </c>
      <c r="AC30" s="355">
        <v>0</v>
      </c>
      <c r="AD30" s="355">
        <v>0</v>
      </c>
      <c r="AE30" s="355">
        <v>0</v>
      </c>
      <c r="AF30" s="355">
        <v>0</v>
      </c>
      <c r="AG30" s="355">
        <v>0</v>
      </c>
      <c r="AH30" s="355">
        <v>0</v>
      </c>
      <c r="AI30" s="355">
        <v>0</v>
      </c>
      <c r="AJ30" s="355">
        <v>0</v>
      </c>
      <c r="AK30" s="355">
        <v>0</v>
      </c>
      <c r="AL30" s="355">
        <v>0</v>
      </c>
      <c r="AM30" s="355">
        <v>0</v>
      </c>
      <c r="AN30" s="355">
        <v>0</v>
      </c>
      <c r="AO30" s="355">
        <v>0</v>
      </c>
      <c r="AP30" s="355">
        <v>0</v>
      </c>
      <c r="AQ30" s="355">
        <v>0</v>
      </c>
      <c r="AR30" s="355">
        <v>0</v>
      </c>
      <c r="AS30" s="355">
        <v>206</v>
      </c>
      <c r="AT30" s="355">
        <v>2122.81</v>
      </c>
      <c r="AU30" s="355">
        <v>1404.1669999999999</v>
      </c>
      <c r="AV30" s="355">
        <v>1692.576</v>
      </c>
      <c r="AW30" s="355">
        <v>0</v>
      </c>
      <c r="AX30" s="355">
        <v>0</v>
      </c>
      <c r="AY30" s="355">
        <v>0</v>
      </c>
      <c r="AZ30" s="355">
        <v>0</v>
      </c>
      <c r="BA30" s="355">
        <v>0</v>
      </c>
      <c r="BB30" s="355">
        <v>0</v>
      </c>
      <c r="BC30" s="355">
        <v>0</v>
      </c>
      <c r="BD30" s="355">
        <v>0</v>
      </c>
      <c r="BE30" s="355">
        <v>0</v>
      </c>
      <c r="BF30" s="355">
        <v>0</v>
      </c>
      <c r="BG30" s="355">
        <v>0</v>
      </c>
      <c r="BH30" s="355">
        <v>0</v>
      </c>
      <c r="BI30" s="355">
        <v>0</v>
      </c>
      <c r="BJ30" s="355">
        <v>0</v>
      </c>
      <c r="BK30" s="355">
        <v>0</v>
      </c>
      <c r="BL30" s="355">
        <v>0</v>
      </c>
      <c r="BM30" s="355">
        <v>0</v>
      </c>
      <c r="BN30" s="355">
        <v>0</v>
      </c>
      <c r="BO30" s="355">
        <v>0</v>
      </c>
      <c r="BP30" s="355">
        <v>0</v>
      </c>
      <c r="BQ30" s="355">
        <v>0</v>
      </c>
      <c r="BR30" s="355">
        <v>0</v>
      </c>
      <c r="BS30" s="355">
        <v>0</v>
      </c>
      <c r="BT30" s="355">
        <v>0</v>
      </c>
      <c r="BU30" s="355">
        <v>0</v>
      </c>
      <c r="BV30" s="355">
        <v>0</v>
      </c>
      <c r="BW30" s="355">
        <v>0</v>
      </c>
      <c r="BX30" s="363">
        <v>0</v>
      </c>
      <c r="BY30" s="363">
        <v>0</v>
      </c>
      <c r="BZ30" s="356">
        <v>0</v>
      </c>
    </row>
    <row r="31" spans="1:78" x14ac:dyDescent="0.2">
      <c r="A31" s="386"/>
      <c r="B31" s="263" t="s">
        <v>426</v>
      </c>
      <c r="C31" s="385"/>
      <c r="D31" s="355">
        <v>0</v>
      </c>
      <c r="E31" s="355">
        <v>0</v>
      </c>
      <c r="F31" s="355">
        <v>0</v>
      </c>
      <c r="G31" s="355">
        <v>0</v>
      </c>
      <c r="H31" s="355">
        <v>0</v>
      </c>
      <c r="I31" s="355">
        <v>0</v>
      </c>
      <c r="J31" s="355">
        <v>0</v>
      </c>
      <c r="K31" s="355">
        <v>0</v>
      </c>
      <c r="L31" s="355">
        <v>0</v>
      </c>
      <c r="M31" s="355">
        <v>0</v>
      </c>
      <c r="N31" s="355">
        <v>0</v>
      </c>
      <c r="O31" s="355">
        <v>0</v>
      </c>
      <c r="P31" s="355">
        <v>0</v>
      </c>
      <c r="Q31" s="355">
        <v>0</v>
      </c>
      <c r="R31" s="355">
        <v>0</v>
      </c>
      <c r="S31" s="355">
        <v>0</v>
      </c>
      <c r="T31" s="355">
        <v>0</v>
      </c>
      <c r="U31" s="355">
        <v>0</v>
      </c>
      <c r="V31" s="355">
        <v>0</v>
      </c>
      <c r="W31" s="355">
        <v>0</v>
      </c>
      <c r="X31" s="355">
        <v>0</v>
      </c>
      <c r="Y31" s="355">
        <v>0</v>
      </c>
      <c r="Z31" s="355">
        <v>0</v>
      </c>
      <c r="AA31" s="355">
        <v>0</v>
      </c>
      <c r="AB31" s="355">
        <v>0</v>
      </c>
      <c r="AC31" s="355">
        <v>0</v>
      </c>
      <c r="AD31" s="355">
        <v>0</v>
      </c>
      <c r="AE31" s="355">
        <v>0</v>
      </c>
      <c r="AF31" s="355">
        <v>0</v>
      </c>
      <c r="AG31" s="355">
        <v>0</v>
      </c>
      <c r="AH31" s="355">
        <v>0</v>
      </c>
      <c r="AI31" s="355">
        <v>0</v>
      </c>
      <c r="AJ31" s="355">
        <v>0</v>
      </c>
      <c r="AK31" s="355">
        <v>0</v>
      </c>
      <c r="AL31" s="355">
        <v>0</v>
      </c>
      <c r="AM31" s="355">
        <v>0</v>
      </c>
      <c r="AN31" s="355">
        <v>0</v>
      </c>
      <c r="AO31" s="355">
        <v>0</v>
      </c>
      <c r="AP31" s="355">
        <v>0</v>
      </c>
      <c r="AQ31" s="355">
        <v>0</v>
      </c>
      <c r="AR31" s="355">
        <v>0</v>
      </c>
      <c r="AS31" s="355">
        <v>0</v>
      </c>
      <c r="AT31" s="355">
        <v>0</v>
      </c>
      <c r="AU31" s="355">
        <v>1244.3508119934597</v>
      </c>
      <c r="AV31" s="355">
        <v>1475.3810084883232</v>
      </c>
      <c r="AW31" s="355">
        <v>0</v>
      </c>
      <c r="AX31" s="355">
        <v>0</v>
      </c>
      <c r="AY31" s="355">
        <v>0</v>
      </c>
      <c r="AZ31" s="355">
        <v>0</v>
      </c>
      <c r="BA31" s="355">
        <v>0</v>
      </c>
      <c r="BB31" s="355">
        <v>0</v>
      </c>
      <c r="BC31" s="355">
        <v>0</v>
      </c>
      <c r="BD31" s="355">
        <v>0</v>
      </c>
      <c r="BE31" s="355">
        <v>0</v>
      </c>
      <c r="BF31" s="355">
        <v>0</v>
      </c>
      <c r="BG31" s="355">
        <v>0</v>
      </c>
      <c r="BH31" s="355">
        <v>0</v>
      </c>
      <c r="BI31" s="355">
        <v>0</v>
      </c>
      <c r="BJ31" s="355">
        <v>0</v>
      </c>
      <c r="BK31" s="355">
        <v>0</v>
      </c>
      <c r="BL31" s="355">
        <v>0</v>
      </c>
      <c r="BM31" s="355">
        <v>0</v>
      </c>
      <c r="BN31" s="355">
        <v>0</v>
      </c>
      <c r="BO31" s="355">
        <v>0</v>
      </c>
      <c r="BP31" s="355">
        <v>0</v>
      </c>
      <c r="BQ31" s="355">
        <v>0</v>
      </c>
      <c r="BR31" s="355">
        <v>0</v>
      </c>
      <c r="BS31" s="355">
        <v>0</v>
      </c>
      <c r="BT31" s="355">
        <v>0</v>
      </c>
      <c r="BU31" s="355">
        <v>0</v>
      </c>
      <c r="BV31" s="355">
        <v>0</v>
      </c>
      <c r="BW31" s="355">
        <v>0</v>
      </c>
      <c r="BX31" s="363">
        <v>0</v>
      </c>
      <c r="BY31" s="363">
        <v>0</v>
      </c>
      <c r="BZ31" s="356">
        <v>0</v>
      </c>
    </row>
    <row r="32" spans="1:78" x14ac:dyDescent="0.2">
      <c r="A32" s="386"/>
      <c r="B32" s="263" t="s">
        <v>427</v>
      </c>
      <c r="C32" s="385"/>
      <c r="D32" s="355">
        <v>0</v>
      </c>
      <c r="E32" s="355">
        <v>0</v>
      </c>
      <c r="F32" s="355">
        <v>0</v>
      </c>
      <c r="G32" s="355">
        <v>0</v>
      </c>
      <c r="H32" s="355">
        <v>0</v>
      </c>
      <c r="I32" s="355">
        <v>0</v>
      </c>
      <c r="J32" s="355">
        <v>0</v>
      </c>
      <c r="K32" s="355">
        <v>0</v>
      </c>
      <c r="L32" s="355">
        <v>0</v>
      </c>
      <c r="M32" s="355">
        <v>0</v>
      </c>
      <c r="N32" s="355">
        <v>0</v>
      </c>
      <c r="O32" s="355">
        <v>0</v>
      </c>
      <c r="P32" s="355">
        <v>0</v>
      </c>
      <c r="Q32" s="355">
        <v>0</v>
      </c>
      <c r="R32" s="355">
        <v>0</v>
      </c>
      <c r="S32" s="355">
        <v>0</v>
      </c>
      <c r="T32" s="355">
        <v>0</v>
      </c>
      <c r="U32" s="355">
        <v>0</v>
      </c>
      <c r="V32" s="355">
        <v>0</v>
      </c>
      <c r="W32" s="355">
        <v>0</v>
      </c>
      <c r="X32" s="355">
        <v>0</v>
      </c>
      <c r="Y32" s="355">
        <v>0</v>
      </c>
      <c r="Z32" s="355">
        <v>0</v>
      </c>
      <c r="AA32" s="355">
        <v>0</v>
      </c>
      <c r="AB32" s="355">
        <v>0</v>
      </c>
      <c r="AC32" s="355">
        <v>0</v>
      </c>
      <c r="AD32" s="355">
        <v>0</v>
      </c>
      <c r="AE32" s="355">
        <v>0</v>
      </c>
      <c r="AF32" s="355">
        <v>0</v>
      </c>
      <c r="AG32" s="355">
        <v>0</v>
      </c>
      <c r="AH32" s="355">
        <v>0</v>
      </c>
      <c r="AI32" s="355">
        <v>0</v>
      </c>
      <c r="AJ32" s="355">
        <v>0</v>
      </c>
      <c r="AK32" s="355">
        <v>0</v>
      </c>
      <c r="AL32" s="355">
        <v>0</v>
      </c>
      <c r="AM32" s="355">
        <v>0</v>
      </c>
      <c r="AN32" s="355">
        <v>0</v>
      </c>
      <c r="AO32" s="355">
        <v>0</v>
      </c>
      <c r="AP32" s="355">
        <v>0</v>
      </c>
      <c r="AQ32" s="355">
        <v>0</v>
      </c>
      <c r="AR32" s="355">
        <v>0</v>
      </c>
      <c r="AS32" s="355">
        <v>0</v>
      </c>
      <c r="AT32" s="355">
        <v>0</v>
      </c>
      <c r="AU32" s="355">
        <v>29.407042073381728</v>
      </c>
      <c r="AV32" s="355">
        <v>45.400550983141173</v>
      </c>
      <c r="AW32" s="355">
        <v>0</v>
      </c>
      <c r="AX32" s="355">
        <v>0</v>
      </c>
      <c r="AY32" s="355">
        <v>0</v>
      </c>
      <c r="AZ32" s="355">
        <v>0</v>
      </c>
      <c r="BA32" s="355">
        <v>0</v>
      </c>
      <c r="BB32" s="355">
        <v>0</v>
      </c>
      <c r="BC32" s="355">
        <v>0</v>
      </c>
      <c r="BD32" s="355">
        <v>0</v>
      </c>
      <c r="BE32" s="355">
        <v>0</v>
      </c>
      <c r="BF32" s="355">
        <v>0</v>
      </c>
      <c r="BG32" s="355">
        <v>0</v>
      </c>
      <c r="BH32" s="355">
        <v>0</v>
      </c>
      <c r="BI32" s="355">
        <v>0</v>
      </c>
      <c r="BJ32" s="355">
        <v>0</v>
      </c>
      <c r="BK32" s="355">
        <v>0</v>
      </c>
      <c r="BL32" s="355">
        <v>0</v>
      </c>
      <c r="BM32" s="355">
        <v>0</v>
      </c>
      <c r="BN32" s="355">
        <v>0</v>
      </c>
      <c r="BO32" s="355">
        <v>0</v>
      </c>
      <c r="BP32" s="355">
        <v>0</v>
      </c>
      <c r="BQ32" s="355">
        <v>0</v>
      </c>
      <c r="BR32" s="355">
        <v>0</v>
      </c>
      <c r="BS32" s="355">
        <v>0</v>
      </c>
      <c r="BT32" s="355">
        <v>0</v>
      </c>
      <c r="BU32" s="355">
        <v>0</v>
      </c>
      <c r="BV32" s="355">
        <v>0</v>
      </c>
      <c r="BW32" s="355">
        <v>0</v>
      </c>
      <c r="BX32" s="363">
        <v>0</v>
      </c>
      <c r="BY32" s="363">
        <v>0</v>
      </c>
      <c r="BZ32" s="356">
        <v>0</v>
      </c>
    </row>
    <row r="33" spans="1:78" x14ac:dyDescent="0.2">
      <c r="A33" s="386"/>
      <c r="B33" s="263" t="s">
        <v>428</v>
      </c>
      <c r="C33" s="385"/>
      <c r="D33" s="355">
        <v>0</v>
      </c>
      <c r="E33" s="355">
        <v>0</v>
      </c>
      <c r="F33" s="355">
        <v>0</v>
      </c>
      <c r="G33" s="355">
        <v>0</v>
      </c>
      <c r="H33" s="355">
        <v>0</v>
      </c>
      <c r="I33" s="355">
        <v>0</v>
      </c>
      <c r="J33" s="355">
        <v>0</v>
      </c>
      <c r="K33" s="355">
        <v>0</v>
      </c>
      <c r="L33" s="355">
        <v>0</v>
      </c>
      <c r="M33" s="355">
        <v>0</v>
      </c>
      <c r="N33" s="355">
        <v>0</v>
      </c>
      <c r="O33" s="355">
        <v>0</v>
      </c>
      <c r="P33" s="355">
        <v>0</v>
      </c>
      <c r="Q33" s="355">
        <v>0</v>
      </c>
      <c r="R33" s="355">
        <v>0</v>
      </c>
      <c r="S33" s="355">
        <v>0</v>
      </c>
      <c r="T33" s="355">
        <v>0</v>
      </c>
      <c r="U33" s="355">
        <v>0</v>
      </c>
      <c r="V33" s="355">
        <v>0</v>
      </c>
      <c r="W33" s="355">
        <v>0</v>
      </c>
      <c r="X33" s="355">
        <v>0</v>
      </c>
      <c r="Y33" s="355">
        <v>0</v>
      </c>
      <c r="Z33" s="355">
        <v>0</v>
      </c>
      <c r="AA33" s="355">
        <v>0</v>
      </c>
      <c r="AB33" s="355">
        <v>0</v>
      </c>
      <c r="AC33" s="355">
        <v>0</v>
      </c>
      <c r="AD33" s="355">
        <v>0</v>
      </c>
      <c r="AE33" s="355">
        <v>0</v>
      </c>
      <c r="AF33" s="355">
        <v>0</v>
      </c>
      <c r="AG33" s="355">
        <v>0</v>
      </c>
      <c r="AH33" s="355">
        <v>0</v>
      </c>
      <c r="AI33" s="355">
        <v>0</v>
      </c>
      <c r="AJ33" s="355">
        <v>0</v>
      </c>
      <c r="AK33" s="355">
        <v>0</v>
      </c>
      <c r="AL33" s="355">
        <v>0</v>
      </c>
      <c r="AM33" s="355">
        <v>0</v>
      </c>
      <c r="AN33" s="355">
        <v>0</v>
      </c>
      <c r="AO33" s="355">
        <v>0</v>
      </c>
      <c r="AP33" s="355">
        <v>0</v>
      </c>
      <c r="AQ33" s="355">
        <v>0</v>
      </c>
      <c r="AR33" s="355">
        <v>0</v>
      </c>
      <c r="AS33" s="355">
        <v>0</v>
      </c>
      <c r="AT33" s="355">
        <v>0</v>
      </c>
      <c r="AU33" s="355">
        <v>130.40914593315847</v>
      </c>
      <c r="AV33" s="355">
        <v>171.79444052853557</v>
      </c>
      <c r="AW33" s="355">
        <v>0</v>
      </c>
      <c r="AX33" s="355">
        <v>0</v>
      </c>
      <c r="AY33" s="355">
        <v>0</v>
      </c>
      <c r="AZ33" s="355">
        <v>0</v>
      </c>
      <c r="BA33" s="355">
        <v>0</v>
      </c>
      <c r="BB33" s="355">
        <v>0</v>
      </c>
      <c r="BC33" s="355">
        <v>0</v>
      </c>
      <c r="BD33" s="355">
        <v>0</v>
      </c>
      <c r="BE33" s="355">
        <v>0</v>
      </c>
      <c r="BF33" s="355">
        <v>0</v>
      </c>
      <c r="BG33" s="355">
        <v>0</v>
      </c>
      <c r="BH33" s="355">
        <v>0</v>
      </c>
      <c r="BI33" s="355">
        <v>0</v>
      </c>
      <c r="BJ33" s="355">
        <v>0</v>
      </c>
      <c r="BK33" s="355">
        <v>0</v>
      </c>
      <c r="BL33" s="355">
        <v>0</v>
      </c>
      <c r="BM33" s="355">
        <v>0</v>
      </c>
      <c r="BN33" s="355">
        <v>0</v>
      </c>
      <c r="BO33" s="355">
        <v>0</v>
      </c>
      <c r="BP33" s="355">
        <v>0</v>
      </c>
      <c r="BQ33" s="355">
        <v>0</v>
      </c>
      <c r="BR33" s="355">
        <v>0</v>
      </c>
      <c r="BS33" s="355">
        <v>0</v>
      </c>
      <c r="BT33" s="355">
        <v>0</v>
      </c>
      <c r="BU33" s="355">
        <v>0</v>
      </c>
      <c r="BV33" s="355">
        <v>0</v>
      </c>
      <c r="BW33" s="355">
        <v>0</v>
      </c>
      <c r="BX33" s="363">
        <v>0</v>
      </c>
      <c r="BY33" s="363">
        <v>0</v>
      </c>
      <c r="BZ33" s="356">
        <v>0</v>
      </c>
    </row>
    <row r="34" spans="1:78" ht="26.25" customHeight="1" x14ac:dyDescent="0.2">
      <c r="A34" s="386"/>
      <c r="B34" s="120" t="s">
        <v>430</v>
      </c>
      <c r="C34" s="385"/>
      <c r="D34" s="355">
        <v>0</v>
      </c>
      <c r="E34" s="355">
        <v>0</v>
      </c>
      <c r="F34" s="355">
        <v>0</v>
      </c>
      <c r="G34" s="355">
        <v>0</v>
      </c>
      <c r="H34" s="355">
        <v>0</v>
      </c>
      <c r="I34" s="355">
        <v>0</v>
      </c>
      <c r="J34" s="355">
        <v>0</v>
      </c>
      <c r="K34" s="355">
        <v>0</v>
      </c>
      <c r="L34" s="355">
        <v>0</v>
      </c>
      <c r="M34" s="355">
        <v>0</v>
      </c>
      <c r="N34" s="355">
        <v>0</v>
      </c>
      <c r="O34" s="355">
        <v>0</v>
      </c>
      <c r="P34" s="355">
        <v>0</v>
      </c>
      <c r="Q34" s="355">
        <v>0</v>
      </c>
      <c r="R34" s="355">
        <v>0</v>
      </c>
      <c r="S34" s="355">
        <v>0</v>
      </c>
      <c r="T34" s="355">
        <v>0</v>
      </c>
      <c r="U34" s="355">
        <v>0</v>
      </c>
      <c r="V34" s="355">
        <v>0</v>
      </c>
      <c r="W34" s="355">
        <v>0</v>
      </c>
      <c r="X34" s="355">
        <v>0</v>
      </c>
      <c r="Y34" s="355">
        <v>0</v>
      </c>
      <c r="Z34" s="355">
        <v>18</v>
      </c>
      <c r="AA34" s="355">
        <v>21</v>
      </c>
      <c r="AB34" s="355">
        <v>27</v>
      </c>
      <c r="AC34" s="355">
        <v>33</v>
      </c>
      <c r="AD34" s="355">
        <v>99</v>
      </c>
      <c r="AE34" s="355">
        <v>137</v>
      </c>
      <c r="AF34" s="355">
        <v>148</v>
      </c>
      <c r="AG34" s="355">
        <v>369</v>
      </c>
      <c r="AH34" s="355">
        <v>386</v>
      </c>
      <c r="AI34" s="355">
        <v>445</v>
      </c>
      <c r="AJ34" s="355">
        <v>599</v>
      </c>
      <c r="AK34" s="355">
        <v>890.6</v>
      </c>
      <c r="AL34" s="355">
        <v>1083</v>
      </c>
      <c r="AM34" s="355">
        <v>1218</v>
      </c>
      <c r="AN34" s="355">
        <v>1354</v>
      </c>
      <c r="AO34" s="355">
        <v>1479</v>
      </c>
      <c r="AP34" s="355">
        <v>1635</v>
      </c>
      <c r="AQ34" s="355">
        <v>1701</v>
      </c>
      <c r="AR34" s="355">
        <v>1365.134</v>
      </c>
      <c r="AS34" s="355">
        <v>1493.6620000000003</v>
      </c>
      <c r="AT34" s="355">
        <v>0</v>
      </c>
      <c r="AU34" s="355">
        <v>0</v>
      </c>
      <c r="AV34" s="355">
        <v>0</v>
      </c>
      <c r="AW34" s="355">
        <v>0</v>
      </c>
      <c r="AX34" s="355">
        <v>0</v>
      </c>
      <c r="AY34" s="355">
        <v>0</v>
      </c>
      <c r="AZ34" s="355">
        <v>0</v>
      </c>
      <c r="BA34" s="355">
        <v>0</v>
      </c>
      <c r="BB34" s="355">
        <v>0</v>
      </c>
      <c r="BC34" s="355">
        <v>0</v>
      </c>
      <c r="BD34" s="355">
        <v>0</v>
      </c>
      <c r="BE34" s="355">
        <v>0</v>
      </c>
      <c r="BF34" s="355">
        <v>0</v>
      </c>
      <c r="BG34" s="355">
        <v>0</v>
      </c>
      <c r="BH34" s="355">
        <v>0</v>
      </c>
      <c r="BI34" s="355">
        <v>0</v>
      </c>
      <c r="BJ34" s="355">
        <v>0</v>
      </c>
      <c r="BK34" s="355">
        <v>0</v>
      </c>
      <c r="BL34" s="355">
        <v>0</v>
      </c>
      <c r="BM34" s="355">
        <v>0</v>
      </c>
      <c r="BN34" s="355">
        <v>0</v>
      </c>
      <c r="BO34" s="355">
        <v>0</v>
      </c>
      <c r="BP34" s="355">
        <v>0</v>
      </c>
      <c r="BQ34" s="355">
        <v>0</v>
      </c>
      <c r="BR34" s="355">
        <v>0</v>
      </c>
      <c r="BS34" s="355">
        <v>0</v>
      </c>
      <c r="BT34" s="355">
        <v>0</v>
      </c>
      <c r="BU34" s="355">
        <v>0</v>
      </c>
      <c r="BV34" s="355">
        <v>0</v>
      </c>
      <c r="BW34" s="355">
        <v>0</v>
      </c>
      <c r="BX34" s="363">
        <v>0</v>
      </c>
      <c r="BY34" s="363">
        <v>0</v>
      </c>
      <c r="BZ34" s="356">
        <v>0</v>
      </c>
    </row>
    <row r="35" spans="1:78" ht="26.25" customHeight="1" x14ac:dyDescent="0.2">
      <c r="A35" s="45"/>
      <c r="B35" s="45" t="s">
        <v>431</v>
      </c>
      <c r="C35" s="38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87"/>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63"/>
      <c r="BY35" s="363"/>
      <c r="BZ35" s="356"/>
    </row>
    <row r="36" spans="1:78" x14ac:dyDescent="0.2">
      <c r="A36" s="386"/>
      <c r="B36" s="120" t="s">
        <v>432</v>
      </c>
      <c r="C36" s="385"/>
      <c r="D36" s="355" t="s">
        <v>406</v>
      </c>
      <c r="E36" s="355" t="s">
        <v>406</v>
      </c>
      <c r="F36" s="355" t="s">
        <v>406</v>
      </c>
      <c r="G36" s="355" t="s">
        <v>406</v>
      </c>
      <c r="H36" s="355" t="s">
        <v>406</v>
      </c>
      <c r="I36" s="355" t="s">
        <v>406</v>
      </c>
      <c r="J36" s="355" t="s">
        <v>406</v>
      </c>
      <c r="K36" s="355" t="s">
        <v>406</v>
      </c>
      <c r="L36" s="355" t="s">
        <v>406</v>
      </c>
      <c r="M36" s="355" t="s">
        <v>406</v>
      </c>
      <c r="N36" s="355" t="s">
        <v>406</v>
      </c>
      <c r="O36" s="355" t="s">
        <v>406</v>
      </c>
      <c r="P36" s="355" t="s">
        <v>406</v>
      </c>
      <c r="Q36" s="355" t="s">
        <v>406</v>
      </c>
      <c r="R36" s="355" t="s">
        <v>406</v>
      </c>
      <c r="S36" s="355" t="s">
        <v>406</v>
      </c>
      <c r="T36" s="355" t="s">
        <v>406</v>
      </c>
      <c r="U36" s="355" t="s">
        <v>406</v>
      </c>
      <c r="V36" s="355" t="s">
        <v>406</v>
      </c>
      <c r="W36" s="355" t="s">
        <v>406</v>
      </c>
      <c r="X36" s="355" t="s">
        <v>406</v>
      </c>
      <c r="Y36" s="355" t="s">
        <v>406</v>
      </c>
      <c r="Z36" s="355" t="s">
        <v>406</v>
      </c>
      <c r="AA36" s="355" t="s">
        <v>406</v>
      </c>
      <c r="AB36" s="355" t="s">
        <v>406</v>
      </c>
      <c r="AC36" s="355" t="s">
        <v>406</v>
      </c>
      <c r="AD36" s="355" t="s">
        <v>406</v>
      </c>
      <c r="AE36" s="355" t="s">
        <v>406</v>
      </c>
      <c r="AF36" s="355" t="s">
        <v>406</v>
      </c>
      <c r="AG36" s="355" t="s">
        <v>406</v>
      </c>
      <c r="AH36" s="355" t="s">
        <v>406</v>
      </c>
      <c r="AI36" s="355" t="s">
        <v>406</v>
      </c>
      <c r="AJ36" s="355" t="s">
        <v>406</v>
      </c>
      <c r="AK36" s="355" t="s">
        <v>406</v>
      </c>
      <c r="AL36" s="355" t="s">
        <v>406</v>
      </c>
      <c r="AM36" s="355" t="s">
        <v>406</v>
      </c>
      <c r="AN36" s="355" t="s">
        <v>406</v>
      </c>
      <c r="AO36" s="355" t="s">
        <v>406</v>
      </c>
      <c r="AP36" s="355" t="s">
        <v>406</v>
      </c>
      <c r="AQ36" s="355" t="s">
        <v>406</v>
      </c>
      <c r="AR36" s="355" t="s">
        <v>406</v>
      </c>
      <c r="AS36" s="355" t="s">
        <v>406</v>
      </c>
      <c r="AT36" s="355" t="s">
        <v>406</v>
      </c>
      <c r="AU36" s="355">
        <v>1074</v>
      </c>
      <c r="AV36" s="355">
        <v>1467</v>
      </c>
      <c r="AW36" s="355">
        <v>1761.354</v>
      </c>
      <c r="AX36" s="355">
        <v>1895.0971347</v>
      </c>
      <c r="AY36" s="355">
        <v>2000.7013923499997</v>
      </c>
      <c r="AZ36" s="355">
        <v>2119.6110000000003</v>
      </c>
      <c r="BA36" s="355">
        <v>2196.8490000000002</v>
      </c>
      <c r="BB36" s="355">
        <v>2241.7669999999989</v>
      </c>
      <c r="BC36" s="355">
        <v>2265.7673767930914</v>
      </c>
      <c r="BD36" s="355">
        <v>2297.6929199581655</v>
      </c>
      <c r="BE36" s="355">
        <v>2377.8325881801275</v>
      </c>
      <c r="BF36" s="355">
        <v>2598.0192173749792</v>
      </c>
      <c r="BG36" s="355">
        <v>2955.6031452049692</v>
      </c>
      <c r="BH36" s="355">
        <v>3448.9196739083468</v>
      </c>
      <c r="BI36" s="355">
        <v>3641.8223280000002</v>
      </c>
      <c r="BJ36" s="355">
        <v>3811.5277370000003</v>
      </c>
      <c r="BK36" s="355">
        <v>3911.4053540000004</v>
      </c>
      <c r="BL36" s="355">
        <v>4128.4742460000007</v>
      </c>
      <c r="BM36" s="355">
        <v>4582.3780900000011</v>
      </c>
      <c r="BN36" s="355">
        <v>4798.5646799999995</v>
      </c>
      <c r="BO36" s="355">
        <v>4823.8635100000001</v>
      </c>
      <c r="BP36" s="355">
        <v>4816.0338059999995</v>
      </c>
      <c r="BQ36" s="355">
        <v>0</v>
      </c>
      <c r="BR36" s="355">
        <v>0</v>
      </c>
      <c r="BS36" s="355">
        <v>0</v>
      </c>
      <c r="BT36" s="355">
        <v>0</v>
      </c>
      <c r="BU36" s="355">
        <v>0</v>
      </c>
      <c r="BV36" s="355">
        <v>0</v>
      </c>
      <c r="BW36" s="355">
        <v>0</v>
      </c>
      <c r="BX36" s="363">
        <v>0</v>
      </c>
      <c r="BY36" s="363">
        <v>0</v>
      </c>
      <c r="BZ36" s="356">
        <v>0</v>
      </c>
    </row>
    <row r="37" spans="1:78" x14ac:dyDescent="0.2">
      <c r="A37" s="386"/>
      <c r="B37" s="263" t="s">
        <v>426</v>
      </c>
      <c r="C37" s="385"/>
      <c r="D37" s="355">
        <v>0</v>
      </c>
      <c r="E37" s="355">
        <v>0</v>
      </c>
      <c r="F37" s="355">
        <v>0</v>
      </c>
      <c r="G37" s="355">
        <v>0</v>
      </c>
      <c r="H37" s="355">
        <v>0</v>
      </c>
      <c r="I37" s="355">
        <v>0</v>
      </c>
      <c r="J37" s="355">
        <v>0</v>
      </c>
      <c r="K37" s="355">
        <v>0</v>
      </c>
      <c r="L37" s="355">
        <v>0</v>
      </c>
      <c r="M37" s="355">
        <v>0</v>
      </c>
      <c r="N37" s="355">
        <v>0</v>
      </c>
      <c r="O37" s="355">
        <v>0</v>
      </c>
      <c r="P37" s="355">
        <v>0</v>
      </c>
      <c r="Q37" s="355">
        <v>0</v>
      </c>
      <c r="R37" s="355">
        <v>0</v>
      </c>
      <c r="S37" s="355">
        <v>0</v>
      </c>
      <c r="T37" s="355">
        <v>0</v>
      </c>
      <c r="U37" s="355">
        <v>0</v>
      </c>
      <c r="V37" s="355">
        <v>0</v>
      </c>
      <c r="W37" s="355">
        <v>0</v>
      </c>
      <c r="X37" s="355">
        <v>0</v>
      </c>
      <c r="Y37" s="355">
        <v>0</v>
      </c>
      <c r="Z37" s="355">
        <v>0</v>
      </c>
      <c r="AA37" s="355">
        <v>0</v>
      </c>
      <c r="AB37" s="355">
        <v>0</v>
      </c>
      <c r="AC37" s="355">
        <v>0</v>
      </c>
      <c r="AD37" s="355">
        <v>0</v>
      </c>
      <c r="AE37" s="355">
        <v>0</v>
      </c>
      <c r="AF37" s="355">
        <v>0</v>
      </c>
      <c r="AG37" s="355">
        <v>0</v>
      </c>
      <c r="AH37" s="355">
        <v>0</v>
      </c>
      <c r="AI37" s="355">
        <v>0</v>
      </c>
      <c r="AJ37" s="355">
        <v>0</v>
      </c>
      <c r="AK37" s="355">
        <v>0</v>
      </c>
      <c r="AL37" s="355">
        <v>0</v>
      </c>
      <c r="AM37" s="355">
        <v>0</v>
      </c>
      <c r="AN37" s="355">
        <v>0</v>
      </c>
      <c r="AO37" s="355">
        <v>0</v>
      </c>
      <c r="AP37" s="355">
        <v>0</v>
      </c>
      <c r="AQ37" s="355">
        <v>0</v>
      </c>
      <c r="AR37" s="355">
        <v>0</v>
      </c>
      <c r="AS37" s="355">
        <v>0</v>
      </c>
      <c r="AT37" s="355">
        <v>0</v>
      </c>
      <c r="AU37" s="355">
        <v>0</v>
      </c>
      <c r="AV37" s="355">
        <v>0</v>
      </c>
      <c r="AW37" s="355">
        <v>0</v>
      </c>
      <c r="AX37" s="355">
        <v>1648.6480053999999</v>
      </c>
      <c r="AY37" s="355">
        <v>1737.3765572499997</v>
      </c>
      <c r="AZ37" s="355">
        <v>1813.2495899999999</v>
      </c>
      <c r="BA37" s="355">
        <v>1847.0662776000001</v>
      </c>
      <c r="BB37" s="355">
        <v>1873.9394869</v>
      </c>
      <c r="BC37" s="355">
        <v>1888.1157537930912</v>
      </c>
      <c r="BD37" s="355">
        <v>1909.0346487956333</v>
      </c>
      <c r="BE37" s="355">
        <v>1978.2198331801276</v>
      </c>
      <c r="BF37" s="355">
        <v>2184.4064373749793</v>
      </c>
      <c r="BG37" s="355">
        <v>2518.3832842049678</v>
      </c>
      <c r="BH37" s="355">
        <v>2948.3689439083469</v>
      </c>
      <c r="BI37" s="355">
        <v>3117.8052739999998</v>
      </c>
      <c r="BJ37" s="355">
        <v>3275.1103619999999</v>
      </c>
      <c r="BK37" s="355">
        <v>3374.9266170000001</v>
      </c>
      <c r="BL37" s="355">
        <v>3583.558086</v>
      </c>
      <c r="BM37" s="355">
        <v>3996.1454942944661</v>
      </c>
      <c r="BN37" s="355">
        <v>4189.8204910000004</v>
      </c>
      <c r="BO37" s="355">
        <v>4206.5381749999997</v>
      </c>
      <c r="BP37" s="355">
        <v>4197.8565689999996</v>
      </c>
      <c r="BQ37" s="355">
        <v>0</v>
      </c>
      <c r="BR37" s="355">
        <v>0</v>
      </c>
      <c r="BS37" s="355">
        <v>0</v>
      </c>
      <c r="BT37" s="355">
        <v>0</v>
      </c>
      <c r="BU37" s="355">
        <v>0</v>
      </c>
      <c r="BV37" s="355">
        <v>0</v>
      </c>
      <c r="BW37" s="355">
        <v>0</v>
      </c>
      <c r="BX37" s="363">
        <v>0</v>
      </c>
      <c r="BY37" s="363">
        <v>0</v>
      </c>
      <c r="BZ37" s="356">
        <v>0</v>
      </c>
    </row>
    <row r="38" spans="1:78" x14ac:dyDescent="0.2">
      <c r="A38" s="386"/>
      <c r="B38" s="263" t="s">
        <v>427</v>
      </c>
      <c r="C38" s="385"/>
      <c r="D38" s="355">
        <v>0</v>
      </c>
      <c r="E38" s="355">
        <v>0</v>
      </c>
      <c r="F38" s="355">
        <v>0</v>
      </c>
      <c r="G38" s="355">
        <v>0</v>
      </c>
      <c r="H38" s="355">
        <v>0</v>
      </c>
      <c r="I38" s="355">
        <v>0</v>
      </c>
      <c r="J38" s="355">
        <v>0</v>
      </c>
      <c r="K38" s="355">
        <v>0</v>
      </c>
      <c r="L38" s="355">
        <v>0</v>
      </c>
      <c r="M38" s="355">
        <v>0</v>
      </c>
      <c r="N38" s="355">
        <v>0</v>
      </c>
      <c r="O38" s="355">
        <v>0</v>
      </c>
      <c r="P38" s="355">
        <v>0</v>
      </c>
      <c r="Q38" s="355">
        <v>0</v>
      </c>
      <c r="R38" s="355">
        <v>0</v>
      </c>
      <c r="S38" s="355">
        <v>0</v>
      </c>
      <c r="T38" s="355">
        <v>0</v>
      </c>
      <c r="U38" s="355">
        <v>0</v>
      </c>
      <c r="V38" s="355">
        <v>0</v>
      </c>
      <c r="W38" s="355">
        <v>0</v>
      </c>
      <c r="X38" s="355">
        <v>0</v>
      </c>
      <c r="Y38" s="355">
        <v>0</v>
      </c>
      <c r="Z38" s="355">
        <v>0</v>
      </c>
      <c r="AA38" s="355">
        <v>0</v>
      </c>
      <c r="AB38" s="355">
        <v>0</v>
      </c>
      <c r="AC38" s="355">
        <v>0</v>
      </c>
      <c r="AD38" s="355">
        <v>0</v>
      </c>
      <c r="AE38" s="355">
        <v>0</v>
      </c>
      <c r="AF38" s="355">
        <v>0</v>
      </c>
      <c r="AG38" s="355">
        <v>0</v>
      </c>
      <c r="AH38" s="355">
        <v>0</v>
      </c>
      <c r="AI38" s="355">
        <v>0</v>
      </c>
      <c r="AJ38" s="355">
        <v>0</v>
      </c>
      <c r="AK38" s="355">
        <v>0</v>
      </c>
      <c r="AL38" s="355">
        <v>0</v>
      </c>
      <c r="AM38" s="355">
        <v>0</v>
      </c>
      <c r="AN38" s="355">
        <v>0</v>
      </c>
      <c r="AO38" s="355">
        <v>0</v>
      </c>
      <c r="AP38" s="355">
        <v>0</v>
      </c>
      <c r="AQ38" s="355">
        <v>0</v>
      </c>
      <c r="AR38" s="355">
        <v>0</v>
      </c>
      <c r="AS38" s="355">
        <v>0</v>
      </c>
      <c r="AT38" s="355">
        <v>0</v>
      </c>
      <c r="AU38" s="355">
        <v>0</v>
      </c>
      <c r="AV38" s="355">
        <v>0</v>
      </c>
      <c r="AW38" s="355">
        <v>0</v>
      </c>
      <c r="AX38" s="355">
        <v>58.91362749999999</v>
      </c>
      <c r="AY38" s="355">
        <v>67.022252499999993</v>
      </c>
      <c r="AZ38" s="355">
        <v>80.040999999999997</v>
      </c>
      <c r="BA38" s="355">
        <v>84.993651249999999</v>
      </c>
      <c r="BB38" s="355">
        <v>93.386817649999998</v>
      </c>
      <c r="BC38" s="355">
        <v>98.976178000000004</v>
      </c>
      <c r="BD38" s="355">
        <v>108.60597139562549</v>
      </c>
      <c r="BE38" s="355">
        <v>113.284626</v>
      </c>
      <c r="BF38" s="355">
        <v>120.025907</v>
      </c>
      <c r="BG38" s="355">
        <v>129.921313</v>
      </c>
      <c r="BH38" s="355">
        <v>155.52628799999999</v>
      </c>
      <c r="BI38" s="355">
        <v>170.191858</v>
      </c>
      <c r="BJ38" s="355">
        <v>177.78376700000001</v>
      </c>
      <c r="BK38" s="355">
        <v>183.493774</v>
      </c>
      <c r="BL38" s="355">
        <v>194.99431200000001</v>
      </c>
      <c r="BM38" s="355">
        <v>218.01888170553451</v>
      </c>
      <c r="BN38" s="355">
        <v>232.68308099999999</v>
      </c>
      <c r="BO38" s="355">
        <v>241.97063399999999</v>
      </c>
      <c r="BP38" s="355">
        <v>246.946744</v>
      </c>
      <c r="BQ38" s="355">
        <v>0</v>
      </c>
      <c r="BR38" s="355">
        <v>0</v>
      </c>
      <c r="BS38" s="355">
        <v>0</v>
      </c>
      <c r="BT38" s="355">
        <v>0</v>
      </c>
      <c r="BU38" s="355">
        <v>0</v>
      </c>
      <c r="BV38" s="355">
        <v>0</v>
      </c>
      <c r="BW38" s="355">
        <v>0</v>
      </c>
      <c r="BX38" s="363">
        <v>0</v>
      </c>
      <c r="BY38" s="363">
        <v>0</v>
      </c>
      <c r="BZ38" s="356">
        <v>0</v>
      </c>
    </row>
    <row r="39" spans="1:78" x14ac:dyDescent="0.2">
      <c r="A39" s="386"/>
      <c r="B39" s="263" t="s">
        <v>428</v>
      </c>
      <c r="C39" s="385"/>
      <c r="D39" s="355">
        <v>0</v>
      </c>
      <c r="E39" s="355">
        <v>0</v>
      </c>
      <c r="F39" s="355">
        <v>0</v>
      </c>
      <c r="G39" s="355">
        <v>0</v>
      </c>
      <c r="H39" s="355">
        <v>0</v>
      </c>
      <c r="I39" s="355">
        <v>0</v>
      </c>
      <c r="J39" s="355">
        <v>0</v>
      </c>
      <c r="K39" s="355">
        <v>0</v>
      </c>
      <c r="L39" s="355">
        <v>0</v>
      </c>
      <c r="M39" s="355">
        <v>0</v>
      </c>
      <c r="N39" s="355">
        <v>0</v>
      </c>
      <c r="O39" s="355">
        <v>0</v>
      </c>
      <c r="P39" s="355">
        <v>0</v>
      </c>
      <c r="Q39" s="355">
        <v>0</v>
      </c>
      <c r="R39" s="355">
        <v>0</v>
      </c>
      <c r="S39" s="355">
        <v>0</v>
      </c>
      <c r="T39" s="355">
        <v>0</v>
      </c>
      <c r="U39" s="355">
        <v>0</v>
      </c>
      <c r="V39" s="355">
        <v>0</v>
      </c>
      <c r="W39" s="355">
        <v>0</v>
      </c>
      <c r="X39" s="355">
        <v>0</v>
      </c>
      <c r="Y39" s="355">
        <v>0</v>
      </c>
      <c r="Z39" s="355">
        <v>0</v>
      </c>
      <c r="AA39" s="355">
        <v>0</v>
      </c>
      <c r="AB39" s="355">
        <v>0</v>
      </c>
      <c r="AC39" s="355">
        <v>0</v>
      </c>
      <c r="AD39" s="355">
        <v>0</v>
      </c>
      <c r="AE39" s="355">
        <v>0</v>
      </c>
      <c r="AF39" s="355">
        <v>0</v>
      </c>
      <c r="AG39" s="355">
        <v>0</v>
      </c>
      <c r="AH39" s="355">
        <v>0</v>
      </c>
      <c r="AI39" s="355">
        <v>0</v>
      </c>
      <c r="AJ39" s="355">
        <v>0</v>
      </c>
      <c r="AK39" s="355">
        <v>0</v>
      </c>
      <c r="AL39" s="355">
        <v>0</v>
      </c>
      <c r="AM39" s="355">
        <v>0</v>
      </c>
      <c r="AN39" s="355">
        <v>0</v>
      </c>
      <c r="AO39" s="355">
        <v>0</v>
      </c>
      <c r="AP39" s="355">
        <v>0</v>
      </c>
      <c r="AQ39" s="355">
        <v>0</v>
      </c>
      <c r="AR39" s="355">
        <v>0</v>
      </c>
      <c r="AS39" s="355">
        <v>0</v>
      </c>
      <c r="AT39" s="355">
        <v>0</v>
      </c>
      <c r="AU39" s="355">
        <v>0</v>
      </c>
      <c r="AV39" s="355">
        <v>0</v>
      </c>
      <c r="AW39" s="355">
        <v>0</v>
      </c>
      <c r="AX39" s="355">
        <v>187.53550179999999</v>
      </c>
      <c r="AY39" s="355">
        <v>196.30258259999999</v>
      </c>
      <c r="AZ39" s="355">
        <v>226.32</v>
      </c>
      <c r="BA39" s="355">
        <v>264.78886645</v>
      </c>
      <c r="BB39" s="355">
        <v>274.80888385000003</v>
      </c>
      <c r="BC39" s="355">
        <v>278.16376500000001</v>
      </c>
      <c r="BD39" s="355">
        <v>280.05229976690725</v>
      </c>
      <c r="BE39" s="355">
        <v>286.32812899999999</v>
      </c>
      <c r="BF39" s="355">
        <v>293.58687300000003</v>
      </c>
      <c r="BG39" s="355">
        <v>307.29854799999998</v>
      </c>
      <c r="BH39" s="355">
        <v>345.02444200000002</v>
      </c>
      <c r="BI39" s="355">
        <v>353.82519600000001</v>
      </c>
      <c r="BJ39" s="355">
        <v>358.63360799999998</v>
      </c>
      <c r="BK39" s="355">
        <v>352.98496299999999</v>
      </c>
      <c r="BL39" s="355">
        <v>349.92184800000001</v>
      </c>
      <c r="BM39" s="355">
        <v>368.21371399999998</v>
      </c>
      <c r="BN39" s="355">
        <v>376.06110799999999</v>
      </c>
      <c r="BO39" s="355">
        <v>375.35470099999998</v>
      </c>
      <c r="BP39" s="355">
        <v>371.23049300000002</v>
      </c>
      <c r="BQ39" s="355">
        <v>0</v>
      </c>
      <c r="BR39" s="355">
        <v>0</v>
      </c>
      <c r="BS39" s="355">
        <v>0</v>
      </c>
      <c r="BT39" s="355">
        <v>0</v>
      </c>
      <c r="BU39" s="355">
        <v>0</v>
      </c>
      <c r="BV39" s="355">
        <v>0</v>
      </c>
      <c r="BW39" s="355">
        <v>0</v>
      </c>
      <c r="BX39" s="363">
        <v>0</v>
      </c>
      <c r="BY39" s="363">
        <v>0</v>
      </c>
      <c r="BZ39" s="356">
        <v>0</v>
      </c>
    </row>
    <row r="40" spans="1:78" s="329" customFormat="1" ht="26.25" customHeight="1" thickBot="1" x14ac:dyDescent="0.25">
      <c r="A40" s="388"/>
      <c r="B40" s="389" t="s">
        <v>433</v>
      </c>
      <c r="C40" s="390"/>
      <c r="D40" s="358" t="s">
        <v>406</v>
      </c>
      <c r="E40" s="358" t="s">
        <v>406</v>
      </c>
      <c r="F40" s="358" t="s">
        <v>406</v>
      </c>
      <c r="G40" s="358" t="s">
        <v>406</v>
      </c>
      <c r="H40" s="358" t="s">
        <v>406</v>
      </c>
      <c r="I40" s="358" t="s">
        <v>406</v>
      </c>
      <c r="J40" s="358" t="s">
        <v>406</v>
      </c>
      <c r="K40" s="358" t="s">
        <v>406</v>
      </c>
      <c r="L40" s="358" t="s">
        <v>406</v>
      </c>
      <c r="M40" s="358" t="s">
        <v>406</v>
      </c>
      <c r="N40" s="358" t="s">
        <v>406</v>
      </c>
      <c r="O40" s="358" t="s">
        <v>406</v>
      </c>
      <c r="P40" s="358" t="s">
        <v>406</v>
      </c>
      <c r="Q40" s="358" t="s">
        <v>406</v>
      </c>
      <c r="R40" s="358" t="s">
        <v>406</v>
      </c>
      <c r="S40" s="358" t="s">
        <v>406</v>
      </c>
      <c r="T40" s="358" t="s">
        <v>406</v>
      </c>
      <c r="U40" s="358" t="s">
        <v>406</v>
      </c>
      <c r="V40" s="358" t="s">
        <v>406</v>
      </c>
      <c r="W40" s="358" t="s">
        <v>406</v>
      </c>
      <c r="X40" s="358" t="s">
        <v>406</v>
      </c>
      <c r="Y40" s="358" t="s">
        <v>406</v>
      </c>
      <c r="Z40" s="358" t="s">
        <v>406</v>
      </c>
      <c r="AA40" s="358" t="s">
        <v>406</v>
      </c>
      <c r="AB40" s="358" t="s">
        <v>406</v>
      </c>
      <c r="AC40" s="358" t="s">
        <v>406</v>
      </c>
      <c r="AD40" s="358" t="s">
        <v>406</v>
      </c>
      <c r="AE40" s="358" t="s">
        <v>406</v>
      </c>
      <c r="AF40" s="358" t="s">
        <v>406</v>
      </c>
      <c r="AG40" s="358" t="s">
        <v>406</v>
      </c>
      <c r="AH40" s="358" t="s">
        <v>406</v>
      </c>
      <c r="AI40" s="358" t="s">
        <v>406</v>
      </c>
      <c r="AJ40" s="358" t="s">
        <v>406</v>
      </c>
      <c r="AK40" s="358" t="s">
        <v>406</v>
      </c>
      <c r="AL40" s="358" t="s">
        <v>406</v>
      </c>
      <c r="AM40" s="358" t="s">
        <v>406</v>
      </c>
      <c r="AN40" s="358" t="s">
        <v>406</v>
      </c>
      <c r="AO40" s="358" t="s">
        <v>406</v>
      </c>
      <c r="AP40" s="358" t="s">
        <v>406</v>
      </c>
      <c r="AQ40" s="358" t="s">
        <v>406</v>
      </c>
      <c r="AR40" s="358" t="s">
        <v>406</v>
      </c>
      <c r="AS40" s="358" t="s">
        <v>406</v>
      </c>
      <c r="AT40" s="358" t="s">
        <v>406</v>
      </c>
      <c r="AU40" s="358">
        <v>330.16699999999992</v>
      </c>
      <c r="AV40" s="358">
        <v>225.57600000000002</v>
      </c>
      <c r="AW40" s="358">
        <v>178.54600000000005</v>
      </c>
      <c r="AX40" s="358">
        <v>182.11415929999976</v>
      </c>
      <c r="AY40" s="358">
        <v>187.96953965000034</v>
      </c>
      <c r="AZ40" s="358">
        <v>191.00079200000008</v>
      </c>
      <c r="BA40" s="358">
        <v>197.82962499999996</v>
      </c>
      <c r="BB40" s="358">
        <v>210.63761499999998</v>
      </c>
      <c r="BC40" s="358">
        <v>245.11994899999974</v>
      </c>
      <c r="BD40" s="358">
        <v>276.82555906000005</v>
      </c>
      <c r="BE40" s="358">
        <v>307.99026600000002</v>
      </c>
      <c r="BF40" s="358">
        <v>235.92008099999998</v>
      </c>
      <c r="BG40" s="358">
        <v>270.52785005503068</v>
      </c>
      <c r="BH40" s="358">
        <v>108.06528901000044</v>
      </c>
      <c r="BI40" s="358">
        <v>132.26724699999974</v>
      </c>
      <c r="BJ40" s="358">
        <v>129.49896799999988</v>
      </c>
      <c r="BK40" s="358">
        <v>115.282225</v>
      </c>
      <c r="BL40" s="358">
        <v>105.96941599999904</v>
      </c>
      <c r="BM40" s="358">
        <v>115.30013499999859</v>
      </c>
      <c r="BN40" s="358">
        <v>126.20864500000062</v>
      </c>
      <c r="BO40" s="358">
        <v>94.515385000000606</v>
      </c>
      <c r="BP40" s="358">
        <v>95.914283999999498</v>
      </c>
      <c r="BQ40" s="358">
        <v>0</v>
      </c>
      <c r="BR40" s="358">
        <v>0</v>
      </c>
      <c r="BS40" s="358">
        <v>0</v>
      </c>
      <c r="BT40" s="358">
        <v>0</v>
      </c>
      <c r="BU40" s="358">
        <v>0</v>
      </c>
      <c r="BV40" s="358">
        <v>0</v>
      </c>
      <c r="BW40" s="358">
        <v>0</v>
      </c>
      <c r="BX40" s="358">
        <v>0</v>
      </c>
      <c r="BY40" s="358">
        <v>0</v>
      </c>
      <c r="BZ40" s="359">
        <v>0</v>
      </c>
    </row>
    <row r="41" spans="1:78" ht="26.25" customHeight="1" x14ac:dyDescent="0.25">
      <c r="A41" s="337"/>
      <c r="B41" s="157" t="s">
        <v>434</v>
      </c>
      <c r="D41" s="43" t="s">
        <v>618</v>
      </c>
      <c r="E41" s="43" t="s">
        <v>619</v>
      </c>
      <c r="F41" s="43" t="s">
        <v>620</v>
      </c>
      <c r="G41" s="43" t="s">
        <v>621</v>
      </c>
      <c r="H41" s="43" t="s">
        <v>622</v>
      </c>
      <c r="I41" s="43" t="s">
        <v>623</v>
      </c>
      <c r="J41" s="43" t="s">
        <v>624</v>
      </c>
      <c r="K41" s="43" t="s">
        <v>625</v>
      </c>
      <c r="L41" s="43" t="s">
        <v>626</v>
      </c>
      <c r="M41" s="43" t="s">
        <v>627</v>
      </c>
      <c r="N41" s="43" t="s">
        <v>628</v>
      </c>
      <c r="O41" s="43" t="s">
        <v>629</v>
      </c>
      <c r="P41" s="43" t="s">
        <v>630</v>
      </c>
      <c r="Q41" s="43" t="s">
        <v>631</v>
      </c>
      <c r="R41" s="43" t="s">
        <v>632</v>
      </c>
      <c r="S41" s="43" t="s">
        <v>633</v>
      </c>
      <c r="T41" s="43" t="s">
        <v>634</v>
      </c>
      <c r="U41" s="43" t="s">
        <v>635</v>
      </c>
      <c r="V41" s="43" t="s">
        <v>636</v>
      </c>
      <c r="W41" s="43" t="s">
        <v>637</v>
      </c>
      <c r="X41" s="43" t="s">
        <v>638</v>
      </c>
      <c r="Y41" s="43" t="s">
        <v>639</v>
      </c>
      <c r="Z41" s="43" t="s">
        <v>640</v>
      </c>
      <c r="AA41" s="43" t="s">
        <v>641</v>
      </c>
      <c r="AB41" s="43" t="s">
        <v>642</v>
      </c>
      <c r="AC41" s="43" t="s">
        <v>643</v>
      </c>
      <c r="AD41" s="43" t="s">
        <v>644</v>
      </c>
      <c r="AE41" s="43" t="s">
        <v>645</v>
      </c>
      <c r="AF41" s="43" t="s">
        <v>646</v>
      </c>
      <c r="AG41" s="43" t="s">
        <v>647</v>
      </c>
      <c r="AH41" s="43" t="s">
        <v>648</v>
      </c>
      <c r="AI41" s="43" t="s">
        <v>649</v>
      </c>
      <c r="AJ41" s="43" t="s">
        <v>650</v>
      </c>
      <c r="AK41" s="43" t="s">
        <v>651</v>
      </c>
      <c r="AL41" s="43" t="s">
        <v>652</v>
      </c>
      <c r="AM41" s="43" t="s">
        <v>653</v>
      </c>
      <c r="AN41" s="43" t="s">
        <v>654</v>
      </c>
      <c r="AO41" s="43" t="s">
        <v>655</v>
      </c>
      <c r="AP41" s="43" t="s">
        <v>656</v>
      </c>
      <c r="AQ41" s="43" t="s">
        <v>657</v>
      </c>
      <c r="AR41" s="43" t="s">
        <v>658</v>
      </c>
      <c r="AS41" s="43" t="s">
        <v>659</v>
      </c>
      <c r="AT41" s="43" t="s">
        <v>660</v>
      </c>
      <c r="AU41" s="43" t="s">
        <v>661</v>
      </c>
      <c r="AV41" s="43" t="s">
        <v>662</v>
      </c>
      <c r="AW41" s="43" t="s">
        <v>663</v>
      </c>
      <c r="AX41" s="43" t="s">
        <v>664</v>
      </c>
      <c r="AY41" s="43" t="s">
        <v>588</v>
      </c>
      <c r="AZ41" s="43" t="s">
        <v>589</v>
      </c>
      <c r="BA41" s="43" t="s">
        <v>590</v>
      </c>
      <c r="BB41" s="43" t="s">
        <v>591</v>
      </c>
      <c r="BC41" s="43" t="s">
        <v>592</v>
      </c>
      <c r="BD41" s="43" t="s">
        <v>593</v>
      </c>
      <c r="BE41" s="43" t="s">
        <v>594</v>
      </c>
      <c r="BF41" s="43" t="s">
        <v>595</v>
      </c>
      <c r="BG41" s="43" t="s">
        <v>596</v>
      </c>
      <c r="BH41" s="43" t="s">
        <v>597</v>
      </c>
      <c r="BI41" s="43" t="s">
        <v>598</v>
      </c>
      <c r="BJ41" s="43" t="s">
        <v>599</v>
      </c>
      <c r="BK41" s="43" t="s">
        <v>600</v>
      </c>
      <c r="BL41" s="43" t="s">
        <v>601</v>
      </c>
      <c r="BM41" s="43" t="s">
        <v>602</v>
      </c>
      <c r="BN41" s="43" t="s">
        <v>603</v>
      </c>
      <c r="BO41" s="43" t="s">
        <v>604</v>
      </c>
      <c r="BP41" s="43" t="s">
        <v>605</v>
      </c>
      <c r="BQ41" s="43" t="s">
        <v>606</v>
      </c>
      <c r="BR41" s="43" t="s">
        <v>607</v>
      </c>
      <c r="BS41" s="43" t="s">
        <v>608</v>
      </c>
      <c r="BT41" s="43" t="s">
        <v>609</v>
      </c>
      <c r="BU41" s="43" t="s">
        <v>610</v>
      </c>
      <c r="BV41" s="43" t="s">
        <v>611</v>
      </c>
      <c r="BW41" s="43" t="s">
        <v>612</v>
      </c>
      <c r="BX41" s="43" t="s">
        <v>613</v>
      </c>
      <c r="BY41" s="43" t="s">
        <v>614</v>
      </c>
      <c r="BZ41" s="44" t="s">
        <v>615</v>
      </c>
    </row>
    <row r="42" spans="1:78" ht="15.75" x14ac:dyDescent="0.25">
      <c r="A42" s="337"/>
      <c r="B42" s="360" t="s">
        <v>225</v>
      </c>
      <c r="C42" s="361"/>
      <c r="D42" s="277" t="s">
        <v>616</v>
      </c>
      <c r="E42" s="277" t="s">
        <v>616</v>
      </c>
      <c r="F42" s="277" t="s">
        <v>616</v>
      </c>
      <c r="G42" s="277" t="s">
        <v>616</v>
      </c>
      <c r="H42" s="277" t="s">
        <v>616</v>
      </c>
      <c r="I42" s="277" t="s">
        <v>616</v>
      </c>
      <c r="J42" s="277" t="s">
        <v>616</v>
      </c>
      <c r="K42" s="277" t="s">
        <v>616</v>
      </c>
      <c r="L42" s="277" t="s">
        <v>616</v>
      </c>
      <c r="M42" s="277" t="s">
        <v>616</v>
      </c>
      <c r="N42" s="277" t="s">
        <v>616</v>
      </c>
      <c r="O42" s="277" t="s">
        <v>616</v>
      </c>
      <c r="P42" s="277" t="s">
        <v>616</v>
      </c>
      <c r="Q42" s="277" t="s">
        <v>616</v>
      </c>
      <c r="R42" s="277" t="s">
        <v>616</v>
      </c>
      <c r="S42" s="277" t="s">
        <v>616</v>
      </c>
      <c r="T42" s="277" t="s">
        <v>616</v>
      </c>
      <c r="U42" s="277" t="s">
        <v>616</v>
      </c>
      <c r="V42" s="277" t="s">
        <v>616</v>
      </c>
      <c r="W42" s="277" t="s">
        <v>616</v>
      </c>
      <c r="X42" s="277" t="s">
        <v>616</v>
      </c>
      <c r="Y42" s="277" t="s">
        <v>616</v>
      </c>
      <c r="Z42" s="277" t="s">
        <v>616</v>
      </c>
      <c r="AA42" s="277" t="s">
        <v>616</v>
      </c>
      <c r="AB42" s="277" t="s">
        <v>616</v>
      </c>
      <c r="AC42" s="277" t="s">
        <v>616</v>
      </c>
      <c r="AD42" s="277" t="s">
        <v>616</v>
      </c>
      <c r="AE42" s="277" t="s">
        <v>616</v>
      </c>
      <c r="AF42" s="277" t="s">
        <v>616</v>
      </c>
      <c r="AG42" s="277" t="s">
        <v>616</v>
      </c>
      <c r="AH42" s="277" t="s">
        <v>616</v>
      </c>
      <c r="AI42" s="277" t="s">
        <v>616</v>
      </c>
      <c r="AJ42" s="277" t="s">
        <v>616</v>
      </c>
      <c r="AK42" s="277" t="s">
        <v>616</v>
      </c>
      <c r="AL42" s="277" t="s">
        <v>616</v>
      </c>
      <c r="AM42" s="277" t="s">
        <v>616</v>
      </c>
      <c r="AN42" s="277" t="s">
        <v>616</v>
      </c>
      <c r="AO42" s="277" t="s">
        <v>616</v>
      </c>
      <c r="AP42" s="277" t="s">
        <v>616</v>
      </c>
      <c r="AQ42" s="277" t="s">
        <v>616</v>
      </c>
      <c r="AR42" s="277" t="s">
        <v>616</v>
      </c>
      <c r="AS42" s="277" t="s">
        <v>616</v>
      </c>
      <c r="AT42" s="277" t="s">
        <v>616</v>
      </c>
      <c r="AU42" s="277" t="s">
        <v>616</v>
      </c>
      <c r="AV42" s="277" t="s">
        <v>616</v>
      </c>
      <c r="AW42" s="277" t="s">
        <v>616</v>
      </c>
      <c r="AX42" s="277" t="s">
        <v>616</v>
      </c>
      <c r="AY42" s="277" t="s">
        <v>616</v>
      </c>
      <c r="AZ42" s="277" t="s">
        <v>616</v>
      </c>
      <c r="BA42" s="277" t="s">
        <v>616</v>
      </c>
      <c r="BB42" s="277" t="s">
        <v>616</v>
      </c>
      <c r="BC42" s="277" t="s">
        <v>616</v>
      </c>
      <c r="BD42" s="277" t="s">
        <v>616</v>
      </c>
      <c r="BE42" s="277" t="s">
        <v>616</v>
      </c>
      <c r="BF42" s="277" t="s">
        <v>616</v>
      </c>
      <c r="BG42" s="277" t="s">
        <v>616</v>
      </c>
      <c r="BH42" s="277" t="s">
        <v>616</v>
      </c>
      <c r="BI42" s="277" t="s">
        <v>616</v>
      </c>
      <c r="BJ42" s="277" t="s">
        <v>616</v>
      </c>
      <c r="BK42" s="277" t="s">
        <v>616</v>
      </c>
      <c r="BL42" s="277" t="s">
        <v>616</v>
      </c>
      <c r="BM42" s="277" t="s">
        <v>616</v>
      </c>
      <c r="BN42" s="277" t="s">
        <v>616</v>
      </c>
      <c r="BO42" s="277" t="s">
        <v>616</v>
      </c>
      <c r="BP42" s="277" t="s">
        <v>616</v>
      </c>
      <c r="BQ42" s="277" t="s">
        <v>616</v>
      </c>
      <c r="BR42" s="277" t="s">
        <v>616</v>
      </c>
      <c r="BS42" s="277" t="s">
        <v>616</v>
      </c>
      <c r="BT42" s="277" t="s">
        <v>616</v>
      </c>
      <c r="BU42" s="277" t="s">
        <v>617</v>
      </c>
      <c r="BV42" s="277" t="s">
        <v>617</v>
      </c>
      <c r="BW42" s="277" t="s">
        <v>617</v>
      </c>
      <c r="BX42" s="277" t="s">
        <v>617</v>
      </c>
      <c r="BY42" s="277" t="s">
        <v>617</v>
      </c>
      <c r="BZ42" s="278" t="s">
        <v>617</v>
      </c>
    </row>
    <row r="43" spans="1:78" s="230" customFormat="1" ht="26.25" customHeight="1" x14ac:dyDescent="0.25">
      <c r="A43" s="391"/>
      <c r="B43" s="157" t="s">
        <v>93</v>
      </c>
      <c r="C43" s="384"/>
      <c r="D43" s="352">
        <v>0</v>
      </c>
      <c r="E43" s="352">
        <v>0</v>
      </c>
      <c r="F43" s="352">
        <v>0</v>
      </c>
      <c r="G43" s="352">
        <v>0</v>
      </c>
      <c r="H43" s="352">
        <v>0</v>
      </c>
      <c r="I43" s="352">
        <v>0</v>
      </c>
      <c r="J43" s="352">
        <v>0</v>
      </c>
      <c r="K43" s="352">
        <v>0</v>
      </c>
      <c r="L43" s="352">
        <v>0</v>
      </c>
      <c r="M43" s="352">
        <v>0</v>
      </c>
      <c r="N43" s="352">
        <v>0</v>
      </c>
      <c r="O43" s="352">
        <v>0</v>
      </c>
      <c r="P43" s="352">
        <v>0</v>
      </c>
      <c r="Q43" s="352">
        <v>0</v>
      </c>
      <c r="R43" s="352">
        <v>0</v>
      </c>
      <c r="S43" s="352">
        <v>0</v>
      </c>
      <c r="T43" s="352">
        <v>0</v>
      </c>
      <c r="U43" s="352">
        <v>0</v>
      </c>
      <c r="V43" s="352">
        <v>0</v>
      </c>
      <c r="W43" s="352">
        <v>0</v>
      </c>
      <c r="X43" s="352">
        <v>0</v>
      </c>
      <c r="Y43" s="352">
        <v>0</v>
      </c>
      <c r="Z43" s="352">
        <v>227.70150988316158</v>
      </c>
      <c r="AA43" s="352">
        <v>247.02584755660686</v>
      </c>
      <c r="AB43" s="352">
        <v>292.62331972984077</v>
      </c>
      <c r="AC43" s="352">
        <v>328.63429301901124</v>
      </c>
      <c r="AD43" s="352">
        <v>820.51537063840408</v>
      </c>
      <c r="AE43" s="352">
        <v>912.21970193578784</v>
      </c>
      <c r="AF43" s="352">
        <v>865.07418135819353</v>
      </c>
      <c r="AG43" s="352">
        <v>1895.6948513573</v>
      </c>
      <c r="AH43" s="352">
        <v>1783.4596485547356</v>
      </c>
      <c r="AI43" s="352">
        <v>1758.9968753515855</v>
      </c>
      <c r="AJ43" s="352">
        <v>1987.1385950422646</v>
      </c>
      <c r="AK43" s="352">
        <v>2673.5268730689545</v>
      </c>
      <c r="AL43" s="352">
        <v>3030.1339849105484</v>
      </c>
      <c r="AM43" s="352">
        <v>3253.3647045478147</v>
      </c>
      <c r="AN43" s="352">
        <v>3420.260202123884</v>
      </c>
      <c r="AO43" s="352">
        <v>3535.7943692171843</v>
      </c>
      <c r="AP43" s="352">
        <v>3753.354310677536</v>
      </c>
      <c r="AQ43" s="352">
        <v>3699.3425342747428</v>
      </c>
      <c r="AR43" s="352">
        <v>2787.7952560224608</v>
      </c>
      <c r="AS43" s="352">
        <v>3223.9730581975573</v>
      </c>
      <c r="AT43" s="352">
        <v>3722.7195471240475</v>
      </c>
      <c r="AU43" s="352">
        <v>2329.1362265682287</v>
      </c>
      <c r="AV43" s="352">
        <v>2738.911557086376</v>
      </c>
      <c r="AW43" s="352">
        <v>3067.242476701123</v>
      </c>
      <c r="AX43" s="352">
        <v>3246.0780326224476</v>
      </c>
      <c r="AY43" s="352">
        <v>3319.3935981788395</v>
      </c>
      <c r="AZ43" s="352">
        <v>3382.1313642168607</v>
      </c>
      <c r="BA43" s="352">
        <v>3479.4286844559351</v>
      </c>
      <c r="BB43" s="352">
        <v>3513.0980147302762</v>
      </c>
      <c r="BC43" s="352">
        <v>3581.0897814244481</v>
      </c>
      <c r="BD43" s="352">
        <v>3597.2870175657049</v>
      </c>
      <c r="BE43" s="352">
        <v>3707.270064023839</v>
      </c>
      <c r="BF43" s="352">
        <v>3822.2753277681604</v>
      </c>
      <c r="BG43" s="352">
        <v>4258.0453374386052</v>
      </c>
      <c r="BH43" s="352">
        <v>4567.5969196375272</v>
      </c>
      <c r="BI43" s="352">
        <v>4723.0843383143747</v>
      </c>
      <c r="BJ43" s="352">
        <v>4782.2204898080217</v>
      </c>
      <c r="BK43" s="352">
        <v>4767.7955387281827</v>
      </c>
      <c r="BL43" s="352">
        <f t="shared" ref="BL43:BX43" si="8">SUM(BL45:BL54)</f>
        <v>4886.698480905121</v>
      </c>
      <c r="BM43" s="352">
        <f t="shared" si="8"/>
        <v>5343.6495772245062</v>
      </c>
      <c r="BN43" s="352">
        <f t="shared" si="8"/>
        <v>5501.4528216753579</v>
      </c>
      <c r="BO43" s="352">
        <f t="shared" si="8"/>
        <v>5416.3073017173074</v>
      </c>
      <c r="BP43" s="352">
        <f t="shared" si="8"/>
        <v>5299.1333977895483</v>
      </c>
      <c r="BQ43" s="352">
        <f t="shared" si="8"/>
        <v>0</v>
      </c>
      <c r="BR43" s="352">
        <f t="shared" si="8"/>
        <v>0</v>
      </c>
      <c r="BS43" s="352">
        <f t="shared" si="8"/>
        <v>0</v>
      </c>
      <c r="BT43" s="352">
        <f t="shared" si="8"/>
        <v>0</v>
      </c>
      <c r="BU43" s="352">
        <f t="shared" si="8"/>
        <v>0</v>
      </c>
      <c r="BV43" s="352">
        <f t="shared" si="8"/>
        <v>0</v>
      </c>
      <c r="BW43" s="352">
        <f t="shared" si="8"/>
        <v>0</v>
      </c>
      <c r="BX43" s="362">
        <f t="shared" si="8"/>
        <v>0</v>
      </c>
      <c r="BY43" s="362">
        <f>SUM(BY45:BY54)</f>
        <v>0</v>
      </c>
      <c r="BZ43" s="353">
        <f>SUM(BZ45:BZ54)</f>
        <v>0</v>
      </c>
    </row>
    <row r="44" spans="1:78" ht="26.25" customHeight="1" x14ac:dyDescent="0.2">
      <c r="A44" s="140"/>
      <c r="B44" s="144" t="s">
        <v>411</v>
      </c>
      <c r="C44" s="38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63"/>
      <c r="BY44" s="363"/>
      <c r="BZ44" s="356"/>
    </row>
    <row r="45" spans="1:78" x14ac:dyDescent="0.2">
      <c r="A45" s="386"/>
      <c r="B45" s="62" t="s">
        <v>412</v>
      </c>
      <c r="C45" s="385"/>
      <c r="D45" s="355">
        <v>0</v>
      </c>
      <c r="E45" s="355">
        <v>0</v>
      </c>
      <c r="F45" s="355">
        <v>0</v>
      </c>
      <c r="G45" s="355">
        <v>0</v>
      </c>
      <c r="H45" s="355">
        <v>0</v>
      </c>
      <c r="I45" s="355">
        <v>0</v>
      </c>
      <c r="J45" s="355">
        <v>0</v>
      </c>
      <c r="K45" s="355">
        <v>0</v>
      </c>
      <c r="L45" s="355">
        <v>0</v>
      </c>
      <c r="M45" s="355">
        <v>0</v>
      </c>
      <c r="N45" s="355">
        <v>0</v>
      </c>
      <c r="O45" s="355">
        <v>0</v>
      </c>
      <c r="P45" s="355">
        <v>0</v>
      </c>
      <c r="Q45" s="355">
        <v>0</v>
      </c>
      <c r="R45" s="355">
        <v>0</v>
      </c>
      <c r="S45" s="355">
        <v>0</v>
      </c>
      <c r="T45" s="355">
        <v>0</v>
      </c>
      <c r="U45" s="355">
        <v>0</v>
      </c>
      <c r="V45" s="355">
        <v>0</v>
      </c>
      <c r="W45" s="355">
        <v>0</v>
      </c>
      <c r="X45" s="355">
        <v>0</v>
      </c>
      <c r="Y45" s="355">
        <v>0</v>
      </c>
      <c r="Z45" s="355">
        <v>0</v>
      </c>
      <c r="AA45" s="355">
        <v>0</v>
      </c>
      <c r="AB45" s="355">
        <v>0</v>
      </c>
      <c r="AC45" s="355">
        <v>0</v>
      </c>
      <c r="AD45" s="355">
        <v>0</v>
      </c>
      <c r="AE45" s="355">
        <v>0</v>
      </c>
      <c r="AF45" s="355">
        <v>0</v>
      </c>
      <c r="AG45" s="355">
        <v>0</v>
      </c>
      <c r="AH45" s="355">
        <v>0</v>
      </c>
      <c r="AI45" s="355">
        <v>0</v>
      </c>
      <c r="AJ45" s="355">
        <v>0</v>
      </c>
      <c r="AK45" s="355">
        <v>0</v>
      </c>
      <c r="AL45" s="355">
        <v>0</v>
      </c>
      <c r="AM45" s="355">
        <v>0</v>
      </c>
      <c r="AN45" s="355">
        <v>0</v>
      </c>
      <c r="AO45" s="355">
        <v>0</v>
      </c>
      <c r="AP45" s="355">
        <v>0</v>
      </c>
      <c r="AQ45" s="355">
        <v>0</v>
      </c>
      <c r="AR45" s="355">
        <v>0</v>
      </c>
      <c r="AS45" s="355">
        <v>0</v>
      </c>
      <c r="AT45" s="355">
        <v>0</v>
      </c>
      <c r="AU45" s="355">
        <v>0</v>
      </c>
      <c r="AV45" s="355">
        <v>0</v>
      </c>
      <c r="AW45" s="355">
        <v>0</v>
      </c>
      <c r="AX45" s="355">
        <v>0</v>
      </c>
      <c r="AY45" s="355">
        <v>0</v>
      </c>
      <c r="AZ45" s="355">
        <v>0</v>
      </c>
      <c r="BA45" s="355">
        <v>0</v>
      </c>
      <c r="BB45" s="355">
        <v>0</v>
      </c>
      <c r="BC45" s="355">
        <v>0</v>
      </c>
      <c r="BD45" s="355">
        <v>0</v>
      </c>
      <c r="BE45" s="355">
        <v>0</v>
      </c>
      <c r="BF45" s="355">
        <v>0</v>
      </c>
      <c r="BG45" s="355">
        <v>0</v>
      </c>
      <c r="BH45" s="355">
        <v>0</v>
      </c>
      <c r="BI45" s="355">
        <v>0</v>
      </c>
      <c r="BJ45" s="355">
        <v>0</v>
      </c>
      <c r="BK45" s="355">
        <v>0</v>
      </c>
      <c r="BL45" s="355">
        <v>355.47474028248376</v>
      </c>
      <c r="BM45" s="355">
        <v>586.36572588957074</v>
      </c>
      <c r="BN45" s="355">
        <v>625.18244750397605</v>
      </c>
      <c r="BO45" s="355">
        <v>647.79010700562299</v>
      </c>
      <c r="BP45" s="355">
        <v>669.91518621434079</v>
      </c>
      <c r="BQ45" s="355">
        <v>0</v>
      </c>
      <c r="BR45" s="355">
        <v>0</v>
      </c>
      <c r="BS45" s="355">
        <v>0</v>
      </c>
      <c r="BT45" s="355">
        <v>0</v>
      </c>
      <c r="BU45" s="355">
        <v>0</v>
      </c>
      <c r="BV45" s="355">
        <v>0</v>
      </c>
      <c r="BW45" s="355">
        <v>0</v>
      </c>
      <c r="BX45" s="363">
        <v>0</v>
      </c>
      <c r="BY45" s="363">
        <v>0</v>
      </c>
      <c r="BZ45" s="356">
        <v>0</v>
      </c>
    </row>
    <row r="46" spans="1:78" x14ac:dyDescent="0.2">
      <c r="A46" s="386"/>
      <c r="B46" s="62" t="s">
        <v>24</v>
      </c>
      <c r="C46" s="385"/>
      <c r="D46" s="355">
        <v>0</v>
      </c>
      <c r="E46" s="355">
        <v>0</v>
      </c>
      <c r="F46" s="355">
        <v>0</v>
      </c>
      <c r="G46" s="355">
        <v>0</v>
      </c>
      <c r="H46" s="355">
        <v>0</v>
      </c>
      <c r="I46" s="355">
        <v>0</v>
      </c>
      <c r="J46" s="355">
        <v>0</v>
      </c>
      <c r="K46" s="355">
        <v>0</v>
      </c>
      <c r="L46" s="355">
        <v>0</v>
      </c>
      <c r="M46" s="355">
        <v>0</v>
      </c>
      <c r="N46" s="355">
        <v>0</v>
      </c>
      <c r="O46" s="355">
        <v>0</v>
      </c>
      <c r="P46" s="355">
        <v>0</v>
      </c>
      <c r="Q46" s="355">
        <v>0</v>
      </c>
      <c r="R46" s="355">
        <v>0</v>
      </c>
      <c r="S46" s="355">
        <v>0</v>
      </c>
      <c r="T46" s="355">
        <v>0</v>
      </c>
      <c r="U46" s="355">
        <v>0</v>
      </c>
      <c r="V46" s="355">
        <v>0</v>
      </c>
      <c r="W46" s="355">
        <v>0</v>
      </c>
      <c r="X46" s="355">
        <v>0</v>
      </c>
      <c r="Y46" s="355">
        <v>0</v>
      </c>
      <c r="Z46" s="355">
        <v>0</v>
      </c>
      <c r="AA46" s="355">
        <v>0</v>
      </c>
      <c r="AB46" s="355">
        <v>0</v>
      </c>
      <c r="AC46" s="355">
        <v>0</v>
      </c>
      <c r="AD46" s="355">
        <v>0</v>
      </c>
      <c r="AE46" s="355">
        <v>0</v>
      </c>
      <c r="AF46" s="355">
        <v>0</v>
      </c>
      <c r="AG46" s="355">
        <v>0</v>
      </c>
      <c r="AH46" s="355">
        <v>0</v>
      </c>
      <c r="AI46" s="355">
        <v>0</v>
      </c>
      <c r="AJ46" s="355">
        <v>0</v>
      </c>
      <c r="AK46" s="355">
        <v>0</v>
      </c>
      <c r="AL46" s="355">
        <v>0</v>
      </c>
      <c r="AM46" s="355">
        <v>0</v>
      </c>
      <c r="AN46" s="355">
        <v>0</v>
      </c>
      <c r="AO46" s="355">
        <v>0</v>
      </c>
      <c r="AP46" s="355">
        <v>0</v>
      </c>
      <c r="AQ46" s="355">
        <v>0</v>
      </c>
      <c r="AR46" s="355">
        <v>0</v>
      </c>
      <c r="AS46" s="355">
        <v>0</v>
      </c>
      <c r="AT46" s="355">
        <v>0</v>
      </c>
      <c r="AU46" s="355">
        <v>0</v>
      </c>
      <c r="AV46" s="355">
        <v>0</v>
      </c>
      <c r="AW46" s="355">
        <v>0</v>
      </c>
      <c r="AX46" s="355">
        <v>0</v>
      </c>
      <c r="AY46" s="355">
        <v>0</v>
      </c>
      <c r="AZ46" s="355">
        <v>0</v>
      </c>
      <c r="BA46" s="355">
        <v>0</v>
      </c>
      <c r="BB46" s="355">
        <v>0</v>
      </c>
      <c r="BC46" s="355">
        <v>0</v>
      </c>
      <c r="BD46" s="355">
        <v>0</v>
      </c>
      <c r="BE46" s="355">
        <v>0</v>
      </c>
      <c r="BF46" s="355">
        <v>0</v>
      </c>
      <c r="BG46" s="355">
        <v>0</v>
      </c>
      <c r="BH46" s="355">
        <v>0</v>
      </c>
      <c r="BI46" s="355">
        <v>0</v>
      </c>
      <c r="BJ46" s="355">
        <v>0</v>
      </c>
      <c r="BK46" s="355">
        <v>0</v>
      </c>
      <c r="BL46" s="355">
        <v>1089.6555396905601</v>
      </c>
      <c r="BM46" s="355">
        <v>1167.4358535589458</v>
      </c>
      <c r="BN46" s="355">
        <v>1210.8857539913572</v>
      </c>
      <c r="BO46" s="355">
        <v>1208.4168931988183</v>
      </c>
      <c r="BP46" s="355">
        <v>1198.5331271743987</v>
      </c>
      <c r="BQ46" s="355">
        <v>0</v>
      </c>
      <c r="BR46" s="355">
        <v>0</v>
      </c>
      <c r="BS46" s="355">
        <v>0</v>
      </c>
      <c r="BT46" s="355">
        <v>0</v>
      </c>
      <c r="BU46" s="355">
        <v>0</v>
      </c>
      <c r="BV46" s="355">
        <v>0</v>
      </c>
      <c r="BW46" s="355">
        <v>0</v>
      </c>
      <c r="BX46" s="363">
        <v>0</v>
      </c>
      <c r="BY46" s="363">
        <v>0</v>
      </c>
      <c r="BZ46" s="356">
        <v>0</v>
      </c>
    </row>
    <row r="47" spans="1:78" x14ac:dyDescent="0.2">
      <c r="A47" s="386"/>
      <c r="B47" s="62" t="s">
        <v>413</v>
      </c>
      <c r="C47" s="385"/>
      <c r="D47" s="355">
        <v>0</v>
      </c>
      <c r="E47" s="355">
        <v>0</v>
      </c>
      <c r="F47" s="355">
        <v>0</v>
      </c>
      <c r="G47" s="355">
        <v>0</v>
      </c>
      <c r="H47" s="355">
        <v>0</v>
      </c>
      <c r="I47" s="355">
        <v>0</v>
      </c>
      <c r="J47" s="355">
        <v>0</v>
      </c>
      <c r="K47" s="355">
        <v>0</v>
      </c>
      <c r="L47" s="355">
        <v>0</v>
      </c>
      <c r="M47" s="355">
        <v>0</v>
      </c>
      <c r="N47" s="355">
        <v>0</v>
      </c>
      <c r="O47" s="355">
        <v>0</v>
      </c>
      <c r="P47" s="355">
        <v>0</v>
      </c>
      <c r="Q47" s="355">
        <v>0</v>
      </c>
      <c r="R47" s="355">
        <v>0</v>
      </c>
      <c r="S47" s="355">
        <v>0</v>
      </c>
      <c r="T47" s="355">
        <v>0</v>
      </c>
      <c r="U47" s="355">
        <v>0</v>
      </c>
      <c r="V47" s="355">
        <v>0</v>
      </c>
      <c r="W47" s="355">
        <v>0</v>
      </c>
      <c r="X47" s="355">
        <v>0</v>
      </c>
      <c r="Y47" s="355">
        <v>0</v>
      </c>
      <c r="Z47" s="355">
        <v>0</v>
      </c>
      <c r="AA47" s="355">
        <v>0</v>
      </c>
      <c r="AB47" s="355">
        <v>0</v>
      </c>
      <c r="AC47" s="355">
        <v>0</v>
      </c>
      <c r="AD47" s="355">
        <v>0</v>
      </c>
      <c r="AE47" s="355">
        <v>0</v>
      </c>
      <c r="AF47" s="355">
        <v>0</v>
      </c>
      <c r="AG47" s="355">
        <v>0</v>
      </c>
      <c r="AH47" s="355">
        <v>0</v>
      </c>
      <c r="AI47" s="355">
        <v>0</v>
      </c>
      <c r="AJ47" s="355">
        <v>0</v>
      </c>
      <c r="AK47" s="355">
        <v>0</v>
      </c>
      <c r="AL47" s="355">
        <v>0</v>
      </c>
      <c r="AM47" s="355">
        <v>0</v>
      </c>
      <c r="AN47" s="355">
        <v>0</v>
      </c>
      <c r="AO47" s="355">
        <v>0</v>
      </c>
      <c r="AP47" s="355">
        <v>0</v>
      </c>
      <c r="AQ47" s="355">
        <v>0</v>
      </c>
      <c r="AR47" s="355">
        <v>0</v>
      </c>
      <c r="AS47" s="355">
        <v>0</v>
      </c>
      <c r="AT47" s="355">
        <v>0</v>
      </c>
      <c r="AU47" s="355">
        <v>0</v>
      </c>
      <c r="AV47" s="355">
        <v>0</v>
      </c>
      <c r="AW47" s="355">
        <v>0</v>
      </c>
      <c r="AX47" s="355">
        <v>0</v>
      </c>
      <c r="AY47" s="355">
        <v>0</v>
      </c>
      <c r="AZ47" s="355">
        <v>0</v>
      </c>
      <c r="BA47" s="355">
        <v>0</v>
      </c>
      <c r="BB47" s="355">
        <v>0</v>
      </c>
      <c r="BC47" s="355">
        <v>0</v>
      </c>
      <c r="BD47" s="355">
        <v>0</v>
      </c>
      <c r="BE47" s="355">
        <v>0</v>
      </c>
      <c r="BF47" s="355">
        <v>0</v>
      </c>
      <c r="BG47" s="355">
        <v>0</v>
      </c>
      <c r="BH47" s="355">
        <v>0</v>
      </c>
      <c r="BI47" s="355">
        <v>0</v>
      </c>
      <c r="BJ47" s="355">
        <v>0</v>
      </c>
      <c r="BK47" s="355">
        <v>0</v>
      </c>
      <c r="BL47" s="355">
        <v>633.24672057742202</v>
      </c>
      <c r="BM47" s="355">
        <v>614.01595326968118</v>
      </c>
      <c r="BN47" s="355">
        <v>563.89191691050337</v>
      </c>
      <c r="BO47" s="355">
        <v>488.6627794170895</v>
      </c>
      <c r="BP47" s="355">
        <v>431.34036726909193</v>
      </c>
      <c r="BQ47" s="355">
        <v>0</v>
      </c>
      <c r="BR47" s="355">
        <v>0</v>
      </c>
      <c r="BS47" s="355">
        <v>0</v>
      </c>
      <c r="BT47" s="355">
        <v>0</v>
      </c>
      <c r="BU47" s="355">
        <v>0</v>
      </c>
      <c r="BV47" s="355">
        <v>0</v>
      </c>
      <c r="BW47" s="355">
        <v>0</v>
      </c>
      <c r="BX47" s="363">
        <v>0</v>
      </c>
      <c r="BY47" s="363">
        <v>0</v>
      </c>
      <c r="BZ47" s="356">
        <v>0</v>
      </c>
    </row>
    <row r="48" spans="1:78" x14ac:dyDescent="0.2">
      <c r="A48" s="386"/>
      <c r="B48" s="62" t="s">
        <v>362</v>
      </c>
      <c r="C48" s="385"/>
      <c r="D48" s="355">
        <v>0</v>
      </c>
      <c r="E48" s="355">
        <v>0</v>
      </c>
      <c r="F48" s="355">
        <v>0</v>
      </c>
      <c r="G48" s="355">
        <v>0</v>
      </c>
      <c r="H48" s="355">
        <v>0</v>
      </c>
      <c r="I48" s="355">
        <v>0</v>
      </c>
      <c r="J48" s="355">
        <v>0</v>
      </c>
      <c r="K48" s="355">
        <v>0</v>
      </c>
      <c r="L48" s="355">
        <v>0</v>
      </c>
      <c r="M48" s="355">
        <v>0</v>
      </c>
      <c r="N48" s="355">
        <v>0</v>
      </c>
      <c r="O48" s="355">
        <v>0</v>
      </c>
      <c r="P48" s="355">
        <v>0</v>
      </c>
      <c r="Q48" s="355">
        <v>0</v>
      </c>
      <c r="R48" s="355">
        <v>0</v>
      </c>
      <c r="S48" s="355">
        <v>0</v>
      </c>
      <c r="T48" s="355">
        <v>0</v>
      </c>
      <c r="U48" s="355">
        <v>0</v>
      </c>
      <c r="V48" s="355">
        <v>0</v>
      </c>
      <c r="W48" s="355">
        <v>0</v>
      </c>
      <c r="X48" s="355">
        <v>0</v>
      </c>
      <c r="Y48" s="355">
        <v>0</v>
      </c>
      <c r="Z48" s="355">
        <v>0</v>
      </c>
      <c r="AA48" s="355">
        <v>0</v>
      </c>
      <c r="AB48" s="355">
        <v>0</v>
      </c>
      <c r="AC48" s="355">
        <v>0</v>
      </c>
      <c r="AD48" s="355">
        <v>0</v>
      </c>
      <c r="AE48" s="355">
        <v>0</v>
      </c>
      <c r="AF48" s="355">
        <v>0</v>
      </c>
      <c r="AG48" s="355">
        <v>0</v>
      </c>
      <c r="AH48" s="355">
        <v>0</v>
      </c>
      <c r="AI48" s="355">
        <v>0</v>
      </c>
      <c r="AJ48" s="355">
        <v>0</v>
      </c>
      <c r="AK48" s="355">
        <v>0</v>
      </c>
      <c r="AL48" s="355">
        <v>0</v>
      </c>
      <c r="AM48" s="355">
        <v>0</v>
      </c>
      <c r="AN48" s="355">
        <v>0</v>
      </c>
      <c r="AO48" s="355">
        <v>0</v>
      </c>
      <c r="AP48" s="355">
        <v>0</v>
      </c>
      <c r="AQ48" s="355">
        <v>0</v>
      </c>
      <c r="AR48" s="355">
        <v>0</v>
      </c>
      <c r="AS48" s="355">
        <v>0</v>
      </c>
      <c r="AT48" s="355">
        <v>0</v>
      </c>
      <c r="AU48" s="355">
        <v>0</v>
      </c>
      <c r="AV48" s="355">
        <v>0</v>
      </c>
      <c r="AW48" s="355">
        <v>0</v>
      </c>
      <c r="AX48" s="355">
        <v>0</v>
      </c>
      <c r="AY48" s="355">
        <v>0</v>
      </c>
      <c r="AZ48" s="355">
        <v>0</v>
      </c>
      <c r="BA48" s="355">
        <v>0</v>
      </c>
      <c r="BB48" s="355">
        <v>0</v>
      </c>
      <c r="BC48" s="355">
        <v>0</v>
      </c>
      <c r="BD48" s="355">
        <v>0</v>
      </c>
      <c r="BE48" s="355">
        <v>0</v>
      </c>
      <c r="BF48" s="355">
        <v>0</v>
      </c>
      <c r="BG48" s="355">
        <v>0</v>
      </c>
      <c r="BH48" s="355">
        <v>0</v>
      </c>
      <c r="BI48" s="355">
        <v>0</v>
      </c>
      <c r="BJ48" s="355">
        <v>0</v>
      </c>
      <c r="BK48" s="355">
        <v>0</v>
      </c>
      <c r="BL48" s="355">
        <v>105.01006470742765</v>
      </c>
      <c r="BM48" s="355">
        <v>120.99033855624467</v>
      </c>
      <c r="BN48" s="355">
        <v>138.31333363316179</v>
      </c>
      <c r="BO48" s="355">
        <v>148.28569637020226</v>
      </c>
      <c r="BP48" s="355">
        <v>160.66325387573866</v>
      </c>
      <c r="BQ48" s="355">
        <v>0</v>
      </c>
      <c r="BR48" s="355">
        <v>0</v>
      </c>
      <c r="BS48" s="355">
        <v>0</v>
      </c>
      <c r="BT48" s="355">
        <v>0</v>
      </c>
      <c r="BU48" s="355">
        <v>0</v>
      </c>
      <c r="BV48" s="355">
        <v>0</v>
      </c>
      <c r="BW48" s="355">
        <v>0</v>
      </c>
      <c r="BX48" s="363">
        <v>0</v>
      </c>
      <c r="BY48" s="363">
        <v>0</v>
      </c>
      <c r="BZ48" s="356">
        <v>0</v>
      </c>
    </row>
    <row r="49" spans="1:78" x14ac:dyDescent="0.2">
      <c r="A49" s="386"/>
      <c r="B49" s="62" t="s">
        <v>414</v>
      </c>
      <c r="C49" s="385"/>
      <c r="D49" s="355">
        <v>0</v>
      </c>
      <c r="E49" s="355">
        <v>0</v>
      </c>
      <c r="F49" s="355">
        <v>0</v>
      </c>
      <c r="G49" s="355">
        <v>0</v>
      </c>
      <c r="H49" s="355">
        <v>0</v>
      </c>
      <c r="I49" s="355">
        <v>0</v>
      </c>
      <c r="J49" s="355">
        <v>0</v>
      </c>
      <c r="K49" s="355">
        <v>0</v>
      </c>
      <c r="L49" s="355">
        <v>0</v>
      </c>
      <c r="M49" s="355">
        <v>0</v>
      </c>
      <c r="N49" s="355">
        <v>0</v>
      </c>
      <c r="O49" s="355">
        <v>0</v>
      </c>
      <c r="P49" s="355">
        <v>0</v>
      </c>
      <c r="Q49" s="355">
        <v>0</v>
      </c>
      <c r="R49" s="355">
        <v>0</v>
      </c>
      <c r="S49" s="355">
        <v>0</v>
      </c>
      <c r="T49" s="355">
        <v>0</v>
      </c>
      <c r="U49" s="355">
        <v>0</v>
      </c>
      <c r="V49" s="355">
        <v>0</v>
      </c>
      <c r="W49" s="355">
        <v>0</v>
      </c>
      <c r="X49" s="355">
        <v>0</v>
      </c>
      <c r="Y49" s="355">
        <v>0</v>
      </c>
      <c r="Z49" s="355">
        <v>0</v>
      </c>
      <c r="AA49" s="355">
        <v>0</v>
      </c>
      <c r="AB49" s="355">
        <v>0</v>
      </c>
      <c r="AC49" s="355">
        <v>0</v>
      </c>
      <c r="AD49" s="355">
        <v>0</v>
      </c>
      <c r="AE49" s="355">
        <v>0</v>
      </c>
      <c r="AF49" s="355">
        <v>0</v>
      </c>
      <c r="AG49" s="355">
        <v>0</v>
      </c>
      <c r="AH49" s="355">
        <v>0</v>
      </c>
      <c r="AI49" s="355">
        <v>0</v>
      </c>
      <c r="AJ49" s="355">
        <v>0</v>
      </c>
      <c r="AK49" s="355">
        <v>0</v>
      </c>
      <c r="AL49" s="355">
        <v>0</v>
      </c>
      <c r="AM49" s="355">
        <v>0</v>
      </c>
      <c r="AN49" s="355">
        <v>0</v>
      </c>
      <c r="AO49" s="355">
        <v>0</v>
      </c>
      <c r="AP49" s="355">
        <v>0</v>
      </c>
      <c r="AQ49" s="355">
        <v>0</v>
      </c>
      <c r="AR49" s="355">
        <v>0</v>
      </c>
      <c r="AS49" s="355">
        <v>0</v>
      </c>
      <c r="AT49" s="355">
        <v>0</v>
      </c>
      <c r="AU49" s="355">
        <v>0</v>
      </c>
      <c r="AV49" s="355">
        <v>0</v>
      </c>
      <c r="AW49" s="355">
        <v>0</v>
      </c>
      <c r="AX49" s="355">
        <v>0</v>
      </c>
      <c r="AY49" s="355">
        <v>0</v>
      </c>
      <c r="AZ49" s="355">
        <v>0</v>
      </c>
      <c r="BA49" s="355">
        <v>0</v>
      </c>
      <c r="BB49" s="355">
        <v>0</v>
      </c>
      <c r="BC49" s="355">
        <v>0</v>
      </c>
      <c r="BD49" s="355">
        <v>0</v>
      </c>
      <c r="BE49" s="355">
        <v>0</v>
      </c>
      <c r="BF49" s="355">
        <v>0</v>
      </c>
      <c r="BG49" s="355">
        <v>0</v>
      </c>
      <c r="BH49" s="355">
        <v>0</v>
      </c>
      <c r="BI49" s="355">
        <v>0</v>
      </c>
      <c r="BJ49" s="355">
        <v>0</v>
      </c>
      <c r="BK49" s="355">
        <v>0</v>
      </c>
      <c r="BL49" s="355">
        <v>184.76536446791886</v>
      </c>
      <c r="BM49" s="355">
        <v>193.27136405687148</v>
      </c>
      <c r="BN49" s="355">
        <v>189.60528776524734</v>
      </c>
      <c r="BO49" s="355">
        <v>169.9795785402757</v>
      </c>
      <c r="BP49" s="355">
        <v>140.08744173705588</v>
      </c>
      <c r="BQ49" s="355">
        <v>0</v>
      </c>
      <c r="BR49" s="355">
        <v>0</v>
      </c>
      <c r="BS49" s="355">
        <v>0</v>
      </c>
      <c r="BT49" s="355">
        <v>0</v>
      </c>
      <c r="BU49" s="355">
        <v>0</v>
      </c>
      <c r="BV49" s="355">
        <v>0</v>
      </c>
      <c r="BW49" s="355">
        <v>0</v>
      </c>
      <c r="BX49" s="363">
        <v>0</v>
      </c>
      <c r="BY49" s="363">
        <v>0</v>
      </c>
      <c r="BZ49" s="356">
        <v>0</v>
      </c>
    </row>
    <row r="50" spans="1:78" ht="26.25" customHeight="1" x14ac:dyDescent="0.2">
      <c r="A50" s="386"/>
      <c r="B50" s="62" t="s">
        <v>415</v>
      </c>
      <c r="C50" s="385"/>
      <c r="D50" s="355">
        <v>0</v>
      </c>
      <c r="E50" s="355">
        <v>0</v>
      </c>
      <c r="F50" s="355">
        <v>0</v>
      </c>
      <c r="G50" s="355">
        <v>0</v>
      </c>
      <c r="H50" s="355">
        <v>0</v>
      </c>
      <c r="I50" s="355">
        <v>0</v>
      </c>
      <c r="J50" s="355">
        <v>0</v>
      </c>
      <c r="K50" s="355">
        <v>0</v>
      </c>
      <c r="L50" s="355">
        <v>0</v>
      </c>
      <c r="M50" s="355">
        <v>0</v>
      </c>
      <c r="N50" s="355">
        <v>0</v>
      </c>
      <c r="O50" s="355">
        <v>0</v>
      </c>
      <c r="P50" s="355">
        <v>0</v>
      </c>
      <c r="Q50" s="355">
        <v>0</v>
      </c>
      <c r="R50" s="355">
        <v>0</v>
      </c>
      <c r="S50" s="355">
        <v>0</v>
      </c>
      <c r="T50" s="355">
        <v>0</v>
      </c>
      <c r="U50" s="355">
        <v>0</v>
      </c>
      <c r="V50" s="355">
        <v>0</v>
      </c>
      <c r="W50" s="355">
        <v>0</v>
      </c>
      <c r="X50" s="355">
        <v>0</v>
      </c>
      <c r="Y50" s="355">
        <v>0</v>
      </c>
      <c r="Z50" s="355">
        <v>0</v>
      </c>
      <c r="AA50" s="355">
        <v>0</v>
      </c>
      <c r="AB50" s="355">
        <v>0</v>
      </c>
      <c r="AC50" s="355">
        <v>0</v>
      </c>
      <c r="AD50" s="355">
        <v>0</v>
      </c>
      <c r="AE50" s="355">
        <v>0</v>
      </c>
      <c r="AF50" s="355">
        <v>0</v>
      </c>
      <c r="AG50" s="355">
        <v>0</v>
      </c>
      <c r="AH50" s="355">
        <v>0</v>
      </c>
      <c r="AI50" s="355">
        <v>0</v>
      </c>
      <c r="AJ50" s="355">
        <v>0</v>
      </c>
      <c r="AK50" s="355">
        <v>0</v>
      </c>
      <c r="AL50" s="355">
        <v>0</v>
      </c>
      <c r="AM50" s="355">
        <v>0</v>
      </c>
      <c r="AN50" s="355">
        <v>0</v>
      </c>
      <c r="AO50" s="355">
        <v>0</v>
      </c>
      <c r="AP50" s="355">
        <v>0</v>
      </c>
      <c r="AQ50" s="355">
        <v>0</v>
      </c>
      <c r="AR50" s="355">
        <v>0</v>
      </c>
      <c r="AS50" s="355">
        <v>0</v>
      </c>
      <c r="AT50" s="355">
        <v>0</v>
      </c>
      <c r="AU50" s="355">
        <v>0</v>
      </c>
      <c r="AV50" s="355">
        <v>0</v>
      </c>
      <c r="AW50" s="355">
        <v>0</v>
      </c>
      <c r="AX50" s="355">
        <v>0</v>
      </c>
      <c r="AY50" s="355">
        <v>0</v>
      </c>
      <c r="AZ50" s="355">
        <v>0</v>
      </c>
      <c r="BA50" s="355">
        <v>0</v>
      </c>
      <c r="BB50" s="355">
        <v>0</v>
      </c>
      <c r="BC50" s="355">
        <v>0</v>
      </c>
      <c r="BD50" s="355">
        <v>0</v>
      </c>
      <c r="BE50" s="355">
        <v>0</v>
      </c>
      <c r="BF50" s="355">
        <v>0</v>
      </c>
      <c r="BG50" s="355">
        <v>0</v>
      </c>
      <c r="BH50" s="355">
        <v>0</v>
      </c>
      <c r="BI50" s="355">
        <v>0</v>
      </c>
      <c r="BJ50" s="355">
        <v>0</v>
      </c>
      <c r="BK50" s="355">
        <v>0</v>
      </c>
      <c r="BL50" s="355">
        <v>1893.2344751612256</v>
      </c>
      <c r="BM50" s="355">
        <v>1916.354273329933</v>
      </c>
      <c r="BN50" s="355">
        <v>1904.4086451056248</v>
      </c>
      <c r="BO50" s="355">
        <v>1829.1165959334839</v>
      </c>
      <c r="BP50" s="355">
        <v>1715.9542665389536</v>
      </c>
      <c r="BQ50" s="355">
        <v>0</v>
      </c>
      <c r="BR50" s="355">
        <v>0</v>
      </c>
      <c r="BS50" s="355">
        <v>0</v>
      </c>
      <c r="BT50" s="355">
        <v>0</v>
      </c>
      <c r="BU50" s="355">
        <v>0</v>
      </c>
      <c r="BV50" s="355">
        <v>0</v>
      </c>
      <c r="BW50" s="355">
        <v>0</v>
      </c>
      <c r="BX50" s="363">
        <v>0</v>
      </c>
      <c r="BY50" s="363">
        <v>0</v>
      </c>
      <c r="BZ50" s="356">
        <v>0</v>
      </c>
    </row>
    <row r="51" spans="1:78" x14ac:dyDescent="0.2">
      <c r="A51" s="386"/>
      <c r="B51" s="62" t="s">
        <v>363</v>
      </c>
      <c r="C51" s="385"/>
      <c r="D51" s="355">
        <v>0</v>
      </c>
      <c r="E51" s="355">
        <v>0</v>
      </c>
      <c r="F51" s="355">
        <v>0</v>
      </c>
      <c r="G51" s="355">
        <v>0</v>
      </c>
      <c r="H51" s="355">
        <v>0</v>
      </c>
      <c r="I51" s="355">
        <v>0</v>
      </c>
      <c r="J51" s="355">
        <v>0</v>
      </c>
      <c r="K51" s="355">
        <v>0</v>
      </c>
      <c r="L51" s="355">
        <v>0</v>
      </c>
      <c r="M51" s="355">
        <v>0</v>
      </c>
      <c r="N51" s="355">
        <v>0</v>
      </c>
      <c r="O51" s="355">
        <v>0</v>
      </c>
      <c r="P51" s="355">
        <v>0</v>
      </c>
      <c r="Q51" s="355">
        <v>0</v>
      </c>
      <c r="R51" s="355">
        <v>0</v>
      </c>
      <c r="S51" s="355">
        <v>0</v>
      </c>
      <c r="T51" s="355">
        <v>0</v>
      </c>
      <c r="U51" s="355">
        <v>0</v>
      </c>
      <c r="V51" s="355">
        <v>0</v>
      </c>
      <c r="W51" s="355">
        <v>0</v>
      </c>
      <c r="X51" s="355">
        <v>0</v>
      </c>
      <c r="Y51" s="355">
        <v>0</v>
      </c>
      <c r="Z51" s="355">
        <v>0</v>
      </c>
      <c r="AA51" s="355">
        <v>0</v>
      </c>
      <c r="AB51" s="355">
        <v>0</v>
      </c>
      <c r="AC51" s="355">
        <v>0</v>
      </c>
      <c r="AD51" s="355">
        <v>0</v>
      </c>
      <c r="AE51" s="355">
        <v>0</v>
      </c>
      <c r="AF51" s="355">
        <v>0</v>
      </c>
      <c r="AG51" s="355">
        <v>0</v>
      </c>
      <c r="AH51" s="355">
        <v>0</v>
      </c>
      <c r="AI51" s="355">
        <v>0</v>
      </c>
      <c r="AJ51" s="355">
        <v>0</v>
      </c>
      <c r="AK51" s="355">
        <v>0</v>
      </c>
      <c r="AL51" s="355">
        <v>0</v>
      </c>
      <c r="AM51" s="355">
        <v>0</v>
      </c>
      <c r="AN51" s="355">
        <v>0</v>
      </c>
      <c r="AO51" s="355">
        <v>0</v>
      </c>
      <c r="AP51" s="355">
        <v>0</v>
      </c>
      <c r="AQ51" s="355">
        <v>0</v>
      </c>
      <c r="AR51" s="355">
        <v>0</v>
      </c>
      <c r="AS51" s="355">
        <v>0</v>
      </c>
      <c r="AT51" s="355">
        <v>0</v>
      </c>
      <c r="AU51" s="355">
        <v>0</v>
      </c>
      <c r="AV51" s="355">
        <v>0</v>
      </c>
      <c r="AW51" s="355">
        <v>0</v>
      </c>
      <c r="AX51" s="355">
        <v>0</v>
      </c>
      <c r="AY51" s="355">
        <v>0</v>
      </c>
      <c r="AZ51" s="355">
        <v>0</v>
      </c>
      <c r="BA51" s="355">
        <v>0</v>
      </c>
      <c r="BB51" s="355">
        <v>0</v>
      </c>
      <c r="BC51" s="355">
        <v>0</v>
      </c>
      <c r="BD51" s="355">
        <v>0</v>
      </c>
      <c r="BE51" s="355">
        <v>0</v>
      </c>
      <c r="BF51" s="355">
        <v>0</v>
      </c>
      <c r="BG51" s="355">
        <v>0</v>
      </c>
      <c r="BH51" s="355">
        <v>0</v>
      </c>
      <c r="BI51" s="355">
        <v>0</v>
      </c>
      <c r="BJ51" s="355">
        <v>0</v>
      </c>
      <c r="BK51" s="355">
        <v>0</v>
      </c>
      <c r="BL51" s="355">
        <v>26.638422699834997</v>
      </c>
      <c r="BM51" s="355">
        <v>32.336965620010858</v>
      </c>
      <c r="BN51" s="355">
        <v>38.449854974792359</v>
      </c>
      <c r="BO51" s="355">
        <v>42.049939753483443</v>
      </c>
      <c r="BP51" s="355">
        <v>49.454699062911011</v>
      </c>
      <c r="BQ51" s="355">
        <v>0</v>
      </c>
      <c r="BR51" s="355">
        <v>0</v>
      </c>
      <c r="BS51" s="355">
        <v>0</v>
      </c>
      <c r="BT51" s="355">
        <v>0</v>
      </c>
      <c r="BU51" s="355">
        <v>0</v>
      </c>
      <c r="BV51" s="355">
        <v>0</v>
      </c>
      <c r="BW51" s="355">
        <v>0</v>
      </c>
      <c r="BX51" s="363">
        <v>0</v>
      </c>
      <c r="BY51" s="363">
        <v>0</v>
      </c>
      <c r="BZ51" s="356">
        <v>0</v>
      </c>
    </row>
    <row r="52" spans="1:78" x14ac:dyDescent="0.2">
      <c r="A52" s="386"/>
      <c r="B52" s="62" t="s">
        <v>416</v>
      </c>
      <c r="C52" s="385"/>
      <c r="D52" s="355">
        <v>0</v>
      </c>
      <c r="E52" s="355">
        <v>0</v>
      </c>
      <c r="F52" s="355">
        <v>0</v>
      </c>
      <c r="G52" s="355">
        <v>0</v>
      </c>
      <c r="H52" s="355">
        <v>0</v>
      </c>
      <c r="I52" s="355">
        <v>0</v>
      </c>
      <c r="J52" s="355">
        <v>0</v>
      </c>
      <c r="K52" s="355">
        <v>0</v>
      </c>
      <c r="L52" s="355">
        <v>0</v>
      </c>
      <c r="M52" s="355">
        <v>0</v>
      </c>
      <c r="N52" s="355">
        <v>0</v>
      </c>
      <c r="O52" s="355">
        <v>0</v>
      </c>
      <c r="P52" s="355">
        <v>0</v>
      </c>
      <c r="Q52" s="355">
        <v>0</v>
      </c>
      <c r="R52" s="355">
        <v>0</v>
      </c>
      <c r="S52" s="355">
        <v>0</v>
      </c>
      <c r="T52" s="355">
        <v>0</v>
      </c>
      <c r="U52" s="355">
        <v>0</v>
      </c>
      <c r="V52" s="355">
        <v>0</v>
      </c>
      <c r="W52" s="355">
        <v>0</v>
      </c>
      <c r="X52" s="355">
        <v>0</v>
      </c>
      <c r="Y52" s="355">
        <v>0</v>
      </c>
      <c r="Z52" s="355">
        <v>0</v>
      </c>
      <c r="AA52" s="355">
        <v>0</v>
      </c>
      <c r="AB52" s="355">
        <v>0</v>
      </c>
      <c r="AC52" s="355">
        <v>0</v>
      </c>
      <c r="AD52" s="355">
        <v>0</v>
      </c>
      <c r="AE52" s="355">
        <v>0</v>
      </c>
      <c r="AF52" s="355">
        <v>0</v>
      </c>
      <c r="AG52" s="355">
        <v>0</v>
      </c>
      <c r="AH52" s="355">
        <v>0</v>
      </c>
      <c r="AI52" s="355">
        <v>0</v>
      </c>
      <c r="AJ52" s="355">
        <v>0</v>
      </c>
      <c r="AK52" s="355">
        <v>0</v>
      </c>
      <c r="AL52" s="355">
        <v>0</v>
      </c>
      <c r="AM52" s="355">
        <v>0</v>
      </c>
      <c r="AN52" s="355">
        <v>0</v>
      </c>
      <c r="AO52" s="355">
        <v>0</v>
      </c>
      <c r="AP52" s="355">
        <v>0</v>
      </c>
      <c r="AQ52" s="355">
        <v>0</v>
      </c>
      <c r="AR52" s="355">
        <v>0</v>
      </c>
      <c r="AS52" s="355">
        <v>0</v>
      </c>
      <c r="AT52" s="355">
        <v>0</v>
      </c>
      <c r="AU52" s="355">
        <v>0</v>
      </c>
      <c r="AV52" s="355">
        <v>0</v>
      </c>
      <c r="AW52" s="355">
        <v>0</v>
      </c>
      <c r="AX52" s="355">
        <v>0</v>
      </c>
      <c r="AY52" s="355">
        <v>0</v>
      </c>
      <c r="AZ52" s="355">
        <v>0</v>
      </c>
      <c r="BA52" s="355">
        <v>0</v>
      </c>
      <c r="BB52" s="355">
        <v>0</v>
      </c>
      <c r="BC52" s="355">
        <v>0</v>
      </c>
      <c r="BD52" s="355">
        <v>0</v>
      </c>
      <c r="BE52" s="355">
        <v>0</v>
      </c>
      <c r="BF52" s="355">
        <v>0</v>
      </c>
      <c r="BG52" s="355">
        <v>0</v>
      </c>
      <c r="BH52" s="355">
        <v>0</v>
      </c>
      <c r="BI52" s="355">
        <v>0</v>
      </c>
      <c r="BJ52" s="355">
        <v>0</v>
      </c>
      <c r="BK52" s="355">
        <v>0</v>
      </c>
      <c r="BL52" s="355">
        <v>6.3076585960977143</v>
      </c>
      <c r="BM52" s="355">
        <v>6.935389988968387</v>
      </c>
      <c r="BN52" s="355">
        <v>7.7031157329579605</v>
      </c>
      <c r="BO52" s="355">
        <v>7.4767260071017798</v>
      </c>
      <c r="BP52" s="355">
        <v>7.2417622269831092</v>
      </c>
      <c r="BQ52" s="355">
        <v>0</v>
      </c>
      <c r="BR52" s="355">
        <v>0</v>
      </c>
      <c r="BS52" s="355">
        <v>0</v>
      </c>
      <c r="BT52" s="355">
        <v>0</v>
      </c>
      <c r="BU52" s="355">
        <v>0</v>
      </c>
      <c r="BV52" s="355">
        <v>0</v>
      </c>
      <c r="BW52" s="355">
        <v>0</v>
      </c>
      <c r="BX52" s="363">
        <v>0</v>
      </c>
      <c r="BY52" s="363">
        <v>0</v>
      </c>
      <c r="BZ52" s="356">
        <v>0</v>
      </c>
    </row>
    <row r="53" spans="1:78" x14ac:dyDescent="0.2">
      <c r="A53" s="386"/>
      <c r="B53" s="62" t="s">
        <v>30</v>
      </c>
      <c r="C53" s="385"/>
      <c r="D53" s="355">
        <v>0</v>
      </c>
      <c r="E53" s="355">
        <v>0</v>
      </c>
      <c r="F53" s="355">
        <v>0</v>
      </c>
      <c r="G53" s="355">
        <v>0</v>
      </c>
      <c r="H53" s="355">
        <v>0</v>
      </c>
      <c r="I53" s="355">
        <v>0</v>
      </c>
      <c r="J53" s="355">
        <v>0</v>
      </c>
      <c r="K53" s="355">
        <v>0</v>
      </c>
      <c r="L53" s="355">
        <v>0</v>
      </c>
      <c r="M53" s="355">
        <v>0</v>
      </c>
      <c r="N53" s="355">
        <v>0</v>
      </c>
      <c r="O53" s="355">
        <v>0</v>
      </c>
      <c r="P53" s="355">
        <v>0</v>
      </c>
      <c r="Q53" s="355">
        <v>0</v>
      </c>
      <c r="R53" s="355">
        <v>0</v>
      </c>
      <c r="S53" s="355">
        <v>0</v>
      </c>
      <c r="T53" s="355">
        <v>0</v>
      </c>
      <c r="U53" s="355">
        <v>0</v>
      </c>
      <c r="V53" s="355">
        <v>0</v>
      </c>
      <c r="W53" s="355">
        <v>0</v>
      </c>
      <c r="X53" s="355">
        <v>0</v>
      </c>
      <c r="Y53" s="355">
        <v>0</v>
      </c>
      <c r="Z53" s="355">
        <v>0</v>
      </c>
      <c r="AA53" s="355">
        <v>0</v>
      </c>
      <c r="AB53" s="355">
        <v>0</v>
      </c>
      <c r="AC53" s="355">
        <v>0</v>
      </c>
      <c r="AD53" s="355">
        <v>0</v>
      </c>
      <c r="AE53" s="355">
        <v>0</v>
      </c>
      <c r="AF53" s="355">
        <v>0</v>
      </c>
      <c r="AG53" s="355">
        <v>0</v>
      </c>
      <c r="AH53" s="355">
        <v>0</v>
      </c>
      <c r="AI53" s="355">
        <v>0</v>
      </c>
      <c r="AJ53" s="355">
        <v>0</v>
      </c>
      <c r="AK53" s="355">
        <v>0</v>
      </c>
      <c r="AL53" s="355">
        <v>0</v>
      </c>
      <c r="AM53" s="355">
        <v>0</v>
      </c>
      <c r="AN53" s="355">
        <v>0</v>
      </c>
      <c r="AO53" s="355">
        <v>0</v>
      </c>
      <c r="AP53" s="355">
        <v>0</v>
      </c>
      <c r="AQ53" s="355">
        <v>0</v>
      </c>
      <c r="AR53" s="355">
        <v>0</v>
      </c>
      <c r="AS53" s="355">
        <v>0</v>
      </c>
      <c r="AT53" s="355">
        <v>0</v>
      </c>
      <c r="AU53" s="355">
        <v>0</v>
      </c>
      <c r="AV53" s="355">
        <v>0</v>
      </c>
      <c r="AW53" s="355">
        <v>0</v>
      </c>
      <c r="AX53" s="355">
        <v>0</v>
      </c>
      <c r="AY53" s="355">
        <v>0</v>
      </c>
      <c r="AZ53" s="355">
        <v>0</v>
      </c>
      <c r="BA53" s="355">
        <v>0</v>
      </c>
      <c r="BB53" s="355">
        <v>0</v>
      </c>
      <c r="BC53" s="355">
        <v>0</v>
      </c>
      <c r="BD53" s="355">
        <v>0</v>
      </c>
      <c r="BE53" s="355">
        <v>0</v>
      </c>
      <c r="BF53" s="355">
        <v>0</v>
      </c>
      <c r="BG53" s="355">
        <v>0</v>
      </c>
      <c r="BH53" s="355">
        <v>0</v>
      </c>
      <c r="BI53" s="355">
        <v>0</v>
      </c>
      <c r="BJ53" s="355">
        <v>0</v>
      </c>
      <c r="BK53" s="355">
        <v>0</v>
      </c>
      <c r="BL53" s="355">
        <v>359.02415786394965</v>
      </c>
      <c r="BM53" s="355">
        <v>366.3863314481469</v>
      </c>
      <c r="BN53" s="355">
        <v>367.23191233729159</v>
      </c>
      <c r="BO53" s="355">
        <v>354.40015868083066</v>
      </c>
      <c r="BP53" s="355">
        <v>356.53321852247785</v>
      </c>
      <c r="BQ53" s="355">
        <v>0</v>
      </c>
      <c r="BR53" s="355">
        <v>0</v>
      </c>
      <c r="BS53" s="355">
        <v>0</v>
      </c>
      <c r="BT53" s="355">
        <v>0</v>
      </c>
      <c r="BU53" s="355">
        <v>0</v>
      </c>
      <c r="BV53" s="355">
        <v>0</v>
      </c>
      <c r="BW53" s="355">
        <v>0</v>
      </c>
      <c r="BX53" s="363">
        <v>0</v>
      </c>
      <c r="BY53" s="363">
        <v>0</v>
      </c>
      <c r="BZ53" s="356">
        <v>0</v>
      </c>
    </row>
    <row r="54" spans="1:78" x14ac:dyDescent="0.2">
      <c r="A54" s="386"/>
      <c r="B54" s="62" t="s">
        <v>417</v>
      </c>
      <c r="C54" s="385"/>
      <c r="D54" s="355">
        <v>0</v>
      </c>
      <c r="E54" s="355">
        <v>0</v>
      </c>
      <c r="F54" s="355">
        <v>0</v>
      </c>
      <c r="G54" s="355">
        <v>0</v>
      </c>
      <c r="H54" s="355">
        <v>0</v>
      </c>
      <c r="I54" s="355">
        <v>0</v>
      </c>
      <c r="J54" s="355">
        <v>0</v>
      </c>
      <c r="K54" s="355">
        <v>0</v>
      </c>
      <c r="L54" s="355">
        <v>0</v>
      </c>
      <c r="M54" s="355">
        <v>0</v>
      </c>
      <c r="N54" s="355">
        <v>0</v>
      </c>
      <c r="O54" s="355">
        <v>0</v>
      </c>
      <c r="P54" s="355">
        <v>0</v>
      </c>
      <c r="Q54" s="355">
        <v>0</v>
      </c>
      <c r="R54" s="355">
        <v>0</v>
      </c>
      <c r="S54" s="355">
        <v>0</v>
      </c>
      <c r="T54" s="355">
        <v>0</v>
      </c>
      <c r="U54" s="355">
        <v>0</v>
      </c>
      <c r="V54" s="355">
        <v>0</v>
      </c>
      <c r="W54" s="355">
        <v>0</v>
      </c>
      <c r="X54" s="355">
        <v>0</v>
      </c>
      <c r="Y54" s="355">
        <v>0</v>
      </c>
      <c r="Z54" s="355">
        <v>0</v>
      </c>
      <c r="AA54" s="355">
        <v>0</v>
      </c>
      <c r="AB54" s="355">
        <v>0</v>
      </c>
      <c r="AC54" s="355">
        <v>0</v>
      </c>
      <c r="AD54" s="355">
        <v>0</v>
      </c>
      <c r="AE54" s="355">
        <v>0</v>
      </c>
      <c r="AF54" s="355">
        <v>0</v>
      </c>
      <c r="AG54" s="355">
        <v>0</v>
      </c>
      <c r="AH54" s="355">
        <v>0</v>
      </c>
      <c r="AI54" s="355">
        <v>0</v>
      </c>
      <c r="AJ54" s="355">
        <v>0</v>
      </c>
      <c r="AK54" s="355">
        <v>0</v>
      </c>
      <c r="AL54" s="355">
        <v>0</v>
      </c>
      <c r="AM54" s="355">
        <v>0</v>
      </c>
      <c r="AN54" s="355">
        <v>0</v>
      </c>
      <c r="AO54" s="355">
        <v>0</v>
      </c>
      <c r="AP54" s="355">
        <v>0</v>
      </c>
      <c r="AQ54" s="355">
        <v>0</v>
      </c>
      <c r="AR54" s="355">
        <v>0</v>
      </c>
      <c r="AS54" s="355">
        <v>0</v>
      </c>
      <c r="AT54" s="355">
        <v>0</v>
      </c>
      <c r="AU54" s="355">
        <v>0</v>
      </c>
      <c r="AV54" s="355">
        <v>0</v>
      </c>
      <c r="AW54" s="355">
        <v>0</v>
      </c>
      <c r="AX54" s="355">
        <v>0</v>
      </c>
      <c r="AY54" s="355">
        <v>0</v>
      </c>
      <c r="AZ54" s="355">
        <v>0</v>
      </c>
      <c r="BA54" s="355">
        <v>0</v>
      </c>
      <c r="BB54" s="355">
        <v>0</v>
      </c>
      <c r="BC54" s="355">
        <v>0</v>
      </c>
      <c r="BD54" s="355">
        <v>0</v>
      </c>
      <c r="BE54" s="355">
        <v>0</v>
      </c>
      <c r="BF54" s="355">
        <v>0</v>
      </c>
      <c r="BG54" s="355">
        <v>0</v>
      </c>
      <c r="BH54" s="355">
        <v>0</v>
      </c>
      <c r="BI54" s="355">
        <v>0</v>
      </c>
      <c r="BJ54" s="355">
        <v>0</v>
      </c>
      <c r="BK54" s="355">
        <v>0</v>
      </c>
      <c r="BL54" s="355">
        <v>233.34133685819972</v>
      </c>
      <c r="BM54" s="355">
        <v>339.55738150613286</v>
      </c>
      <c r="BN54" s="355">
        <v>455.7805537204448</v>
      </c>
      <c r="BO54" s="355">
        <v>520.1288268103981</v>
      </c>
      <c r="BP54" s="355">
        <v>569.41007516759657</v>
      </c>
      <c r="BQ54" s="355">
        <v>0</v>
      </c>
      <c r="BR54" s="355">
        <v>0</v>
      </c>
      <c r="BS54" s="355">
        <v>0</v>
      </c>
      <c r="BT54" s="355">
        <v>0</v>
      </c>
      <c r="BU54" s="355">
        <v>0</v>
      </c>
      <c r="BV54" s="355">
        <v>0</v>
      </c>
      <c r="BW54" s="355">
        <v>0</v>
      </c>
      <c r="BX54" s="363">
        <v>0</v>
      </c>
      <c r="BY54" s="363">
        <v>0</v>
      </c>
      <c r="BZ54" s="356">
        <v>0</v>
      </c>
    </row>
    <row r="55" spans="1:78" ht="26.25" customHeight="1" x14ac:dyDescent="0.2">
      <c r="A55" s="386"/>
      <c r="B55" s="120" t="s">
        <v>418</v>
      </c>
      <c r="C55" s="45"/>
      <c r="D55" s="355">
        <v>0</v>
      </c>
      <c r="E55" s="355">
        <v>0</v>
      </c>
      <c r="F55" s="355">
        <v>0</v>
      </c>
      <c r="G55" s="355">
        <v>0</v>
      </c>
      <c r="H55" s="355">
        <v>0</v>
      </c>
      <c r="I55" s="355">
        <v>0</v>
      </c>
      <c r="J55" s="355">
        <v>0</v>
      </c>
      <c r="K55" s="355">
        <v>0</v>
      </c>
      <c r="L55" s="355">
        <v>0</v>
      </c>
      <c r="M55" s="355">
        <v>0</v>
      </c>
      <c r="N55" s="355">
        <v>0</v>
      </c>
      <c r="O55" s="355">
        <v>0</v>
      </c>
      <c r="P55" s="355">
        <v>0</v>
      </c>
      <c r="Q55" s="355">
        <v>0</v>
      </c>
      <c r="R55" s="355">
        <v>0</v>
      </c>
      <c r="S55" s="355">
        <v>0</v>
      </c>
      <c r="T55" s="355">
        <v>0</v>
      </c>
      <c r="U55" s="355">
        <v>0</v>
      </c>
      <c r="V55" s="355">
        <v>0</v>
      </c>
      <c r="W55" s="355">
        <v>0</v>
      </c>
      <c r="X55" s="355">
        <v>0</v>
      </c>
      <c r="Y55" s="355">
        <v>0</v>
      </c>
      <c r="Z55" s="355">
        <v>0</v>
      </c>
      <c r="AA55" s="355">
        <v>0</v>
      </c>
      <c r="AB55" s="355">
        <v>0</v>
      </c>
      <c r="AC55" s="355">
        <v>0</v>
      </c>
      <c r="AD55" s="355">
        <v>0</v>
      </c>
      <c r="AE55" s="355">
        <v>0</v>
      </c>
      <c r="AF55" s="355">
        <v>0</v>
      </c>
      <c r="AG55" s="355">
        <v>0</v>
      </c>
      <c r="AH55" s="355">
        <v>873.52749314809239</v>
      </c>
      <c r="AI55" s="355">
        <v>858.71406719045365</v>
      </c>
      <c r="AJ55" s="355">
        <v>967.51677130187397</v>
      </c>
      <c r="AK55" s="355">
        <v>1308.2284192796149</v>
      </c>
      <c r="AL55" s="355">
        <v>1487.4816045618547</v>
      </c>
      <c r="AM55" s="355">
        <v>1602.4113306608276</v>
      </c>
      <c r="AN55" s="355">
        <v>1686.3796966806763</v>
      </c>
      <c r="AO55" s="355">
        <v>1746.486655150396</v>
      </c>
      <c r="AP55" s="355">
        <v>1849.3786641012791</v>
      </c>
      <c r="AQ55" s="355">
        <v>1822.8958563156809</v>
      </c>
      <c r="AR55" s="355">
        <v>1552.5760192779171</v>
      </c>
      <c r="AS55" s="355">
        <v>1775.9908086487605</v>
      </c>
      <c r="AT55" s="355">
        <v>2037.9759243385686</v>
      </c>
      <c r="AU55" s="355">
        <v>1111.8926020528904</v>
      </c>
      <c r="AV55" s="355">
        <v>1171.8956717769308</v>
      </c>
      <c r="AW55" s="355">
        <v>1488.6031818545389</v>
      </c>
      <c r="AX55" s="355">
        <v>1520.9058112710625</v>
      </c>
      <c r="AY55" s="355">
        <v>1503.7383406126044</v>
      </c>
      <c r="AZ55" s="355">
        <v>1515.1230389655102</v>
      </c>
      <c r="BA55" s="355">
        <v>1568.5597284173664</v>
      </c>
      <c r="BB55" s="355">
        <v>1611.1782097666999</v>
      </c>
      <c r="BC55" s="355">
        <v>1659.7484497724568</v>
      </c>
      <c r="BD55" s="355">
        <v>1717.7457007709602</v>
      </c>
      <c r="BE55" s="355">
        <v>1862.6543917336473</v>
      </c>
      <c r="BF55" s="355">
        <v>1929.8530287838175</v>
      </c>
      <c r="BG55" s="355">
        <v>2128.2988658681038</v>
      </c>
      <c r="BH55" s="355">
        <v>2348.0492527517654</v>
      </c>
      <c r="BI55" s="355">
        <v>2306.7926672889271</v>
      </c>
      <c r="BJ55" s="355">
        <v>2431.7371685009543</v>
      </c>
      <c r="BK55" s="355">
        <v>2423.2908754115851</v>
      </c>
      <c r="BL55" s="355">
        <v>2495.9771615607706</v>
      </c>
      <c r="BM55" s="355">
        <v>2547.7304137409724</v>
      </c>
      <c r="BN55" s="355">
        <v>2539.1792731156102</v>
      </c>
      <c r="BO55" s="355">
        <v>2452.600346130796</v>
      </c>
      <c r="BP55" s="355">
        <v>2305.0024600461593</v>
      </c>
      <c r="BQ55" s="355">
        <v>0</v>
      </c>
      <c r="BR55" s="355">
        <v>0</v>
      </c>
      <c r="BS55" s="355">
        <v>0</v>
      </c>
      <c r="BT55" s="355">
        <v>0</v>
      </c>
      <c r="BU55" s="355">
        <v>0</v>
      </c>
      <c r="BV55" s="355">
        <v>0</v>
      </c>
      <c r="BW55" s="355">
        <v>0</v>
      </c>
      <c r="BX55" s="363">
        <v>0</v>
      </c>
      <c r="BY55" s="363">
        <v>0</v>
      </c>
      <c r="BZ55" s="356">
        <v>0</v>
      </c>
    </row>
    <row r="56" spans="1:78" x14ac:dyDescent="0.2">
      <c r="A56" s="386"/>
      <c r="B56" s="120" t="s">
        <v>419</v>
      </c>
      <c r="C56" s="45"/>
      <c r="D56" s="355">
        <v>0</v>
      </c>
      <c r="E56" s="355">
        <v>0</v>
      </c>
      <c r="F56" s="355">
        <v>0</v>
      </c>
      <c r="G56" s="355">
        <v>0</v>
      </c>
      <c r="H56" s="355">
        <v>0</v>
      </c>
      <c r="I56" s="355">
        <v>0</v>
      </c>
      <c r="J56" s="355">
        <v>0</v>
      </c>
      <c r="K56" s="355">
        <v>0</v>
      </c>
      <c r="L56" s="355">
        <v>0</v>
      </c>
      <c r="M56" s="355">
        <v>0</v>
      </c>
      <c r="N56" s="355">
        <v>0</v>
      </c>
      <c r="O56" s="355">
        <v>0</v>
      </c>
      <c r="P56" s="355">
        <v>0</v>
      </c>
      <c r="Q56" s="355">
        <v>0</v>
      </c>
      <c r="R56" s="355">
        <v>0</v>
      </c>
      <c r="S56" s="355">
        <v>0</v>
      </c>
      <c r="T56" s="355">
        <v>0</v>
      </c>
      <c r="U56" s="355">
        <v>0</v>
      </c>
      <c r="V56" s="355">
        <v>0</v>
      </c>
      <c r="W56" s="355">
        <v>0</v>
      </c>
      <c r="X56" s="355">
        <v>0</v>
      </c>
      <c r="Y56" s="355">
        <v>0</v>
      </c>
      <c r="Z56" s="355">
        <v>0</v>
      </c>
      <c r="AA56" s="355">
        <v>0</v>
      </c>
      <c r="AB56" s="355">
        <v>0</v>
      </c>
      <c r="AC56" s="355">
        <v>0</v>
      </c>
      <c r="AD56" s="355">
        <v>0</v>
      </c>
      <c r="AE56" s="355">
        <v>0</v>
      </c>
      <c r="AF56" s="355">
        <v>0</v>
      </c>
      <c r="AG56" s="355">
        <v>0</v>
      </c>
      <c r="AH56" s="355">
        <v>909.93215540664335</v>
      </c>
      <c r="AI56" s="355">
        <v>900.28280816113215</v>
      </c>
      <c r="AJ56" s="355">
        <v>1019.6218237403907</v>
      </c>
      <c r="AK56" s="355">
        <v>1365.2984537893396</v>
      </c>
      <c r="AL56" s="355">
        <v>1542.6523803486937</v>
      </c>
      <c r="AM56" s="355">
        <v>1650.9533738869873</v>
      </c>
      <c r="AN56" s="355">
        <v>1733.8805054432075</v>
      </c>
      <c r="AO56" s="355">
        <v>1789.3077140667885</v>
      </c>
      <c r="AP56" s="355">
        <v>1903.9756465762566</v>
      </c>
      <c r="AQ56" s="355">
        <v>1876.4466779590618</v>
      </c>
      <c r="AR56" s="355">
        <v>1235.2192367445439</v>
      </c>
      <c r="AS56" s="355">
        <v>1447.9822495487961</v>
      </c>
      <c r="AT56" s="355">
        <v>1684.7436227854787</v>
      </c>
      <c r="AU56" s="355">
        <v>1217.2436245153383</v>
      </c>
      <c r="AV56" s="355">
        <v>1567.0158853094454</v>
      </c>
      <c r="AW56" s="355">
        <v>1578.6392948465841</v>
      </c>
      <c r="AX56" s="355">
        <v>1725.1722213513847</v>
      </c>
      <c r="AY56" s="355">
        <v>1815.6552575662349</v>
      </c>
      <c r="AZ56" s="355">
        <v>1867.0083252513502</v>
      </c>
      <c r="BA56" s="355">
        <v>1910.868956038569</v>
      </c>
      <c r="BB56" s="355">
        <v>1901.9198049635754</v>
      </c>
      <c r="BC56" s="355">
        <v>1921.3413316519914</v>
      </c>
      <c r="BD56" s="355">
        <v>1879.5413167947443</v>
      </c>
      <c r="BE56" s="355">
        <v>1844.6156722901919</v>
      </c>
      <c r="BF56" s="355">
        <v>1892.4222989843427</v>
      </c>
      <c r="BG56" s="355">
        <v>2129.7464715705014</v>
      </c>
      <c r="BH56" s="355">
        <v>2219.5476668857618</v>
      </c>
      <c r="BI56" s="355">
        <v>2416.2916710254481</v>
      </c>
      <c r="BJ56" s="355">
        <v>2350.4833213070674</v>
      </c>
      <c r="BK56" s="355">
        <v>2344.5046633165975</v>
      </c>
      <c r="BL56" s="355">
        <v>2390.7213193443495</v>
      </c>
      <c r="BM56" s="355">
        <v>2795.9191634835342</v>
      </c>
      <c r="BN56" s="355">
        <v>2962.2735485597468</v>
      </c>
      <c r="BO56" s="355">
        <v>2963.7069555865114</v>
      </c>
      <c r="BP56" s="355">
        <v>2994.1309377433886</v>
      </c>
      <c r="BQ56" s="355">
        <v>0</v>
      </c>
      <c r="BR56" s="355">
        <v>0</v>
      </c>
      <c r="BS56" s="355">
        <v>0</v>
      </c>
      <c r="BT56" s="355">
        <v>0</v>
      </c>
      <c r="BU56" s="355">
        <v>0</v>
      </c>
      <c r="BV56" s="355">
        <v>0</v>
      </c>
      <c r="BW56" s="355">
        <v>0</v>
      </c>
      <c r="BX56" s="363">
        <v>0</v>
      </c>
      <c r="BY56" s="363">
        <v>0</v>
      </c>
      <c r="BZ56" s="356">
        <v>0</v>
      </c>
    </row>
    <row r="57" spans="1:78" ht="26.25" customHeight="1" x14ac:dyDescent="0.2">
      <c r="A57" s="236"/>
      <c r="B57" s="310" t="s">
        <v>420</v>
      </c>
      <c r="C57" s="38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c r="BR57" s="355"/>
      <c r="BS57" s="355"/>
      <c r="BT57" s="355"/>
      <c r="BU57" s="355"/>
      <c r="BV57" s="355"/>
      <c r="BW57" s="355"/>
      <c r="BX57" s="363"/>
      <c r="BY57" s="363"/>
      <c r="BZ57" s="356"/>
    </row>
    <row r="58" spans="1:78" x14ac:dyDescent="0.2">
      <c r="A58" s="386"/>
      <c r="B58" s="120" t="s">
        <v>421</v>
      </c>
      <c r="C58" s="385"/>
      <c r="D58" s="355">
        <v>0</v>
      </c>
      <c r="E58" s="355">
        <v>0</v>
      </c>
      <c r="F58" s="355">
        <v>0</v>
      </c>
      <c r="G58" s="355">
        <v>0</v>
      </c>
      <c r="H58" s="355">
        <v>0</v>
      </c>
      <c r="I58" s="355">
        <v>0</v>
      </c>
      <c r="J58" s="355">
        <v>0</v>
      </c>
      <c r="K58" s="355">
        <v>0</v>
      </c>
      <c r="L58" s="355">
        <v>0</v>
      </c>
      <c r="M58" s="355">
        <v>0</v>
      </c>
      <c r="N58" s="355">
        <v>0</v>
      </c>
      <c r="O58" s="355">
        <v>0</v>
      </c>
      <c r="P58" s="355">
        <v>0</v>
      </c>
      <c r="Q58" s="355">
        <v>0</v>
      </c>
      <c r="R58" s="355">
        <v>0</v>
      </c>
      <c r="S58" s="355">
        <v>0</v>
      </c>
      <c r="T58" s="355">
        <v>0</v>
      </c>
      <c r="U58" s="355">
        <v>0</v>
      </c>
      <c r="V58" s="355">
        <v>0</v>
      </c>
      <c r="W58" s="355">
        <v>0</v>
      </c>
      <c r="X58" s="355">
        <v>0</v>
      </c>
      <c r="Y58" s="355">
        <v>0</v>
      </c>
      <c r="Z58" s="355">
        <v>0</v>
      </c>
      <c r="AA58" s="355">
        <v>0</v>
      </c>
      <c r="AB58" s="355">
        <v>0</v>
      </c>
      <c r="AC58" s="355">
        <v>0</v>
      </c>
      <c r="AD58" s="355">
        <v>0</v>
      </c>
      <c r="AE58" s="355">
        <v>0</v>
      </c>
      <c r="AF58" s="355">
        <v>0</v>
      </c>
      <c r="AG58" s="355">
        <v>0</v>
      </c>
      <c r="AH58" s="355">
        <v>873.52749314809239</v>
      </c>
      <c r="AI58" s="355">
        <v>858.71406719045365</v>
      </c>
      <c r="AJ58" s="355">
        <v>967.51677130187397</v>
      </c>
      <c r="AK58" s="355">
        <v>1308.2284192796149</v>
      </c>
      <c r="AL58" s="355">
        <v>1487.4816045618547</v>
      </c>
      <c r="AM58" s="355">
        <v>1602.4113306608276</v>
      </c>
      <c r="AN58" s="355">
        <v>1686.3796966806763</v>
      </c>
      <c r="AO58" s="355">
        <v>1746.486655150396</v>
      </c>
      <c r="AP58" s="355">
        <v>1849.3786641012791</v>
      </c>
      <c r="AQ58" s="355">
        <v>1822.8958563156809</v>
      </c>
      <c r="AR58" s="355">
        <v>1552.5760192779171</v>
      </c>
      <c r="AS58" s="355">
        <v>1775.9908086487605</v>
      </c>
      <c r="AT58" s="355">
        <v>2037.9759243385686</v>
      </c>
      <c r="AU58" s="355">
        <v>1111.8926020528904</v>
      </c>
      <c r="AV58" s="355">
        <v>1171.8956717769308</v>
      </c>
      <c r="AW58" s="355">
        <v>1488.6031818545389</v>
      </c>
      <c r="AX58" s="355">
        <v>1520.9058112710625</v>
      </c>
      <c r="AY58" s="355">
        <v>1503.7383406126044</v>
      </c>
      <c r="AZ58" s="355">
        <v>1515.1230389655102</v>
      </c>
      <c r="BA58" s="355">
        <v>1568.5597284173664</v>
      </c>
      <c r="BB58" s="355">
        <v>1611.1782097666999</v>
      </c>
      <c r="BC58" s="355">
        <v>1659.7484497724568</v>
      </c>
      <c r="BD58" s="355">
        <v>1717.7457007709602</v>
      </c>
      <c r="BE58" s="355">
        <v>1862.6543917336473</v>
      </c>
      <c r="BF58" s="355">
        <v>1929.8530287838175</v>
      </c>
      <c r="BG58" s="355">
        <v>2128.2988658681038</v>
      </c>
      <c r="BH58" s="355">
        <v>2348.0492527517654</v>
      </c>
      <c r="BI58" s="355">
        <v>2306.7926672889271</v>
      </c>
      <c r="BJ58" s="355">
        <v>2431.7371685009543</v>
      </c>
      <c r="BK58" s="355">
        <v>2423.2908754115851</v>
      </c>
      <c r="BL58" s="355">
        <v>2495.9771615607706</v>
      </c>
      <c r="BM58" s="355">
        <v>2547.7304137409724</v>
      </c>
      <c r="BN58" s="355">
        <v>2539.1792731156102</v>
      </c>
      <c r="BO58" s="355">
        <v>2452.600346130796</v>
      </c>
      <c r="BP58" s="355">
        <v>2305.0024600461593</v>
      </c>
      <c r="BQ58" s="355">
        <v>0</v>
      </c>
      <c r="BR58" s="355">
        <v>0</v>
      </c>
      <c r="BS58" s="355">
        <v>0</v>
      </c>
      <c r="BT58" s="355">
        <v>0</v>
      </c>
      <c r="BU58" s="355">
        <v>0</v>
      </c>
      <c r="BV58" s="355">
        <v>0</v>
      </c>
      <c r="BW58" s="355">
        <v>0</v>
      </c>
      <c r="BX58" s="363">
        <v>0</v>
      </c>
      <c r="BY58" s="363">
        <v>0</v>
      </c>
      <c r="BZ58" s="356">
        <v>0</v>
      </c>
    </row>
    <row r="59" spans="1:78" x14ac:dyDescent="0.2">
      <c r="A59" s="386"/>
      <c r="B59" s="120" t="s">
        <v>366</v>
      </c>
      <c r="C59" s="385"/>
      <c r="D59" s="355">
        <v>0</v>
      </c>
      <c r="E59" s="355">
        <v>0</v>
      </c>
      <c r="F59" s="355">
        <v>0</v>
      </c>
      <c r="G59" s="355">
        <v>0</v>
      </c>
      <c r="H59" s="355">
        <v>0</v>
      </c>
      <c r="I59" s="355">
        <v>0</v>
      </c>
      <c r="J59" s="355">
        <v>0</v>
      </c>
      <c r="K59" s="355">
        <v>0</v>
      </c>
      <c r="L59" s="355">
        <v>0</v>
      </c>
      <c r="M59" s="355">
        <v>0</v>
      </c>
      <c r="N59" s="355">
        <v>0</v>
      </c>
      <c r="O59" s="355">
        <v>0</v>
      </c>
      <c r="P59" s="355">
        <v>0</v>
      </c>
      <c r="Q59" s="355">
        <v>0</v>
      </c>
      <c r="R59" s="355">
        <v>0</v>
      </c>
      <c r="S59" s="355">
        <v>0</v>
      </c>
      <c r="T59" s="355">
        <v>0</v>
      </c>
      <c r="U59" s="355">
        <v>0</v>
      </c>
      <c r="V59" s="355">
        <v>0</v>
      </c>
      <c r="W59" s="355">
        <v>0</v>
      </c>
      <c r="X59" s="355">
        <v>0</v>
      </c>
      <c r="Y59" s="355">
        <v>0</v>
      </c>
      <c r="Z59" s="355">
        <v>0</v>
      </c>
      <c r="AA59" s="355">
        <v>0</v>
      </c>
      <c r="AB59" s="355">
        <v>0</v>
      </c>
      <c r="AC59" s="355">
        <v>0</v>
      </c>
      <c r="AD59" s="355">
        <v>0</v>
      </c>
      <c r="AE59" s="355">
        <v>0</v>
      </c>
      <c r="AF59" s="355">
        <v>0</v>
      </c>
      <c r="AG59" s="355">
        <v>0</v>
      </c>
      <c r="AH59" s="355">
        <v>127.07301207764911</v>
      </c>
      <c r="AI59" s="355">
        <v>124.85261809040961</v>
      </c>
      <c r="AJ59" s="355">
        <v>140.60774452008712</v>
      </c>
      <c r="AK59" s="355">
        <v>189.7618018373818</v>
      </c>
      <c r="AL59" s="355">
        <v>214.8132101234699</v>
      </c>
      <c r="AM59" s="355">
        <v>230.4998944049598</v>
      </c>
      <c r="AN59" s="355">
        <v>243.00471123917083</v>
      </c>
      <c r="AO59" s="355">
        <v>250.16202178493646</v>
      </c>
      <c r="AP59" s="355">
        <v>266.37138198782696</v>
      </c>
      <c r="AQ59" s="355">
        <v>262.33134464474693</v>
      </c>
      <c r="AR59" s="355">
        <v>169.61813724511262</v>
      </c>
      <c r="AS59" s="355">
        <v>217.81019848198932</v>
      </c>
      <c r="AT59" s="355">
        <v>292.36749155029412</v>
      </c>
      <c r="AU59" s="355">
        <v>186.24072947366955</v>
      </c>
      <c r="AV59" s="355">
        <v>236.4937865912683</v>
      </c>
      <c r="AW59" s="355">
        <v>298.60828518085674</v>
      </c>
      <c r="AX59" s="355">
        <v>371.76343215382303</v>
      </c>
      <c r="AY59" s="355">
        <v>423.79642639074063</v>
      </c>
      <c r="AZ59" s="355">
        <v>466.60756714577604</v>
      </c>
      <c r="BA59" s="355">
        <v>532.91345109342046</v>
      </c>
      <c r="BB59" s="355">
        <v>585.53118162215935</v>
      </c>
      <c r="BC59" s="355">
        <v>634.52826362377448</v>
      </c>
      <c r="BD59" s="355">
        <v>679.51853922514272</v>
      </c>
      <c r="BE59" s="355">
        <v>729.85968489593779</v>
      </c>
      <c r="BF59" s="355">
        <v>800.40049453143217</v>
      </c>
      <c r="BG59" s="355">
        <v>924.84135027111427</v>
      </c>
      <c r="BH59" s="355">
        <v>963.12489113652987</v>
      </c>
      <c r="BI59" s="355">
        <v>1051.1695869547636</v>
      </c>
      <c r="BJ59" s="355">
        <v>977.19906773592822</v>
      </c>
      <c r="BK59" s="355">
        <v>980.503958459415</v>
      </c>
      <c r="BL59" s="355">
        <v>1003.804664612269</v>
      </c>
      <c r="BM59" s="355">
        <v>1081.7305354979567</v>
      </c>
      <c r="BN59" s="355">
        <v>1126.6402600994245</v>
      </c>
      <c r="BO59" s="355">
        <v>1124.1322877057648</v>
      </c>
      <c r="BP59" s="355">
        <v>1117.604528930543</v>
      </c>
      <c r="BQ59" s="355">
        <v>0</v>
      </c>
      <c r="BR59" s="355">
        <v>0</v>
      </c>
      <c r="BS59" s="355">
        <v>0</v>
      </c>
      <c r="BT59" s="355">
        <v>0</v>
      </c>
      <c r="BU59" s="355">
        <v>0</v>
      </c>
      <c r="BV59" s="355">
        <v>0</v>
      </c>
      <c r="BW59" s="355">
        <v>0</v>
      </c>
      <c r="BX59" s="363">
        <v>0</v>
      </c>
      <c r="BY59" s="363">
        <v>0</v>
      </c>
      <c r="BZ59" s="356">
        <v>0</v>
      </c>
    </row>
    <row r="60" spans="1:78" x14ac:dyDescent="0.2">
      <c r="A60" s="386"/>
      <c r="B60" s="120" t="s">
        <v>422</v>
      </c>
      <c r="C60" s="385"/>
      <c r="D60" s="355">
        <v>0</v>
      </c>
      <c r="E60" s="355">
        <v>0</v>
      </c>
      <c r="F60" s="355">
        <v>0</v>
      </c>
      <c r="G60" s="355">
        <v>0</v>
      </c>
      <c r="H60" s="355">
        <v>0</v>
      </c>
      <c r="I60" s="355">
        <v>0</v>
      </c>
      <c r="J60" s="355">
        <v>0</v>
      </c>
      <c r="K60" s="355">
        <v>0</v>
      </c>
      <c r="L60" s="355">
        <v>0</v>
      </c>
      <c r="M60" s="355">
        <v>0</v>
      </c>
      <c r="N60" s="355">
        <v>0</v>
      </c>
      <c r="O60" s="355">
        <v>0</v>
      </c>
      <c r="P60" s="355">
        <v>0</v>
      </c>
      <c r="Q60" s="355">
        <v>0</v>
      </c>
      <c r="R60" s="355">
        <v>0</v>
      </c>
      <c r="S60" s="355">
        <v>0</v>
      </c>
      <c r="T60" s="355">
        <v>0</v>
      </c>
      <c r="U60" s="355">
        <v>0</v>
      </c>
      <c r="V60" s="355">
        <v>0</v>
      </c>
      <c r="W60" s="355">
        <v>0</v>
      </c>
      <c r="X60" s="355">
        <v>0</v>
      </c>
      <c r="Y60" s="355">
        <v>0</v>
      </c>
      <c r="Z60" s="355">
        <v>0</v>
      </c>
      <c r="AA60" s="355">
        <v>0</v>
      </c>
      <c r="AB60" s="355">
        <v>0</v>
      </c>
      <c r="AC60" s="355">
        <v>0</v>
      </c>
      <c r="AD60" s="355">
        <v>0</v>
      </c>
      <c r="AE60" s="355">
        <v>0</v>
      </c>
      <c r="AF60" s="355">
        <v>0</v>
      </c>
      <c r="AG60" s="355">
        <v>0</v>
      </c>
      <c r="AH60" s="355">
        <v>410.96100254232709</v>
      </c>
      <c r="AI60" s="355">
        <v>405.71518739910823</v>
      </c>
      <c r="AJ60" s="355">
        <v>459.08438903071351</v>
      </c>
      <c r="AK60" s="355">
        <v>616.95114628234694</v>
      </c>
      <c r="AL60" s="355">
        <v>699.45593496917047</v>
      </c>
      <c r="AM60" s="355">
        <v>750.72429859116585</v>
      </c>
      <c r="AN60" s="355">
        <v>788.74776238865638</v>
      </c>
      <c r="AO60" s="355">
        <v>815.66184828065343</v>
      </c>
      <c r="AP60" s="355">
        <v>866.15026849565834</v>
      </c>
      <c r="AQ60" s="355">
        <v>853.12614187016004</v>
      </c>
      <c r="AR60" s="355">
        <v>441.89875532416613</v>
      </c>
      <c r="AS60" s="355">
        <v>461.20956332521354</v>
      </c>
      <c r="AT60" s="355">
        <v>390.81882510136279</v>
      </c>
      <c r="AU60" s="355">
        <v>308.38475102937099</v>
      </c>
      <c r="AV60" s="355">
        <v>354.45183276101869</v>
      </c>
      <c r="AW60" s="355">
        <v>485.20427138911816</v>
      </c>
      <c r="AX60" s="355">
        <v>540.22962640669391</v>
      </c>
      <c r="AY60" s="355">
        <v>581.96175963376652</v>
      </c>
      <c r="AZ60" s="355">
        <v>598.22190076941945</v>
      </c>
      <c r="BA60" s="355">
        <v>615.62724450669555</v>
      </c>
      <c r="BB60" s="355">
        <v>633.55296799052246</v>
      </c>
      <c r="BC60" s="355">
        <v>653.76168553017044</v>
      </c>
      <c r="BD60" s="355">
        <v>628.22977414421587</v>
      </c>
      <c r="BE60" s="355">
        <v>617.90628929358365</v>
      </c>
      <c r="BF60" s="355">
        <v>616.07517101875931</v>
      </c>
      <c r="BG60" s="355">
        <v>692.34223679512024</v>
      </c>
      <c r="BH60" s="355">
        <v>733.75860188472404</v>
      </c>
      <c r="BI60" s="355">
        <v>791.65348258310803</v>
      </c>
      <c r="BJ60" s="355">
        <v>756.56384115261528</v>
      </c>
      <c r="BK60" s="355">
        <v>732.8443769262127</v>
      </c>
      <c r="BL60" s="355">
        <v>728.8921103535248</v>
      </c>
      <c r="BM60" s="355">
        <v>772.05835444281445</v>
      </c>
      <c r="BN60" s="355">
        <v>830.20289784566683</v>
      </c>
      <c r="BO60" s="355">
        <v>826.34286404421175</v>
      </c>
      <c r="BP60" s="355">
        <v>816.38577875397311</v>
      </c>
      <c r="BQ60" s="355">
        <v>0</v>
      </c>
      <c r="BR60" s="355">
        <v>0</v>
      </c>
      <c r="BS60" s="355">
        <v>0</v>
      </c>
      <c r="BT60" s="355">
        <v>0</v>
      </c>
      <c r="BU60" s="355">
        <v>0</v>
      </c>
      <c r="BV60" s="355">
        <v>0</v>
      </c>
      <c r="BW60" s="355">
        <v>0</v>
      </c>
      <c r="BX60" s="363">
        <v>0</v>
      </c>
      <c r="BY60" s="363">
        <v>0</v>
      </c>
      <c r="BZ60" s="356">
        <v>0</v>
      </c>
    </row>
    <row r="61" spans="1:78" x14ac:dyDescent="0.2">
      <c r="A61" s="386"/>
      <c r="B61" s="120" t="s">
        <v>322</v>
      </c>
      <c r="C61" s="385"/>
      <c r="D61" s="355">
        <v>0</v>
      </c>
      <c r="E61" s="355">
        <v>0</v>
      </c>
      <c r="F61" s="355">
        <v>0</v>
      </c>
      <c r="G61" s="355">
        <v>0</v>
      </c>
      <c r="H61" s="355">
        <v>0</v>
      </c>
      <c r="I61" s="355">
        <v>0</v>
      </c>
      <c r="J61" s="355">
        <v>0</v>
      </c>
      <c r="K61" s="355">
        <v>0</v>
      </c>
      <c r="L61" s="355">
        <v>0</v>
      </c>
      <c r="M61" s="355">
        <v>0</v>
      </c>
      <c r="N61" s="355">
        <v>0</v>
      </c>
      <c r="O61" s="355">
        <v>0</v>
      </c>
      <c r="P61" s="355">
        <v>0</v>
      </c>
      <c r="Q61" s="355">
        <v>0</v>
      </c>
      <c r="R61" s="355">
        <v>0</v>
      </c>
      <c r="S61" s="355">
        <v>0</v>
      </c>
      <c r="T61" s="355">
        <v>0</v>
      </c>
      <c r="U61" s="355">
        <v>0</v>
      </c>
      <c r="V61" s="355">
        <v>0</v>
      </c>
      <c r="W61" s="355">
        <v>0</v>
      </c>
      <c r="X61" s="355">
        <v>0</v>
      </c>
      <c r="Y61" s="355">
        <v>0</v>
      </c>
      <c r="Z61" s="355">
        <v>0</v>
      </c>
      <c r="AA61" s="355">
        <v>0</v>
      </c>
      <c r="AB61" s="355">
        <v>0</v>
      </c>
      <c r="AC61" s="355">
        <v>0</v>
      </c>
      <c r="AD61" s="355">
        <v>0</v>
      </c>
      <c r="AE61" s="355">
        <v>0</v>
      </c>
      <c r="AF61" s="355">
        <v>0</v>
      </c>
      <c r="AG61" s="355">
        <v>0</v>
      </c>
      <c r="AH61" s="355">
        <v>338.40820909466925</v>
      </c>
      <c r="AI61" s="355">
        <v>336.65256164108666</v>
      </c>
      <c r="AJ61" s="355">
        <v>382.51809946835704</v>
      </c>
      <c r="AK61" s="355">
        <v>508.30907647444059</v>
      </c>
      <c r="AL61" s="355">
        <v>571.38334636448576</v>
      </c>
      <c r="AM61" s="355">
        <v>608.55134327656958</v>
      </c>
      <c r="AN61" s="355">
        <v>637.85159555695088</v>
      </c>
      <c r="AO61" s="355">
        <v>657.01413175672769</v>
      </c>
      <c r="AP61" s="355">
        <v>700.86989407949682</v>
      </c>
      <c r="AQ61" s="355">
        <v>691.46644831490471</v>
      </c>
      <c r="AR61" s="355">
        <v>456.14472656655903</v>
      </c>
      <c r="AS61" s="355">
        <v>543.70742445710164</v>
      </c>
      <c r="AT61" s="355">
        <v>653.94728771868631</v>
      </c>
      <c r="AU61" s="355">
        <v>543.98767528930455</v>
      </c>
      <c r="AV61" s="355">
        <v>777.29813399601596</v>
      </c>
      <c r="AW61" s="355">
        <v>600.86266611472797</v>
      </c>
      <c r="AX61" s="355">
        <v>597.39522040189877</v>
      </c>
      <c r="AY61" s="355">
        <v>556.44328404629152</v>
      </c>
      <c r="AZ61" s="355">
        <v>529.77857757046263</v>
      </c>
      <c r="BA61" s="355">
        <v>457.59131054122713</v>
      </c>
      <c r="BB61" s="355">
        <v>387.96481543616852</v>
      </c>
      <c r="BC61" s="355">
        <v>356.45765834057016</v>
      </c>
      <c r="BD61" s="355">
        <v>315.96701828556849</v>
      </c>
      <c r="BE61" s="355">
        <v>265.86004118012437</v>
      </c>
      <c r="BF61" s="355">
        <v>259.02818812677486</v>
      </c>
      <c r="BG61" s="355">
        <v>226.11357937116864</v>
      </c>
      <c r="BH61" s="355">
        <v>279.74975831582668</v>
      </c>
      <c r="BI61" s="355">
        <v>301.76902197492814</v>
      </c>
      <c r="BJ61" s="355">
        <v>295.48081907871779</v>
      </c>
      <c r="BK61" s="355">
        <v>287.24272921086532</v>
      </c>
      <c r="BL61" s="355">
        <v>329.78430415154764</v>
      </c>
      <c r="BM61" s="355">
        <v>523.75434059140764</v>
      </c>
      <c r="BN61" s="355">
        <v>508.90853888586616</v>
      </c>
      <c r="BO61" s="355">
        <v>497.40458619863864</v>
      </c>
      <c r="BP61" s="355">
        <v>500.37310853352608</v>
      </c>
      <c r="BQ61" s="355">
        <v>0</v>
      </c>
      <c r="BR61" s="355">
        <v>0</v>
      </c>
      <c r="BS61" s="355">
        <v>0</v>
      </c>
      <c r="BT61" s="355">
        <v>0</v>
      </c>
      <c r="BU61" s="355">
        <v>0</v>
      </c>
      <c r="BV61" s="355">
        <v>0</v>
      </c>
      <c r="BW61" s="355">
        <v>0</v>
      </c>
      <c r="BX61" s="363">
        <v>0</v>
      </c>
      <c r="BY61" s="363">
        <v>0</v>
      </c>
      <c r="BZ61" s="356">
        <v>0</v>
      </c>
    </row>
    <row r="62" spans="1:78" x14ac:dyDescent="0.2">
      <c r="A62" s="310"/>
      <c r="B62" s="120" t="s">
        <v>423</v>
      </c>
      <c r="C62" s="385"/>
      <c r="D62" s="355">
        <v>0</v>
      </c>
      <c r="E62" s="355">
        <v>0</v>
      </c>
      <c r="F62" s="355">
        <v>0</v>
      </c>
      <c r="G62" s="355">
        <v>0</v>
      </c>
      <c r="H62" s="355">
        <v>0</v>
      </c>
      <c r="I62" s="355">
        <v>0</v>
      </c>
      <c r="J62" s="355">
        <v>0</v>
      </c>
      <c r="K62" s="355">
        <v>0</v>
      </c>
      <c r="L62" s="355">
        <v>0</v>
      </c>
      <c r="M62" s="355">
        <v>0</v>
      </c>
      <c r="N62" s="355">
        <v>0</v>
      </c>
      <c r="O62" s="355">
        <v>0</v>
      </c>
      <c r="P62" s="355">
        <v>0</v>
      </c>
      <c r="Q62" s="355">
        <v>0</v>
      </c>
      <c r="R62" s="355">
        <v>0</v>
      </c>
      <c r="S62" s="355">
        <v>0</v>
      </c>
      <c r="T62" s="355">
        <v>0</v>
      </c>
      <c r="U62" s="355">
        <v>0</v>
      </c>
      <c r="V62" s="355">
        <v>0</v>
      </c>
      <c r="W62" s="355">
        <v>0</v>
      </c>
      <c r="X62" s="355">
        <v>0</v>
      </c>
      <c r="Y62" s="355">
        <v>0</v>
      </c>
      <c r="Z62" s="355">
        <v>0</v>
      </c>
      <c r="AA62" s="355">
        <v>0</v>
      </c>
      <c r="AB62" s="355">
        <v>0</v>
      </c>
      <c r="AC62" s="355">
        <v>0</v>
      </c>
      <c r="AD62" s="355">
        <v>0</v>
      </c>
      <c r="AE62" s="355">
        <v>0</v>
      </c>
      <c r="AF62" s="355">
        <v>0</v>
      </c>
      <c r="AG62" s="355">
        <v>0</v>
      </c>
      <c r="AH62" s="355">
        <v>33.489931691997782</v>
      </c>
      <c r="AI62" s="355">
        <v>33.062441030527673</v>
      </c>
      <c r="AJ62" s="355">
        <v>37.411590721232969</v>
      </c>
      <c r="AK62" s="355">
        <v>50.276429195170373</v>
      </c>
      <c r="AL62" s="355">
        <v>56.999888891567814</v>
      </c>
      <c r="AM62" s="355">
        <v>61.177837614291896</v>
      </c>
      <c r="AN62" s="355">
        <v>64.276436258429555</v>
      </c>
      <c r="AO62" s="355">
        <v>66.469712244470941</v>
      </c>
      <c r="AP62" s="355">
        <v>70.584102013274446</v>
      </c>
      <c r="AQ62" s="355">
        <v>69.522743129250131</v>
      </c>
      <c r="AR62" s="355">
        <v>167.55761760870615</v>
      </c>
      <c r="AS62" s="355">
        <v>225.25506328449168</v>
      </c>
      <c r="AT62" s="355">
        <v>347.61001841513558</v>
      </c>
      <c r="AU62" s="355">
        <v>178.63046872299319</v>
      </c>
      <c r="AV62" s="355">
        <v>198.77213196114246</v>
      </c>
      <c r="AW62" s="355">
        <v>193.96407216188129</v>
      </c>
      <c r="AX62" s="355">
        <v>215.78394238896914</v>
      </c>
      <c r="AY62" s="355">
        <v>253.45378749543647</v>
      </c>
      <c r="AZ62" s="355">
        <v>272.40027976569212</v>
      </c>
      <c r="BA62" s="355">
        <v>304.73694989722571</v>
      </c>
      <c r="BB62" s="355">
        <v>294.87083991472559</v>
      </c>
      <c r="BC62" s="355">
        <v>276.59372415747612</v>
      </c>
      <c r="BD62" s="355">
        <v>255.82598513981716</v>
      </c>
      <c r="BE62" s="355">
        <v>230.98965692054614</v>
      </c>
      <c r="BF62" s="355">
        <v>216.91844530737637</v>
      </c>
      <c r="BG62" s="355">
        <v>286.44930513309811</v>
      </c>
      <c r="BH62" s="355">
        <v>242.91441554868121</v>
      </c>
      <c r="BI62" s="355">
        <v>271.69957951264803</v>
      </c>
      <c r="BJ62" s="355">
        <v>321.23959333980594</v>
      </c>
      <c r="BK62" s="355">
        <v>343.9135987201048</v>
      </c>
      <c r="BL62" s="355">
        <v>328.24024022700826</v>
      </c>
      <c r="BM62" s="355">
        <v>418.3759329513552</v>
      </c>
      <c r="BN62" s="355">
        <v>496.52185172878933</v>
      </c>
      <c r="BO62" s="355">
        <v>515.82721763789675</v>
      </c>
      <c r="BP62" s="355">
        <v>559.76752152534675</v>
      </c>
      <c r="BQ62" s="355">
        <v>0</v>
      </c>
      <c r="BR62" s="355">
        <v>0</v>
      </c>
      <c r="BS62" s="355">
        <v>0</v>
      </c>
      <c r="BT62" s="355">
        <v>0</v>
      </c>
      <c r="BU62" s="355">
        <v>0</v>
      </c>
      <c r="BV62" s="355">
        <v>0</v>
      </c>
      <c r="BW62" s="355">
        <v>0</v>
      </c>
      <c r="BX62" s="363">
        <v>0</v>
      </c>
      <c r="BY62" s="363">
        <v>0</v>
      </c>
      <c r="BZ62" s="356">
        <v>0</v>
      </c>
    </row>
    <row r="63" spans="1:78" ht="26.25" customHeight="1" x14ac:dyDescent="0.2">
      <c r="A63" s="386"/>
      <c r="B63" s="120" t="s">
        <v>424</v>
      </c>
      <c r="C63" s="385"/>
      <c r="D63" s="355">
        <v>0</v>
      </c>
      <c r="E63" s="355">
        <v>0</v>
      </c>
      <c r="F63" s="355">
        <v>0</v>
      </c>
      <c r="G63" s="355">
        <v>0</v>
      </c>
      <c r="H63" s="355">
        <v>0</v>
      </c>
      <c r="I63" s="355">
        <v>0</v>
      </c>
      <c r="J63" s="355">
        <v>0</v>
      </c>
      <c r="K63" s="355">
        <v>0</v>
      </c>
      <c r="L63" s="355">
        <v>0</v>
      </c>
      <c r="M63" s="355">
        <v>0</v>
      </c>
      <c r="N63" s="355">
        <v>0</v>
      </c>
      <c r="O63" s="355">
        <v>0</v>
      </c>
      <c r="P63" s="355">
        <v>0</v>
      </c>
      <c r="Q63" s="355">
        <v>0</v>
      </c>
      <c r="R63" s="355">
        <v>0</v>
      </c>
      <c r="S63" s="355">
        <v>0</v>
      </c>
      <c r="T63" s="355">
        <v>0</v>
      </c>
      <c r="U63" s="355">
        <v>0</v>
      </c>
      <c r="V63" s="355">
        <v>0</v>
      </c>
      <c r="W63" s="355">
        <v>0</v>
      </c>
      <c r="X63" s="355">
        <v>0</v>
      </c>
      <c r="Y63" s="355">
        <v>0</v>
      </c>
      <c r="Z63" s="355">
        <v>0</v>
      </c>
      <c r="AA63" s="355">
        <v>0</v>
      </c>
      <c r="AB63" s="355">
        <v>0</v>
      </c>
      <c r="AC63" s="355">
        <v>0</v>
      </c>
      <c r="AD63" s="355">
        <v>0</v>
      </c>
      <c r="AE63" s="355">
        <v>0</v>
      </c>
      <c r="AF63" s="355">
        <v>0</v>
      </c>
      <c r="AG63" s="355">
        <v>0</v>
      </c>
      <c r="AH63" s="355">
        <v>909.93215540664335</v>
      </c>
      <c r="AI63" s="355">
        <v>900.28280816113215</v>
      </c>
      <c r="AJ63" s="355">
        <v>1019.6218237403907</v>
      </c>
      <c r="AK63" s="355">
        <v>1365.2984537893396</v>
      </c>
      <c r="AL63" s="355">
        <v>1542.6523803486937</v>
      </c>
      <c r="AM63" s="355">
        <v>1650.9533738869873</v>
      </c>
      <c r="AN63" s="355">
        <v>1733.8805054432075</v>
      </c>
      <c r="AO63" s="355">
        <v>1789.3077140667885</v>
      </c>
      <c r="AP63" s="355">
        <v>1903.9756465762566</v>
      </c>
      <c r="AQ63" s="355">
        <v>1876.4466779590618</v>
      </c>
      <c r="AR63" s="355">
        <v>1235.2192367445439</v>
      </c>
      <c r="AS63" s="355">
        <v>1447.9822495487961</v>
      </c>
      <c r="AT63" s="355">
        <v>1684.7436227854787</v>
      </c>
      <c r="AU63" s="355">
        <v>1217.2436245153383</v>
      </c>
      <c r="AV63" s="355">
        <v>1567.0158853094454</v>
      </c>
      <c r="AW63" s="355">
        <v>1578.6392948465841</v>
      </c>
      <c r="AX63" s="355">
        <v>1725.1722213513847</v>
      </c>
      <c r="AY63" s="355">
        <v>1815.6552575662349</v>
      </c>
      <c r="AZ63" s="355">
        <v>1867.0083252513502</v>
      </c>
      <c r="BA63" s="355">
        <v>1910.868956038569</v>
      </c>
      <c r="BB63" s="355">
        <v>1901.9198049635754</v>
      </c>
      <c r="BC63" s="355">
        <v>1921.3413316519914</v>
      </c>
      <c r="BD63" s="355">
        <v>1879.5413167947443</v>
      </c>
      <c r="BE63" s="355">
        <v>1844.6156722901919</v>
      </c>
      <c r="BF63" s="355">
        <v>1892.4222989843427</v>
      </c>
      <c r="BG63" s="355">
        <v>2129.7464715705014</v>
      </c>
      <c r="BH63" s="355">
        <v>2219.5476668857618</v>
      </c>
      <c r="BI63" s="355">
        <v>2416.2916710254481</v>
      </c>
      <c r="BJ63" s="355">
        <v>2350.4833213070674</v>
      </c>
      <c r="BK63" s="355">
        <v>2344.5046633165975</v>
      </c>
      <c r="BL63" s="355">
        <v>2390.7213193443495</v>
      </c>
      <c r="BM63" s="355">
        <v>2795.9191634835342</v>
      </c>
      <c r="BN63" s="355">
        <v>2962.2735485597468</v>
      </c>
      <c r="BO63" s="355">
        <v>2963.7069555865123</v>
      </c>
      <c r="BP63" s="355">
        <v>2994.1309377433886</v>
      </c>
      <c r="BQ63" s="355">
        <v>0</v>
      </c>
      <c r="BR63" s="355">
        <v>0</v>
      </c>
      <c r="BS63" s="355">
        <v>0</v>
      </c>
      <c r="BT63" s="355">
        <v>0</v>
      </c>
      <c r="BU63" s="355">
        <v>0</v>
      </c>
      <c r="BV63" s="355">
        <v>0</v>
      </c>
      <c r="BW63" s="355">
        <v>0</v>
      </c>
      <c r="BX63" s="363">
        <v>0</v>
      </c>
      <c r="BY63" s="363">
        <v>0</v>
      </c>
      <c r="BZ63" s="356">
        <v>0</v>
      </c>
    </row>
    <row r="64" spans="1:78" ht="26.25" customHeight="1" x14ac:dyDescent="0.2">
      <c r="A64" s="236"/>
      <c r="B64" s="310" t="s">
        <v>425</v>
      </c>
      <c r="C64" s="38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63"/>
      <c r="BY64" s="363"/>
      <c r="BZ64" s="356"/>
    </row>
    <row r="65" spans="1:78" x14ac:dyDescent="0.2">
      <c r="A65" s="386"/>
      <c r="B65" s="120" t="s">
        <v>22</v>
      </c>
      <c r="C65" s="385"/>
      <c r="D65" s="355">
        <v>0</v>
      </c>
      <c r="E65" s="355">
        <v>0</v>
      </c>
      <c r="F65" s="355">
        <v>0</v>
      </c>
      <c r="G65" s="355">
        <v>0</v>
      </c>
      <c r="H65" s="355">
        <v>0</v>
      </c>
      <c r="I65" s="355">
        <v>0</v>
      </c>
      <c r="J65" s="355">
        <v>0</v>
      </c>
      <c r="K65" s="355">
        <v>0</v>
      </c>
      <c r="L65" s="355">
        <v>0</v>
      </c>
      <c r="M65" s="355">
        <v>0</v>
      </c>
      <c r="N65" s="355">
        <v>0</v>
      </c>
      <c r="O65" s="355">
        <v>0</v>
      </c>
      <c r="P65" s="355">
        <v>0</v>
      </c>
      <c r="Q65" s="355">
        <v>0</v>
      </c>
      <c r="R65" s="355">
        <v>0</v>
      </c>
      <c r="S65" s="355">
        <v>0</v>
      </c>
      <c r="T65" s="355">
        <v>0</v>
      </c>
      <c r="U65" s="355">
        <v>0</v>
      </c>
      <c r="V65" s="355">
        <v>0</v>
      </c>
      <c r="W65" s="355">
        <v>0</v>
      </c>
      <c r="X65" s="355">
        <v>0</v>
      </c>
      <c r="Y65" s="355">
        <v>0</v>
      </c>
      <c r="Z65" s="355">
        <v>0</v>
      </c>
      <c r="AA65" s="355">
        <v>0</v>
      </c>
      <c r="AB65" s="355">
        <v>0</v>
      </c>
      <c r="AC65" s="355">
        <v>0</v>
      </c>
      <c r="AD65" s="355">
        <v>0</v>
      </c>
      <c r="AE65" s="355">
        <v>0</v>
      </c>
      <c r="AF65" s="355">
        <v>0</v>
      </c>
      <c r="AG65" s="355">
        <v>0</v>
      </c>
      <c r="AH65" s="355">
        <v>0</v>
      </c>
      <c r="AI65" s="355">
        <v>0</v>
      </c>
      <c r="AJ65" s="355">
        <v>0</v>
      </c>
      <c r="AK65" s="355">
        <v>0</v>
      </c>
      <c r="AL65" s="355">
        <v>0</v>
      </c>
      <c r="AM65" s="355">
        <v>0</v>
      </c>
      <c r="AN65" s="355">
        <v>0</v>
      </c>
      <c r="AO65" s="355">
        <v>0</v>
      </c>
      <c r="AP65" s="355">
        <v>0</v>
      </c>
      <c r="AQ65" s="355">
        <v>0</v>
      </c>
      <c r="AR65" s="355">
        <v>0</v>
      </c>
      <c r="AS65" s="355">
        <v>0</v>
      </c>
      <c r="AT65" s="355">
        <v>0</v>
      </c>
      <c r="AU65" s="355">
        <v>0</v>
      </c>
      <c r="AV65" s="355">
        <v>0</v>
      </c>
      <c r="AW65" s="355">
        <v>3067.242476701123</v>
      </c>
      <c r="AX65" s="355">
        <v>3246.0780326224476</v>
      </c>
      <c r="AY65" s="355">
        <v>3319.39359817884</v>
      </c>
      <c r="AZ65" s="355">
        <v>3382.1313642168602</v>
      </c>
      <c r="BA65" s="355">
        <v>3479.4286844559347</v>
      </c>
      <c r="BB65" s="355">
        <v>3513.0980147302776</v>
      </c>
      <c r="BC65" s="355">
        <v>3581.0897814244486</v>
      </c>
      <c r="BD65" s="355">
        <v>3597.2870175657058</v>
      </c>
      <c r="BE65" s="355">
        <v>3707.270064023839</v>
      </c>
      <c r="BF65" s="355">
        <v>3822.2753277681609</v>
      </c>
      <c r="BG65" s="355">
        <v>4258.0453374386061</v>
      </c>
      <c r="BH65" s="355">
        <v>4567.5969196375281</v>
      </c>
      <c r="BI65" s="355">
        <v>4723.0843383143756</v>
      </c>
      <c r="BJ65" s="355">
        <v>4782.2204898080217</v>
      </c>
      <c r="BK65" s="355">
        <v>4767.7955387281818</v>
      </c>
      <c r="BL65" s="355">
        <v>4886.6984809051201</v>
      </c>
      <c r="BM65" s="355">
        <v>5343.6495772245062</v>
      </c>
      <c r="BN65" s="355">
        <v>5501.452821675357</v>
      </c>
      <c r="BO65" s="355">
        <v>5416.3073017173074</v>
      </c>
      <c r="BP65" s="355">
        <v>5299.1333977895474</v>
      </c>
      <c r="BQ65" s="355">
        <v>0</v>
      </c>
      <c r="BR65" s="355">
        <v>0</v>
      </c>
      <c r="BS65" s="355">
        <v>0</v>
      </c>
      <c r="BT65" s="355">
        <v>0</v>
      </c>
      <c r="BU65" s="355">
        <v>0</v>
      </c>
      <c r="BV65" s="355">
        <v>0</v>
      </c>
      <c r="BW65" s="355">
        <v>0</v>
      </c>
      <c r="BX65" s="363">
        <v>0</v>
      </c>
      <c r="BY65" s="363">
        <v>0</v>
      </c>
      <c r="BZ65" s="356">
        <v>0</v>
      </c>
    </row>
    <row r="66" spans="1:78" x14ac:dyDescent="0.2">
      <c r="A66" s="386"/>
      <c r="B66" s="263" t="s">
        <v>426</v>
      </c>
      <c r="C66" s="385"/>
      <c r="D66" s="355">
        <v>0</v>
      </c>
      <c r="E66" s="355">
        <v>0</v>
      </c>
      <c r="F66" s="355">
        <v>0</v>
      </c>
      <c r="G66" s="355">
        <v>0</v>
      </c>
      <c r="H66" s="355">
        <v>0</v>
      </c>
      <c r="I66" s="355">
        <v>0</v>
      </c>
      <c r="J66" s="355">
        <v>0</v>
      </c>
      <c r="K66" s="355">
        <v>0</v>
      </c>
      <c r="L66" s="355">
        <v>0</v>
      </c>
      <c r="M66" s="355">
        <v>0</v>
      </c>
      <c r="N66" s="355">
        <v>0</v>
      </c>
      <c r="O66" s="355">
        <v>0</v>
      </c>
      <c r="P66" s="355">
        <v>0</v>
      </c>
      <c r="Q66" s="355">
        <v>0</v>
      </c>
      <c r="R66" s="355">
        <v>0</v>
      </c>
      <c r="S66" s="355">
        <v>0</v>
      </c>
      <c r="T66" s="355">
        <v>0</v>
      </c>
      <c r="U66" s="355">
        <v>0</v>
      </c>
      <c r="V66" s="355">
        <v>0</v>
      </c>
      <c r="W66" s="355">
        <v>0</v>
      </c>
      <c r="X66" s="355">
        <v>0</v>
      </c>
      <c r="Y66" s="355">
        <v>0</v>
      </c>
      <c r="Z66" s="355">
        <v>0</v>
      </c>
      <c r="AA66" s="355">
        <v>0</v>
      </c>
      <c r="AB66" s="355">
        <v>0</v>
      </c>
      <c r="AC66" s="355">
        <v>0</v>
      </c>
      <c r="AD66" s="355">
        <v>0</v>
      </c>
      <c r="AE66" s="355">
        <v>0</v>
      </c>
      <c r="AF66" s="355">
        <v>0</v>
      </c>
      <c r="AG66" s="355">
        <v>0</v>
      </c>
      <c r="AH66" s="355">
        <v>0</v>
      </c>
      <c r="AI66" s="355">
        <v>0</v>
      </c>
      <c r="AJ66" s="355">
        <v>0</v>
      </c>
      <c r="AK66" s="355">
        <v>0</v>
      </c>
      <c r="AL66" s="355">
        <v>0</v>
      </c>
      <c r="AM66" s="355">
        <v>0</v>
      </c>
      <c r="AN66" s="355">
        <v>0</v>
      </c>
      <c r="AO66" s="355">
        <v>0</v>
      </c>
      <c r="AP66" s="355">
        <v>0</v>
      </c>
      <c r="AQ66" s="355">
        <v>0</v>
      </c>
      <c r="AR66" s="355">
        <v>0</v>
      </c>
      <c r="AS66" s="355">
        <v>0</v>
      </c>
      <c r="AT66" s="355">
        <v>0</v>
      </c>
      <c r="AU66" s="355">
        <v>0</v>
      </c>
      <c r="AV66" s="355">
        <v>0</v>
      </c>
      <c r="AW66" s="355">
        <v>2683.7587847615373</v>
      </c>
      <c r="AX66" s="355">
        <v>2826.4325938378943</v>
      </c>
      <c r="AY66" s="355">
        <v>2884.9521459910825</v>
      </c>
      <c r="AZ66" s="355">
        <v>2894.2248346999763</v>
      </c>
      <c r="BA66" s="355">
        <v>2925.8053849446283</v>
      </c>
      <c r="BB66" s="355">
        <v>2931.4600142423701</v>
      </c>
      <c r="BC66" s="355">
        <v>2989.5486808966371</v>
      </c>
      <c r="BD66" s="355">
        <v>2998.0523742864561</v>
      </c>
      <c r="BE66" s="355">
        <v>3100.5550717682763</v>
      </c>
      <c r="BF66" s="355">
        <v>3211.8534961921523</v>
      </c>
      <c r="BG66" s="355">
        <v>3621.4184577373794</v>
      </c>
      <c r="BH66" s="355">
        <v>3902.4350479899654</v>
      </c>
      <c r="BI66" s="355">
        <v>4041.9834866922893</v>
      </c>
      <c r="BJ66" s="355">
        <v>4107.0958671887629</v>
      </c>
      <c r="BK66" s="355">
        <v>4110.1951998674622</v>
      </c>
      <c r="BL66" s="355">
        <v>4237.2637098009709</v>
      </c>
      <c r="BM66" s="355">
        <v>4658.0377558568289</v>
      </c>
      <c r="BN66" s="355">
        <v>4802.9350929610828</v>
      </c>
      <c r="BO66" s="355">
        <v>4723.0099233194869</v>
      </c>
      <c r="BP66" s="355">
        <v>4618.7403931274775</v>
      </c>
      <c r="BQ66" s="355">
        <v>0</v>
      </c>
      <c r="BR66" s="355">
        <v>0</v>
      </c>
      <c r="BS66" s="355">
        <v>0</v>
      </c>
      <c r="BT66" s="355">
        <v>0</v>
      </c>
      <c r="BU66" s="355">
        <v>0</v>
      </c>
      <c r="BV66" s="355">
        <v>0</v>
      </c>
      <c r="BW66" s="355">
        <v>0</v>
      </c>
      <c r="BX66" s="363">
        <v>0</v>
      </c>
      <c r="BY66" s="363">
        <v>0</v>
      </c>
      <c r="BZ66" s="356">
        <v>0</v>
      </c>
    </row>
    <row r="67" spans="1:78" x14ac:dyDescent="0.2">
      <c r="A67" s="386"/>
      <c r="B67" s="263" t="s">
        <v>427</v>
      </c>
      <c r="C67" s="385"/>
      <c r="D67" s="355">
        <v>0</v>
      </c>
      <c r="E67" s="355">
        <v>0</v>
      </c>
      <c r="F67" s="355">
        <v>0</v>
      </c>
      <c r="G67" s="355">
        <v>0</v>
      </c>
      <c r="H67" s="355">
        <v>0</v>
      </c>
      <c r="I67" s="355">
        <v>0</v>
      </c>
      <c r="J67" s="355">
        <v>0</v>
      </c>
      <c r="K67" s="355">
        <v>0</v>
      </c>
      <c r="L67" s="355">
        <v>0</v>
      </c>
      <c r="M67" s="355">
        <v>0</v>
      </c>
      <c r="N67" s="355">
        <v>0</v>
      </c>
      <c r="O67" s="355">
        <v>0</v>
      </c>
      <c r="P67" s="355">
        <v>0</v>
      </c>
      <c r="Q67" s="355">
        <v>0</v>
      </c>
      <c r="R67" s="355">
        <v>0</v>
      </c>
      <c r="S67" s="355">
        <v>0</v>
      </c>
      <c r="T67" s="355">
        <v>0</v>
      </c>
      <c r="U67" s="355">
        <v>0</v>
      </c>
      <c r="V67" s="355">
        <v>0</v>
      </c>
      <c r="W67" s="355">
        <v>0</v>
      </c>
      <c r="X67" s="355">
        <v>0</v>
      </c>
      <c r="Y67" s="355">
        <v>0</v>
      </c>
      <c r="Z67" s="355">
        <v>0</v>
      </c>
      <c r="AA67" s="355">
        <v>0</v>
      </c>
      <c r="AB67" s="355">
        <v>0</v>
      </c>
      <c r="AC67" s="355">
        <v>0</v>
      </c>
      <c r="AD67" s="355">
        <v>0</v>
      </c>
      <c r="AE67" s="355">
        <v>0</v>
      </c>
      <c r="AF67" s="355">
        <v>0</v>
      </c>
      <c r="AG67" s="355">
        <v>0</v>
      </c>
      <c r="AH67" s="355">
        <v>0</v>
      </c>
      <c r="AI67" s="355">
        <v>0</v>
      </c>
      <c r="AJ67" s="355">
        <v>0</v>
      </c>
      <c r="AK67" s="355">
        <v>0</v>
      </c>
      <c r="AL67" s="355">
        <v>0</v>
      </c>
      <c r="AM67" s="355">
        <v>0</v>
      </c>
      <c r="AN67" s="355">
        <v>0</v>
      </c>
      <c r="AO67" s="355">
        <v>0</v>
      </c>
      <c r="AP67" s="355">
        <v>0</v>
      </c>
      <c r="AQ67" s="355">
        <v>0</v>
      </c>
      <c r="AR67" s="355">
        <v>0</v>
      </c>
      <c r="AS67" s="355">
        <v>0</v>
      </c>
      <c r="AT67" s="355">
        <v>0</v>
      </c>
      <c r="AU67" s="355">
        <v>0</v>
      </c>
      <c r="AV67" s="355">
        <v>0</v>
      </c>
      <c r="AW67" s="355">
        <v>91.02293890201328</v>
      </c>
      <c r="AX67" s="355">
        <v>100.72184542664806</v>
      </c>
      <c r="AY67" s="355">
        <v>110.71986895551082</v>
      </c>
      <c r="AZ67" s="355">
        <v>127.86740612653462</v>
      </c>
      <c r="BA67" s="355">
        <v>136.6657611838628</v>
      </c>
      <c r="BB67" s="355">
        <v>147.998087586586</v>
      </c>
      <c r="BC67" s="355">
        <v>154.27451301632306</v>
      </c>
      <c r="BD67" s="355">
        <v>166.1682178825269</v>
      </c>
      <c r="BE67" s="355">
        <v>170.77849598381846</v>
      </c>
      <c r="BF67" s="355">
        <v>176.68044455803303</v>
      </c>
      <c r="BG67" s="355">
        <v>191.53925539692722</v>
      </c>
      <c r="BH67" s="355">
        <v>206.04661914896911</v>
      </c>
      <c r="BI67" s="355">
        <v>220.84649479002897</v>
      </c>
      <c r="BJ67" s="355">
        <v>222.98568011651648</v>
      </c>
      <c r="BK67" s="355">
        <v>223.67252348887135</v>
      </c>
      <c r="BL67" s="355">
        <v>230.34640214333933</v>
      </c>
      <c r="BM67" s="355">
        <v>253.72203861652565</v>
      </c>
      <c r="BN67" s="355">
        <v>265.71113553347425</v>
      </c>
      <c r="BO67" s="355">
        <v>270.97194713389933</v>
      </c>
      <c r="BP67" s="355">
        <v>271.0186259274293</v>
      </c>
      <c r="BQ67" s="355">
        <v>0</v>
      </c>
      <c r="BR67" s="355">
        <v>0</v>
      </c>
      <c r="BS67" s="355">
        <v>0</v>
      </c>
      <c r="BT67" s="355">
        <v>0</v>
      </c>
      <c r="BU67" s="355">
        <v>0</v>
      </c>
      <c r="BV67" s="355">
        <v>0</v>
      </c>
      <c r="BW67" s="355">
        <v>0</v>
      </c>
      <c r="BX67" s="363">
        <v>0</v>
      </c>
      <c r="BY67" s="363">
        <v>0</v>
      </c>
      <c r="BZ67" s="356">
        <v>0</v>
      </c>
    </row>
    <row r="68" spans="1:78" x14ac:dyDescent="0.2">
      <c r="A68" s="386"/>
      <c r="B68" s="263" t="s">
        <v>428</v>
      </c>
      <c r="C68" s="385"/>
      <c r="D68" s="355">
        <v>0</v>
      </c>
      <c r="E68" s="355">
        <v>0</v>
      </c>
      <c r="F68" s="355">
        <v>0</v>
      </c>
      <c r="G68" s="355">
        <v>0</v>
      </c>
      <c r="H68" s="355">
        <v>0</v>
      </c>
      <c r="I68" s="355">
        <v>0</v>
      </c>
      <c r="J68" s="355">
        <v>0</v>
      </c>
      <c r="K68" s="355">
        <v>0</v>
      </c>
      <c r="L68" s="355">
        <v>0</v>
      </c>
      <c r="M68" s="355">
        <v>0</v>
      </c>
      <c r="N68" s="355">
        <v>0</v>
      </c>
      <c r="O68" s="355">
        <v>0</v>
      </c>
      <c r="P68" s="355">
        <v>0</v>
      </c>
      <c r="Q68" s="355">
        <v>0</v>
      </c>
      <c r="R68" s="355">
        <v>0</v>
      </c>
      <c r="S68" s="355">
        <v>0</v>
      </c>
      <c r="T68" s="355">
        <v>0</v>
      </c>
      <c r="U68" s="355">
        <v>0</v>
      </c>
      <c r="V68" s="355">
        <v>0</v>
      </c>
      <c r="W68" s="355">
        <v>0</v>
      </c>
      <c r="X68" s="355">
        <v>0</v>
      </c>
      <c r="Y68" s="355">
        <v>0</v>
      </c>
      <c r="Z68" s="355">
        <v>0</v>
      </c>
      <c r="AA68" s="355">
        <v>0</v>
      </c>
      <c r="AB68" s="355">
        <v>0</v>
      </c>
      <c r="AC68" s="355">
        <v>0</v>
      </c>
      <c r="AD68" s="355">
        <v>0</v>
      </c>
      <c r="AE68" s="355">
        <v>0</v>
      </c>
      <c r="AF68" s="355">
        <v>0</v>
      </c>
      <c r="AG68" s="355">
        <v>0</v>
      </c>
      <c r="AH68" s="355">
        <v>0</v>
      </c>
      <c r="AI68" s="355">
        <v>0</v>
      </c>
      <c r="AJ68" s="355">
        <v>0</v>
      </c>
      <c r="AK68" s="355">
        <v>0</v>
      </c>
      <c r="AL68" s="355">
        <v>0</v>
      </c>
      <c r="AM68" s="355">
        <v>0</v>
      </c>
      <c r="AN68" s="355">
        <v>0</v>
      </c>
      <c r="AO68" s="355">
        <v>0</v>
      </c>
      <c r="AP68" s="355">
        <v>0</v>
      </c>
      <c r="AQ68" s="355">
        <v>0</v>
      </c>
      <c r="AR68" s="355">
        <v>0</v>
      </c>
      <c r="AS68" s="355">
        <v>0</v>
      </c>
      <c r="AT68" s="355">
        <v>0</v>
      </c>
      <c r="AU68" s="355">
        <v>0</v>
      </c>
      <c r="AV68" s="355">
        <v>0</v>
      </c>
      <c r="AW68" s="355">
        <v>292.46075303757283</v>
      </c>
      <c r="AX68" s="355">
        <v>318.92359335790547</v>
      </c>
      <c r="AY68" s="355">
        <v>323.72158323224681</v>
      </c>
      <c r="AZ68" s="355">
        <v>360.0391233903494</v>
      </c>
      <c r="BA68" s="355">
        <v>416.95753832744356</v>
      </c>
      <c r="BB68" s="355">
        <v>433.63991290132157</v>
      </c>
      <c r="BC68" s="355">
        <v>437.26658751148852</v>
      </c>
      <c r="BD68" s="355">
        <v>433.06642539672276</v>
      </c>
      <c r="BE68" s="355">
        <v>435.93649627174517</v>
      </c>
      <c r="BF68" s="355">
        <v>433.74138701797528</v>
      </c>
      <c r="BG68" s="355">
        <v>445.08762430429874</v>
      </c>
      <c r="BH68" s="355">
        <v>459.11525249859284</v>
      </c>
      <c r="BI68" s="355">
        <v>460.25435683205728</v>
      </c>
      <c r="BJ68" s="355">
        <v>452.13894250274205</v>
      </c>
      <c r="BK68" s="355">
        <v>433.92781537184857</v>
      </c>
      <c r="BL68" s="355">
        <v>419.08836896080942</v>
      </c>
      <c r="BM68" s="355">
        <v>431.8897827511513</v>
      </c>
      <c r="BN68" s="355">
        <v>432.80659318080029</v>
      </c>
      <c r="BO68" s="355">
        <v>422.32543126392125</v>
      </c>
      <c r="BP68" s="355">
        <v>409.37437873464097</v>
      </c>
      <c r="BQ68" s="355">
        <v>0</v>
      </c>
      <c r="BR68" s="355">
        <v>0</v>
      </c>
      <c r="BS68" s="355">
        <v>0</v>
      </c>
      <c r="BT68" s="355">
        <v>0</v>
      </c>
      <c r="BU68" s="355">
        <v>0</v>
      </c>
      <c r="BV68" s="355">
        <v>0</v>
      </c>
      <c r="BW68" s="355">
        <v>0</v>
      </c>
      <c r="BX68" s="363">
        <v>0</v>
      </c>
      <c r="BY68" s="363">
        <v>0</v>
      </c>
      <c r="BZ68" s="356">
        <v>0</v>
      </c>
    </row>
    <row r="69" spans="1:78" ht="26.25" customHeight="1" x14ac:dyDescent="0.2">
      <c r="A69" s="386"/>
      <c r="B69" s="120" t="s">
        <v>435</v>
      </c>
      <c r="C69" s="385"/>
      <c r="D69" s="355">
        <v>0</v>
      </c>
      <c r="E69" s="355">
        <v>0</v>
      </c>
      <c r="F69" s="355">
        <v>0</v>
      </c>
      <c r="G69" s="355">
        <v>0</v>
      </c>
      <c r="H69" s="355">
        <v>0</v>
      </c>
      <c r="I69" s="355">
        <v>0</v>
      </c>
      <c r="J69" s="355">
        <v>0</v>
      </c>
      <c r="K69" s="355">
        <v>0</v>
      </c>
      <c r="L69" s="355">
        <v>0</v>
      </c>
      <c r="M69" s="355">
        <v>0</v>
      </c>
      <c r="N69" s="355">
        <v>0</v>
      </c>
      <c r="O69" s="355">
        <v>0</v>
      </c>
      <c r="P69" s="355">
        <v>0</v>
      </c>
      <c r="Q69" s="355">
        <v>0</v>
      </c>
      <c r="R69" s="355">
        <v>0</v>
      </c>
      <c r="S69" s="355">
        <v>0</v>
      </c>
      <c r="T69" s="355">
        <v>0</v>
      </c>
      <c r="U69" s="355">
        <v>0</v>
      </c>
      <c r="V69" s="355">
        <v>0</v>
      </c>
      <c r="W69" s="355">
        <v>0</v>
      </c>
      <c r="X69" s="355">
        <v>0</v>
      </c>
      <c r="Y69" s="355">
        <v>0</v>
      </c>
      <c r="Z69" s="355">
        <v>0</v>
      </c>
      <c r="AA69" s="355">
        <v>0</v>
      </c>
      <c r="AB69" s="355">
        <v>0</v>
      </c>
      <c r="AC69" s="355">
        <v>0</v>
      </c>
      <c r="AD69" s="355">
        <v>0</v>
      </c>
      <c r="AE69" s="355">
        <v>0</v>
      </c>
      <c r="AF69" s="355">
        <v>0</v>
      </c>
      <c r="AG69" s="355">
        <v>0</v>
      </c>
      <c r="AH69" s="355">
        <v>0</v>
      </c>
      <c r="AI69" s="355">
        <v>0</v>
      </c>
      <c r="AJ69" s="355">
        <v>0</v>
      </c>
      <c r="AK69" s="355">
        <v>0</v>
      </c>
      <c r="AL69" s="355">
        <v>0</v>
      </c>
      <c r="AM69" s="355">
        <v>0</v>
      </c>
      <c r="AN69" s="355">
        <v>0</v>
      </c>
      <c r="AO69" s="355">
        <v>0</v>
      </c>
      <c r="AP69" s="355">
        <v>0</v>
      </c>
      <c r="AQ69" s="355">
        <v>0</v>
      </c>
      <c r="AR69" s="355">
        <v>0</v>
      </c>
      <c r="AS69" s="355">
        <v>390.74736623440231</v>
      </c>
      <c r="AT69" s="355">
        <v>3722.7195471240475</v>
      </c>
      <c r="AU69" s="355">
        <v>2329.1362265682287</v>
      </c>
      <c r="AV69" s="355">
        <v>2738.911557086376</v>
      </c>
      <c r="AW69" s="355">
        <v>0</v>
      </c>
      <c r="AX69" s="355">
        <v>0</v>
      </c>
      <c r="AY69" s="355">
        <v>0</v>
      </c>
      <c r="AZ69" s="355">
        <v>0</v>
      </c>
      <c r="BA69" s="355">
        <v>0</v>
      </c>
      <c r="BB69" s="355">
        <v>0</v>
      </c>
      <c r="BC69" s="355">
        <v>0</v>
      </c>
      <c r="BD69" s="355">
        <v>0</v>
      </c>
      <c r="BE69" s="355">
        <v>0</v>
      </c>
      <c r="BF69" s="355">
        <v>0</v>
      </c>
      <c r="BG69" s="355">
        <v>0</v>
      </c>
      <c r="BH69" s="355">
        <v>0</v>
      </c>
      <c r="BI69" s="355">
        <v>0</v>
      </c>
      <c r="BJ69" s="355">
        <v>0</v>
      </c>
      <c r="BK69" s="355">
        <v>0</v>
      </c>
      <c r="BL69" s="355">
        <v>0</v>
      </c>
      <c r="BM69" s="355">
        <v>0</v>
      </c>
      <c r="BN69" s="355">
        <v>0</v>
      </c>
      <c r="BO69" s="355">
        <v>0</v>
      </c>
      <c r="BP69" s="355">
        <v>0</v>
      </c>
      <c r="BQ69" s="355">
        <v>0</v>
      </c>
      <c r="BR69" s="355">
        <v>0</v>
      </c>
      <c r="BS69" s="355">
        <v>0</v>
      </c>
      <c r="BT69" s="355">
        <v>0</v>
      </c>
      <c r="BU69" s="355">
        <v>0</v>
      </c>
      <c r="BV69" s="355">
        <v>0</v>
      </c>
      <c r="BW69" s="355">
        <v>0</v>
      </c>
      <c r="BX69" s="363">
        <v>0</v>
      </c>
      <c r="BY69" s="363">
        <v>0</v>
      </c>
      <c r="BZ69" s="356">
        <v>0</v>
      </c>
    </row>
    <row r="70" spans="1:78" x14ac:dyDescent="0.2">
      <c r="A70" s="386"/>
      <c r="B70" s="263" t="s">
        <v>426</v>
      </c>
      <c r="C70" s="385"/>
      <c r="D70" s="355">
        <v>0</v>
      </c>
      <c r="E70" s="355">
        <v>0</v>
      </c>
      <c r="F70" s="355">
        <v>0</v>
      </c>
      <c r="G70" s="355">
        <v>0</v>
      </c>
      <c r="H70" s="355">
        <v>0</v>
      </c>
      <c r="I70" s="355">
        <v>0</v>
      </c>
      <c r="J70" s="355">
        <v>0</v>
      </c>
      <c r="K70" s="355">
        <v>0</v>
      </c>
      <c r="L70" s="355">
        <v>0</v>
      </c>
      <c r="M70" s="355">
        <v>0</v>
      </c>
      <c r="N70" s="355">
        <v>0</v>
      </c>
      <c r="O70" s="355">
        <v>0</v>
      </c>
      <c r="P70" s="355">
        <v>0</v>
      </c>
      <c r="Q70" s="355">
        <v>0</v>
      </c>
      <c r="R70" s="355">
        <v>0</v>
      </c>
      <c r="S70" s="355">
        <v>0</v>
      </c>
      <c r="T70" s="355">
        <v>0</v>
      </c>
      <c r="U70" s="355">
        <v>0</v>
      </c>
      <c r="V70" s="355">
        <v>0</v>
      </c>
      <c r="W70" s="355">
        <v>0</v>
      </c>
      <c r="X70" s="355">
        <v>0</v>
      </c>
      <c r="Y70" s="355">
        <v>0</v>
      </c>
      <c r="Z70" s="355">
        <v>0</v>
      </c>
      <c r="AA70" s="355">
        <v>0</v>
      </c>
      <c r="AB70" s="355">
        <v>0</v>
      </c>
      <c r="AC70" s="355">
        <v>0</v>
      </c>
      <c r="AD70" s="355">
        <v>0</v>
      </c>
      <c r="AE70" s="355">
        <v>0</v>
      </c>
      <c r="AF70" s="355">
        <v>0</v>
      </c>
      <c r="AG70" s="355">
        <v>0</v>
      </c>
      <c r="AH70" s="355">
        <v>0</v>
      </c>
      <c r="AI70" s="355">
        <v>0</v>
      </c>
      <c r="AJ70" s="355">
        <v>0</v>
      </c>
      <c r="AK70" s="355">
        <v>0</v>
      </c>
      <c r="AL70" s="355">
        <v>0</v>
      </c>
      <c r="AM70" s="355">
        <v>0</v>
      </c>
      <c r="AN70" s="355">
        <v>0</v>
      </c>
      <c r="AO70" s="355">
        <v>0</v>
      </c>
      <c r="AP70" s="355">
        <v>0</v>
      </c>
      <c r="AQ70" s="355">
        <v>0</v>
      </c>
      <c r="AR70" s="355">
        <v>0</v>
      </c>
      <c r="AS70" s="355">
        <v>0</v>
      </c>
      <c r="AT70" s="355">
        <v>0</v>
      </c>
      <c r="AU70" s="355">
        <v>2064.0440594128463</v>
      </c>
      <c r="AV70" s="355">
        <v>2387.4485371731735</v>
      </c>
      <c r="AW70" s="355">
        <v>0</v>
      </c>
      <c r="AX70" s="355">
        <v>0</v>
      </c>
      <c r="AY70" s="355">
        <v>0</v>
      </c>
      <c r="AZ70" s="355">
        <v>0</v>
      </c>
      <c r="BA70" s="355">
        <v>0</v>
      </c>
      <c r="BB70" s="355">
        <v>0</v>
      </c>
      <c r="BC70" s="355">
        <v>0</v>
      </c>
      <c r="BD70" s="355">
        <v>0</v>
      </c>
      <c r="BE70" s="355">
        <v>0</v>
      </c>
      <c r="BF70" s="355">
        <v>0</v>
      </c>
      <c r="BG70" s="355">
        <v>0</v>
      </c>
      <c r="BH70" s="355">
        <v>0</v>
      </c>
      <c r="BI70" s="355">
        <v>0</v>
      </c>
      <c r="BJ70" s="355">
        <v>0</v>
      </c>
      <c r="BK70" s="355">
        <v>0</v>
      </c>
      <c r="BL70" s="355">
        <v>0</v>
      </c>
      <c r="BM70" s="355">
        <v>0</v>
      </c>
      <c r="BN70" s="355">
        <v>0</v>
      </c>
      <c r="BO70" s="355">
        <v>0</v>
      </c>
      <c r="BP70" s="355">
        <v>0</v>
      </c>
      <c r="BQ70" s="355">
        <v>0</v>
      </c>
      <c r="BR70" s="355">
        <v>0</v>
      </c>
      <c r="BS70" s="355">
        <v>0</v>
      </c>
      <c r="BT70" s="355">
        <v>0</v>
      </c>
      <c r="BU70" s="355">
        <v>0</v>
      </c>
      <c r="BV70" s="355">
        <v>0</v>
      </c>
      <c r="BW70" s="355">
        <v>0</v>
      </c>
      <c r="BX70" s="363">
        <v>0</v>
      </c>
      <c r="BY70" s="363">
        <v>0</v>
      </c>
      <c r="BZ70" s="356">
        <v>0</v>
      </c>
    </row>
    <row r="71" spans="1:78" x14ac:dyDescent="0.2">
      <c r="A71" s="386"/>
      <c r="B71" s="263" t="s">
        <v>427</v>
      </c>
      <c r="C71" s="385"/>
      <c r="D71" s="355">
        <v>0</v>
      </c>
      <c r="E71" s="355">
        <v>0</v>
      </c>
      <c r="F71" s="355">
        <v>0</v>
      </c>
      <c r="G71" s="355">
        <v>0</v>
      </c>
      <c r="H71" s="355">
        <v>0</v>
      </c>
      <c r="I71" s="355">
        <v>0</v>
      </c>
      <c r="J71" s="355">
        <v>0</v>
      </c>
      <c r="K71" s="355">
        <v>0</v>
      </c>
      <c r="L71" s="355">
        <v>0</v>
      </c>
      <c r="M71" s="355">
        <v>0</v>
      </c>
      <c r="N71" s="355">
        <v>0</v>
      </c>
      <c r="O71" s="355">
        <v>0</v>
      </c>
      <c r="P71" s="355">
        <v>0</v>
      </c>
      <c r="Q71" s="355">
        <v>0</v>
      </c>
      <c r="R71" s="355">
        <v>0</v>
      </c>
      <c r="S71" s="355">
        <v>0</v>
      </c>
      <c r="T71" s="355">
        <v>0</v>
      </c>
      <c r="U71" s="355">
        <v>0</v>
      </c>
      <c r="V71" s="355">
        <v>0</v>
      </c>
      <c r="W71" s="355">
        <v>0</v>
      </c>
      <c r="X71" s="355">
        <v>0</v>
      </c>
      <c r="Y71" s="355">
        <v>0</v>
      </c>
      <c r="Z71" s="355">
        <v>0</v>
      </c>
      <c r="AA71" s="355">
        <v>0</v>
      </c>
      <c r="AB71" s="355">
        <v>0</v>
      </c>
      <c r="AC71" s="355">
        <v>0</v>
      </c>
      <c r="AD71" s="355">
        <v>0</v>
      </c>
      <c r="AE71" s="355">
        <v>0</v>
      </c>
      <c r="AF71" s="355">
        <v>0</v>
      </c>
      <c r="AG71" s="355">
        <v>0</v>
      </c>
      <c r="AH71" s="355">
        <v>0</v>
      </c>
      <c r="AI71" s="355">
        <v>0</v>
      </c>
      <c r="AJ71" s="355">
        <v>0</v>
      </c>
      <c r="AK71" s="355">
        <v>0</v>
      </c>
      <c r="AL71" s="355">
        <v>0</v>
      </c>
      <c r="AM71" s="355">
        <v>0</v>
      </c>
      <c r="AN71" s="355">
        <v>0</v>
      </c>
      <c r="AO71" s="355">
        <v>0</v>
      </c>
      <c r="AP71" s="355">
        <v>0</v>
      </c>
      <c r="AQ71" s="355">
        <v>0</v>
      </c>
      <c r="AR71" s="355">
        <v>0</v>
      </c>
      <c r="AS71" s="355">
        <v>0</v>
      </c>
      <c r="AT71" s="355">
        <v>0</v>
      </c>
      <c r="AU71" s="355">
        <v>48.778391038480081</v>
      </c>
      <c r="AV71" s="355">
        <v>73.466771232615017</v>
      </c>
      <c r="AW71" s="355">
        <v>0</v>
      </c>
      <c r="AX71" s="355">
        <v>0</v>
      </c>
      <c r="AY71" s="355">
        <v>0</v>
      </c>
      <c r="AZ71" s="355">
        <v>0</v>
      </c>
      <c r="BA71" s="355">
        <v>0</v>
      </c>
      <c r="BB71" s="355">
        <v>0</v>
      </c>
      <c r="BC71" s="355">
        <v>0</v>
      </c>
      <c r="BD71" s="355">
        <v>0</v>
      </c>
      <c r="BE71" s="355">
        <v>0</v>
      </c>
      <c r="BF71" s="355">
        <v>0</v>
      </c>
      <c r="BG71" s="355">
        <v>0</v>
      </c>
      <c r="BH71" s="355">
        <v>0</v>
      </c>
      <c r="BI71" s="355">
        <v>0</v>
      </c>
      <c r="BJ71" s="355">
        <v>0</v>
      </c>
      <c r="BK71" s="355">
        <v>0</v>
      </c>
      <c r="BL71" s="355">
        <v>0</v>
      </c>
      <c r="BM71" s="355">
        <v>0</v>
      </c>
      <c r="BN71" s="355">
        <v>0</v>
      </c>
      <c r="BO71" s="355">
        <v>0</v>
      </c>
      <c r="BP71" s="355">
        <v>0</v>
      </c>
      <c r="BQ71" s="355">
        <v>0</v>
      </c>
      <c r="BR71" s="355">
        <v>0</v>
      </c>
      <c r="BS71" s="355">
        <v>0</v>
      </c>
      <c r="BT71" s="355">
        <v>0</v>
      </c>
      <c r="BU71" s="355">
        <v>0</v>
      </c>
      <c r="BV71" s="355">
        <v>0</v>
      </c>
      <c r="BW71" s="355">
        <v>0</v>
      </c>
      <c r="BX71" s="363">
        <v>0</v>
      </c>
      <c r="BY71" s="363">
        <v>0</v>
      </c>
      <c r="BZ71" s="356">
        <v>0</v>
      </c>
    </row>
    <row r="72" spans="1:78" x14ac:dyDescent="0.2">
      <c r="A72" s="386"/>
      <c r="B72" s="263" t="s">
        <v>428</v>
      </c>
      <c r="C72" s="385"/>
      <c r="D72" s="355">
        <v>0</v>
      </c>
      <c r="E72" s="355">
        <v>0</v>
      </c>
      <c r="F72" s="355">
        <v>0</v>
      </c>
      <c r="G72" s="355">
        <v>0</v>
      </c>
      <c r="H72" s="355">
        <v>0</v>
      </c>
      <c r="I72" s="355">
        <v>0</v>
      </c>
      <c r="J72" s="355">
        <v>0</v>
      </c>
      <c r="K72" s="355">
        <v>0</v>
      </c>
      <c r="L72" s="355">
        <v>0</v>
      </c>
      <c r="M72" s="355">
        <v>0</v>
      </c>
      <c r="N72" s="355">
        <v>0</v>
      </c>
      <c r="O72" s="355">
        <v>0</v>
      </c>
      <c r="P72" s="355">
        <v>0</v>
      </c>
      <c r="Q72" s="355">
        <v>0</v>
      </c>
      <c r="R72" s="355">
        <v>0</v>
      </c>
      <c r="S72" s="355">
        <v>0</v>
      </c>
      <c r="T72" s="355">
        <v>0</v>
      </c>
      <c r="U72" s="355">
        <v>0</v>
      </c>
      <c r="V72" s="355">
        <v>0</v>
      </c>
      <c r="W72" s="355">
        <v>0</v>
      </c>
      <c r="X72" s="355">
        <v>0</v>
      </c>
      <c r="Y72" s="355">
        <v>0</v>
      </c>
      <c r="Z72" s="355">
        <v>0</v>
      </c>
      <c r="AA72" s="355">
        <v>0</v>
      </c>
      <c r="AB72" s="355">
        <v>0</v>
      </c>
      <c r="AC72" s="355">
        <v>0</v>
      </c>
      <c r="AD72" s="355">
        <v>0</v>
      </c>
      <c r="AE72" s="355">
        <v>0</v>
      </c>
      <c r="AF72" s="355">
        <v>0</v>
      </c>
      <c r="AG72" s="355">
        <v>0</v>
      </c>
      <c r="AH72" s="355">
        <v>0</v>
      </c>
      <c r="AI72" s="355">
        <v>0</v>
      </c>
      <c r="AJ72" s="355">
        <v>0</v>
      </c>
      <c r="AK72" s="355">
        <v>0</v>
      </c>
      <c r="AL72" s="355">
        <v>0</v>
      </c>
      <c r="AM72" s="355">
        <v>0</v>
      </c>
      <c r="AN72" s="355">
        <v>0</v>
      </c>
      <c r="AO72" s="355">
        <v>0</v>
      </c>
      <c r="AP72" s="355">
        <v>0</v>
      </c>
      <c r="AQ72" s="355">
        <v>0</v>
      </c>
      <c r="AR72" s="355">
        <v>0</v>
      </c>
      <c r="AS72" s="355">
        <v>0</v>
      </c>
      <c r="AT72" s="355">
        <v>0</v>
      </c>
      <c r="AU72" s="355">
        <v>216.31377611690218</v>
      </c>
      <c r="AV72" s="355">
        <v>277.99624868058754</v>
      </c>
      <c r="AW72" s="355">
        <v>0</v>
      </c>
      <c r="AX72" s="355">
        <v>0</v>
      </c>
      <c r="AY72" s="355">
        <v>0</v>
      </c>
      <c r="AZ72" s="355">
        <v>0</v>
      </c>
      <c r="BA72" s="355">
        <v>0</v>
      </c>
      <c r="BB72" s="355">
        <v>0</v>
      </c>
      <c r="BC72" s="355">
        <v>0</v>
      </c>
      <c r="BD72" s="355">
        <v>0</v>
      </c>
      <c r="BE72" s="355">
        <v>0</v>
      </c>
      <c r="BF72" s="355">
        <v>0</v>
      </c>
      <c r="BG72" s="355">
        <v>0</v>
      </c>
      <c r="BH72" s="355">
        <v>0</v>
      </c>
      <c r="BI72" s="355">
        <v>0</v>
      </c>
      <c r="BJ72" s="355">
        <v>0</v>
      </c>
      <c r="BK72" s="355">
        <v>0</v>
      </c>
      <c r="BL72" s="355">
        <v>0</v>
      </c>
      <c r="BM72" s="355">
        <v>0</v>
      </c>
      <c r="BN72" s="355">
        <v>0</v>
      </c>
      <c r="BO72" s="355">
        <v>0</v>
      </c>
      <c r="BP72" s="355">
        <v>0</v>
      </c>
      <c r="BQ72" s="355">
        <v>0</v>
      </c>
      <c r="BR72" s="355">
        <v>0</v>
      </c>
      <c r="BS72" s="355">
        <v>0</v>
      </c>
      <c r="BT72" s="355">
        <v>0</v>
      </c>
      <c r="BU72" s="355">
        <v>0</v>
      </c>
      <c r="BV72" s="355">
        <v>0</v>
      </c>
      <c r="BW72" s="355">
        <v>0</v>
      </c>
      <c r="BX72" s="363">
        <v>0</v>
      </c>
      <c r="BY72" s="363">
        <v>0</v>
      </c>
      <c r="BZ72" s="356">
        <v>0</v>
      </c>
    </row>
    <row r="73" spans="1:78" ht="26.25" customHeight="1" x14ac:dyDescent="0.2">
      <c r="A73" s="386"/>
      <c r="B73" s="120" t="s">
        <v>430</v>
      </c>
      <c r="C73" s="385"/>
      <c r="D73" s="355">
        <v>0</v>
      </c>
      <c r="E73" s="355">
        <v>0</v>
      </c>
      <c r="F73" s="355">
        <v>0</v>
      </c>
      <c r="G73" s="355">
        <v>0</v>
      </c>
      <c r="H73" s="355">
        <v>0</v>
      </c>
      <c r="I73" s="355">
        <v>0</v>
      </c>
      <c r="J73" s="355">
        <v>0</v>
      </c>
      <c r="K73" s="355">
        <v>0</v>
      </c>
      <c r="L73" s="355">
        <v>0</v>
      </c>
      <c r="M73" s="355">
        <v>0</v>
      </c>
      <c r="N73" s="355">
        <v>0</v>
      </c>
      <c r="O73" s="355">
        <v>0</v>
      </c>
      <c r="P73" s="355">
        <v>0</v>
      </c>
      <c r="Q73" s="355">
        <v>0</v>
      </c>
      <c r="R73" s="355">
        <v>0</v>
      </c>
      <c r="S73" s="355">
        <v>0</v>
      </c>
      <c r="T73" s="355">
        <v>0</v>
      </c>
      <c r="U73" s="355">
        <v>0</v>
      </c>
      <c r="V73" s="355">
        <v>0</v>
      </c>
      <c r="W73" s="355">
        <v>0</v>
      </c>
      <c r="X73" s="355">
        <v>0</v>
      </c>
      <c r="Y73" s="355">
        <v>0</v>
      </c>
      <c r="Z73" s="355">
        <v>227.70150988316158</v>
      </c>
      <c r="AA73" s="355">
        <v>247.02584755660686</v>
      </c>
      <c r="AB73" s="355">
        <v>292.62331972984077</v>
      </c>
      <c r="AC73" s="355">
        <v>328.63429301901124</v>
      </c>
      <c r="AD73" s="355">
        <v>820.51537063840408</v>
      </c>
      <c r="AE73" s="355">
        <v>912.21970193578784</v>
      </c>
      <c r="AF73" s="355">
        <v>865.07418135819353</v>
      </c>
      <c r="AG73" s="355">
        <v>1895.6948513573</v>
      </c>
      <c r="AH73" s="355">
        <v>1783.4596485547356</v>
      </c>
      <c r="AI73" s="355">
        <v>1758.9968753515855</v>
      </c>
      <c r="AJ73" s="355">
        <v>1987.1385950422646</v>
      </c>
      <c r="AK73" s="355">
        <v>2673.5268730689545</v>
      </c>
      <c r="AL73" s="355">
        <v>3030.1339849105484</v>
      </c>
      <c r="AM73" s="355">
        <v>3253.3647045478147</v>
      </c>
      <c r="AN73" s="355">
        <v>3420.260202123884</v>
      </c>
      <c r="AO73" s="355">
        <v>3535.7943692171843</v>
      </c>
      <c r="AP73" s="355">
        <v>3753.354310677536</v>
      </c>
      <c r="AQ73" s="355">
        <v>3699.3425342747428</v>
      </c>
      <c r="AR73" s="355">
        <v>2787.7952560224608</v>
      </c>
      <c r="AS73" s="355">
        <v>2833.225691963155</v>
      </c>
      <c r="AT73" s="355">
        <v>0</v>
      </c>
      <c r="AU73" s="355">
        <v>0</v>
      </c>
      <c r="AV73" s="355">
        <v>0</v>
      </c>
      <c r="AW73" s="355">
        <v>0</v>
      </c>
      <c r="AX73" s="355">
        <v>0</v>
      </c>
      <c r="AY73" s="355">
        <v>0</v>
      </c>
      <c r="AZ73" s="355">
        <v>0</v>
      </c>
      <c r="BA73" s="355">
        <v>0</v>
      </c>
      <c r="BB73" s="355">
        <v>0</v>
      </c>
      <c r="BC73" s="355">
        <v>0</v>
      </c>
      <c r="BD73" s="355">
        <v>0</v>
      </c>
      <c r="BE73" s="355">
        <v>0</v>
      </c>
      <c r="BF73" s="355">
        <v>0</v>
      </c>
      <c r="BG73" s="355">
        <v>0</v>
      </c>
      <c r="BH73" s="355">
        <v>0</v>
      </c>
      <c r="BI73" s="355">
        <v>0</v>
      </c>
      <c r="BJ73" s="355">
        <v>0</v>
      </c>
      <c r="BK73" s="355">
        <v>0</v>
      </c>
      <c r="BL73" s="355">
        <v>0</v>
      </c>
      <c r="BM73" s="355">
        <v>0</v>
      </c>
      <c r="BN73" s="355">
        <v>0</v>
      </c>
      <c r="BO73" s="355">
        <v>0</v>
      </c>
      <c r="BP73" s="355">
        <v>0</v>
      </c>
      <c r="BQ73" s="355">
        <v>0</v>
      </c>
      <c r="BR73" s="355">
        <v>0</v>
      </c>
      <c r="BS73" s="355">
        <v>0</v>
      </c>
      <c r="BT73" s="355">
        <v>0</v>
      </c>
      <c r="BU73" s="355">
        <v>0</v>
      </c>
      <c r="BV73" s="355">
        <v>0</v>
      </c>
      <c r="BW73" s="355">
        <v>0</v>
      </c>
      <c r="BX73" s="363">
        <v>0</v>
      </c>
      <c r="BY73" s="363">
        <v>0</v>
      </c>
      <c r="BZ73" s="356">
        <v>0</v>
      </c>
    </row>
    <row r="74" spans="1:78" ht="26.25" customHeight="1" x14ac:dyDescent="0.2">
      <c r="A74" s="45"/>
      <c r="B74" s="45" t="s">
        <v>431</v>
      </c>
      <c r="C74" s="385"/>
      <c r="D74" s="355"/>
      <c r="E74" s="355"/>
      <c r="F74" s="355"/>
      <c r="G74" s="355"/>
      <c r="H74" s="355"/>
      <c r="I74" s="355"/>
      <c r="J74" s="355"/>
      <c r="K74" s="355"/>
      <c r="L74" s="355"/>
      <c r="M74" s="355"/>
      <c r="N74" s="355"/>
      <c r="O74" s="355"/>
      <c r="P74" s="355"/>
      <c r="Q74" s="355"/>
      <c r="R74" s="355"/>
      <c r="S74" s="355"/>
      <c r="T74" s="355"/>
      <c r="U74" s="355"/>
      <c r="V74" s="355"/>
      <c r="W74" s="355"/>
      <c r="X74" s="355"/>
      <c r="Y74" s="355"/>
      <c r="Z74" s="355"/>
      <c r="AA74" s="355"/>
      <c r="AB74" s="355"/>
      <c r="AC74" s="355"/>
      <c r="AD74" s="355"/>
      <c r="AE74" s="355"/>
      <c r="AF74" s="355"/>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63"/>
      <c r="BY74" s="363"/>
      <c r="BZ74" s="356"/>
    </row>
    <row r="75" spans="1:78" x14ac:dyDescent="0.2">
      <c r="A75" s="386"/>
      <c r="B75" s="120" t="s">
        <v>436</v>
      </c>
      <c r="C75" s="385"/>
      <c r="D75" s="355" t="s">
        <v>406</v>
      </c>
      <c r="E75" s="355" t="s">
        <v>406</v>
      </c>
      <c r="F75" s="355" t="s">
        <v>406</v>
      </c>
      <c r="G75" s="355" t="s">
        <v>406</v>
      </c>
      <c r="H75" s="355" t="s">
        <v>406</v>
      </c>
      <c r="I75" s="355" t="s">
        <v>406</v>
      </c>
      <c r="J75" s="355" t="s">
        <v>406</v>
      </c>
      <c r="K75" s="355" t="s">
        <v>406</v>
      </c>
      <c r="L75" s="355" t="s">
        <v>406</v>
      </c>
      <c r="M75" s="355" t="s">
        <v>406</v>
      </c>
      <c r="N75" s="355" t="s">
        <v>406</v>
      </c>
      <c r="O75" s="355" t="s">
        <v>406</v>
      </c>
      <c r="P75" s="355" t="s">
        <v>406</v>
      </c>
      <c r="Q75" s="355" t="s">
        <v>406</v>
      </c>
      <c r="R75" s="355" t="s">
        <v>406</v>
      </c>
      <c r="S75" s="355" t="s">
        <v>406</v>
      </c>
      <c r="T75" s="355" t="s">
        <v>406</v>
      </c>
      <c r="U75" s="355" t="s">
        <v>406</v>
      </c>
      <c r="V75" s="355" t="s">
        <v>406</v>
      </c>
      <c r="W75" s="355" t="s">
        <v>406</v>
      </c>
      <c r="X75" s="355" t="s">
        <v>406</v>
      </c>
      <c r="Y75" s="355" t="s">
        <v>406</v>
      </c>
      <c r="Z75" s="355" t="s">
        <v>406</v>
      </c>
      <c r="AA75" s="355" t="s">
        <v>406</v>
      </c>
      <c r="AB75" s="355" t="s">
        <v>406</v>
      </c>
      <c r="AC75" s="355" t="s">
        <v>406</v>
      </c>
      <c r="AD75" s="355" t="s">
        <v>406</v>
      </c>
      <c r="AE75" s="355" t="s">
        <v>406</v>
      </c>
      <c r="AF75" s="355" t="s">
        <v>406</v>
      </c>
      <c r="AG75" s="355" t="s">
        <v>406</v>
      </c>
      <c r="AH75" s="355" t="s">
        <v>406</v>
      </c>
      <c r="AI75" s="355" t="s">
        <v>406</v>
      </c>
      <c r="AJ75" s="355" t="s">
        <v>406</v>
      </c>
      <c r="AK75" s="355" t="s">
        <v>406</v>
      </c>
      <c r="AL75" s="355" t="s">
        <v>406</v>
      </c>
      <c r="AM75" s="355" t="s">
        <v>406</v>
      </c>
      <c r="AN75" s="355" t="s">
        <v>406</v>
      </c>
      <c r="AO75" s="355" t="s">
        <v>406</v>
      </c>
      <c r="AP75" s="355" t="s">
        <v>406</v>
      </c>
      <c r="AQ75" s="355" t="s">
        <v>406</v>
      </c>
      <c r="AR75" s="355" t="s">
        <v>406</v>
      </c>
      <c r="AS75" s="355" t="s">
        <v>406</v>
      </c>
      <c r="AT75" s="355" t="s">
        <v>406</v>
      </c>
      <c r="AU75" s="355">
        <v>1781.4777781661851</v>
      </c>
      <c r="AV75" s="355">
        <v>2373.8864631459464</v>
      </c>
      <c r="AW75" s="355">
        <v>2784.9372675433942</v>
      </c>
      <c r="AX75" s="355">
        <v>2961.4864873902493</v>
      </c>
      <c r="AY75" s="355">
        <v>3034.3142482206999</v>
      </c>
      <c r="AZ75" s="355">
        <v>3102.5561575767565</v>
      </c>
      <c r="BA75" s="355">
        <v>3191.9854907538324</v>
      </c>
      <c r="BB75" s="355">
        <v>3211.3571916385613</v>
      </c>
      <c r="BC75" s="355">
        <v>3231.4936304661728</v>
      </c>
      <c r="BD75" s="355">
        <v>3210.4880888135294</v>
      </c>
      <c r="BE75" s="355">
        <v>3282.1477997704565</v>
      </c>
      <c r="BF75" s="355">
        <v>3504.0781435700219</v>
      </c>
      <c r="BG75" s="355">
        <v>3900.9861069651452</v>
      </c>
      <c r="BH75" s="355">
        <v>4428.8280785129245</v>
      </c>
      <c r="BI75" s="355">
        <v>4557.5584941701863</v>
      </c>
      <c r="BJ75" s="355">
        <v>4625.0805705598495</v>
      </c>
      <c r="BK75" s="355">
        <v>4631.2957315625717</v>
      </c>
      <c r="BL75" s="355">
        <v>4764.4060086172694</v>
      </c>
      <c r="BM75" s="355">
        <v>5212.4946772639687</v>
      </c>
      <c r="BN75" s="355">
        <v>5360.465438026572</v>
      </c>
      <c r="BO75" s="355">
        <v>5312.2233381128472</v>
      </c>
      <c r="BP75" s="355">
        <v>5195.6586508344208</v>
      </c>
      <c r="BQ75" s="355">
        <v>0</v>
      </c>
      <c r="BR75" s="355">
        <v>0</v>
      </c>
      <c r="BS75" s="355">
        <v>0</v>
      </c>
      <c r="BT75" s="355">
        <v>0</v>
      </c>
      <c r="BU75" s="355">
        <v>0</v>
      </c>
      <c r="BV75" s="355">
        <v>0</v>
      </c>
      <c r="BW75" s="355">
        <v>0</v>
      </c>
      <c r="BX75" s="363">
        <v>0</v>
      </c>
      <c r="BY75" s="363">
        <v>0</v>
      </c>
      <c r="BZ75" s="356">
        <v>0</v>
      </c>
    </row>
    <row r="76" spans="1:78" x14ac:dyDescent="0.2">
      <c r="A76" s="386"/>
      <c r="B76" s="263" t="s">
        <v>426</v>
      </c>
      <c r="C76" s="385"/>
      <c r="D76" s="355">
        <v>0</v>
      </c>
      <c r="E76" s="355">
        <v>0</v>
      </c>
      <c r="F76" s="355">
        <v>0</v>
      </c>
      <c r="G76" s="355">
        <v>0</v>
      </c>
      <c r="H76" s="355">
        <v>0</v>
      </c>
      <c r="I76" s="355">
        <v>0</v>
      </c>
      <c r="J76" s="355">
        <v>0</v>
      </c>
      <c r="K76" s="355">
        <v>0</v>
      </c>
      <c r="L76" s="355">
        <v>0</v>
      </c>
      <c r="M76" s="355">
        <v>0</v>
      </c>
      <c r="N76" s="355">
        <v>0</v>
      </c>
      <c r="O76" s="355">
        <v>0</v>
      </c>
      <c r="P76" s="355">
        <v>0</v>
      </c>
      <c r="Q76" s="355">
        <v>0</v>
      </c>
      <c r="R76" s="355">
        <v>0</v>
      </c>
      <c r="S76" s="355">
        <v>0</v>
      </c>
      <c r="T76" s="355">
        <v>0</v>
      </c>
      <c r="U76" s="355">
        <v>0</v>
      </c>
      <c r="V76" s="355">
        <v>0</v>
      </c>
      <c r="W76" s="355">
        <v>0</v>
      </c>
      <c r="X76" s="355">
        <v>0</v>
      </c>
      <c r="Y76" s="355">
        <v>0</v>
      </c>
      <c r="Z76" s="355">
        <v>0</v>
      </c>
      <c r="AA76" s="355">
        <v>0</v>
      </c>
      <c r="AB76" s="355">
        <v>0</v>
      </c>
      <c r="AC76" s="355">
        <v>0</v>
      </c>
      <c r="AD76" s="355">
        <v>0</v>
      </c>
      <c r="AE76" s="355">
        <v>0</v>
      </c>
      <c r="AF76" s="355">
        <v>0</v>
      </c>
      <c r="AG76" s="355">
        <v>0</v>
      </c>
      <c r="AH76" s="355">
        <v>0</v>
      </c>
      <c r="AI76" s="355">
        <v>0</v>
      </c>
      <c r="AJ76" s="355">
        <v>0</v>
      </c>
      <c r="AK76" s="355">
        <v>0</v>
      </c>
      <c r="AL76" s="355">
        <v>0</v>
      </c>
      <c r="AM76" s="355">
        <v>0</v>
      </c>
      <c r="AN76" s="355">
        <v>0</v>
      </c>
      <c r="AO76" s="355">
        <v>0</v>
      </c>
      <c r="AP76" s="355">
        <v>0</v>
      </c>
      <c r="AQ76" s="355">
        <v>0</v>
      </c>
      <c r="AR76" s="355">
        <v>0</v>
      </c>
      <c r="AS76" s="355">
        <v>0</v>
      </c>
      <c r="AT76" s="355">
        <v>0</v>
      </c>
      <c r="AU76" s="355">
        <v>0</v>
      </c>
      <c r="AV76" s="355">
        <v>0</v>
      </c>
      <c r="AW76" s="355">
        <v>0</v>
      </c>
      <c r="AX76" s="355">
        <v>2576.358066853335</v>
      </c>
      <c r="AY76" s="355">
        <v>2634.949154504347</v>
      </c>
      <c r="AZ76" s="355">
        <v>2654.123176695171</v>
      </c>
      <c r="BA76" s="355">
        <v>2683.7569439501262</v>
      </c>
      <c r="BB76" s="355">
        <v>2684.4400189456769</v>
      </c>
      <c r="BC76" s="355">
        <v>2692.8775188744326</v>
      </c>
      <c r="BD76" s="355">
        <v>2667.4291189452292</v>
      </c>
      <c r="BE76" s="355">
        <v>2730.5580322219835</v>
      </c>
      <c r="BF76" s="355">
        <v>2946.2179504635096</v>
      </c>
      <c r="BG76" s="355">
        <v>3323.9165480098764</v>
      </c>
      <c r="BH76" s="355">
        <v>3786.0606796329198</v>
      </c>
      <c r="BI76" s="355">
        <v>3901.7773603169867</v>
      </c>
      <c r="BJ76" s="355">
        <v>3974.1674065968978</v>
      </c>
      <c r="BK76" s="355">
        <v>3996.0786011771179</v>
      </c>
      <c r="BL76" s="355">
        <v>4135.5533932928402</v>
      </c>
      <c r="BM76" s="355">
        <v>4545.6500335576393</v>
      </c>
      <c r="BN76" s="355">
        <v>4680.4387210095974</v>
      </c>
      <c r="BO76" s="355">
        <v>4632.4010245260069</v>
      </c>
      <c r="BP76" s="355">
        <v>4528.7534673270839</v>
      </c>
      <c r="BQ76" s="355">
        <v>0</v>
      </c>
      <c r="BR76" s="355">
        <v>0</v>
      </c>
      <c r="BS76" s="355">
        <v>0</v>
      </c>
      <c r="BT76" s="355">
        <v>0</v>
      </c>
      <c r="BU76" s="355">
        <v>0</v>
      </c>
      <c r="BV76" s="355">
        <v>0</v>
      </c>
      <c r="BW76" s="355">
        <v>0</v>
      </c>
      <c r="BX76" s="363">
        <v>0</v>
      </c>
      <c r="BY76" s="363">
        <v>0</v>
      </c>
      <c r="BZ76" s="356">
        <v>0</v>
      </c>
    </row>
    <row r="77" spans="1:78" x14ac:dyDescent="0.2">
      <c r="A77" s="386"/>
      <c r="B77" s="263" t="s">
        <v>427</v>
      </c>
      <c r="C77" s="385"/>
      <c r="D77" s="355">
        <v>0</v>
      </c>
      <c r="E77" s="355">
        <v>0</v>
      </c>
      <c r="F77" s="355">
        <v>0</v>
      </c>
      <c r="G77" s="355">
        <v>0</v>
      </c>
      <c r="H77" s="355">
        <v>0</v>
      </c>
      <c r="I77" s="355">
        <v>0</v>
      </c>
      <c r="J77" s="355">
        <v>0</v>
      </c>
      <c r="K77" s="355">
        <v>0</v>
      </c>
      <c r="L77" s="355">
        <v>0</v>
      </c>
      <c r="M77" s="355">
        <v>0</v>
      </c>
      <c r="N77" s="355">
        <v>0</v>
      </c>
      <c r="O77" s="355">
        <v>0</v>
      </c>
      <c r="P77" s="355">
        <v>0</v>
      </c>
      <c r="Q77" s="355">
        <v>0</v>
      </c>
      <c r="R77" s="355">
        <v>0</v>
      </c>
      <c r="S77" s="355">
        <v>0</v>
      </c>
      <c r="T77" s="355">
        <v>0</v>
      </c>
      <c r="U77" s="355">
        <v>0</v>
      </c>
      <c r="V77" s="355">
        <v>0</v>
      </c>
      <c r="W77" s="355">
        <v>0</v>
      </c>
      <c r="X77" s="355">
        <v>0</v>
      </c>
      <c r="Y77" s="355">
        <v>0</v>
      </c>
      <c r="Z77" s="355">
        <v>0</v>
      </c>
      <c r="AA77" s="355">
        <v>0</v>
      </c>
      <c r="AB77" s="355">
        <v>0</v>
      </c>
      <c r="AC77" s="355">
        <v>0</v>
      </c>
      <c r="AD77" s="355">
        <v>0</v>
      </c>
      <c r="AE77" s="355">
        <v>0</v>
      </c>
      <c r="AF77" s="355">
        <v>0</v>
      </c>
      <c r="AG77" s="355">
        <v>0</v>
      </c>
      <c r="AH77" s="355">
        <v>0</v>
      </c>
      <c r="AI77" s="355">
        <v>0</v>
      </c>
      <c r="AJ77" s="355">
        <v>0</v>
      </c>
      <c r="AK77" s="355">
        <v>0</v>
      </c>
      <c r="AL77" s="355">
        <v>0</v>
      </c>
      <c r="AM77" s="355">
        <v>0</v>
      </c>
      <c r="AN77" s="355">
        <v>0</v>
      </c>
      <c r="AO77" s="355">
        <v>0</v>
      </c>
      <c r="AP77" s="355">
        <v>0</v>
      </c>
      <c r="AQ77" s="355">
        <v>0</v>
      </c>
      <c r="AR77" s="355">
        <v>0</v>
      </c>
      <c r="AS77" s="355">
        <v>0</v>
      </c>
      <c r="AT77" s="355">
        <v>0</v>
      </c>
      <c r="AU77" s="355">
        <v>0</v>
      </c>
      <c r="AV77" s="355">
        <v>0</v>
      </c>
      <c r="AW77" s="355">
        <v>0</v>
      </c>
      <c r="AX77" s="355">
        <v>92.064891329178238</v>
      </c>
      <c r="AY77" s="355">
        <v>101.6476404156062</v>
      </c>
      <c r="AZ77" s="355">
        <v>117.15909070513463</v>
      </c>
      <c r="BA77" s="355">
        <v>123.49437835563177</v>
      </c>
      <c r="BB77" s="355">
        <v>133.77769788946244</v>
      </c>
      <c r="BC77" s="355">
        <v>141.16227996343591</v>
      </c>
      <c r="BD77" s="355">
        <v>151.75142618536987</v>
      </c>
      <c r="BE77" s="355">
        <v>156.36798310443245</v>
      </c>
      <c r="BF77" s="355">
        <v>161.88492932158499</v>
      </c>
      <c r="BG77" s="355">
        <v>171.47810856606813</v>
      </c>
      <c r="BH77" s="355">
        <v>199.71447768185746</v>
      </c>
      <c r="BI77" s="355">
        <v>212.98659797400916</v>
      </c>
      <c r="BJ77" s="355">
        <v>215.73088358523449</v>
      </c>
      <c r="BK77" s="355">
        <v>217.26562587675673</v>
      </c>
      <c r="BL77" s="355">
        <v>225.03036627613989</v>
      </c>
      <c r="BM77" s="355">
        <v>247.99836201057369</v>
      </c>
      <c r="BN77" s="355">
        <v>259.92972834410926</v>
      </c>
      <c r="BO77" s="355">
        <v>266.46733399651305</v>
      </c>
      <c r="BP77" s="355">
        <v>266.41237135015933</v>
      </c>
      <c r="BQ77" s="355">
        <v>0</v>
      </c>
      <c r="BR77" s="355">
        <v>0</v>
      </c>
      <c r="BS77" s="355">
        <v>0</v>
      </c>
      <c r="BT77" s="355">
        <v>0</v>
      </c>
      <c r="BU77" s="355">
        <v>0</v>
      </c>
      <c r="BV77" s="355">
        <v>0</v>
      </c>
      <c r="BW77" s="355">
        <v>0</v>
      </c>
      <c r="BX77" s="363">
        <v>0</v>
      </c>
      <c r="BY77" s="363">
        <v>0</v>
      </c>
      <c r="BZ77" s="356">
        <v>0</v>
      </c>
    </row>
    <row r="78" spans="1:78" x14ac:dyDescent="0.2">
      <c r="A78" s="386"/>
      <c r="B78" s="263" t="s">
        <v>428</v>
      </c>
      <c r="C78" s="385"/>
      <c r="D78" s="355">
        <v>0</v>
      </c>
      <c r="E78" s="355">
        <v>0</v>
      </c>
      <c r="F78" s="355">
        <v>0</v>
      </c>
      <c r="G78" s="355">
        <v>0</v>
      </c>
      <c r="H78" s="355">
        <v>0</v>
      </c>
      <c r="I78" s="355">
        <v>0</v>
      </c>
      <c r="J78" s="355">
        <v>0</v>
      </c>
      <c r="K78" s="355">
        <v>0</v>
      </c>
      <c r="L78" s="355">
        <v>0</v>
      </c>
      <c r="M78" s="355">
        <v>0</v>
      </c>
      <c r="N78" s="355">
        <v>0</v>
      </c>
      <c r="O78" s="355">
        <v>0</v>
      </c>
      <c r="P78" s="355">
        <v>0</v>
      </c>
      <c r="Q78" s="355">
        <v>0</v>
      </c>
      <c r="R78" s="355">
        <v>0</v>
      </c>
      <c r="S78" s="355">
        <v>0</v>
      </c>
      <c r="T78" s="355">
        <v>0</v>
      </c>
      <c r="U78" s="355">
        <v>0</v>
      </c>
      <c r="V78" s="355">
        <v>0</v>
      </c>
      <c r="W78" s="355">
        <v>0</v>
      </c>
      <c r="X78" s="355">
        <v>0</v>
      </c>
      <c r="Y78" s="355">
        <v>0</v>
      </c>
      <c r="Z78" s="355">
        <v>0</v>
      </c>
      <c r="AA78" s="355">
        <v>0</v>
      </c>
      <c r="AB78" s="355">
        <v>0</v>
      </c>
      <c r="AC78" s="355">
        <v>0</v>
      </c>
      <c r="AD78" s="355">
        <v>0</v>
      </c>
      <c r="AE78" s="355">
        <v>0</v>
      </c>
      <c r="AF78" s="355">
        <v>0</v>
      </c>
      <c r="AG78" s="355">
        <v>0</v>
      </c>
      <c r="AH78" s="355">
        <v>0</v>
      </c>
      <c r="AI78" s="355">
        <v>0</v>
      </c>
      <c r="AJ78" s="355">
        <v>0</v>
      </c>
      <c r="AK78" s="355">
        <v>0</v>
      </c>
      <c r="AL78" s="355">
        <v>0</v>
      </c>
      <c r="AM78" s="355">
        <v>0</v>
      </c>
      <c r="AN78" s="355">
        <v>0</v>
      </c>
      <c r="AO78" s="355">
        <v>0</v>
      </c>
      <c r="AP78" s="355">
        <v>0</v>
      </c>
      <c r="AQ78" s="355">
        <v>0</v>
      </c>
      <c r="AR78" s="355">
        <v>0</v>
      </c>
      <c r="AS78" s="355">
        <v>0</v>
      </c>
      <c r="AT78" s="355">
        <v>0</v>
      </c>
      <c r="AU78" s="355">
        <v>0</v>
      </c>
      <c r="AV78" s="355">
        <v>0</v>
      </c>
      <c r="AW78" s="355">
        <v>0</v>
      </c>
      <c r="AX78" s="355">
        <v>293.06352920773571</v>
      </c>
      <c r="AY78" s="355">
        <v>297.7174533007472</v>
      </c>
      <c r="AZ78" s="355">
        <v>331.27329004367851</v>
      </c>
      <c r="BA78" s="355">
        <v>384.73387102233892</v>
      </c>
      <c r="BB78" s="355">
        <v>393.6669089507804</v>
      </c>
      <c r="BC78" s="355">
        <v>396.724060921138</v>
      </c>
      <c r="BD78" s="355">
        <v>391.30754368293128</v>
      </c>
      <c r="BE78" s="355">
        <v>395.22178444404057</v>
      </c>
      <c r="BF78" s="355">
        <v>395.97526378492734</v>
      </c>
      <c r="BG78" s="355">
        <v>405.591450389199</v>
      </c>
      <c r="BH78" s="355">
        <v>443.05292119814715</v>
      </c>
      <c r="BI78" s="355">
        <v>442.79453587918988</v>
      </c>
      <c r="BJ78" s="355">
        <v>435.18228037771644</v>
      </c>
      <c r="BK78" s="355">
        <v>417.95150450869693</v>
      </c>
      <c r="BL78" s="355">
        <v>403.82224904828888</v>
      </c>
      <c r="BM78" s="355">
        <v>418.84628169575518</v>
      </c>
      <c r="BN78" s="355">
        <v>420.0969886728667</v>
      </c>
      <c r="BO78" s="355">
        <v>413.3549795903262</v>
      </c>
      <c r="BP78" s="355">
        <v>400.49281215717804</v>
      </c>
      <c r="BQ78" s="355">
        <v>0</v>
      </c>
      <c r="BR78" s="355">
        <v>0</v>
      </c>
      <c r="BS78" s="355">
        <v>0</v>
      </c>
      <c r="BT78" s="355">
        <v>0</v>
      </c>
      <c r="BU78" s="355">
        <v>0</v>
      </c>
      <c r="BV78" s="355">
        <v>0</v>
      </c>
      <c r="BW78" s="355">
        <v>0</v>
      </c>
      <c r="BX78" s="363">
        <v>0</v>
      </c>
      <c r="BY78" s="363">
        <v>0</v>
      </c>
      <c r="BZ78" s="356">
        <v>0</v>
      </c>
    </row>
    <row r="79" spans="1:78" s="329" customFormat="1" ht="26.25" customHeight="1" thickBot="1" x14ac:dyDescent="0.25">
      <c r="A79" s="388"/>
      <c r="B79" s="389" t="s">
        <v>433</v>
      </c>
      <c r="C79" s="390"/>
      <c r="D79" s="358" t="s">
        <v>406</v>
      </c>
      <c r="E79" s="358" t="s">
        <v>406</v>
      </c>
      <c r="F79" s="358" t="s">
        <v>406</v>
      </c>
      <c r="G79" s="358" t="s">
        <v>406</v>
      </c>
      <c r="H79" s="358" t="s">
        <v>406</v>
      </c>
      <c r="I79" s="358" t="s">
        <v>406</v>
      </c>
      <c r="J79" s="358" t="s">
        <v>406</v>
      </c>
      <c r="K79" s="358" t="s">
        <v>406</v>
      </c>
      <c r="L79" s="358" t="s">
        <v>406</v>
      </c>
      <c r="M79" s="358" t="s">
        <v>406</v>
      </c>
      <c r="N79" s="358" t="s">
        <v>406</v>
      </c>
      <c r="O79" s="358" t="s">
        <v>406</v>
      </c>
      <c r="P79" s="358" t="s">
        <v>406</v>
      </c>
      <c r="Q79" s="358" t="s">
        <v>406</v>
      </c>
      <c r="R79" s="358" t="s">
        <v>406</v>
      </c>
      <c r="S79" s="358" t="s">
        <v>406</v>
      </c>
      <c r="T79" s="358" t="s">
        <v>406</v>
      </c>
      <c r="U79" s="358" t="s">
        <v>406</v>
      </c>
      <c r="V79" s="358" t="s">
        <v>406</v>
      </c>
      <c r="W79" s="358" t="s">
        <v>406</v>
      </c>
      <c r="X79" s="358" t="s">
        <v>406</v>
      </c>
      <c r="Y79" s="358" t="s">
        <v>406</v>
      </c>
      <c r="Z79" s="358" t="s">
        <v>406</v>
      </c>
      <c r="AA79" s="358" t="s">
        <v>406</v>
      </c>
      <c r="AB79" s="358" t="s">
        <v>406</v>
      </c>
      <c r="AC79" s="358" t="s">
        <v>406</v>
      </c>
      <c r="AD79" s="358" t="s">
        <v>406</v>
      </c>
      <c r="AE79" s="358" t="s">
        <v>406</v>
      </c>
      <c r="AF79" s="358" t="s">
        <v>406</v>
      </c>
      <c r="AG79" s="358" t="s">
        <v>406</v>
      </c>
      <c r="AH79" s="358" t="s">
        <v>406</v>
      </c>
      <c r="AI79" s="358" t="s">
        <v>406</v>
      </c>
      <c r="AJ79" s="358" t="s">
        <v>406</v>
      </c>
      <c r="AK79" s="358" t="s">
        <v>406</v>
      </c>
      <c r="AL79" s="358" t="s">
        <v>406</v>
      </c>
      <c r="AM79" s="358" t="s">
        <v>406</v>
      </c>
      <c r="AN79" s="358" t="s">
        <v>406</v>
      </c>
      <c r="AO79" s="358" t="s">
        <v>406</v>
      </c>
      <c r="AP79" s="358" t="s">
        <v>406</v>
      </c>
      <c r="AQ79" s="358" t="s">
        <v>406</v>
      </c>
      <c r="AR79" s="358" t="s">
        <v>406</v>
      </c>
      <c r="AS79" s="358" t="s">
        <v>406</v>
      </c>
      <c r="AT79" s="358" t="s">
        <v>406</v>
      </c>
      <c r="AU79" s="358">
        <v>547.65844840204352</v>
      </c>
      <c r="AV79" s="358">
        <v>365.02509394042949</v>
      </c>
      <c r="AW79" s="358">
        <v>282.30520915772922</v>
      </c>
      <c r="AX79" s="358">
        <v>284.59154523219837</v>
      </c>
      <c r="AY79" s="358">
        <v>285.07934995813918</v>
      </c>
      <c r="AZ79" s="358">
        <v>279.575206640104</v>
      </c>
      <c r="BA79" s="358">
        <v>287.44319370210309</v>
      </c>
      <c r="BB79" s="358">
        <v>301.74082309171501</v>
      </c>
      <c r="BC79" s="358">
        <v>349.59615095827496</v>
      </c>
      <c r="BD79" s="358">
        <v>386.79892875217541</v>
      </c>
      <c r="BE79" s="358">
        <v>425.12226425338298</v>
      </c>
      <c r="BF79" s="358">
        <v>318.19718419813819</v>
      </c>
      <c r="BG79" s="358">
        <v>357.0592304734601</v>
      </c>
      <c r="BH79" s="358">
        <v>138.76884112460274</v>
      </c>
      <c r="BI79" s="358">
        <v>165.5258441441888</v>
      </c>
      <c r="BJ79" s="358">
        <v>157.13991924817284</v>
      </c>
      <c r="BK79" s="358">
        <v>136.49980716561038</v>
      </c>
      <c r="BL79" s="358">
        <v>122.29247228785023</v>
      </c>
      <c r="BM79" s="358">
        <v>131.15489996053765</v>
      </c>
      <c r="BN79" s="358">
        <v>140.98738364878486</v>
      </c>
      <c r="BO79" s="358">
        <v>104.08396360446029</v>
      </c>
      <c r="BP79" s="358">
        <v>103.47474695512695</v>
      </c>
      <c r="BQ79" s="358">
        <v>0</v>
      </c>
      <c r="BR79" s="358">
        <v>0</v>
      </c>
      <c r="BS79" s="358">
        <v>0</v>
      </c>
      <c r="BT79" s="358">
        <v>0</v>
      </c>
      <c r="BU79" s="358">
        <v>0</v>
      </c>
      <c r="BV79" s="358">
        <v>0</v>
      </c>
      <c r="BW79" s="358">
        <v>0</v>
      </c>
      <c r="BX79" s="358">
        <v>0</v>
      </c>
      <c r="BY79" s="358">
        <v>0</v>
      </c>
      <c r="BZ79" s="359">
        <v>0</v>
      </c>
    </row>
    <row r="80" spans="1:78" ht="40.15" customHeight="1" x14ac:dyDescent="0.25">
      <c r="A80" s="374"/>
      <c r="B80" s="392" t="s">
        <v>437</v>
      </c>
      <c r="C80" s="364"/>
      <c r="D80" s="365" t="s">
        <v>665</v>
      </c>
      <c r="E80" s="365" t="s">
        <v>666</v>
      </c>
      <c r="F80" s="365" t="s">
        <v>667</v>
      </c>
      <c r="G80" s="365" t="s">
        <v>668</v>
      </c>
      <c r="H80" s="365" t="s">
        <v>669</v>
      </c>
      <c r="I80" s="365" t="s">
        <v>670</v>
      </c>
      <c r="J80" s="365" t="s">
        <v>671</v>
      </c>
      <c r="K80" s="365" t="s">
        <v>672</v>
      </c>
      <c r="L80" s="365" t="s">
        <v>673</v>
      </c>
      <c r="M80" s="365" t="s">
        <v>674</v>
      </c>
      <c r="N80" s="365" t="s">
        <v>675</v>
      </c>
      <c r="O80" s="365" t="s">
        <v>676</v>
      </c>
      <c r="P80" s="365" t="s">
        <v>677</v>
      </c>
      <c r="Q80" s="365" t="s">
        <v>678</v>
      </c>
      <c r="R80" s="365" t="s">
        <v>679</v>
      </c>
      <c r="S80" s="365" t="s">
        <v>680</v>
      </c>
      <c r="T80" s="365" t="s">
        <v>681</v>
      </c>
      <c r="U80" s="365" t="s">
        <v>682</v>
      </c>
      <c r="V80" s="365" t="s">
        <v>683</v>
      </c>
      <c r="W80" s="365" t="s">
        <v>684</v>
      </c>
      <c r="X80" s="365" t="s">
        <v>685</v>
      </c>
      <c r="Y80" s="365" t="s">
        <v>686</v>
      </c>
      <c r="Z80" s="365" t="s">
        <v>687</v>
      </c>
      <c r="AA80" s="365" t="s">
        <v>688</v>
      </c>
      <c r="AB80" s="365" t="s">
        <v>689</v>
      </c>
      <c r="AC80" s="365" t="s">
        <v>690</v>
      </c>
      <c r="AD80" s="365" t="s">
        <v>691</v>
      </c>
      <c r="AE80" s="365" t="s">
        <v>692</v>
      </c>
      <c r="AF80" s="365" t="s">
        <v>693</v>
      </c>
      <c r="AG80" s="365" t="s">
        <v>694</v>
      </c>
      <c r="AH80" s="365" t="s">
        <v>695</v>
      </c>
      <c r="AI80" s="365" t="s">
        <v>696</v>
      </c>
      <c r="AJ80" s="365" t="s">
        <v>697</v>
      </c>
      <c r="AK80" s="365" t="s">
        <v>698</v>
      </c>
      <c r="AL80" s="365" t="s">
        <v>699</v>
      </c>
      <c r="AM80" s="365" t="s">
        <v>700</v>
      </c>
      <c r="AN80" s="365" t="s">
        <v>701</v>
      </c>
      <c r="AO80" s="365" t="s">
        <v>702</v>
      </c>
      <c r="AP80" s="365" t="s">
        <v>703</v>
      </c>
      <c r="AQ80" s="365" t="s">
        <v>704</v>
      </c>
      <c r="AR80" s="365" t="s">
        <v>705</v>
      </c>
      <c r="AS80" s="365" t="s">
        <v>706</v>
      </c>
      <c r="AT80" s="365" t="s">
        <v>707</v>
      </c>
      <c r="AU80" s="365" t="s">
        <v>708</v>
      </c>
      <c r="AV80" s="365" t="s">
        <v>709</v>
      </c>
      <c r="AW80" s="365" t="s">
        <v>710</v>
      </c>
      <c r="AX80" s="365" t="s">
        <v>711</v>
      </c>
      <c r="AY80" s="365" t="s">
        <v>712</v>
      </c>
      <c r="AZ80" s="365" t="s">
        <v>713</v>
      </c>
      <c r="BA80" s="365" t="s">
        <v>714</v>
      </c>
      <c r="BB80" s="365" t="s">
        <v>715</v>
      </c>
      <c r="BC80" s="365" t="s">
        <v>716</v>
      </c>
      <c r="BD80" s="365" t="s">
        <v>717</v>
      </c>
      <c r="BE80" s="365" t="s">
        <v>718</v>
      </c>
      <c r="BF80" s="365" t="s">
        <v>719</v>
      </c>
      <c r="BG80" s="365" t="s">
        <v>720</v>
      </c>
      <c r="BH80" s="365" t="s">
        <v>721</v>
      </c>
      <c r="BI80" s="365" t="s">
        <v>722</v>
      </c>
      <c r="BJ80" s="365" t="s">
        <v>723</v>
      </c>
      <c r="BK80" s="365" t="s">
        <v>724</v>
      </c>
      <c r="BL80" s="365" t="s">
        <v>725</v>
      </c>
      <c r="BM80" s="365" t="s">
        <v>726</v>
      </c>
      <c r="BN80" s="365" t="s">
        <v>727</v>
      </c>
      <c r="BO80" s="365" t="s">
        <v>728</v>
      </c>
      <c r="BP80" s="365" t="s">
        <v>729</v>
      </c>
      <c r="BQ80" s="365" t="s">
        <v>730</v>
      </c>
      <c r="BR80" s="365" t="s">
        <v>731</v>
      </c>
      <c r="BS80" s="365" t="s">
        <v>732</v>
      </c>
      <c r="BT80" s="365" t="s">
        <v>733</v>
      </c>
      <c r="BU80" s="365" t="s">
        <v>734</v>
      </c>
      <c r="BV80" s="365" t="s">
        <v>735</v>
      </c>
      <c r="BW80" s="365" t="s">
        <v>736</v>
      </c>
      <c r="BX80" s="365" t="s">
        <v>737</v>
      </c>
      <c r="BY80" s="365" t="s">
        <v>738</v>
      </c>
      <c r="BZ80" s="366" t="s">
        <v>739</v>
      </c>
    </row>
    <row r="81" spans="1:78" s="230" customFormat="1" ht="26.25" customHeight="1" x14ac:dyDescent="0.25">
      <c r="A81" s="391"/>
      <c r="B81" s="224" t="s">
        <v>93</v>
      </c>
      <c r="C81" s="349"/>
      <c r="D81" s="352">
        <v>0</v>
      </c>
      <c r="E81" s="352">
        <v>0</v>
      </c>
      <c r="F81" s="352">
        <v>0</v>
      </c>
      <c r="G81" s="352">
        <v>0</v>
      </c>
      <c r="H81" s="352">
        <v>0</v>
      </c>
      <c r="I81" s="352">
        <v>0</v>
      </c>
      <c r="J81" s="352">
        <v>0</v>
      </c>
      <c r="K81" s="352">
        <v>0</v>
      </c>
      <c r="L81" s="352">
        <v>0</v>
      </c>
      <c r="M81" s="352">
        <v>0</v>
      </c>
      <c r="N81" s="352">
        <v>0</v>
      </c>
      <c r="O81" s="352">
        <v>0</v>
      </c>
      <c r="P81" s="352">
        <v>0</v>
      </c>
      <c r="Q81" s="352">
        <v>0</v>
      </c>
      <c r="R81" s="352">
        <v>0</v>
      </c>
      <c r="S81" s="352">
        <v>0</v>
      </c>
      <c r="T81" s="352">
        <v>0</v>
      </c>
      <c r="U81" s="352">
        <v>0</v>
      </c>
      <c r="V81" s="352">
        <v>0</v>
      </c>
      <c r="W81" s="352">
        <v>0</v>
      </c>
      <c r="X81" s="352">
        <v>0</v>
      </c>
      <c r="Y81" s="352">
        <v>0</v>
      </c>
      <c r="Z81" s="352">
        <v>0</v>
      </c>
      <c r="AA81" s="352">
        <v>0</v>
      </c>
      <c r="AB81" s="352">
        <v>0</v>
      </c>
      <c r="AC81" s="352">
        <v>0</v>
      </c>
      <c r="AD81" s="352">
        <v>0</v>
      </c>
      <c r="AE81" s="352">
        <v>0</v>
      </c>
      <c r="AF81" s="352">
        <v>0</v>
      </c>
      <c r="AG81" s="352">
        <v>0</v>
      </c>
      <c r="AH81" s="352">
        <v>5460</v>
      </c>
      <c r="AI81" s="352">
        <v>5396</v>
      </c>
      <c r="AJ81" s="352">
        <v>5800</v>
      </c>
      <c r="AK81" s="352">
        <v>6555</v>
      </c>
      <c r="AL81" s="352">
        <v>6950</v>
      </c>
      <c r="AM81" s="352">
        <v>7020</v>
      </c>
      <c r="AN81" s="352">
        <v>7230</v>
      </c>
      <c r="AO81" s="352">
        <v>7020</v>
      </c>
      <c r="AP81" s="352">
        <v>7050</v>
      </c>
      <c r="AQ81" s="352">
        <v>6875</v>
      </c>
      <c r="AR81" s="352">
        <v>5143</v>
      </c>
      <c r="AS81" s="352">
        <v>5201</v>
      </c>
      <c r="AT81" s="352">
        <v>6726</v>
      </c>
      <c r="AU81" s="352">
        <v>6367</v>
      </c>
      <c r="AV81" s="352">
        <v>6704</v>
      </c>
      <c r="AW81" s="352">
        <v>5466</v>
      </c>
      <c r="AX81" s="352">
        <v>5615</v>
      </c>
      <c r="AY81" s="352">
        <v>5690</v>
      </c>
      <c r="AZ81" s="352">
        <v>5618</v>
      </c>
      <c r="BA81" s="352">
        <v>5479</v>
      </c>
      <c r="BB81" s="352">
        <v>5306</v>
      </c>
      <c r="BC81" s="352">
        <v>5051</v>
      </c>
      <c r="BD81" s="352">
        <v>4761</v>
      </c>
      <c r="BE81" s="352">
        <v>4664</v>
      </c>
      <c r="BF81" s="352">
        <v>4625</v>
      </c>
      <c r="BG81" s="352">
        <v>4693</v>
      </c>
      <c r="BH81" s="352">
        <v>4915</v>
      </c>
      <c r="BI81" s="352">
        <v>5029</v>
      </c>
      <c r="BJ81" s="352">
        <v>5080</v>
      </c>
      <c r="BK81" s="352">
        <v>5068</v>
      </c>
      <c r="BL81" s="352">
        <v>5158</v>
      </c>
      <c r="BM81" s="352">
        <v>5571</v>
      </c>
      <c r="BN81" s="352">
        <v>5805</v>
      </c>
      <c r="BO81" s="352">
        <v>5874</v>
      </c>
      <c r="BP81" s="352">
        <v>5911</v>
      </c>
      <c r="BQ81" s="352">
        <v>0</v>
      </c>
      <c r="BR81" s="352">
        <v>0</v>
      </c>
      <c r="BS81" s="352">
        <v>0</v>
      </c>
      <c r="BT81" s="352">
        <v>0</v>
      </c>
      <c r="BU81" s="352">
        <v>0</v>
      </c>
      <c r="BV81" s="352">
        <v>0</v>
      </c>
      <c r="BW81" s="352">
        <v>0</v>
      </c>
      <c r="BX81" s="362">
        <v>0</v>
      </c>
      <c r="BY81" s="362">
        <v>0</v>
      </c>
      <c r="BZ81" s="353">
        <v>0</v>
      </c>
    </row>
    <row r="82" spans="1:78" ht="26.25" customHeight="1" x14ac:dyDescent="0.2">
      <c r="A82" s="140"/>
      <c r="B82" s="144" t="s">
        <v>411</v>
      </c>
      <c r="BX82" s="209"/>
      <c r="BY82" s="209"/>
      <c r="BZ82" s="210"/>
    </row>
    <row r="83" spans="1:78" x14ac:dyDescent="0.2">
      <c r="A83" s="386"/>
      <c r="B83" s="62" t="s">
        <v>412</v>
      </c>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v>368</v>
      </c>
      <c r="BM83" s="355">
        <v>597</v>
      </c>
      <c r="BN83" s="355">
        <v>647</v>
      </c>
      <c r="BO83" s="355">
        <v>691</v>
      </c>
      <c r="BP83" s="355">
        <v>733</v>
      </c>
      <c r="BQ83" s="355">
        <v>0</v>
      </c>
      <c r="BR83" s="355">
        <v>0</v>
      </c>
      <c r="BS83" s="355">
        <v>0</v>
      </c>
      <c r="BT83" s="355">
        <v>0</v>
      </c>
      <c r="BU83" s="355">
        <v>0</v>
      </c>
      <c r="BV83" s="355">
        <v>0</v>
      </c>
      <c r="BW83" s="355">
        <v>0</v>
      </c>
      <c r="BX83" s="363">
        <v>0</v>
      </c>
      <c r="BY83" s="363">
        <v>0</v>
      </c>
      <c r="BZ83" s="356">
        <v>0</v>
      </c>
    </row>
    <row r="84" spans="1:78" x14ac:dyDescent="0.2">
      <c r="A84" s="386"/>
      <c r="B84" s="62" t="s">
        <v>24</v>
      </c>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v>1147</v>
      </c>
      <c r="BM84" s="355">
        <v>1215</v>
      </c>
      <c r="BN84" s="355">
        <v>1266</v>
      </c>
      <c r="BO84" s="355">
        <v>1286</v>
      </c>
      <c r="BP84" s="355">
        <v>1294</v>
      </c>
      <c r="BQ84" s="355">
        <v>0</v>
      </c>
      <c r="BR84" s="355">
        <v>0</v>
      </c>
      <c r="BS84" s="355">
        <v>0</v>
      </c>
      <c r="BT84" s="355">
        <v>0</v>
      </c>
      <c r="BU84" s="355">
        <v>0</v>
      </c>
      <c r="BV84" s="355">
        <v>0</v>
      </c>
      <c r="BW84" s="355">
        <v>0</v>
      </c>
      <c r="BX84" s="363">
        <v>0</v>
      </c>
      <c r="BY84" s="363">
        <v>0</v>
      </c>
      <c r="BZ84" s="356">
        <v>0</v>
      </c>
    </row>
    <row r="85" spans="1:78" x14ac:dyDescent="0.2">
      <c r="A85" s="386"/>
      <c r="B85" s="62" t="s">
        <v>413</v>
      </c>
      <c r="D85" s="355"/>
      <c r="E85" s="355"/>
      <c r="F85" s="355"/>
      <c r="G85" s="355"/>
      <c r="H85" s="355"/>
      <c r="I85" s="355"/>
      <c r="J85" s="355"/>
      <c r="K85" s="355"/>
      <c r="L85" s="355"/>
      <c r="M85" s="355"/>
      <c r="N85" s="355"/>
      <c r="O85" s="355"/>
      <c r="P85" s="355"/>
      <c r="Q85" s="355"/>
      <c r="R85" s="355"/>
      <c r="S85" s="355"/>
      <c r="T85" s="355"/>
      <c r="U85" s="355"/>
      <c r="V85" s="355"/>
      <c r="W85" s="355"/>
      <c r="X85" s="355"/>
      <c r="Y85" s="355"/>
      <c r="Z85" s="355"/>
      <c r="AA85" s="355"/>
      <c r="AB85" s="355"/>
      <c r="AC85" s="355"/>
      <c r="AD85" s="355"/>
      <c r="AE85" s="355"/>
      <c r="AF85" s="355"/>
      <c r="AG85" s="355"/>
      <c r="AH85" s="355"/>
      <c r="AI85" s="355"/>
      <c r="AJ85" s="355"/>
      <c r="AK85" s="355"/>
      <c r="AL85" s="355"/>
      <c r="AM85" s="355"/>
      <c r="AN85" s="355"/>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55">
        <v>647</v>
      </c>
      <c r="BM85" s="355">
        <v>625</v>
      </c>
      <c r="BN85" s="355">
        <v>581</v>
      </c>
      <c r="BO85" s="355">
        <v>517</v>
      </c>
      <c r="BP85" s="355">
        <v>468</v>
      </c>
      <c r="BQ85" s="355">
        <v>0</v>
      </c>
      <c r="BR85" s="355">
        <v>0</v>
      </c>
      <c r="BS85" s="355">
        <v>0</v>
      </c>
      <c r="BT85" s="355">
        <v>0</v>
      </c>
      <c r="BU85" s="355">
        <v>0</v>
      </c>
      <c r="BV85" s="355">
        <v>0</v>
      </c>
      <c r="BW85" s="355">
        <v>0</v>
      </c>
      <c r="BX85" s="363">
        <v>0</v>
      </c>
      <c r="BY85" s="363">
        <v>0</v>
      </c>
      <c r="BZ85" s="356">
        <v>0</v>
      </c>
    </row>
    <row r="86" spans="1:78" x14ac:dyDescent="0.2">
      <c r="A86" s="386"/>
      <c r="B86" s="62" t="s">
        <v>362</v>
      </c>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v>96</v>
      </c>
      <c r="BM86" s="355">
        <v>109</v>
      </c>
      <c r="BN86" s="355">
        <v>126</v>
      </c>
      <c r="BO86" s="355">
        <v>139</v>
      </c>
      <c r="BP86" s="355">
        <v>154</v>
      </c>
      <c r="BQ86" s="355">
        <v>0</v>
      </c>
      <c r="BR86" s="355">
        <v>0</v>
      </c>
      <c r="BS86" s="355">
        <v>0</v>
      </c>
      <c r="BT86" s="355">
        <v>0</v>
      </c>
      <c r="BU86" s="355">
        <v>0</v>
      </c>
      <c r="BV86" s="355">
        <v>0</v>
      </c>
      <c r="BW86" s="355">
        <v>0</v>
      </c>
      <c r="BX86" s="363">
        <v>0</v>
      </c>
      <c r="BY86" s="363">
        <v>0</v>
      </c>
      <c r="BZ86" s="356">
        <v>0</v>
      </c>
    </row>
    <row r="87" spans="1:78" x14ac:dyDescent="0.2">
      <c r="A87" s="386"/>
      <c r="B87" s="62" t="s">
        <v>414</v>
      </c>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v>170</v>
      </c>
      <c r="BM87" s="355">
        <v>176</v>
      </c>
      <c r="BN87" s="355">
        <v>175</v>
      </c>
      <c r="BO87" s="355">
        <v>161</v>
      </c>
      <c r="BP87" s="355">
        <v>137</v>
      </c>
      <c r="BQ87" s="355">
        <v>0</v>
      </c>
      <c r="BR87" s="355">
        <v>0</v>
      </c>
      <c r="BS87" s="355">
        <v>0</v>
      </c>
      <c r="BT87" s="355">
        <v>0</v>
      </c>
      <c r="BU87" s="355">
        <v>0</v>
      </c>
      <c r="BV87" s="355">
        <v>0</v>
      </c>
      <c r="BW87" s="355">
        <v>0</v>
      </c>
      <c r="BX87" s="363">
        <v>0</v>
      </c>
      <c r="BY87" s="363">
        <v>0</v>
      </c>
      <c r="BZ87" s="356">
        <v>0</v>
      </c>
    </row>
    <row r="88" spans="1:78" ht="26.25" customHeight="1" x14ac:dyDescent="0.2">
      <c r="A88" s="386"/>
      <c r="B88" s="62" t="s">
        <v>415</v>
      </c>
      <c r="D88" s="355"/>
      <c r="E88" s="355"/>
      <c r="F88" s="355"/>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55">
        <v>1928</v>
      </c>
      <c r="BM88" s="355">
        <v>1939</v>
      </c>
      <c r="BN88" s="355">
        <v>1936</v>
      </c>
      <c r="BO88" s="355">
        <v>1900</v>
      </c>
      <c r="BP88" s="355">
        <v>1817</v>
      </c>
      <c r="BQ88" s="355">
        <v>0</v>
      </c>
      <c r="BR88" s="355">
        <v>0</v>
      </c>
      <c r="BS88" s="355">
        <v>0</v>
      </c>
      <c r="BT88" s="355">
        <v>0</v>
      </c>
      <c r="BU88" s="355">
        <v>0</v>
      </c>
      <c r="BV88" s="355">
        <v>0</v>
      </c>
      <c r="BW88" s="355">
        <v>0</v>
      </c>
      <c r="BX88" s="363">
        <v>0</v>
      </c>
      <c r="BY88" s="363">
        <v>0</v>
      </c>
      <c r="BZ88" s="356">
        <v>0</v>
      </c>
    </row>
    <row r="89" spans="1:78" x14ac:dyDescent="0.2">
      <c r="A89" s="386"/>
      <c r="B89" s="62" t="s">
        <v>363</v>
      </c>
      <c r="D89" s="355"/>
      <c r="E89" s="355"/>
      <c r="F89" s="355"/>
      <c r="G89" s="355"/>
      <c r="H89" s="355"/>
      <c r="I89" s="355"/>
      <c r="J89" s="355"/>
      <c r="K89" s="355"/>
      <c r="L89" s="355"/>
      <c r="M89" s="355"/>
      <c r="N89" s="355"/>
      <c r="O89" s="355"/>
      <c r="P89" s="355"/>
      <c r="Q89" s="355"/>
      <c r="R89" s="355"/>
      <c r="S89" s="355"/>
      <c r="T89" s="355"/>
      <c r="U89" s="355"/>
      <c r="V89" s="355"/>
      <c r="W89" s="355"/>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v>29</v>
      </c>
      <c r="BM89" s="355">
        <v>33</v>
      </c>
      <c r="BN89" s="355">
        <v>40</v>
      </c>
      <c r="BO89" s="355">
        <v>44</v>
      </c>
      <c r="BP89" s="355">
        <v>52</v>
      </c>
      <c r="BQ89" s="355">
        <v>0</v>
      </c>
      <c r="BR89" s="355">
        <v>0</v>
      </c>
      <c r="BS89" s="355">
        <v>0</v>
      </c>
      <c r="BT89" s="355">
        <v>0</v>
      </c>
      <c r="BU89" s="355">
        <v>0</v>
      </c>
      <c r="BV89" s="355">
        <v>0</v>
      </c>
      <c r="BW89" s="355">
        <v>0</v>
      </c>
      <c r="BX89" s="363">
        <v>0</v>
      </c>
      <c r="BY89" s="363">
        <v>0</v>
      </c>
      <c r="BZ89" s="356">
        <v>0</v>
      </c>
    </row>
    <row r="90" spans="1:78" x14ac:dyDescent="0.2">
      <c r="A90" s="386"/>
      <c r="B90" s="62" t="s">
        <v>416</v>
      </c>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v>8</v>
      </c>
      <c r="BM90" s="355">
        <v>9</v>
      </c>
      <c r="BN90" s="355">
        <v>9</v>
      </c>
      <c r="BO90" s="355">
        <v>9</v>
      </c>
      <c r="BP90" s="355">
        <v>9</v>
      </c>
      <c r="BQ90" s="355">
        <v>0</v>
      </c>
      <c r="BR90" s="355">
        <v>0</v>
      </c>
      <c r="BS90" s="355">
        <v>0</v>
      </c>
      <c r="BT90" s="355">
        <v>0</v>
      </c>
      <c r="BU90" s="355">
        <v>0</v>
      </c>
      <c r="BV90" s="355">
        <v>0</v>
      </c>
      <c r="BW90" s="355">
        <v>0</v>
      </c>
      <c r="BX90" s="363">
        <v>0</v>
      </c>
      <c r="BY90" s="363">
        <v>0</v>
      </c>
      <c r="BZ90" s="356">
        <v>0</v>
      </c>
    </row>
    <row r="91" spans="1:78" x14ac:dyDescent="0.2">
      <c r="A91" s="386"/>
      <c r="B91" s="62" t="s">
        <v>30</v>
      </c>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55"/>
      <c r="AE91" s="355"/>
      <c r="AF91" s="355"/>
      <c r="AG91" s="355"/>
      <c r="AH91" s="355"/>
      <c r="AI91" s="355"/>
      <c r="AJ91" s="355"/>
      <c r="AK91" s="355"/>
      <c r="AL91" s="355"/>
      <c r="AM91" s="355"/>
      <c r="AN91" s="355"/>
      <c r="AO91" s="355"/>
      <c r="AP91" s="355"/>
      <c r="AQ91" s="355"/>
      <c r="AR91" s="355"/>
      <c r="AS91" s="355"/>
      <c r="AT91" s="355"/>
      <c r="AU91" s="355"/>
      <c r="AV91" s="355"/>
      <c r="AW91" s="355"/>
      <c r="AX91" s="355"/>
      <c r="AY91" s="355"/>
      <c r="AZ91" s="355"/>
      <c r="BA91" s="355"/>
      <c r="BB91" s="355"/>
      <c r="BC91" s="355"/>
      <c r="BD91" s="355"/>
      <c r="BE91" s="355"/>
      <c r="BF91" s="355"/>
      <c r="BG91" s="355"/>
      <c r="BH91" s="355"/>
      <c r="BI91" s="355"/>
      <c r="BJ91" s="355"/>
      <c r="BK91" s="355"/>
      <c r="BL91" s="355">
        <v>433</v>
      </c>
      <c r="BM91" s="355">
        <v>444</v>
      </c>
      <c r="BN91" s="355">
        <v>453</v>
      </c>
      <c r="BO91" s="355">
        <v>460</v>
      </c>
      <c r="BP91" s="355">
        <v>496</v>
      </c>
      <c r="BQ91" s="355">
        <v>0</v>
      </c>
      <c r="BR91" s="355">
        <v>0</v>
      </c>
      <c r="BS91" s="355">
        <v>0</v>
      </c>
      <c r="BT91" s="355">
        <v>0</v>
      </c>
      <c r="BU91" s="355">
        <v>0</v>
      </c>
      <c r="BV91" s="355">
        <v>0</v>
      </c>
      <c r="BW91" s="355">
        <v>0</v>
      </c>
      <c r="BX91" s="363">
        <v>0</v>
      </c>
      <c r="BY91" s="363">
        <v>0</v>
      </c>
      <c r="BZ91" s="356">
        <v>0</v>
      </c>
    </row>
    <row r="92" spans="1:78" x14ac:dyDescent="0.2">
      <c r="A92" s="386"/>
      <c r="B92" s="62" t="s">
        <v>417</v>
      </c>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v>332</v>
      </c>
      <c r="BM92" s="355">
        <v>424</v>
      </c>
      <c r="BN92" s="355">
        <v>571</v>
      </c>
      <c r="BO92" s="355">
        <v>667</v>
      </c>
      <c r="BP92" s="355">
        <v>751</v>
      </c>
      <c r="BQ92" s="355">
        <v>0</v>
      </c>
      <c r="BR92" s="355">
        <v>0</v>
      </c>
      <c r="BS92" s="355">
        <v>0</v>
      </c>
      <c r="BT92" s="355">
        <v>0</v>
      </c>
      <c r="BU92" s="355">
        <v>0</v>
      </c>
      <c r="BV92" s="355">
        <v>0</v>
      </c>
      <c r="BW92" s="355">
        <v>0</v>
      </c>
      <c r="BX92" s="363">
        <v>0</v>
      </c>
      <c r="BY92" s="363">
        <v>0</v>
      </c>
      <c r="BZ92" s="356">
        <v>0</v>
      </c>
    </row>
    <row r="93" spans="1:78" ht="26.25" customHeight="1" x14ac:dyDescent="0.2">
      <c r="A93" s="386"/>
      <c r="B93" s="310" t="s">
        <v>418</v>
      </c>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v>3013</v>
      </c>
      <c r="AS93" s="355">
        <v>2979</v>
      </c>
      <c r="AT93" s="355">
        <v>3735</v>
      </c>
      <c r="AU93" s="355">
        <v>3159</v>
      </c>
      <c r="AV93" s="355">
        <v>2996</v>
      </c>
      <c r="AW93" s="355">
        <v>2838</v>
      </c>
      <c r="AX93" s="355">
        <v>2801</v>
      </c>
      <c r="AY93" s="355">
        <v>2769</v>
      </c>
      <c r="AZ93" s="355">
        <v>2692</v>
      </c>
      <c r="BA93" s="355">
        <v>2623</v>
      </c>
      <c r="BB93" s="355">
        <v>2567</v>
      </c>
      <c r="BC93" s="355">
        <v>2471</v>
      </c>
      <c r="BD93" s="355">
        <v>2387</v>
      </c>
      <c r="BE93" s="355">
        <v>2371</v>
      </c>
      <c r="BF93" s="355">
        <v>2357</v>
      </c>
      <c r="BG93" s="355">
        <v>2335</v>
      </c>
      <c r="BH93" s="355">
        <v>2442</v>
      </c>
      <c r="BI93" s="355">
        <v>2426</v>
      </c>
      <c r="BJ93" s="355">
        <v>2510</v>
      </c>
      <c r="BK93" s="355">
        <v>2535</v>
      </c>
      <c r="BL93" s="355">
        <v>2592</v>
      </c>
      <c r="BM93" s="355">
        <v>2631</v>
      </c>
      <c r="BN93" s="355">
        <v>2633</v>
      </c>
      <c r="BO93" s="355">
        <v>2620</v>
      </c>
      <c r="BP93" s="355">
        <v>2544</v>
      </c>
      <c r="BQ93" s="355">
        <v>0</v>
      </c>
      <c r="BR93" s="355">
        <v>0</v>
      </c>
      <c r="BS93" s="355">
        <v>0</v>
      </c>
      <c r="BT93" s="355">
        <v>0</v>
      </c>
      <c r="BU93" s="355">
        <v>0</v>
      </c>
      <c r="BV93" s="355">
        <v>0</v>
      </c>
      <c r="BW93" s="355">
        <v>0</v>
      </c>
      <c r="BX93" s="363">
        <v>0</v>
      </c>
      <c r="BY93" s="363">
        <v>0</v>
      </c>
      <c r="BZ93" s="356">
        <v>0</v>
      </c>
    </row>
    <row r="94" spans="1:78" x14ac:dyDescent="0.2">
      <c r="A94" s="386"/>
      <c r="B94" s="310" t="s">
        <v>419</v>
      </c>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55"/>
      <c r="AE94" s="355"/>
      <c r="AF94" s="355"/>
      <c r="AG94" s="355"/>
      <c r="AH94" s="355"/>
      <c r="AI94" s="355"/>
      <c r="AJ94" s="355"/>
      <c r="AK94" s="355"/>
      <c r="AL94" s="355"/>
      <c r="AM94" s="355"/>
      <c r="AN94" s="355"/>
      <c r="AO94" s="355"/>
      <c r="AP94" s="355"/>
      <c r="AQ94" s="355"/>
      <c r="AR94" s="355">
        <v>2131</v>
      </c>
      <c r="AS94" s="355">
        <v>2221</v>
      </c>
      <c r="AT94" s="355">
        <v>2991</v>
      </c>
      <c r="AU94" s="355">
        <v>3209</v>
      </c>
      <c r="AV94" s="355">
        <v>3708</v>
      </c>
      <c r="AW94" s="355">
        <v>2628</v>
      </c>
      <c r="AX94" s="355">
        <v>2814</v>
      </c>
      <c r="AY94" s="355">
        <v>2921</v>
      </c>
      <c r="AZ94" s="355">
        <v>2927</v>
      </c>
      <c r="BA94" s="355">
        <v>2856</v>
      </c>
      <c r="BB94" s="355">
        <v>2740</v>
      </c>
      <c r="BC94" s="355">
        <v>2580</v>
      </c>
      <c r="BD94" s="355">
        <v>2374</v>
      </c>
      <c r="BE94" s="355">
        <v>2293</v>
      </c>
      <c r="BF94" s="355">
        <v>2268</v>
      </c>
      <c r="BG94" s="355">
        <v>2358</v>
      </c>
      <c r="BH94" s="355">
        <v>2473</v>
      </c>
      <c r="BI94" s="355">
        <v>2603</v>
      </c>
      <c r="BJ94" s="355">
        <v>2570</v>
      </c>
      <c r="BK94" s="355">
        <v>2533</v>
      </c>
      <c r="BL94" s="355">
        <v>2566</v>
      </c>
      <c r="BM94" s="355">
        <v>2940</v>
      </c>
      <c r="BN94" s="355">
        <v>3172</v>
      </c>
      <c r="BO94" s="355">
        <v>3254</v>
      </c>
      <c r="BP94" s="355">
        <v>3368</v>
      </c>
      <c r="BQ94" s="355">
        <v>0</v>
      </c>
      <c r="BR94" s="355">
        <v>0</v>
      </c>
      <c r="BS94" s="355">
        <v>0</v>
      </c>
      <c r="BT94" s="355">
        <v>0</v>
      </c>
      <c r="BU94" s="355">
        <v>0</v>
      </c>
      <c r="BV94" s="355">
        <v>0</v>
      </c>
      <c r="BW94" s="355">
        <v>0</v>
      </c>
      <c r="BX94" s="363">
        <v>0</v>
      </c>
      <c r="BY94" s="363">
        <v>0</v>
      </c>
      <c r="BZ94" s="356">
        <v>0</v>
      </c>
    </row>
    <row r="95" spans="1:78" ht="26.25" customHeight="1" x14ac:dyDescent="0.2">
      <c r="A95" s="236"/>
      <c r="B95" s="310" t="s">
        <v>420</v>
      </c>
      <c r="D95" s="355"/>
      <c r="E95" s="355"/>
      <c r="F95" s="355"/>
      <c r="G95" s="355"/>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355"/>
      <c r="AS95" s="355"/>
      <c r="AT95" s="355"/>
      <c r="AU95" s="355"/>
      <c r="AV95" s="355"/>
      <c r="AW95" s="355"/>
      <c r="AX95" s="355"/>
      <c r="AY95" s="355"/>
      <c r="AZ95" s="355"/>
      <c r="BA95" s="355"/>
      <c r="BB95" s="355"/>
      <c r="BC95" s="355"/>
      <c r="BD95" s="355"/>
      <c r="BE95" s="355"/>
      <c r="BF95" s="355"/>
      <c r="BG95" s="355"/>
      <c r="BH95" s="355"/>
      <c r="BI95" s="355"/>
      <c r="BJ95" s="355"/>
      <c r="BK95" s="355"/>
      <c r="BL95" s="355"/>
      <c r="BM95" s="355"/>
      <c r="BN95" s="355"/>
      <c r="BO95" s="355"/>
      <c r="BP95" s="355"/>
      <c r="BQ95" s="355"/>
      <c r="BR95" s="355"/>
      <c r="BS95" s="355"/>
      <c r="BT95" s="355"/>
      <c r="BU95" s="355"/>
      <c r="BV95" s="355"/>
      <c r="BW95" s="355"/>
      <c r="BX95" s="363"/>
      <c r="BY95" s="363"/>
      <c r="BZ95" s="356"/>
    </row>
    <row r="96" spans="1:78" x14ac:dyDescent="0.2">
      <c r="A96" s="386"/>
      <c r="B96" s="120" t="s">
        <v>421</v>
      </c>
      <c r="D96" s="355"/>
      <c r="E96" s="355"/>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355">
        <v>3013</v>
      </c>
      <c r="AS96" s="355">
        <v>2979</v>
      </c>
      <c r="AT96" s="355">
        <v>3735</v>
      </c>
      <c r="AU96" s="355">
        <v>3159</v>
      </c>
      <c r="AV96" s="355">
        <v>2996</v>
      </c>
      <c r="AW96" s="355">
        <v>2838</v>
      </c>
      <c r="AX96" s="355">
        <v>2801</v>
      </c>
      <c r="AY96" s="355">
        <v>2769</v>
      </c>
      <c r="AZ96" s="355">
        <v>2692</v>
      </c>
      <c r="BA96" s="355">
        <v>2623</v>
      </c>
      <c r="BB96" s="355">
        <v>2567</v>
      </c>
      <c r="BC96" s="355">
        <v>2471</v>
      </c>
      <c r="BD96" s="355">
        <v>2387</v>
      </c>
      <c r="BE96" s="355">
        <v>2371</v>
      </c>
      <c r="BF96" s="355">
        <v>2357</v>
      </c>
      <c r="BG96" s="355">
        <v>2335</v>
      </c>
      <c r="BH96" s="355">
        <v>2442</v>
      </c>
      <c r="BI96" s="355">
        <v>2426</v>
      </c>
      <c r="BJ96" s="355">
        <v>2510</v>
      </c>
      <c r="BK96" s="355">
        <v>2535</v>
      </c>
      <c r="BL96" s="355">
        <v>2592</v>
      </c>
      <c r="BM96" s="355">
        <v>2631</v>
      </c>
      <c r="BN96" s="355">
        <v>2633</v>
      </c>
      <c r="BO96" s="355">
        <v>2620</v>
      </c>
      <c r="BP96" s="355">
        <v>2544</v>
      </c>
      <c r="BQ96" s="355">
        <v>0</v>
      </c>
      <c r="BR96" s="355">
        <v>0</v>
      </c>
      <c r="BS96" s="355">
        <v>0</v>
      </c>
      <c r="BT96" s="355">
        <v>0</v>
      </c>
      <c r="BU96" s="355">
        <v>0</v>
      </c>
      <c r="BV96" s="355">
        <v>0</v>
      </c>
      <c r="BW96" s="355">
        <v>0</v>
      </c>
      <c r="BX96" s="363">
        <v>0</v>
      </c>
      <c r="BY96" s="363">
        <v>0</v>
      </c>
      <c r="BZ96" s="356">
        <v>0</v>
      </c>
    </row>
    <row r="97" spans="1:78" x14ac:dyDescent="0.2">
      <c r="A97" s="386"/>
      <c r="B97" s="120" t="s">
        <v>366</v>
      </c>
      <c r="D97" s="355"/>
      <c r="E97" s="355"/>
      <c r="F97" s="355"/>
      <c r="G97" s="355"/>
      <c r="H97" s="355"/>
      <c r="I97" s="355"/>
      <c r="J97" s="355"/>
      <c r="K97" s="355"/>
      <c r="L97" s="355"/>
      <c r="M97" s="355"/>
      <c r="N97" s="355"/>
      <c r="O97" s="355"/>
      <c r="P97" s="355"/>
      <c r="Q97" s="355"/>
      <c r="R97" s="355"/>
      <c r="S97" s="355"/>
      <c r="T97" s="355"/>
      <c r="U97" s="355"/>
      <c r="V97" s="355"/>
      <c r="W97" s="355"/>
      <c r="X97" s="355"/>
      <c r="Y97" s="355"/>
      <c r="Z97" s="355"/>
      <c r="AA97" s="355"/>
      <c r="AB97" s="355"/>
      <c r="AC97" s="355"/>
      <c r="AD97" s="355"/>
      <c r="AE97" s="355"/>
      <c r="AF97" s="355"/>
      <c r="AG97" s="355"/>
      <c r="AH97" s="355"/>
      <c r="AI97" s="355"/>
      <c r="AJ97" s="355"/>
      <c r="AK97" s="355"/>
      <c r="AL97" s="355"/>
      <c r="AM97" s="355"/>
      <c r="AN97" s="355"/>
      <c r="AO97" s="355"/>
      <c r="AP97" s="355"/>
      <c r="AQ97" s="355"/>
      <c r="AR97" s="355">
        <v>301</v>
      </c>
      <c r="AS97" s="355">
        <v>324</v>
      </c>
      <c r="AT97" s="355">
        <v>477</v>
      </c>
      <c r="AU97" s="355">
        <v>486</v>
      </c>
      <c r="AV97" s="355">
        <v>546</v>
      </c>
      <c r="AW97" s="355">
        <v>517</v>
      </c>
      <c r="AX97" s="355">
        <v>618</v>
      </c>
      <c r="AY97" s="355">
        <v>682</v>
      </c>
      <c r="AZ97" s="355">
        <v>718</v>
      </c>
      <c r="BA97" s="355">
        <v>766</v>
      </c>
      <c r="BB97" s="355">
        <v>810</v>
      </c>
      <c r="BC97" s="355">
        <v>828</v>
      </c>
      <c r="BD97" s="355">
        <v>843</v>
      </c>
      <c r="BE97" s="355">
        <v>870</v>
      </c>
      <c r="BF97" s="355">
        <v>898</v>
      </c>
      <c r="BG97" s="355">
        <v>952</v>
      </c>
      <c r="BH97" s="355">
        <v>1023</v>
      </c>
      <c r="BI97" s="355">
        <v>1085</v>
      </c>
      <c r="BJ97" s="355">
        <v>1065</v>
      </c>
      <c r="BK97" s="355">
        <v>1039</v>
      </c>
      <c r="BL97" s="355">
        <v>1056</v>
      </c>
      <c r="BM97" s="355">
        <v>1122</v>
      </c>
      <c r="BN97" s="355">
        <v>1168</v>
      </c>
      <c r="BO97" s="355">
        <v>1190</v>
      </c>
      <c r="BP97" s="355">
        <v>1194</v>
      </c>
      <c r="BQ97" s="355">
        <v>0</v>
      </c>
      <c r="BR97" s="355">
        <v>0</v>
      </c>
      <c r="BS97" s="355">
        <v>0</v>
      </c>
      <c r="BT97" s="355">
        <v>0</v>
      </c>
      <c r="BU97" s="355">
        <v>0</v>
      </c>
      <c r="BV97" s="355">
        <v>0</v>
      </c>
      <c r="BW97" s="355">
        <v>0</v>
      </c>
      <c r="BX97" s="363">
        <v>0</v>
      </c>
      <c r="BY97" s="363">
        <v>0</v>
      </c>
      <c r="BZ97" s="356">
        <v>0</v>
      </c>
    </row>
    <row r="98" spans="1:78" x14ac:dyDescent="0.2">
      <c r="A98" s="386"/>
      <c r="B98" s="120" t="s">
        <v>422</v>
      </c>
      <c r="D98" s="355"/>
      <c r="E98" s="355"/>
      <c r="F98" s="355"/>
      <c r="G98" s="355"/>
      <c r="H98" s="355"/>
      <c r="I98" s="355"/>
      <c r="J98" s="355"/>
      <c r="K98" s="355"/>
      <c r="L98" s="355"/>
      <c r="M98" s="355"/>
      <c r="N98" s="355"/>
      <c r="O98" s="355"/>
      <c r="P98" s="355"/>
      <c r="Q98" s="355"/>
      <c r="R98" s="355"/>
      <c r="S98" s="355"/>
      <c r="T98" s="355"/>
      <c r="U98" s="355"/>
      <c r="V98" s="355"/>
      <c r="W98" s="355"/>
      <c r="X98" s="355"/>
      <c r="Y98" s="355"/>
      <c r="Z98" s="355"/>
      <c r="AA98" s="355"/>
      <c r="AB98" s="355"/>
      <c r="AC98" s="355"/>
      <c r="AD98" s="355"/>
      <c r="AE98" s="355"/>
      <c r="AF98" s="355"/>
      <c r="AG98" s="355"/>
      <c r="AH98" s="355"/>
      <c r="AI98" s="355"/>
      <c r="AJ98" s="355"/>
      <c r="AK98" s="355"/>
      <c r="AL98" s="355"/>
      <c r="AM98" s="355"/>
      <c r="AN98" s="355"/>
      <c r="AO98" s="355"/>
      <c r="AP98" s="355"/>
      <c r="AQ98" s="355"/>
      <c r="AR98" s="355">
        <v>653</v>
      </c>
      <c r="AS98" s="355">
        <v>651</v>
      </c>
      <c r="AT98" s="355">
        <v>753</v>
      </c>
      <c r="AU98" s="355">
        <v>828</v>
      </c>
      <c r="AV98" s="355">
        <v>911</v>
      </c>
      <c r="AW98" s="355">
        <v>820</v>
      </c>
      <c r="AX98" s="355">
        <v>894</v>
      </c>
      <c r="AY98" s="355">
        <v>950</v>
      </c>
      <c r="AZ98" s="355">
        <v>942</v>
      </c>
      <c r="BA98" s="355">
        <v>928</v>
      </c>
      <c r="BB98" s="355">
        <v>915</v>
      </c>
      <c r="BC98" s="355">
        <v>877</v>
      </c>
      <c r="BD98" s="355">
        <v>797</v>
      </c>
      <c r="BE98" s="355">
        <v>766</v>
      </c>
      <c r="BF98" s="355">
        <v>742</v>
      </c>
      <c r="BG98" s="355">
        <v>769</v>
      </c>
      <c r="BH98" s="355">
        <v>811</v>
      </c>
      <c r="BI98" s="355">
        <v>848</v>
      </c>
      <c r="BJ98" s="355">
        <v>835</v>
      </c>
      <c r="BK98" s="355">
        <v>811</v>
      </c>
      <c r="BL98" s="355">
        <v>798</v>
      </c>
      <c r="BM98" s="355">
        <v>836</v>
      </c>
      <c r="BN98" s="355">
        <v>931</v>
      </c>
      <c r="BO98" s="355">
        <v>952</v>
      </c>
      <c r="BP98" s="355">
        <v>973</v>
      </c>
      <c r="BQ98" s="355">
        <v>0</v>
      </c>
      <c r="BR98" s="355">
        <v>0</v>
      </c>
      <c r="BS98" s="355">
        <v>0</v>
      </c>
      <c r="BT98" s="355">
        <v>0</v>
      </c>
      <c r="BU98" s="355">
        <v>0</v>
      </c>
      <c r="BV98" s="355">
        <v>0</v>
      </c>
      <c r="BW98" s="355">
        <v>0</v>
      </c>
      <c r="BX98" s="363">
        <v>0</v>
      </c>
      <c r="BY98" s="363">
        <v>0</v>
      </c>
      <c r="BZ98" s="356">
        <v>0</v>
      </c>
    </row>
    <row r="99" spans="1:78" x14ac:dyDescent="0.2">
      <c r="A99" s="310"/>
      <c r="B99" s="120" t="s">
        <v>322</v>
      </c>
      <c r="D99" s="355"/>
      <c r="E99" s="355"/>
      <c r="F99" s="355"/>
      <c r="G99" s="355"/>
      <c r="H99" s="355"/>
      <c r="I99" s="355"/>
      <c r="J99" s="355"/>
      <c r="K99" s="355"/>
      <c r="L99" s="355"/>
      <c r="M99" s="355"/>
      <c r="N99" s="355"/>
      <c r="O99" s="355"/>
      <c r="P99" s="355"/>
      <c r="Q99" s="355"/>
      <c r="R99" s="355"/>
      <c r="S99" s="355"/>
      <c r="T99" s="355"/>
      <c r="U99" s="355"/>
      <c r="V99" s="355"/>
      <c r="W99" s="355"/>
      <c r="X99" s="355"/>
      <c r="Y99" s="355"/>
      <c r="Z99" s="355"/>
      <c r="AA99" s="355"/>
      <c r="AB99" s="355"/>
      <c r="AC99" s="355"/>
      <c r="AD99" s="355"/>
      <c r="AE99" s="355"/>
      <c r="AF99" s="355"/>
      <c r="AG99" s="355"/>
      <c r="AH99" s="355"/>
      <c r="AI99" s="355"/>
      <c r="AJ99" s="355"/>
      <c r="AK99" s="355"/>
      <c r="AL99" s="355"/>
      <c r="AM99" s="355"/>
      <c r="AN99" s="355"/>
      <c r="AO99" s="355"/>
      <c r="AP99" s="355"/>
      <c r="AQ99" s="355"/>
      <c r="AR99" s="355">
        <v>797</v>
      </c>
      <c r="AS99" s="355">
        <v>822</v>
      </c>
      <c r="AT99" s="355">
        <v>1005</v>
      </c>
      <c r="AU99" s="355">
        <v>1344</v>
      </c>
      <c r="AV99" s="355">
        <v>1720</v>
      </c>
      <c r="AW99" s="355">
        <v>885</v>
      </c>
      <c r="AX99" s="355">
        <v>874</v>
      </c>
      <c r="AY99" s="355">
        <v>815</v>
      </c>
      <c r="AZ99" s="355">
        <v>758</v>
      </c>
      <c r="BA99" s="355">
        <v>625</v>
      </c>
      <c r="BB99" s="355">
        <v>513</v>
      </c>
      <c r="BC99" s="355">
        <v>431</v>
      </c>
      <c r="BD99" s="355">
        <v>361</v>
      </c>
      <c r="BE99" s="355">
        <v>312</v>
      </c>
      <c r="BF99" s="355">
        <v>290</v>
      </c>
      <c r="BG99" s="355">
        <v>297</v>
      </c>
      <c r="BH99" s="355">
        <v>288</v>
      </c>
      <c r="BI99" s="355">
        <v>304</v>
      </c>
      <c r="BJ99" s="355">
        <v>306</v>
      </c>
      <c r="BK99" s="355">
        <v>299</v>
      </c>
      <c r="BL99" s="355">
        <v>342</v>
      </c>
      <c r="BM99" s="355">
        <v>534</v>
      </c>
      <c r="BN99" s="355">
        <v>532</v>
      </c>
      <c r="BO99" s="355">
        <v>535</v>
      </c>
      <c r="BP99" s="355">
        <v>551</v>
      </c>
      <c r="BQ99" s="355">
        <v>0</v>
      </c>
      <c r="BR99" s="355">
        <v>0</v>
      </c>
      <c r="BS99" s="355">
        <v>0</v>
      </c>
      <c r="BT99" s="355">
        <v>0</v>
      </c>
      <c r="BU99" s="355">
        <v>0</v>
      </c>
      <c r="BV99" s="355">
        <v>0</v>
      </c>
      <c r="BW99" s="355">
        <v>0</v>
      </c>
      <c r="BX99" s="363">
        <v>0</v>
      </c>
      <c r="BY99" s="363">
        <v>0</v>
      </c>
      <c r="BZ99" s="356">
        <v>0</v>
      </c>
    </row>
    <row r="100" spans="1:78" x14ac:dyDescent="0.2">
      <c r="A100" s="386"/>
      <c r="B100" s="120" t="s">
        <v>423</v>
      </c>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c r="AA100" s="355"/>
      <c r="AB100" s="355"/>
      <c r="AC100" s="355"/>
      <c r="AD100" s="355"/>
      <c r="AE100" s="355"/>
      <c r="AF100" s="355"/>
      <c r="AG100" s="355"/>
      <c r="AH100" s="355"/>
      <c r="AI100" s="355"/>
      <c r="AJ100" s="355"/>
      <c r="AK100" s="355"/>
      <c r="AL100" s="355"/>
      <c r="AM100" s="355"/>
      <c r="AN100" s="355"/>
      <c r="AO100" s="355"/>
      <c r="AP100" s="355"/>
      <c r="AQ100" s="355"/>
      <c r="AR100" s="355">
        <v>380</v>
      </c>
      <c r="AS100" s="355">
        <v>424</v>
      </c>
      <c r="AT100" s="355">
        <v>755</v>
      </c>
      <c r="AU100" s="355">
        <v>550</v>
      </c>
      <c r="AV100" s="355">
        <v>530</v>
      </c>
      <c r="AW100" s="355">
        <v>407</v>
      </c>
      <c r="AX100" s="355">
        <v>427</v>
      </c>
      <c r="AY100" s="355">
        <v>474</v>
      </c>
      <c r="AZ100" s="355">
        <v>508</v>
      </c>
      <c r="BA100" s="355">
        <v>537</v>
      </c>
      <c r="BB100" s="355">
        <v>502</v>
      </c>
      <c r="BC100" s="355">
        <v>444</v>
      </c>
      <c r="BD100" s="355">
        <v>373</v>
      </c>
      <c r="BE100" s="355">
        <v>345</v>
      </c>
      <c r="BF100" s="355">
        <v>338</v>
      </c>
      <c r="BG100" s="355">
        <v>340</v>
      </c>
      <c r="BH100" s="355">
        <v>351</v>
      </c>
      <c r="BI100" s="355">
        <v>366</v>
      </c>
      <c r="BJ100" s="355">
        <v>364</v>
      </c>
      <c r="BK100" s="355">
        <v>385</v>
      </c>
      <c r="BL100" s="355">
        <v>371</v>
      </c>
      <c r="BM100" s="355">
        <v>447</v>
      </c>
      <c r="BN100" s="355">
        <v>542</v>
      </c>
      <c r="BO100" s="355">
        <v>577</v>
      </c>
      <c r="BP100" s="355">
        <v>650</v>
      </c>
      <c r="BQ100" s="355">
        <v>0</v>
      </c>
      <c r="BR100" s="355">
        <v>0</v>
      </c>
      <c r="BS100" s="355">
        <v>0</v>
      </c>
      <c r="BT100" s="355">
        <v>0</v>
      </c>
      <c r="BU100" s="355">
        <v>0</v>
      </c>
      <c r="BV100" s="355">
        <v>0</v>
      </c>
      <c r="BW100" s="355">
        <v>0</v>
      </c>
      <c r="BX100" s="363">
        <v>0</v>
      </c>
      <c r="BY100" s="363">
        <v>0</v>
      </c>
      <c r="BZ100" s="356">
        <v>0</v>
      </c>
    </row>
    <row r="101" spans="1:78" ht="26.25" customHeight="1" x14ac:dyDescent="0.2">
      <c r="A101" s="386"/>
      <c r="B101" s="120" t="s">
        <v>424</v>
      </c>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355"/>
      <c r="AB101" s="355"/>
      <c r="AC101" s="355"/>
      <c r="AD101" s="355"/>
      <c r="AE101" s="355"/>
      <c r="AF101" s="355"/>
      <c r="AG101" s="355"/>
      <c r="AH101" s="355"/>
      <c r="AI101" s="355"/>
      <c r="AJ101" s="355"/>
      <c r="AK101" s="355"/>
      <c r="AL101" s="355"/>
      <c r="AM101" s="355"/>
      <c r="AN101" s="355"/>
      <c r="AO101" s="355"/>
      <c r="AP101" s="355"/>
      <c r="AQ101" s="355"/>
      <c r="AR101" s="355">
        <v>2131</v>
      </c>
      <c r="AS101" s="355">
        <v>2221</v>
      </c>
      <c r="AT101" s="355">
        <v>2991</v>
      </c>
      <c r="AU101" s="355">
        <v>3209</v>
      </c>
      <c r="AV101" s="355">
        <v>3708</v>
      </c>
      <c r="AW101" s="355">
        <v>2628</v>
      </c>
      <c r="AX101" s="355">
        <v>2814</v>
      </c>
      <c r="AY101" s="355">
        <v>2921</v>
      </c>
      <c r="AZ101" s="355">
        <v>2927</v>
      </c>
      <c r="BA101" s="355">
        <v>2856</v>
      </c>
      <c r="BB101" s="355">
        <v>2740</v>
      </c>
      <c r="BC101" s="355">
        <v>2580</v>
      </c>
      <c r="BD101" s="355">
        <v>2374</v>
      </c>
      <c r="BE101" s="355">
        <v>2293</v>
      </c>
      <c r="BF101" s="355">
        <v>2268</v>
      </c>
      <c r="BG101" s="355">
        <v>2358</v>
      </c>
      <c r="BH101" s="355">
        <v>2473</v>
      </c>
      <c r="BI101" s="355">
        <v>2603</v>
      </c>
      <c r="BJ101" s="355">
        <v>2570</v>
      </c>
      <c r="BK101" s="355">
        <v>2533</v>
      </c>
      <c r="BL101" s="355">
        <v>2566</v>
      </c>
      <c r="BM101" s="355">
        <v>2940</v>
      </c>
      <c r="BN101" s="355">
        <v>3172</v>
      </c>
      <c r="BO101" s="355">
        <v>3254</v>
      </c>
      <c r="BP101" s="355">
        <v>3368</v>
      </c>
      <c r="BQ101" s="355">
        <v>0</v>
      </c>
      <c r="BR101" s="355">
        <v>0</v>
      </c>
      <c r="BS101" s="355">
        <v>0</v>
      </c>
      <c r="BT101" s="355">
        <v>0</v>
      </c>
      <c r="BU101" s="355">
        <v>0</v>
      </c>
      <c r="BV101" s="355">
        <v>0</v>
      </c>
      <c r="BW101" s="355">
        <v>0</v>
      </c>
      <c r="BX101" s="363">
        <v>0</v>
      </c>
      <c r="BY101" s="363">
        <v>0</v>
      </c>
      <c r="BZ101" s="356">
        <v>0</v>
      </c>
    </row>
    <row r="102" spans="1:78" ht="26.25" customHeight="1" x14ac:dyDescent="0.2">
      <c r="A102" s="236"/>
      <c r="B102" s="236" t="s">
        <v>425</v>
      </c>
      <c r="D102" s="355"/>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355"/>
      <c r="AB102" s="355"/>
      <c r="AC102" s="355"/>
      <c r="AD102" s="355"/>
      <c r="AE102" s="355"/>
      <c r="AF102" s="355"/>
      <c r="AG102" s="355"/>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5"/>
      <c r="BU102" s="355"/>
      <c r="BV102" s="355"/>
      <c r="BW102" s="355"/>
      <c r="BX102" s="363"/>
      <c r="BY102" s="363"/>
      <c r="BZ102" s="356"/>
    </row>
    <row r="103" spans="1:78" x14ac:dyDescent="0.2">
      <c r="A103" s="386"/>
      <c r="B103" s="120" t="s">
        <v>438</v>
      </c>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v>4244</v>
      </c>
      <c r="AS103" s="355">
        <v>4071</v>
      </c>
      <c r="AT103" s="355">
        <v>5652</v>
      </c>
      <c r="AU103" s="355">
        <v>5400</v>
      </c>
      <c r="AV103" s="355">
        <v>5682</v>
      </c>
      <c r="AW103" s="355">
        <v>4611</v>
      </c>
      <c r="AX103" s="355">
        <v>4747</v>
      </c>
      <c r="AY103" s="355">
        <v>4812</v>
      </c>
      <c r="AZ103" s="355">
        <v>4740</v>
      </c>
      <c r="BA103" s="355">
        <v>4594</v>
      </c>
      <c r="BB103" s="355">
        <v>4426</v>
      </c>
      <c r="BC103" s="355">
        <v>4194</v>
      </c>
      <c r="BD103" s="355">
        <v>3942</v>
      </c>
      <c r="BE103" s="355">
        <v>3860</v>
      </c>
      <c r="BF103" s="355">
        <v>3836</v>
      </c>
      <c r="BG103" s="355">
        <v>3907</v>
      </c>
      <c r="BH103" s="355">
        <v>4096</v>
      </c>
      <c r="BI103" s="355">
        <v>4207</v>
      </c>
      <c r="BJ103" s="355">
        <v>4258</v>
      </c>
      <c r="BK103" s="355">
        <v>4253</v>
      </c>
      <c r="BL103" s="355">
        <v>4355</v>
      </c>
      <c r="BM103" s="355">
        <v>4717</v>
      </c>
      <c r="BN103" s="355">
        <v>4923</v>
      </c>
      <c r="BO103" s="355">
        <v>4985</v>
      </c>
      <c r="BP103" s="355">
        <v>5019</v>
      </c>
      <c r="BQ103" s="355">
        <v>0</v>
      </c>
      <c r="BR103" s="355">
        <v>0</v>
      </c>
      <c r="BS103" s="355">
        <v>0</v>
      </c>
      <c r="BT103" s="355">
        <v>0</v>
      </c>
      <c r="BU103" s="355">
        <v>0</v>
      </c>
      <c r="BV103" s="355">
        <v>0</v>
      </c>
      <c r="BW103" s="355">
        <v>0</v>
      </c>
      <c r="BX103" s="363">
        <v>0</v>
      </c>
      <c r="BY103" s="363">
        <v>0</v>
      </c>
      <c r="BZ103" s="356">
        <v>0</v>
      </c>
    </row>
    <row r="104" spans="1:78" x14ac:dyDescent="0.2">
      <c r="A104" s="386"/>
      <c r="B104" s="120" t="s">
        <v>439</v>
      </c>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55"/>
      <c r="AE104" s="355"/>
      <c r="AF104" s="355"/>
      <c r="AG104" s="355"/>
      <c r="AH104" s="355"/>
      <c r="AI104" s="355"/>
      <c r="AJ104" s="355"/>
      <c r="AK104" s="355"/>
      <c r="AL104" s="355"/>
      <c r="AM104" s="355"/>
      <c r="AN104" s="355"/>
      <c r="AO104" s="355"/>
      <c r="AP104" s="355"/>
      <c r="AQ104" s="355"/>
      <c r="AR104" s="355">
        <v>255</v>
      </c>
      <c r="AS104" s="355">
        <v>248</v>
      </c>
      <c r="AT104" s="355">
        <v>383</v>
      </c>
      <c r="AU104" s="355">
        <v>326</v>
      </c>
      <c r="AV104" s="355">
        <v>354</v>
      </c>
      <c r="AW104" s="355">
        <v>278</v>
      </c>
      <c r="AX104" s="355">
        <v>288</v>
      </c>
      <c r="AY104" s="355">
        <v>293</v>
      </c>
      <c r="AZ104" s="355">
        <v>293</v>
      </c>
      <c r="BA104" s="355">
        <v>287</v>
      </c>
      <c r="BB104" s="355">
        <v>283</v>
      </c>
      <c r="BC104" s="355">
        <v>277</v>
      </c>
      <c r="BD104" s="355">
        <v>267</v>
      </c>
      <c r="BE104" s="355">
        <v>265</v>
      </c>
      <c r="BF104" s="355">
        <v>257</v>
      </c>
      <c r="BG104" s="355">
        <v>261</v>
      </c>
      <c r="BH104" s="355">
        <v>271</v>
      </c>
      <c r="BI104" s="355">
        <v>279</v>
      </c>
      <c r="BJ104" s="355">
        <v>280</v>
      </c>
      <c r="BK104" s="355">
        <v>283</v>
      </c>
      <c r="BL104" s="355">
        <v>290</v>
      </c>
      <c r="BM104" s="355">
        <v>311</v>
      </c>
      <c r="BN104" s="355">
        <v>322</v>
      </c>
      <c r="BO104" s="355">
        <v>327</v>
      </c>
      <c r="BP104" s="355">
        <v>330</v>
      </c>
      <c r="BQ104" s="355">
        <v>0</v>
      </c>
      <c r="BR104" s="355">
        <v>0</v>
      </c>
      <c r="BS104" s="355">
        <v>0</v>
      </c>
      <c r="BT104" s="355">
        <v>0</v>
      </c>
      <c r="BU104" s="355">
        <v>0</v>
      </c>
      <c r="BV104" s="355">
        <v>0</v>
      </c>
      <c r="BW104" s="355">
        <v>0</v>
      </c>
      <c r="BX104" s="363">
        <v>0</v>
      </c>
      <c r="BY104" s="363">
        <v>0</v>
      </c>
      <c r="BZ104" s="356">
        <v>0</v>
      </c>
    </row>
    <row r="105" spans="1:78" x14ac:dyDescent="0.2">
      <c r="A105" s="386"/>
      <c r="B105" s="120" t="s">
        <v>440</v>
      </c>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55"/>
      <c r="AE105" s="355"/>
      <c r="AF105" s="355"/>
      <c r="AG105" s="355"/>
      <c r="AH105" s="355"/>
      <c r="AI105" s="355"/>
      <c r="AJ105" s="355"/>
      <c r="AK105" s="355"/>
      <c r="AL105" s="355"/>
      <c r="AM105" s="355"/>
      <c r="AN105" s="355"/>
      <c r="AO105" s="355"/>
      <c r="AP105" s="355"/>
      <c r="AQ105" s="355"/>
      <c r="AR105" s="355">
        <v>645</v>
      </c>
      <c r="AS105" s="355">
        <v>881</v>
      </c>
      <c r="AT105" s="355">
        <v>691</v>
      </c>
      <c r="AU105" s="355">
        <v>642</v>
      </c>
      <c r="AV105" s="355">
        <v>668</v>
      </c>
      <c r="AW105" s="355">
        <v>577</v>
      </c>
      <c r="AX105" s="355">
        <v>580</v>
      </c>
      <c r="AY105" s="355">
        <v>585</v>
      </c>
      <c r="AZ105" s="355">
        <v>586</v>
      </c>
      <c r="BA105" s="355">
        <v>598</v>
      </c>
      <c r="BB105" s="355">
        <v>597</v>
      </c>
      <c r="BC105" s="355">
        <v>580</v>
      </c>
      <c r="BD105" s="355">
        <v>552</v>
      </c>
      <c r="BE105" s="355">
        <v>539</v>
      </c>
      <c r="BF105" s="355">
        <v>532</v>
      </c>
      <c r="BG105" s="355">
        <v>525</v>
      </c>
      <c r="BH105" s="355">
        <v>548</v>
      </c>
      <c r="BI105" s="355">
        <v>543</v>
      </c>
      <c r="BJ105" s="355">
        <v>542</v>
      </c>
      <c r="BK105" s="355">
        <v>533</v>
      </c>
      <c r="BL105" s="355">
        <v>513</v>
      </c>
      <c r="BM105" s="355">
        <v>544</v>
      </c>
      <c r="BN105" s="355">
        <v>561</v>
      </c>
      <c r="BO105" s="355">
        <v>562</v>
      </c>
      <c r="BP105" s="355">
        <v>563</v>
      </c>
      <c r="BQ105" s="355">
        <v>0</v>
      </c>
      <c r="BR105" s="355">
        <v>0</v>
      </c>
      <c r="BS105" s="355">
        <v>0</v>
      </c>
      <c r="BT105" s="355">
        <v>0</v>
      </c>
      <c r="BU105" s="355">
        <v>0</v>
      </c>
      <c r="BV105" s="355">
        <v>0</v>
      </c>
      <c r="BW105" s="355">
        <v>0</v>
      </c>
      <c r="BX105" s="363">
        <v>0</v>
      </c>
      <c r="BY105" s="363">
        <v>0</v>
      </c>
      <c r="BZ105" s="356">
        <v>0</v>
      </c>
    </row>
    <row r="106" spans="1:78" ht="15.75" thickBot="1" x14ac:dyDescent="0.25">
      <c r="A106" s="393"/>
      <c r="B106" s="345"/>
      <c r="C106" s="344"/>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381"/>
      <c r="BZ106" s="38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38"/>
  <sheetViews>
    <sheetView zoomScale="85" zoomScaleNormal="85" workbookViewId="0">
      <selection activeCell="A4" sqref="A4"/>
    </sheetView>
  </sheetViews>
  <sheetFormatPr defaultColWidth="9.140625" defaultRowHeight="15" x14ac:dyDescent="0.2"/>
  <cols>
    <col min="1" max="1" width="23.140625" style="328" bestFit="1" customWidth="1"/>
    <col min="2" max="2" width="175.140625" style="328" customWidth="1"/>
    <col min="3" max="3" width="23.85546875" style="328" customWidth="1"/>
    <col min="4" max="16384" width="9.140625" style="328"/>
  </cols>
  <sheetData>
    <row r="1" spans="1:3" s="15" customFormat="1" ht="15.75" thickBot="1" x14ac:dyDescent="0.25">
      <c r="A1" s="13" t="s">
        <v>40</v>
      </c>
      <c r="B1" s="14"/>
    </row>
    <row r="2" spans="1:3" s="15" customFormat="1" ht="15.75" x14ac:dyDescent="0.25">
      <c r="A2" s="16" t="s">
        <v>587</v>
      </c>
      <c r="B2" s="17" t="s">
        <v>4</v>
      </c>
      <c r="C2" s="18"/>
    </row>
    <row r="3" spans="1:3" s="15" customFormat="1" ht="15.75" x14ac:dyDescent="0.2">
      <c r="A3" s="19">
        <v>2017</v>
      </c>
      <c r="B3" s="20"/>
      <c r="C3" s="21"/>
    </row>
    <row r="4" spans="1:3" s="15" customFormat="1" ht="15.75" x14ac:dyDescent="0.2">
      <c r="A4" s="19"/>
      <c r="B4" s="22" t="s">
        <v>41</v>
      </c>
      <c r="C4" s="21"/>
    </row>
    <row r="5" spans="1:3" s="15" customFormat="1" ht="154.5" customHeight="1" x14ac:dyDescent="0.2">
      <c r="A5" s="23"/>
      <c r="B5" s="24" t="s">
        <v>42</v>
      </c>
      <c r="C5" s="21"/>
    </row>
    <row r="6" spans="1:3" s="15" customFormat="1" ht="15.75" x14ac:dyDescent="0.2">
      <c r="A6" s="23"/>
      <c r="B6" s="25" t="s">
        <v>43</v>
      </c>
      <c r="C6" s="21"/>
    </row>
    <row r="7" spans="1:3" ht="144.75" customHeight="1" x14ac:dyDescent="0.2">
      <c r="A7" s="23"/>
      <c r="B7" s="26" t="s">
        <v>44</v>
      </c>
      <c r="C7" s="21"/>
    </row>
    <row r="8" spans="1:3" s="15" customFormat="1" ht="211.5" x14ac:dyDescent="0.2">
      <c r="A8" s="23"/>
      <c r="B8" s="26" t="s">
        <v>45</v>
      </c>
      <c r="C8" s="21"/>
    </row>
    <row r="9" spans="1:3" s="15" customFormat="1" ht="240.75" x14ac:dyDescent="0.2">
      <c r="A9" s="23"/>
      <c r="B9" s="27" t="s">
        <v>46</v>
      </c>
      <c r="C9" s="21"/>
    </row>
    <row r="10" spans="1:3" s="15" customFormat="1" ht="75.75" x14ac:dyDescent="0.2">
      <c r="A10" s="23"/>
      <c r="B10" s="24" t="s">
        <v>47</v>
      </c>
      <c r="C10" s="21"/>
    </row>
    <row r="11" spans="1:3" s="15" customFormat="1" ht="90.75" x14ac:dyDescent="0.2">
      <c r="A11" s="23"/>
      <c r="B11" s="24" t="s">
        <v>48</v>
      </c>
      <c r="C11" s="21"/>
    </row>
    <row r="12" spans="1:3" s="15" customFormat="1" ht="60.75" x14ac:dyDescent="0.2">
      <c r="A12" s="23"/>
      <c r="B12" s="24" t="s">
        <v>49</v>
      </c>
      <c r="C12" s="21"/>
    </row>
    <row r="13" spans="1:3" s="15" customFormat="1" ht="60.75" x14ac:dyDescent="0.2">
      <c r="A13" s="23"/>
      <c r="B13" s="24" t="s">
        <v>50</v>
      </c>
      <c r="C13" s="21"/>
    </row>
    <row r="14" spans="1:3" s="15" customFormat="1" ht="60.75" x14ac:dyDescent="0.2">
      <c r="A14" s="23"/>
      <c r="B14" s="28" t="s">
        <v>51</v>
      </c>
      <c r="C14" s="21"/>
    </row>
    <row r="15" spans="1:3" s="15" customFormat="1" ht="60.75" x14ac:dyDescent="0.2">
      <c r="A15" s="23"/>
      <c r="B15" s="24" t="s">
        <v>52</v>
      </c>
      <c r="C15" s="21"/>
    </row>
    <row r="16" spans="1:3" s="15" customFormat="1" ht="70.5" customHeight="1" x14ac:dyDescent="0.2">
      <c r="A16" s="23"/>
      <c r="B16" s="24" t="s">
        <v>53</v>
      </c>
      <c r="C16" s="21"/>
    </row>
    <row r="17" spans="1:3" s="15" customFormat="1" ht="15.75" x14ac:dyDescent="0.2">
      <c r="A17" s="23"/>
      <c r="B17" s="29" t="s">
        <v>54</v>
      </c>
      <c r="C17" s="21"/>
    </row>
    <row r="18" spans="1:3" s="15" customFormat="1" ht="150.75" x14ac:dyDescent="0.2">
      <c r="A18" s="23"/>
      <c r="B18" s="24" t="s">
        <v>55</v>
      </c>
      <c r="C18" s="21"/>
    </row>
    <row r="19" spans="1:3" s="15" customFormat="1" ht="165.75" x14ac:dyDescent="0.2">
      <c r="A19" s="23"/>
      <c r="B19" s="24" t="s">
        <v>56</v>
      </c>
      <c r="C19" s="21"/>
    </row>
    <row r="20" spans="1:3" s="15" customFormat="1" ht="51" customHeight="1" x14ac:dyDescent="0.2">
      <c r="A20" s="23"/>
      <c r="B20" s="27" t="s">
        <v>57</v>
      </c>
      <c r="C20" s="21"/>
    </row>
    <row r="21" spans="1:3" s="15" customFormat="1" ht="84.75" customHeight="1" x14ac:dyDescent="0.2">
      <c r="A21" s="23"/>
      <c r="B21" s="24" t="s">
        <v>58</v>
      </c>
      <c r="C21" s="21"/>
    </row>
    <row r="22" spans="1:3" s="15" customFormat="1" ht="225" x14ac:dyDescent="0.2">
      <c r="A22" s="23"/>
      <c r="B22" s="24" t="s">
        <v>59</v>
      </c>
      <c r="C22" s="21"/>
    </row>
    <row r="23" spans="1:3" s="15" customFormat="1" ht="111.75" customHeight="1" x14ac:dyDescent="0.2">
      <c r="A23" s="23"/>
      <c r="B23" s="24" t="s">
        <v>60</v>
      </c>
      <c r="C23" s="21"/>
    </row>
    <row r="24" spans="1:3" ht="15.75" x14ac:dyDescent="0.2">
      <c r="A24" s="23"/>
      <c r="B24" s="30" t="s">
        <v>61</v>
      </c>
      <c r="C24" s="31"/>
    </row>
    <row r="25" spans="1:3" s="15" customFormat="1" ht="135.75" x14ac:dyDescent="0.2">
      <c r="A25" s="23"/>
      <c r="B25" s="534" t="s">
        <v>62</v>
      </c>
      <c r="C25" s="21"/>
    </row>
    <row r="26" spans="1:3" s="15" customFormat="1" ht="75.75" x14ac:dyDescent="0.2">
      <c r="A26" s="23"/>
      <c r="B26" s="24" t="s">
        <v>63</v>
      </c>
      <c r="C26" s="21"/>
    </row>
    <row r="27" spans="1:3" s="15" customFormat="1" ht="60" x14ac:dyDescent="0.2">
      <c r="A27" s="23"/>
      <c r="B27" s="32" t="s">
        <v>64</v>
      </c>
      <c r="C27" s="21"/>
    </row>
    <row r="28" spans="1:3" s="15" customFormat="1" ht="45" x14ac:dyDescent="0.2">
      <c r="A28" s="23"/>
      <c r="B28" s="32" t="s">
        <v>65</v>
      </c>
      <c r="C28" s="21"/>
    </row>
    <row r="29" spans="1:3" s="15" customFormat="1" ht="30" x14ac:dyDescent="0.2">
      <c r="A29" s="23"/>
      <c r="B29" s="32" t="s">
        <v>66</v>
      </c>
      <c r="C29" s="21"/>
    </row>
    <row r="30" spans="1:3" s="15" customFormat="1" ht="60" x14ac:dyDescent="0.2">
      <c r="A30" s="23"/>
      <c r="B30" s="32" t="s">
        <v>67</v>
      </c>
      <c r="C30" s="21"/>
    </row>
    <row r="31" spans="1:3" s="15" customFormat="1" ht="30" x14ac:dyDescent="0.2">
      <c r="A31" s="23"/>
      <c r="B31" s="32" t="s">
        <v>68</v>
      </c>
      <c r="C31" s="21"/>
    </row>
    <row r="32" spans="1:3" s="15" customFormat="1" ht="45" x14ac:dyDescent="0.2">
      <c r="A32" s="23"/>
      <c r="B32" s="32" t="s">
        <v>69</v>
      </c>
      <c r="C32" s="21"/>
    </row>
    <row r="33" spans="1:3" s="15" customFormat="1" ht="45" x14ac:dyDescent="0.2">
      <c r="A33" s="23"/>
      <c r="B33" s="32" t="s">
        <v>70</v>
      </c>
      <c r="C33" s="21"/>
    </row>
    <row r="34" spans="1:3" s="15" customFormat="1" ht="60" x14ac:dyDescent="0.2">
      <c r="A34" s="23"/>
      <c r="B34" s="32" t="s">
        <v>71</v>
      </c>
      <c r="C34" s="33"/>
    </row>
    <row r="35" spans="1:3" s="15" customFormat="1" ht="75" x14ac:dyDescent="0.2">
      <c r="A35" s="23"/>
      <c r="B35" s="32" t="s">
        <v>72</v>
      </c>
      <c r="C35" s="21"/>
    </row>
    <row r="36" spans="1:3" s="15" customFormat="1" ht="30" x14ac:dyDescent="0.2">
      <c r="A36" s="23"/>
      <c r="B36" s="32" t="s">
        <v>73</v>
      </c>
      <c r="C36" s="21"/>
    </row>
    <row r="37" spans="1:3" s="15" customFormat="1" ht="51.75" customHeight="1" x14ac:dyDescent="0.2">
      <c r="A37" s="23"/>
      <c r="B37" s="32" t="s">
        <v>74</v>
      </c>
      <c r="C37" s="21"/>
    </row>
    <row r="38" spans="1:3" s="15" customFormat="1" ht="61.5" thickBot="1" x14ac:dyDescent="0.25">
      <c r="A38" s="34"/>
      <c r="B38" s="35" t="s">
        <v>75</v>
      </c>
      <c r="C38" s="36"/>
    </row>
  </sheetData>
  <hyperlinks>
    <hyperlink ref="A1" location="Contents!A1" display="Contents page"/>
  </hyperlinks>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80"/>
  <sheetViews>
    <sheetView zoomScale="70" zoomScaleNormal="70"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425" customWidth="1"/>
    <col min="76" max="78" width="12.7109375" style="305" customWidth="1"/>
    <col min="79" max="16384" width="9.140625" style="305"/>
  </cols>
  <sheetData>
    <row r="1" spans="1:78" s="303" customFormat="1" ht="25.15" customHeight="1" thickBot="1" x14ac:dyDescent="0.25">
      <c r="A1" s="37" t="s">
        <v>40</v>
      </c>
      <c r="B1" s="38" t="s">
        <v>76</v>
      </c>
      <c r="C1" s="90"/>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5"/>
      <c r="BW1" s="395"/>
      <c r="BX1" s="395"/>
    </row>
    <row r="2" spans="1:78" ht="15.75" customHeight="1" x14ac:dyDescent="0.25">
      <c r="A2" s="41" t="s">
        <v>587</v>
      </c>
      <c r="B2" s="17" t="s">
        <v>441</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351"/>
      <c r="B4" s="317" t="s">
        <v>93</v>
      </c>
      <c r="C4" s="397"/>
      <c r="D4" s="398">
        <f>SUM(D5,D10,D14,D15,D20)</f>
        <v>0</v>
      </c>
      <c r="E4" s="398">
        <f t="shared" ref="E4:BP4" si="0">SUM(E5,E10,E14,E15,E20)</f>
        <v>0</v>
      </c>
      <c r="F4" s="398">
        <f t="shared" si="0"/>
        <v>0</v>
      </c>
      <c r="G4" s="398">
        <f t="shared" si="0"/>
        <v>0</v>
      </c>
      <c r="H4" s="398">
        <f t="shared" si="0"/>
        <v>0</v>
      </c>
      <c r="I4" s="398">
        <f t="shared" si="0"/>
        <v>0</v>
      </c>
      <c r="J4" s="398">
        <f t="shared" si="0"/>
        <v>0</v>
      </c>
      <c r="K4" s="398">
        <f t="shared" si="0"/>
        <v>0</v>
      </c>
      <c r="L4" s="398">
        <f t="shared" si="0"/>
        <v>0</v>
      </c>
      <c r="M4" s="398">
        <f t="shared" si="0"/>
        <v>0</v>
      </c>
      <c r="N4" s="398">
        <f t="shared" si="0"/>
        <v>0</v>
      </c>
      <c r="O4" s="398">
        <f t="shared" si="0"/>
        <v>0</v>
      </c>
      <c r="P4" s="398">
        <f t="shared" si="0"/>
        <v>0</v>
      </c>
      <c r="Q4" s="398">
        <f t="shared" si="0"/>
        <v>0</v>
      </c>
      <c r="R4" s="398">
        <f t="shared" si="0"/>
        <v>0</v>
      </c>
      <c r="S4" s="398">
        <f t="shared" si="0"/>
        <v>0</v>
      </c>
      <c r="T4" s="398">
        <f t="shared" si="0"/>
        <v>0</v>
      </c>
      <c r="U4" s="398">
        <f t="shared" si="0"/>
        <v>0</v>
      </c>
      <c r="V4" s="398">
        <f t="shared" si="0"/>
        <v>0</v>
      </c>
      <c r="W4" s="398">
        <f t="shared" si="0"/>
        <v>0</v>
      </c>
      <c r="X4" s="398">
        <f t="shared" si="0"/>
        <v>0</v>
      </c>
      <c r="Y4" s="398">
        <f t="shared" si="0"/>
        <v>0</v>
      </c>
      <c r="Z4" s="398">
        <f t="shared" si="0"/>
        <v>0</v>
      </c>
      <c r="AA4" s="398">
        <f t="shared" si="0"/>
        <v>6</v>
      </c>
      <c r="AB4" s="398">
        <f t="shared" si="0"/>
        <v>23.2</v>
      </c>
      <c r="AC4" s="398">
        <f t="shared" si="0"/>
        <v>35.799999999999997</v>
      </c>
      <c r="AD4" s="398">
        <f t="shared" si="0"/>
        <v>62.4</v>
      </c>
      <c r="AE4" s="398">
        <f t="shared" si="0"/>
        <v>96.100000000000009</v>
      </c>
      <c r="AF4" s="398">
        <f t="shared" si="0"/>
        <v>135.5</v>
      </c>
      <c r="AG4" s="398">
        <f t="shared" si="0"/>
        <v>186.5</v>
      </c>
      <c r="AH4" s="398">
        <f t="shared" si="0"/>
        <v>215</v>
      </c>
      <c r="AI4" s="398">
        <f t="shared" si="0"/>
        <v>280</v>
      </c>
      <c r="AJ4" s="398">
        <f t="shared" si="0"/>
        <v>385</v>
      </c>
      <c r="AK4" s="398">
        <f t="shared" si="0"/>
        <v>503</v>
      </c>
      <c r="AL4" s="398">
        <f t="shared" si="0"/>
        <v>639</v>
      </c>
      <c r="AM4" s="398">
        <f t="shared" si="0"/>
        <v>799</v>
      </c>
      <c r="AN4" s="398">
        <f t="shared" si="0"/>
        <v>932</v>
      </c>
      <c r="AO4" s="398">
        <f t="shared" si="0"/>
        <v>1108</v>
      </c>
      <c r="AP4" s="398">
        <f t="shared" si="0"/>
        <v>1293</v>
      </c>
      <c r="AQ4" s="398">
        <f t="shared" si="0"/>
        <v>1493.607</v>
      </c>
      <c r="AR4" s="398">
        <f t="shared" si="0"/>
        <v>1678.8070000000002</v>
      </c>
      <c r="AS4" s="398">
        <f t="shared" si="0"/>
        <v>1928.0260000000001</v>
      </c>
      <c r="AT4" s="398">
        <f t="shared" si="0"/>
        <v>2265.2670000000003</v>
      </c>
      <c r="AU4" s="398">
        <f t="shared" si="0"/>
        <v>2768.0990000000002</v>
      </c>
      <c r="AV4" s="398">
        <f t="shared" si="0"/>
        <v>3594.9789999999998</v>
      </c>
      <c r="AW4" s="398">
        <f t="shared" si="0"/>
        <v>4567.7079999999996</v>
      </c>
      <c r="AX4" s="398">
        <f t="shared" si="0"/>
        <v>5087.24</v>
      </c>
      <c r="AY4" s="398">
        <f t="shared" si="0"/>
        <v>5995.95</v>
      </c>
      <c r="AZ4" s="398">
        <f t="shared" si="0"/>
        <v>6890.7119999999995</v>
      </c>
      <c r="BA4" s="398">
        <f t="shared" si="0"/>
        <v>7474.6569999999992</v>
      </c>
      <c r="BB4" s="398">
        <f t="shared" si="0"/>
        <v>7996.1079999999984</v>
      </c>
      <c r="BC4" s="398">
        <f t="shared" si="0"/>
        <v>8482.7970000000005</v>
      </c>
      <c r="BD4" s="398">
        <f t="shared" si="0"/>
        <v>8998.760000000002</v>
      </c>
      <c r="BE4" s="398">
        <f t="shared" si="0"/>
        <v>9704.5185240909632</v>
      </c>
      <c r="BF4" s="398">
        <f t="shared" si="0"/>
        <v>10302.647677202764</v>
      </c>
      <c r="BG4" s="398">
        <f t="shared" si="0"/>
        <v>11039.131507160631</v>
      </c>
      <c r="BH4" s="398">
        <f t="shared" si="0"/>
        <v>11752.749</v>
      </c>
      <c r="BI4" s="398">
        <f t="shared" si="0"/>
        <v>12542.44267353</v>
      </c>
      <c r="BJ4" s="398">
        <f t="shared" si="0"/>
        <v>13304.85224679</v>
      </c>
      <c r="BK4" s="398">
        <f t="shared" si="0"/>
        <v>14311.464927031753</v>
      </c>
      <c r="BL4" s="398">
        <f t="shared" si="0"/>
        <v>15260.007289010002</v>
      </c>
      <c r="BM4" s="398">
        <f t="shared" si="0"/>
        <v>16564.846266159999</v>
      </c>
      <c r="BN4" s="398">
        <f t="shared" si="0"/>
        <v>17104.362356233181</v>
      </c>
      <c r="BO4" s="398">
        <f t="shared" si="0"/>
        <v>17905.161131910005</v>
      </c>
      <c r="BP4" s="398">
        <f t="shared" si="0"/>
        <v>18905.77449598</v>
      </c>
      <c r="BQ4" s="398">
        <f t="shared" ref="BQ4:BZ4" si="1">SUM(BQ5,BQ10,BQ14,BQ15,BQ20)</f>
        <v>19287.893994300885</v>
      </c>
      <c r="BR4" s="398">
        <f t="shared" si="1"/>
        <v>20790.665465899998</v>
      </c>
      <c r="BS4" s="398">
        <f t="shared" si="1"/>
        <v>21734.188377339997</v>
      </c>
      <c r="BT4" s="398">
        <f t="shared" si="1"/>
        <v>22164.107268328713</v>
      </c>
      <c r="BU4" s="398">
        <f t="shared" si="1"/>
        <v>23230.274019528617</v>
      </c>
      <c r="BV4" s="398">
        <f t="shared" si="1"/>
        <v>24789.663918915649</v>
      </c>
      <c r="BW4" s="398">
        <f t="shared" si="1"/>
        <v>26247.421555734585</v>
      </c>
      <c r="BX4" s="399">
        <f t="shared" si="1"/>
        <v>27473.409373384624</v>
      </c>
      <c r="BY4" s="399">
        <f t="shared" si="1"/>
        <v>28594.040159746372</v>
      </c>
      <c r="BZ4" s="400">
        <f t="shared" si="1"/>
        <v>29845.581113196862</v>
      </c>
    </row>
    <row r="5" spans="1:78" s="230" customFormat="1" ht="26.25" customHeight="1" x14ac:dyDescent="0.25">
      <c r="A5" s="349"/>
      <c r="B5" s="401" t="s">
        <v>138</v>
      </c>
      <c r="C5" s="89"/>
      <c r="D5" s="398">
        <f>SUM(D6:D8)</f>
        <v>0</v>
      </c>
      <c r="E5" s="398">
        <f t="shared" ref="E5:BP5" si="2">SUM(E6:E8)</f>
        <v>0</v>
      </c>
      <c r="F5" s="398">
        <f t="shared" si="2"/>
        <v>0</v>
      </c>
      <c r="G5" s="398">
        <f t="shared" si="2"/>
        <v>0</v>
      </c>
      <c r="H5" s="398">
        <f t="shared" si="2"/>
        <v>0</v>
      </c>
      <c r="I5" s="398">
        <f t="shared" si="2"/>
        <v>0</v>
      </c>
      <c r="J5" s="398">
        <f t="shared" si="2"/>
        <v>0</v>
      </c>
      <c r="K5" s="398">
        <f t="shared" si="2"/>
        <v>0</v>
      </c>
      <c r="L5" s="398">
        <f t="shared" si="2"/>
        <v>0</v>
      </c>
      <c r="M5" s="398">
        <f t="shared" si="2"/>
        <v>0</v>
      </c>
      <c r="N5" s="398">
        <f t="shared" si="2"/>
        <v>0</v>
      </c>
      <c r="O5" s="398">
        <f t="shared" si="2"/>
        <v>0</v>
      </c>
      <c r="P5" s="398">
        <f t="shared" si="2"/>
        <v>0</v>
      </c>
      <c r="Q5" s="398">
        <f t="shared" si="2"/>
        <v>0</v>
      </c>
      <c r="R5" s="398">
        <f t="shared" si="2"/>
        <v>0</v>
      </c>
      <c r="S5" s="398">
        <f t="shared" si="2"/>
        <v>0</v>
      </c>
      <c r="T5" s="398">
        <f t="shared" si="2"/>
        <v>0</v>
      </c>
      <c r="U5" s="398">
        <f t="shared" si="2"/>
        <v>0</v>
      </c>
      <c r="V5" s="398">
        <f t="shared" si="2"/>
        <v>0</v>
      </c>
      <c r="W5" s="398">
        <f t="shared" si="2"/>
        <v>0</v>
      </c>
      <c r="X5" s="398">
        <f t="shared" si="2"/>
        <v>0</v>
      </c>
      <c r="Y5" s="398">
        <f t="shared" si="2"/>
        <v>0</v>
      </c>
      <c r="Z5" s="398">
        <f t="shared" si="2"/>
        <v>0</v>
      </c>
      <c r="AA5" s="398">
        <f t="shared" si="2"/>
        <v>0</v>
      </c>
      <c r="AB5" s="398">
        <f t="shared" si="2"/>
        <v>0</v>
      </c>
      <c r="AC5" s="398">
        <f t="shared" si="2"/>
        <v>0</v>
      </c>
      <c r="AD5" s="398">
        <f t="shared" si="2"/>
        <v>0</v>
      </c>
      <c r="AE5" s="398">
        <f t="shared" si="2"/>
        <v>0</v>
      </c>
      <c r="AF5" s="398">
        <f t="shared" si="2"/>
        <v>0</v>
      </c>
      <c r="AG5" s="398">
        <f t="shared" si="2"/>
        <v>0</v>
      </c>
      <c r="AH5" s="398">
        <f t="shared" si="2"/>
        <v>0</v>
      </c>
      <c r="AI5" s="398">
        <f t="shared" si="2"/>
        <v>0</v>
      </c>
      <c r="AJ5" s="398">
        <f t="shared" si="2"/>
        <v>0</v>
      </c>
      <c r="AK5" s="398">
        <f t="shared" si="2"/>
        <v>0</v>
      </c>
      <c r="AL5" s="398">
        <f t="shared" si="2"/>
        <v>0</v>
      </c>
      <c r="AM5" s="398">
        <f t="shared" si="2"/>
        <v>0</v>
      </c>
      <c r="AN5" s="398">
        <f t="shared" si="2"/>
        <v>0</v>
      </c>
      <c r="AO5" s="398">
        <f t="shared" si="2"/>
        <v>0</v>
      </c>
      <c r="AP5" s="398">
        <f t="shared" si="2"/>
        <v>0</v>
      </c>
      <c r="AQ5" s="398">
        <f t="shared" si="2"/>
        <v>0</v>
      </c>
      <c r="AR5" s="398">
        <f t="shared" si="2"/>
        <v>0</v>
      </c>
      <c r="AS5" s="398">
        <f t="shared" si="2"/>
        <v>0</v>
      </c>
      <c r="AT5" s="398">
        <f t="shared" si="2"/>
        <v>0</v>
      </c>
      <c r="AU5" s="398">
        <f t="shared" si="2"/>
        <v>0</v>
      </c>
      <c r="AV5" s="398">
        <f t="shared" si="2"/>
        <v>1973.203</v>
      </c>
      <c r="AW5" s="398">
        <f t="shared" si="2"/>
        <v>2772.2469999999998</v>
      </c>
      <c r="AX5" s="398">
        <f t="shared" si="2"/>
        <v>3124.558</v>
      </c>
      <c r="AY5" s="398">
        <f t="shared" si="2"/>
        <v>3801.788</v>
      </c>
      <c r="AZ5" s="398">
        <f t="shared" si="2"/>
        <v>4497.8189999999995</v>
      </c>
      <c r="BA5" s="398">
        <f t="shared" si="2"/>
        <v>4953.4069999999992</v>
      </c>
      <c r="BB5" s="398">
        <f t="shared" si="2"/>
        <v>5316.1329999999989</v>
      </c>
      <c r="BC5" s="398">
        <f t="shared" si="2"/>
        <v>5659.9930000000004</v>
      </c>
      <c r="BD5" s="398">
        <f t="shared" si="2"/>
        <v>6043.639000000001</v>
      </c>
      <c r="BE5" s="398">
        <f t="shared" si="2"/>
        <v>6580.0587643462241</v>
      </c>
      <c r="BF5" s="398">
        <f t="shared" si="2"/>
        <v>7051.9688886240428</v>
      </c>
      <c r="BG5" s="398">
        <f t="shared" si="2"/>
        <v>7582.0869577400717</v>
      </c>
      <c r="BH5" s="398">
        <f t="shared" si="2"/>
        <v>8079.1630000000005</v>
      </c>
      <c r="BI5" s="398">
        <f t="shared" si="2"/>
        <v>8618.3022954000007</v>
      </c>
      <c r="BJ5" s="398">
        <f t="shared" si="2"/>
        <v>9155.4464638600002</v>
      </c>
      <c r="BK5" s="398">
        <f t="shared" si="2"/>
        <v>9867.029829797455</v>
      </c>
      <c r="BL5" s="398">
        <f t="shared" si="2"/>
        <v>10525.20336705</v>
      </c>
      <c r="BM5" s="398">
        <f t="shared" si="2"/>
        <v>11458.592503259999</v>
      </c>
      <c r="BN5" s="398">
        <f t="shared" si="2"/>
        <v>11876.615118280002</v>
      </c>
      <c r="BO5" s="398">
        <f t="shared" si="2"/>
        <v>12565.735437840003</v>
      </c>
      <c r="BP5" s="398">
        <f t="shared" si="2"/>
        <v>13430.14958021</v>
      </c>
      <c r="BQ5" s="398">
        <f t="shared" ref="BQ5:BZ5" si="3">SUM(BQ6:BQ8)</f>
        <v>13762.514588680802</v>
      </c>
      <c r="BR5" s="398">
        <f t="shared" si="3"/>
        <v>13798.261242919998</v>
      </c>
      <c r="BS5" s="398">
        <f t="shared" si="3"/>
        <v>13233.124968690001</v>
      </c>
      <c r="BT5" s="398">
        <f t="shared" si="3"/>
        <v>11513.612393931196</v>
      </c>
      <c r="BU5" s="398">
        <f t="shared" si="3"/>
        <v>9391.228529477914</v>
      </c>
      <c r="BV5" s="398">
        <f t="shared" si="3"/>
        <v>7727.4360208885346</v>
      </c>
      <c r="BW5" s="398">
        <f t="shared" si="3"/>
        <v>5715.0381875125222</v>
      </c>
      <c r="BX5" s="399">
        <f t="shared" si="3"/>
        <v>5252.4359470062072</v>
      </c>
      <c r="BY5" s="399">
        <f t="shared" si="3"/>
        <v>5266.9546219975309</v>
      </c>
      <c r="BZ5" s="400">
        <f t="shared" si="3"/>
        <v>5360.9399420121144</v>
      </c>
    </row>
    <row r="6" spans="1:78" x14ac:dyDescent="0.2">
      <c r="B6" s="321" t="s">
        <v>442</v>
      </c>
      <c r="C6" s="321"/>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v>0</v>
      </c>
      <c r="AG6" s="402">
        <v>0</v>
      </c>
      <c r="AH6" s="402">
        <v>0</v>
      </c>
      <c r="AI6" s="402">
        <v>0</v>
      </c>
      <c r="AJ6" s="402">
        <v>0</v>
      </c>
      <c r="AK6" s="402">
        <v>0</v>
      </c>
      <c r="AL6" s="402">
        <v>0</v>
      </c>
      <c r="AM6" s="402">
        <v>0</v>
      </c>
      <c r="AN6" s="402">
        <v>0</v>
      </c>
      <c r="AO6" s="402">
        <v>0</v>
      </c>
      <c r="AP6" s="402">
        <v>0</v>
      </c>
      <c r="AQ6" s="402">
        <v>0</v>
      </c>
      <c r="AR6" s="402">
        <v>0</v>
      </c>
      <c r="AS6" s="402">
        <v>0</v>
      </c>
      <c r="AT6" s="402">
        <v>0</v>
      </c>
      <c r="AU6" s="402">
        <v>0</v>
      </c>
      <c r="AV6" s="402">
        <v>231.47411666314397</v>
      </c>
      <c r="AW6" s="402">
        <v>325.20902588180275</v>
      </c>
      <c r="AX6" s="402">
        <v>365.13545224968743</v>
      </c>
      <c r="AY6" s="402">
        <v>437.39160512525461</v>
      </c>
      <c r="AZ6" s="402">
        <v>443.26224191823394</v>
      </c>
      <c r="BA6" s="402">
        <v>488.61175918926864</v>
      </c>
      <c r="BB6" s="402">
        <v>528.58293270578872</v>
      </c>
      <c r="BC6" s="402">
        <v>566.36950568822147</v>
      </c>
      <c r="BD6" s="402">
        <v>607.03198548293733</v>
      </c>
      <c r="BE6" s="402">
        <v>673.62344552251193</v>
      </c>
      <c r="BF6" s="402">
        <v>762.23</v>
      </c>
      <c r="BG6" s="402">
        <v>793.54721823565706</v>
      </c>
      <c r="BH6" s="402">
        <v>842.13</v>
      </c>
      <c r="BI6" s="402">
        <v>923.7647969778385</v>
      </c>
      <c r="BJ6" s="402">
        <v>972.69087379439623</v>
      </c>
      <c r="BK6" s="402">
        <v>1039.8247158707195</v>
      </c>
      <c r="BL6" s="402">
        <v>1105.9393085337213</v>
      </c>
      <c r="BM6" s="402">
        <v>1192.1009182195146</v>
      </c>
      <c r="BN6" s="402">
        <v>1220.2044423261623</v>
      </c>
      <c r="BO6" s="402">
        <v>1314.7165739259212</v>
      </c>
      <c r="BP6" s="402">
        <v>1390.6353122046253</v>
      </c>
      <c r="BQ6" s="402">
        <v>1463.3914453663692</v>
      </c>
      <c r="BR6" s="402">
        <v>1717.304349681425</v>
      </c>
      <c r="BS6" s="402">
        <v>1834.7090892979174</v>
      </c>
      <c r="BT6" s="402">
        <v>1896.9720008984343</v>
      </c>
      <c r="BU6" s="402">
        <v>1976.4138871008565</v>
      </c>
      <c r="BV6" s="402">
        <v>2132.4357766173994</v>
      </c>
      <c r="BW6" s="402">
        <v>2281.0679777317291</v>
      </c>
      <c r="BX6" s="403">
        <v>2421.3798050667424</v>
      </c>
      <c r="BY6" s="403">
        <v>2600.6671555407124</v>
      </c>
      <c r="BZ6" s="404">
        <v>2853.4154903654576</v>
      </c>
    </row>
    <row r="7" spans="1:78" x14ac:dyDescent="0.2">
      <c r="B7" s="321" t="s">
        <v>326</v>
      </c>
      <c r="C7" s="321"/>
      <c r="D7" s="402">
        <v>0</v>
      </c>
      <c r="E7" s="402">
        <v>0</v>
      </c>
      <c r="F7" s="402">
        <v>0</v>
      </c>
      <c r="G7" s="402">
        <v>0</v>
      </c>
      <c r="H7" s="402">
        <v>0</v>
      </c>
      <c r="I7" s="402">
        <v>0</v>
      </c>
      <c r="J7" s="402">
        <v>0</v>
      </c>
      <c r="K7" s="402">
        <v>0</v>
      </c>
      <c r="L7" s="402">
        <v>0</v>
      </c>
      <c r="M7" s="402">
        <v>0</v>
      </c>
      <c r="N7" s="402">
        <v>0</v>
      </c>
      <c r="O7" s="402">
        <v>0</v>
      </c>
      <c r="P7" s="402">
        <v>0</v>
      </c>
      <c r="Q7" s="402">
        <v>0</v>
      </c>
      <c r="R7" s="402">
        <v>0</v>
      </c>
      <c r="S7" s="402">
        <v>0</v>
      </c>
      <c r="T7" s="402">
        <v>0</v>
      </c>
      <c r="U7" s="402">
        <v>0</v>
      </c>
      <c r="V7" s="402">
        <v>0</v>
      </c>
      <c r="W7" s="402">
        <v>0</v>
      </c>
      <c r="X7" s="402">
        <v>0</v>
      </c>
      <c r="Y7" s="402">
        <v>0</v>
      </c>
      <c r="Z7" s="402">
        <v>0</v>
      </c>
      <c r="AA7" s="402">
        <v>0</v>
      </c>
      <c r="AB7" s="402">
        <v>0</v>
      </c>
      <c r="AC7" s="402">
        <v>0</v>
      </c>
      <c r="AD7" s="402">
        <v>0</v>
      </c>
      <c r="AE7" s="402">
        <v>0</v>
      </c>
      <c r="AF7" s="402">
        <v>0</v>
      </c>
      <c r="AG7" s="402">
        <v>0</v>
      </c>
      <c r="AH7" s="402">
        <v>0</v>
      </c>
      <c r="AI7" s="402">
        <v>0</v>
      </c>
      <c r="AJ7" s="402">
        <v>0</v>
      </c>
      <c r="AK7" s="402">
        <v>0</v>
      </c>
      <c r="AL7" s="402">
        <v>0</v>
      </c>
      <c r="AM7" s="402">
        <v>0</v>
      </c>
      <c r="AN7" s="402">
        <v>0</v>
      </c>
      <c r="AO7" s="402">
        <v>0</v>
      </c>
      <c r="AP7" s="402">
        <v>0</v>
      </c>
      <c r="AQ7" s="402">
        <v>0</v>
      </c>
      <c r="AR7" s="402">
        <v>0</v>
      </c>
      <c r="AS7" s="402">
        <v>0</v>
      </c>
      <c r="AT7" s="402">
        <v>0</v>
      </c>
      <c r="AU7" s="402">
        <v>0</v>
      </c>
      <c r="AV7" s="402">
        <v>1236.2204590686167</v>
      </c>
      <c r="AW7" s="402">
        <v>1736.8250803346616</v>
      </c>
      <c r="AX7" s="402">
        <v>1938.6567415590337</v>
      </c>
      <c r="AY7" s="402">
        <v>2356.4150170875105</v>
      </c>
      <c r="AZ7" s="402">
        <v>2842.0259956222508</v>
      </c>
      <c r="BA7" s="402">
        <v>3091.4517961447359</v>
      </c>
      <c r="BB7" s="402">
        <v>3258.3114352948169</v>
      </c>
      <c r="BC7" s="402">
        <v>3408.5922572418208</v>
      </c>
      <c r="BD7" s="402">
        <v>3589.6378004004227</v>
      </c>
      <c r="BE7" s="402">
        <v>3861.7406212620726</v>
      </c>
      <c r="BF7" s="402">
        <v>4105.2438886240434</v>
      </c>
      <c r="BG7" s="402">
        <v>4388.6272675576192</v>
      </c>
      <c r="BH7" s="402">
        <v>4628.2520000000004</v>
      </c>
      <c r="BI7" s="402">
        <v>4869.6964021188787</v>
      </c>
      <c r="BJ7" s="402">
        <v>5122.9964421995737</v>
      </c>
      <c r="BK7" s="402">
        <v>5468.0760196496631</v>
      </c>
      <c r="BL7" s="402">
        <v>5799.6705914329377</v>
      </c>
      <c r="BM7" s="402">
        <v>6277.2924692415208</v>
      </c>
      <c r="BN7" s="402">
        <v>6456.118999717567</v>
      </c>
      <c r="BO7" s="402">
        <v>6899.7753096582774</v>
      </c>
      <c r="BP7" s="402">
        <v>7419.4275888724915</v>
      </c>
      <c r="BQ7" s="402">
        <v>7528.3277963936862</v>
      </c>
      <c r="BR7" s="402">
        <v>7070.966334335757</v>
      </c>
      <c r="BS7" s="402">
        <v>6632.0880013466494</v>
      </c>
      <c r="BT7" s="402">
        <v>5138.3005447814785</v>
      </c>
      <c r="BU7" s="402">
        <v>3461.7013582053441</v>
      </c>
      <c r="BV7" s="402">
        <v>2014.4652882014968</v>
      </c>
      <c r="BW7" s="402">
        <v>378.65347662373586</v>
      </c>
      <c r="BX7" s="403">
        <v>57.418235254118784</v>
      </c>
      <c r="BY7" s="403">
        <v>58.871897824977758</v>
      </c>
      <c r="BZ7" s="404">
        <v>60.242411798660342</v>
      </c>
    </row>
    <row r="8" spans="1:78" x14ac:dyDescent="0.2">
      <c r="B8" s="321" t="s">
        <v>325</v>
      </c>
      <c r="C8" s="321"/>
      <c r="D8" s="402">
        <v>0</v>
      </c>
      <c r="E8" s="402">
        <v>0</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0</v>
      </c>
      <c r="AI8" s="402">
        <v>0</v>
      </c>
      <c r="AJ8" s="402">
        <v>0</v>
      </c>
      <c r="AK8" s="402">
        <v>0</v>
      </c>
      <c r="AL8" s="402">
        <v>0</v>
      </c>
      <c r="AM8" s="402">
        <v>0</v>
      </c>
      <c r="AN8" s="402">
        <v>0</v>
      </c>
      <c r="AO8" s="402">
        <v>0</v>
      </c>
      <c r="AP8" s="402">
        <v>0</v>
      </c>
      <c r="AQ8" s="402">
        <v>0</v>
      </c>
      <c r="AR8" s="402">
        <v>0</v>
      </c>
      <c r="AS8" s="402">
        <v>0</v>
      </c>
      <c r="AT8" s="402">
        <v>0</v>
      </c>
      <c r="AU8" s="402">
        <v>0</v>
      </c>
      <c r="AV8" s="402">
        <v>505.50842426823931</v>
      </c>
      <c r="AW8" s="402">
        <v>710.21289378353549</v>
      </c>
      <c r="AX8" s="402">
        <v>820.7658061912789</v>
      </c>
      <c r="AY8" s="402">
        <v>1007.9813777872349</v>
      </c>
      <c r="AZ8" s="402">
        <v>1212.5307624595152</v>
      </c>
      <c r="BA8" s="402">
        <v>1373.3434446659953</v>
      </c>
      <c r="BB8" s="402">
        <v>1529.2386319993936</v>
      </c>
      <c r="BC8" s="402">
        <v>1685.0312370699578</v>
      </c>
      <c r="BD8" s="402">
        <v>1846.9692141166404</v>
      </c>
      <c r="BE8" s="402">
        <v>2044.6946975616393</v>
      </c>
      <c r="BF8" s="402">
        <v>2184.4949999999999</v>
      </c>
      <c r="BG8" s="402">
        <v>2399.912471946795</v>
      </c>
      <c r="BH8" s="402">
        <v>2608.7809999999999</v>
      </c>
      <c r="BI8" s="402">
        <v>2824.8410963032829</v>
      </c>
      <c r="BJ8" s="402">
        <v>3059.7591478660306</v>
      </c>
      <c r="BK8" s="402">
        <v>3359.1290942770729</v>
      </c>
      <c r="BL8" s="402">
        <v>3619.5934670833412</v>
      </c>
      <c r="BM8" s="402">
        <v>3989.1991157989637</v>
      </c>
      <c r="BN8" s="402">
        <v>4200.2916762362729</v>
      </c>
      <c r="BO8" s="402">
        <v>4351.2435542558051</v>
      </c>
      <c r="BP8" s="402">
        <v>4620.0866791328817</v>
      </c>
      <c r="BQ8" s="402">
        <v>4770.7953469207459</v>
      </c>
      <c r="BR8" s="402">
        <v>5009.9905589028167</v>
      </c>
      <c r="BS8" s="402">
        <v>4766.3278780454339</v>
      </c>
      <c r="BT8" s="402">
        <v>4478.3398482512839</v>
      </c>
      <c r="BU8" s="402">
        <v>3953.1132841717131</v>
      </c>
      <c r="BV8" s="402">
        <v>3580.5349560696386</v>
      </c>
      <c r="BW8" s="402">
        <v>3055.3167331570576</v>
      </c>
      <c r="BX8" s="403">
        <v>2773.637906685346</v>
      </c>
      <c r="BY8" s="403">
        <v>2607.4155686318413</v>
      </c>
      <c r="BZ8" s="404">
        <v>2447.2820398479967</v>
      </c>
    </row>
    <row r="9" spans="1:78" ht="26.25" customHeight="1" x14ac:dyDescent="0.2">
      <c r="A9" s="305"/>
      <c r="B9" s="287" t="s">
        <v>443</v>
      </c>
      <c r="C9" s="405"/>
      <c r="D9" s="402">
        <v>0</v>
      </c>
      <c r="E9" s="402">
        <v>0</v>
      </c>
      <c r="F9" s="402">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0</v>
      </c>
      <c r="AV9" s="402">
        <v>0</v>
      </c>
      <c r="AW9" s="402">
        <v>0</v>
      </c>
      <c r="AX9" s="402">
        <v>0</v>
      </c>
      <c r="AY9" s="402">
        <v>0</v>
      </c>
      <c r="AZ9" s="402">
        <v>0</v>
      </c>
      <c r="BA9" s="402">
        <v>0</v>
      </c>
      <c r="BB9" s="402">
        <v>0</v>
      </c>
      <c r="BC9" s="402">
        <v>0</v>
      </c>
      <c r="BD9" s="402">
        <v>0</v>
      </c>
      <c r="BE9" s="402">
        <v>0</v>
      </c>
      <c r="BF9" s="402">
        <v>6</v>
      </c>
      <c r="BG9" s="402">
        <v>6</v>
      </c>
      <c r="BH9" s="402">
        <v>7</v>
      </c>
      <c r="BI9" s="402">
        <v>7</v>
      </c>
      <c r="BJ9" s="402">
        <v>8</v>
      </c>
      <c r="BK9" s="402">
        <v>11</v>
      </c>
      <c r="BL9" s="402">
        <v>9</v>
      </c>
      <c r="BM9" s="402">
        <v>10</v>
      </c>
      <c r="BN9" s="402">
        <v>10.890517425084694</v>
      </c>
      <c r="BO9" s="402">
        <v>12.136140054957304</v>
      </c>
      <c r="BP9" s="402">
        <v>13.348137721212947</v>
      </c>
      <c r="BQ9" s="402">
        <v>13.702305472355061</v>
      </c>
      <c r="BR9" s="402">
        <v>13.70419709904372</v>
      </c>
      <c r="BS9" s="402">
        <v>13.607782300753563</v>
      </c>
      <c r="BT9" s="402">
        <v>13.191077208965412</v>
      </c>
      <c r="BU9" s="402">
        <v>10.759474644524165</v>
      </c>
      <c r="BV9" s="402">
        <v>8.8532774676877199</v>
      </c>
      <c r="BW9" s="402">
        <v>6.5476852445892693</v>
      </c>
      <c r="BX9" s="403">
        <v>6.0176846103160804</v>
      </c>
      <c r="BY9" s="403">
        <v>6.0343185698615125</v>
      </c>
      <c r="BZ9" s="404">
        <v>6.1419969917506458</v>
      </c>
    </row>
    <row r="10" spans="1:78" ht="25.5" customHeight="1" x14ac:dyDescent="0.25">
      <c r="A10" s="305"/>
      <c r="B10" s="406" t="s">
        <v>167</v>
      </c>
      <c r="C10" s="405"/>
      <c r="D10" s="398">
        <f>SUM(D11:D12)</f>
        <v>0</v>
      </c>
      <c r="E10" s="398">
        <f t="shared" ref="E10:BP10" si="4">SUM(E11:E12)</f>
        <v>0</v>
      </c>
      <c r="F10" s="398">
        <f t="shared" si="4"/>
        <v>0</v>
      </c>
      <c r="G10" s="398">
        <f t="shared" si="4"/>
        <v>0</v>
      </c>
      <c r="H10" s="398">
        <f t="shared" si="4"/>
        <v>0</v>
      </c>
      <c r="I10" s="398">
        <f t="shared" si="4"/>
        <v>0</v>
      </c>
      <c r="J10" s="398">
        <f t="shared" si="4"/>
        <v>0</v>
      </c>
      <c r="K10" s="398">
        <f t="shared" si="4"/>
        <v>0</v>
      </c>
      <c r="L10" s="398">
        <f t="shared" si="4"/>
        <v>0</v>
      </c>
      <c r="M10" s="398">
        <f t="shared" si="4"/>
        <v>0</v>
      </c>
      <c r="N10" s="398">
        <f t="shared" si="4"/>
        <v>0</v>
      </c>
      <c r="O10" s="398">
        <f t="shared" si="4"/>
        <v>0</v>
      </c>
      <c r="P10" s="398">
        <f t="shared" si="4"/>
        <v>0</v>
      </c>
      <c r="Q10" s="398">
        <f t="shared" si="4"/>
        <v>0</v>
      </c>
      <c r="R10" s="398">
        <f t="shared" si="4"/>
        <v>0</v>
      </c>
      <c r="S10" s="398">
        <f t="shared" si="4"/>
        <v>0</v>
      </c>
      <c r="T10" s="398">
        <f t="shared" si="4"/>
        <v>0</v>
      </c>
      <c r="U10" s="398">
        <f t="shared" si="4"/>
        <v>0</v>
      </c>
      <c r="V10" s="398">
        <f t="shared" si="4"/>
        <v>0</v>
      </c>
      <c r="W10" s="398">
        <f t="shared" si="4"/>
        <v>0</v>
      </c>
      <c r="X10" s="398">
        <f t="shared" si="4"/>
        <v>0</v>
      </c>
      <c r="Y10" s="398">
        <f t="shared" si="4"/>
        <v>0</v>
      </c>
      <c r="Z10" s="398">
        <f t="shared" si="4"/>
        <v>0</v>
      </c>
      <c r="AA10" s="398">
        <f t="shared" si="4"/>
        <v>0</v>
      </c>
      <c r="AB10" s="398">
        <f t="shared" si="4"/>
        <v>0</v>
      </c>
      <c r="AC10" s="398">
        <f t="shared" si="4"/>
        <v>0</v>
      </c>
      <c r="AD10" s="398">
        <f t="shared" si="4"/>
        <v>0</v>
      </c>
      <c r="AE10" s="398">
        <f t="shared" si="4"/>
        <v>0</v>
      </c>
      <c r="AF10" s="398">
        <f t="shared" si="4"/>
        <v>0</v>
      </c>
      <c r="AG10" s="398">
        <f t="shared" si="4"/>
        <v>0</v>
      </c>
      <c r="AH10" s="398">
        <f t="shared" si="4"/>
        <v>0</v>
      </c>
      <c r="AI10" s="398">
        <f t="shared" si="4"/>
        <v>0</v>
      </c>
      <c r="AJ10" s="398">
        <f t="shared" si="4"/>
        <v>0</v>
      </c>
      <c r="AK10" s="398">
        <f t="shared" si="4"/>
        <v>0</v>
      </c>
      <c r="AL10" s="398">
        <f t="shared" si="4"/>
        <v>0</v>
      </c>
      <c r="AM10" s="398">
        <f t="shared" si="4"/>
        <v>0</v>
      </c>
      <c r="AN10" s="398">
        <f t="shared" si="4"/>
        <v>0</v>
      </c>
      <c r="AO10" s="398">
        <f t="shared" si="4"/>
        <v>0</v>
      </c>
      <c r="AP10" s="398">
        <f t="shared" si="4"/>
        <v>0</v>
      </c>
      <c r="AQ10" s="398">
        <f t="shared" si="4"/>
        <v>0</v>
      </c>
      <c r="AR10" s="398">
        <f t="shared" si="4"/>
        <v>0</v>
      </c>
      <c r="AS10" s="398">
        <f t="shared" si="4"/>
        <v>0</v>
      </c>
      <c r="AT10" s="398">
        <f t="shared" si="4"/>
        <v>0</v>
      </c>
      <c r="AU10" s="398">
        <f t="shared" si="4"/>
        <v>0</v>
      </c>
      <c r="AV10" s="398">
        <f t="shared" si="4"/>
        <v>0</v>
      </c>
      <c r="AW10" s="398">
        <f t="shared" si="4"/>
        <v>0</v>
      </c>
      <c r="AX10" s="398">
        <f t="shared" si="4"/>
        <v>0</v>
      </c>
      <c r="AY10" s="398">
        <f t="shared" si="4"/>
        <v>0</v>
      </c>
      <c r="AZ10" s="398">
        <f t="shared" si="4"/>
        <v>0</v>
      </c>
      <c r="BA10" s="398">
        <f t="shared" si="4"/>
        <v>0</v>
      </c>
      <c r="BB10" s="398">
        <f t="shared" si="4"/>
        <v>0</v>
      </c>
      <c r="BC10" s="398">
        <f t="shared" si="4"/>
        <v>0</v>
      </c>
      <c r="BD10" s="398">
        <f t="shared" si="4"/>
        <v>0</v>
      </c>
      <c r="BE10" s="398">
        <f t="shared" si="4"/>
        <v>0</v>
      </c>
      <c r="BF10" s="398">
        <f t="shared" si="4"/>
        <v>0</v>
      </c>
      <c r="BG10" s="398">
        <f t="shared" si="4"/>
        <v>0</v>
      </c>
      <c r="BH10" s="398">
        <f t="shared" si="4"/>
        <v>0</v>
      </c>
      <c r="BI10" s="398">
        <f t="shared" si="4"/>
        <v>0</v>
      </c>
      <c r="BJ10" s="398">
        <f t="shared" si="4"/>
        <v>0</v>
      </c>
      <c r="BK10" s="398">
        <f t="shared" si="4"/>
        <v>0</v>
      </c>
      <c r="BL10" s="398">
        <f t="shared" si="4"/>
        <v>0</v>
      </c>
      <c r="BM10" s="398">
        <f t="shared" si="4"/>
        <v>0</v>
      </c>
      <c r="BN10" s="398">
        <f t="shared" si="4"/>
        <v>0</v>
      </c>
      <c r="BO10" s="398">
        <f t="shared" si="4"/>
        <v>0</v>
      </c>
      <c r="BP10" s="398">
        <f t="shared" si="4"/>
        <v>0</v>
      </c>
      <c r="BQ10" s="398">
        <f t="shared" ref="BQ10:BZ10" si="5">SUM(BQ11:BQ12)</f>
        <v>160.53506744000006</v>
      </c>
      <c r="BR10" s="398">
        <f t="shared" si="5"/>
        <v>1564.5904814800003</v>
      </c>
      <c r="BS10" s="398">
        <f t="shared" si="5"/>
        <v>3004.5842815999981</v>
      </c>
      <c r="BT10" s="398">
        <f t="shared" si="5"/>
        <v>5160.378873407516</v>
      </c>
      <c r="BU10" s="398">
        <f t="shared" si="5"/>
        <v>8280.6251445288799</v>
      </c>
      <c r="BV10" s="398">
        <f t="shared" si="5"/>
        <v>11279.724972688986</v>
      </c>
      <c r="BW10" s="398">
        <f t="shared" si="5"/>
        <v>14509.063111772975</v>
      </c>
      <c r="BX10" s="399">
        <f t="shared" si="5"/>
        <v>15908.751526504282</v>
      </c>
      <c r="BY10" s="399">
        <f t="shared" si="5"/>
        <v>16781.670885475884</v>
      </c>
      <c r="BZ10" s="400">
        <f t="shared" si="5"/>
        <v>17689.24988463091</v>
      </c>
    </row>
    <row r="11" spans="1:78" x14ac:dyDescent="0.2">
      <c r="A11" s="305"/>
      <c r="B11" s="407" t="s">
        <v>326</v>
      </c>
      <c r="C11" s="405"/>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0</v>
      </c>
      <c r="AI11" s="402">
        <v>0</v>
      </c>
      <c r="AJ11" s="402">
        <v>0</v>
      </c>
      <c r="AK11" s="402">
        <v>0</v>
      </c>
      <c r="AL11" s="402">
        <v>0</v>
      </c>
      <c r="AM11" s="402">
        <v>0</v>
      </c>
      <c r="AN11" s="402">
        <v>0</v>
      </c>
      <c r="AO11" s="402">
        <v>0</v>
      </c>
      <c r="AP11" s="402">
        <v>0</v>
      </c>
      <c r="AQ11" s="402">
        <v>0</v>
      </c>
      <c r="AR11" s="402">
        <v>0</v>
      </c>
      <c r="AS11" s="402">
        <v>0</v>
      </c>
      <c r="AT11" s="402">
        <v>0</v>
      </c>
      <c r="AU11" s="402">
        <v>0</v>
      </c>
      <c r="AV11" s="402">
        <v>0</v>
      </c>
      <c r="AW11" s="402">
        <v>0</v>
      </c>
      <c r="AX11" s="402">
        <v>0</v>
      </c>
      <c r="AY11" s="402">
        <v>0</v>
      </c>
      <c r="AZ11" s="402">
        <v>0</v>
      </c>
      <c r="BA11" s="402">
        <v>0</v>
      </c>
      <c r="BB11" s="402">
        <v>0</v>
      </c>
      <c r="BC11" s="402">
        <v>0</v>
      </c>
      <c r="BD11" s="402">
        <v>0</v>
      </c>
      <c r="BE11" s="402">
        <v>0</v>
      </c>
      <c r="BF11" s="402">
        <v>0</v>
      </c>
      <c r="BG11" s="402">
        <v>0</v>
      </c>
      <c r="BH11" s="402">
        <v>0</v>
      </c>
      <c r="BI11" s="402">
        <v>0</v>
      </c>
      <c r="BJ11" s="402">
        <v>0</v>
      </c>
      <c r="BK11" s="402">
        <v>0</v>
      </c>
      <c r="BL11" s="402">
        <v>0</v>
      </c>
      <c r="BM11" s="402">
        <v>0</v>
      </c>
      <c r="BN11" s="402">
        <v>0</v>
      </c>
      <c r="BO11" s="402">
        <v>0</v>
      </c>
      <c r="BP11" s="402">
        <v>0</v>
      </c>
      <c r="BQ11" s="402">
        <v>145.66823881438239</v>
      </c>
      <c r="BR11" s="402">
        <v>1436.2081898445697</v>
      </c>
      <c r="BS11" s="402">
        <v>2723.0163881055287</v>
      </c>
      <c r="BT11" s="402">
        <v>4480.8875714838669</v>
      </c>
      <c r="BU11" s="402">
        <v>6937.7415200599007</v>
      </c>
      <c r="BV11" s="402">
        <v>9520.8469265952372</v>
      </c>
      <c r="BW11" s="402">
        <v>12227.578485847927</v>
      </c>
      <c r="BX11" s="403">
        <v>13245.287940795526</v>
      </c>
      <c r="BY11" s="403">
        <v>13786.495350422581</v>
      </c>
      <c r="BZ11" s="404">
        <v>14341.688566072529</v>
      </c>
    </row>
    <row r="12" spans="1:78" x14ac:dyDescent="0.2">
      <c r="A12" s="305"/>
      <c r="B12" s="407" t="s">
        <v>325</v>
      </c>
      <c r="C12" s="405"/>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0</v>
      </c>
      <c r="AI12" s="402">
        <v>0</v>
      </c>
      <c r="AJ12" s="402">
        <v>0</v>
      </c>
      <c r="AK12" s="402">
        <v>0</v>
      </c>
      <c r="AL12" s="402">
        <v>0</v>
      </c>
      <c r="AM12" s="402">
        <v>0</v>
      </c>
      <c r="AN12" s="402">
        <v>0</v>
      </c>
      <c r="AO12" s="402">
        <v>0</v>
      </c>
      <c r="AP12" s="402">
        <v>0</v>
      </c>
      <c r="AQ12" s="402">
        <v>0</v>
      </c>
      <c r="AR12" s="402">
        <v>0</v>
      </c>
      <c r="AS12" s="402">
        <v>0</v>
      </c>
      <c r="AT12" s="402">
        <v>0</v>
      </c>
      <c r="AU12" s="402">
        <v>0</v>
      </c>
      <c r="AV12" s="402">
        <v>0</v>
      </c>
      <c r="AW12" s="402">
        <v>0</v>
      </c>
      <c r="AX12" s="402">
        <v>0</v>
      </c>
      <c r="AY12" s="402">
        <v>0</v>
      </c>
      <c r="AZ12" s="402">
        <v>0</v>
      </c>
      <c r="BA12" s="402">
        <v>0</v>
      </c>
      <c r="BB12" s="402">
        <v>0</v>
      </c>
      <c r="BC12" s="402">
        <v>0</v>
      </c>
      <c r="BD12" s="402">
        <v>0</v>
      </c>
      <c r="BE12" s="402">
        <v>0</v>
      </c>
      <c r="BF12" s="402">
        <v>0</v>
      </c>
      <c r="BG12" s="402">
        <v>0</v>
      </c>
      <c r="BH12" s="402">
        <v>0</v>
      </c>
      <c r="BI12" s="402">
        <v>0</v>
      </c>
      <c r="BJ12" s="402">
        <v>0</v>
      </c>
      <c r="BK12" s="402">
        <v>0</v>
      </c>
      <c r="BL12" s="402">
        <v>0</v>
      </c>
      <c r="BM12" s="402">
        <v>0</v>
      </c>
      <c r="BN12" s="402">
        <v>0</v>
      </c>
      <c r="BO12" s="402">
        <v>0</v>
      </c>
      <c r="BP12" s="402">
        <v>0</v>
      </c>
      <c r="BQ12" s="402">
        <v>14.866828625617664</v>
      </c>
      <c r="BR12" s="402">
        <v>128.38229163543059</v>
      </c>
      <c r="BS12" s="402">
        <v>281.56789349446962</v>
      </c>
      <c r="BT12" s="402">
        <v>679.49130192364908</v>
      </c>
      <c r="BU12" s="402">
        <v>1342.8836244689794</v>
      </c>
      <c r="BV12" s="402">
        <v>1758.8780460937494</v>
      </c>
      <c r="BW12" s="402">
        <v>2281.4846259250489</v>
      </c>
      <c r="BX12" s="403">
        <v>2663.4635857087551</v>
      </c>
      <c r="BY12" s="403">
        <v>2995.1755350533008</v>
      </c>
      <c r="BZ12" s="404">
        <v>3347.5613185583793</v>
      </c>
    </row>
    <row r="13" spans="1:78" ht="27" customHeight="1" x14ac:dyDescent="0.25">
      <c r="A13" s="408"/>
      <c r="B13" s="409" t="s">
        <v>443</v>
      </c>
      <c r="C13" s="405"/>
      <c r="D13" s="402"/>
      <c r="E13" s="402"/>
      <c r="F13" s="402"/>
      <c r="G13" s="402"/>
      <c r="H13" s="402"/>
      <c r="I13" s="402"/>
      <c r="J13" s="402"/>
      <c r="K13" s="402"/>
      <c r="L13" s="402"/>
      <c r="M13" s="402"/>
      <c r="N13" s="402"/>
      <c r="O13" s="402"/>
      <c r="P13" s="402"/>
      <c r="Q13" s="402"/>
      <c r="R13" s="402"/>
      <c r="S13" s="402"/>
      <c r="T13" s="402"/>
      <c r="U13" s="402"/>
      <c r="V13" s="402"/>
      <c r="W13" s="402"/>
      <c r="X13" s="402"/>
      <c r="Y13" s="402"/>
      <c r="Z13" s="402"/>
      <c r="AA13" s="402"/>
      <c r="AB13" s="402"/>
      <c r="AC13" s="402"/>
      <c r="AD13" s="402"/>
      <c r="AE13" s="402"/>
      <c r="AF13" s="402"/>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2"/>
      <c r="BM13" s="402"/>
      <c r="BN13" s="402"/>
      <c r="BO13" s="402"/>
      <c r="BP13" s="402"/>
      <c r="BQ13" s="402">
        <v>0.30564139441048421</v>
      </c>
      <c r="BR13" s="402">
        <v>5.721569022334136</v>
      </c>
      <c r="BS13" s="402">
        <v>11.308480768204046</v>
      </c>
      <c r="BT13" s="402">
        <v>18.514200409908543</v>
      </c>
      <c r="BU13" s="402">
        <v>29.708894871105084</v>
      </c>
      <c r="BV13" s="402">
        <v>40.468944981769425</v>
      </c>
      <c r="BW13" s="402">
        <v>52.055034872661935</v>
      </c>
      <c r="BX13" s="403">
        <v>57.076780844707379</v>
      </c>
      <c r="BY13" s="403">
        <v>60.208605919988599</v>
      </c>
      <c r="BZ13" s="404">
        <v>63.464781462596562</v>
      </c>
    </row>
    <row r="14" spans="1:78" s="230" customFormat="1" ht="25.5" customHeight="1" x14ac:dyDescent="0.25">
      <c r="A14" s="408"/>
      <c r="B14" s="410" t="s">
        <v>125</v>
      </c>
      <c r="C14" s="411"/>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8"/>
      <c r="AO14" s="398"/>
      <c r="AP14" s="398"/>
      <c r="AQ14" s="398"/>
      <c r="AR14" s="398"/>
      <c r="AS14" s="398"/>
      <c r="AT14" s="398"/>
      <c r="AU14" s="398"/>
      <c r="AV14" s="398"/>
      <c r="AW14" s="398"/>
      <c r="AX14" s="398"/>
      <c r="AY14" s="398"/>
      <c r="AZ14" s="398"/>
      <c r="BA14" s="398"/>
      <c r="BB14" s="398"/>
      <c r="BC14" s="398"/>
      <c r="BD14" s="398"/>
      <c r="BE14" s="398"/>
      <c r="BF14" s="398"/>
      <c r="BG14" s="398"/>
      <c r="BH14" s="398"/>
      <c r="BI14" s="398"/>
      <c r="BJ14" s="398"/>
      <c r="BK14" s="398"/>
      <c r="BL14" s="398"/>
      <c r="BM14" s="398"/>
      <c r="BN14" s="398"/>
      <c r="BO14" s="398"/>
      <c r="BP14" s="398"/>
      <c r="BQ14" s="398">
        <v>4.7691617500000003</v>
      </c>
      <c r="BR14" s="398">
        <v>6.040064700000003</v>
      </c>
      <c r="BS14" s="398">
        <v>6.9357352999999913</v>
      </c>
      <c r="BT14" s="398">
        <v>7.3484010500000174</v>
      </c>
      <c r="BU14" s="398">
        <v>8.0522370775507959</v>
      </c>
      <c r="BV14" s="398">
        <v>8.8338337090728611</v>
      </c>
      <c r="BW14" s="398">
        <v>9.5244618516281108</v>
      </c>
      <c r="BX14" s="399">
        <v>10.265828623978877</v>
      </c>
      <c r="BY14" s="399">
        <v>11.030176448161654</v>
      </c>
      <c r="BZ14" s="400">
        <v>11.816981963902494</v>
      </c>
    </row>
    <row r="15" spans="1:78" s="230" customFormat="1" ht="26.25" customHeight="1" x14ac:dyDescent="0.25">
      <c r="B15" s="401" t="s">
        <v>127</v>
      </c>
      <c r="C15" s="411"/>
      <c r="D15" s="398">
        <v>0</v>
      </c>
      <c r="E15" s="398">
        <v>0</v>
      </c>
      <c r="F15" s="398">
        <v>0</v>
      </c>
      <c r="G15" s="398">
        <v>0</v>
      </c>
      <c r="H15" s="398">
        <v>0</v>
      </c>
      <c r="I15" s="398">
        <v>0</v>
      </c>
      <c r="J15" s="398">
        <v>0</v>
      </c>
      <c r="K15" s="398">
        <v>0</v>
      </c>
      <c r="L15" s="398">
        <v>0</v>
      </c>
      <c r="M15" s="398">
        <v>0</v>
      </c>
      <c r="N15" s="398">
        <v>0</v>
      </c>
      <c r="O15" s="398">
        <v>0</v>
      </c>
      <c r="P15" s="398">
        <v>0</v>
      </c>
      <c r="Q15" s="398">
        <v>0</v>
      </c>
      <c r="R15" s="398">
        <v>0</v>
      </c>
      <c r="S15" s="398">
        <v>0</v>
      </c>
      <c r="T15" s="398">
        <v>0</v>
      </c>
      <c r="U15" s="398">
        <v>0</v>
      </c>
      <c r="V15" s="398">
        <v>0</v>
      </c>
      <c r="W15" s="398">
        <v>0</v>
      </c>
      <c r="X15" s="398">
        <v>0</v>
      </c>
      <c r="Y15" s="398">
        <v>0</v>
      </c>
      <c r="Z15" s="398">
        <v>0</v>
      </c>
      <c r="AA15" s="398">
        <v>6</v>
      </c>
      <c r="AB15" s="398">
        <v>23.2</v>
      </c>
      <c r="AC15" s="398">
        <f t="shared" ref="AC15:BZ15" si="6">SUM(AC16:AC18)</f>
        <v>35.799999999999997</v>
      </c>
      <c r="AD15" s="398">
        <f t="shared" si="6"/>
        <v>62.4</v>
      </c>
      <c r="AE15" s="398">
        <f t="shared" si="6"/>
        <v>95.9</v>
      </c>
      <c r="AF15" s="398">
        <f t="shared" si="6"/>
        <v>127.30000000000001</v>
      </c>
      <c r="AG15" s="398">
        <f t="shared" si="6"/>
        <v>166.7</v>
      </c>
      <c r="AH15" s="398">
        <f t="shared" si="6"/>
        <v>168</v>
      </c>
      <c r="AI15" s="398">
        <f t="shared" si="6"/>
        <v>201</v>
      </c>
      <c r="AJ15" s="398">
        <f t="shared" si="6"/>
        <v>260</v>
      </c>
      <c r="AK15" s="398">
        <f t="shared" si="6"/>
        <v>330</v>
      </c>
      <c r="AL15" s="398">
        <f t="shared" si="6"/>
        <v>403</v>
      </c>
      <c r="AM15" s="398">
        <f t="shared" si="6"/>
        <v>495</v>
      </c>
      <c r="AN15" s="398">
        <f t="shared" si="6"/>
        <v>576</v>
      </c>
      <c r="AO15" s="398">
        <f t="shared" si="6"/>
        <v>686</v>
      </c>
      <c r="AP15" s="398">
        <f t="shared" si="6"/>
        <v>779</v>
      </c>
      <c r="AQ15" s="398">
        <f t="shared" si="6"/>
        <v>897.38499999999999</v>
      </c>
      <c r="AR15" s="398">
        <f t="shared" si="6"/>
        <v>1003.4670000000001</v>
      </c>
      <c r="AS15" s="398">
        <f t="shared" si="6"/>
        <v>1158.527</v>
      </c>
      <c r="AT15" s="398">
        <f t="shared" si="6"/>
        <v>1382.009</v>
      </c>
      <c r="AU15" s="398">
        <f t="shared" si="6"/>
        <v>1706.221</v>
      </c>
      <c r="AV15" s="398">
        <f t="shared" si="6"/>
        <v>1553.4739999999999</v>
      </c>
      <c r="AW15" s="398">
        <f t="shared" si="6"/>
        <v>1795.461</v>
      </c>
      <c r="AX15" s="398">
        <f t="shared" si="6"/>
        <v>1962.682</v>
      </c>
      <c r="AY15" s="398">
        <f t="shared" si="6"/>
        <v>2194.1619999999998</v>
      </c>
      <c r="AZ15" s="398">
        <f t="shared" si="6"/>
        <v>2392.893</v>
      </c>
      <c r="BA15" s="398">
        <f t="shared" si="6"/>
        <v>2521.25</v>
      </c>
      <c r="BB15" s="398">
        <f t="shared" si="6"/>
        <v>2679.9749999999999</v>
      </c>
      <c r="BC15" s="398">
        <f t="shared" si="6"/>
        <v>2822.8040000000001</v>
      </c>
      <c r="BD15" s="398">
        <f t="shared" si="6"/>
        <v>2955.1210000000001</v>
      </c>
      <c r="BE15" s="398">
        <f t="shared" si="6"/>
        <v>3124.4597597447382</v>
      </c>
      <c r="BF15" s="398">
        <f t="shared" si="6"/>
        <v>3250.6787885787207</v>
      </c>
      <c r="BG15" s="398">
        <f t="shared" si="6"/>
        <v>3457.0445494205601</v>
      </c>
      <c r="BH15" s="398">
        <f t="shared" si="6"/>
        <v>3673.5859999999998</v>
      </c>
      <c r="BI15" s="398">
        <f t="shared" si="6"/>
        <v>3924.14037813</v>
      </c>
      <c r="BJ15" s="398">
        <f t="shared" si="6"/>
        <v>4149.40578293</v>
      </c>
      <c r="BK15" s="398">
        <f t="shared" si="6"/>
        <v>4444.4350972342991</v>
      </c>
      <c r="BL15" s="398">
        <f t="shared" si="6"/>
        <v>4734.8039219600005</v>
      </c>
      <c r="BM15" s="398">
        <f t="shared" si="6"/>
        <v>5106.2537628999999</v>
      </c>
      <c r="BN15" s="398">
        <f t="shared" si="6"/>
        <v>5227.7472379531791</v>
      </c>
      <c r="BO15" s="398">
        <f t="shared" si="6"/>
        <v>5339.4256940699997</v>
      </c>
      <c r="BP15" s="398">
        <f t="shared" si="6"/>
        <v>5475.6249157700013</v>
      </c>
      <c r="BQ15" s="398">
        <f t="shared" si="6"/>
        <v>5360.0751764300812</v>
      </c>
      <c r="BR15" s="398">
        <f t="shared" si="6"/>
        <v>5421.7736767999995</v>
      </c>
      <c r="BS15" s="398">
        <f t="shared" si="6"/>
        <v>5489.5433917499959</v>
      </c>
      <c r="BT15" s="398">
        <f t="shared" si="6"/>
        <v>5482.7675999399999</v>
      </c>
      <c r="BU15" s="398">
        <f t="shared" si="6"/>
        <v>5550.3681084442733</v>
      </c>
      <c r="BV15" s="398">
        <f t="shared" si="6"/>
        <v>5773.669091629059</v>
      </c>
      <c r="BW15" s="398">
        <f t="shared" si="6"/>
        <v>6013.7957945974595</v>
      </c>
      <c r="BX15" s="399">
        <f t="shared" si="6"/>
        <v>6301.9560712501534</v>
      </c>
      <c r="BY15" s="399">
        <f t="shared" si="6"/>
        <v>6534.3844758247933</v>
      </c>
      <c r="BZ15" s="400">
        <f t="shared" si="6"/>
        <v>6783.5743045899317</v>
      </c>
    </row>
    <row r="16" spans="1:78" x14ac:dyDescent="0.2">
      <c r="A16" s="305"/>
      <c r="B16" s="407" t="s">
        <v>442</v>
      </c>
      <c r="C16" s="405"/>
      <c r="D16" s="402">
        <v>0</v>
      </c>
      <c r="E16" s="402">
        <v>0</v>
      </c>
      <c r="F16" s="402">
        <v>0</v>
      </c>
      <c r="G16" s="402">
        <v>0</v>
      </c>
      <c r="H16" s="402">
        <v>0</v>
      </c>
      <c r="I16" s="402">
        <v>0</v>
      </c>
      <c r="J16" s="402">
        <v>0</v>
      </c>
      <c r="K16" s="402">
        <v>0</v>
      </c>
      <c r="L16" s="402">
        <v>0</v>
      </c>
      <c r="M16" s="402">
        <v>0</v>
      </c>
      <c r="N16" s="402">
        <v>0</v>
      </c>
      <c r="O16" s="402">
        <v>0</v>
      </c>
      <c r="P16" s="402">
        <v>0</v>
      </c>
      <c r="Q16" s="402">
        <v>0</v>
      </c>
      <c r="R16" s="402">
        <v>0</v>
      </c>
      <c r="S16" s="402">
        <v>0</v>
      </c>
      <c r="T16" s="402">
        <v>0</v>
      </c>
      <c r="U16" s="402">
        <v>0</v>
      </c>
      <c r="V16" s="402">
        <v>0</v>
      </c>
      <c r="W16" s="402">
        <v>0</v>
      </c>
      <c r="X16" s="402">
        <v>0</v>
      </c>
      <c r="Y16" s="402">
        <v>0</v>
      </c>
      <c r="Z16" s="402">
        <v>0</v>
      </c>
      <c r="AA16" s="402">
        <v>0</v>
      </c>
      <c r="AB16" s="402">
        <v>0</v>
      </c>
      <c r="AC16" s="402">
        <v>7.6447916666666655</v>
      </c>
      <c r="AD16" s="402">
        <v>13.060404095620544</v>
      </c>
      <c r="AE16" s="402">
        <v>19.217480173446685</v>
      </c>
      <c r="AF16" s="402">
        <v>24.278010196304265</v>
      </c>
      <c r="AG16" s="402">
        <v>30.829420382504928</v>
      </c>
      <c r="AH16" s="402">
        <v>29.110512129380052</v>
      </c>
      <c r="AI16" s="402">
        <v>33.549592894152475</v>
      </c>
      <c r="AJ16" s="402">
        <v>40.369007052134776</v>
      </c>
      <c r="AK16" s="402">
        <v>46.752225119122535</v>
      </c>
      <c r="AL16" s="402">
        <v>54.320191795418218</v>
      </c>
      <c r="AM16" s="402">
        <v>59.875101756018147</v>
      </c>
      <c r="AN16" s="402">
        <v>65.101994394921959</v>
      </c>
      <c r="AO16" s="402">
        <v>74.2190013532487</v>
      </c>
      <c r="AP16" s="402">
        <v>80.449906377863556</v>
      </c>
      <c r="AQ16" s="402">
        <v>90.01536154090887</v>
      </c>
      <c r="AR16" s="402">
        <v>97.347068426548574</v>
      </c>
      <c r="AS16" s="402">
        <v>106.17280948270272</v>
      </c>
      <c r="AT16" s="402">
        <v>124.86515488177545</v>
      </c>
      <c r="AU16" s="402">
        <v>152.5137354583984</v>
      </c>
      <c r="AV16" s="402">
        <v>0</v>
      </c>
      <c r="AW16" s="402">
        <v>0</v>
      </c>
      <c r="AX16" s="402">
        <v>0</v>
      </c>
      <c r="AY16" s="402">
        <v>0</v>
      </c>
      <c r="AZ16" s="402">
        <v>0</v>
      </c>
      <c r="BA16" s="402">
        <v>0</v>
      </c>
      <c r="BB16" s="402">
        <v>0</v>
      </c>
      <c r="BC16" s="402">
        <v>0</v>
      </c>
      <c r="BD16" s="402">
        <v>0</v>
      </c>
      <c r="BE16" s="402">
        <v>0</v>
      </c>
      <c r="BF16" s="402">
        <v>0</v>
      </c>
      <c r="BG16" s="402">
        <v>0</v>
      </c>
      <c r="BH16" s="402">
        <v>0</v>
      </c>
      <c r="BI16" s="402">
        <v>0</v>
      </c>
      <c r="BJ16" s="402">
        <v>0</v>
      </c>
      <c r="BK16" s="402">
        <v>0</v>
      </c>
      <c r="BL16" s="402">
        <v>0</v>
      </c>
      <c r="BM16" s="402">
        <v>0</v>
      </c>
      <c r="BN16" s="402">
        <v>0</v>
      </c>
      <c r="BO16" s="402">
        <v>0</v>
      </c>
      <c r="BP16" s="402">
        <v>0</v>
      </c>
      <c r="BQ16" s="402">
        <v>0</v>
      </c>
      <c r="BR16" s="402">
        <v>0</v>
      </c>
      <c r="BS16" s="402">
        <v>0</v>
      </c>
      <c r="BT16" s="402">
        <v>0</v>
      </c>
      <c r="BU16" s="402">
        <v>0</v>
      </c>
      <c r="BV16" s="402">
        <v>0</v>
      </c>
      <c r="BW16" s="402">
        <v>0</v>
      </c>
      <c r="BX16" s="403">
        <v>0</v>
      </c>
      <c r="BY16" s="403">
        <v>0</v>
      </c>
      <c r="BZ16" s="404">
        <v>0</v>
      </c>
    </row>
    <row r="17" spans="1:78" x14ac:dyDescent="0.2">
      <c r="A17" s="305"/>
      <c r="B17" s="407" t="s">
        <v>326</v>
      </c>
      <c r="C17" s="405"/>
      <c r="D17" s="402">
        <v>0</v>
      </c>
      <c r="E17" s="402">
        <v>0</v>
      </c>
      <c r="F17" s="402">
        <v>0</v>
      </c>
      <c r="G17" s="402">
        <v>0</v>
      </c>
      <c r="H17" s="402">
        <v>0</v>
      </c>
      <c r="I17" s="402">
        <v>0</v>
      </c>
      <c r="J17" s="402">
        <v>0</v>
      </c>
      <c r="K17" s="402">
        <v>0</v>
      </c>
      <c r="L17" s="402">
        <v>0</v>
      </c>
      <c r="M17" s="402">
        <v>0</v>
      </c>
      <c r="N17" s="402">
        <v>0</v>
      </c>
      <c r="O17" s="402">
        <v>0</v>
      </c>
      <c r="P17" s="402">
        <v>0</v>
      </c>
      <c r="Q17" s="402">
        <v>0</v>
      </c>
      <c r="R17" s="402">
        <v>0</v>
      </c>
      <c r="S17" s="402">
        <v>0</v>
      </c>
      <c r="T17" s="402">
        <v>0</v>
      </c>
      <c r="U17" s="402">
        <v>0</v>
      </c>
      <c r="V17" s="402">
        <v>0</v>
      </c>
      <c r="W17" s="402">
        <v>0</v>
      </c>
      <c r="X17" s="402">
        <v>0</v>
      </c>
      <c r="Y17" s="402">
        <v>0</v>
      </c>
      <c r="Z17" s="402">
        <v>0</v>
      </c>
      <c r="AA17" s="402">
        <v>0</v>
      </c>
      <c r="AB17" s="402">
        <v>0</v>
      </c>
      <c r="AC17" s="402">
        <v>9.9755208333333325</v>
      </c>
      <c r="AD17" s="402">
        <v>18.142219792696004</v>
      </c>
      <c r="AE17" s="402">
        <v>27.405666970959093</v>
      </c>
      <c r="AF17" s="402">
        <v>36.975452651547229</v>
      </c>
      <c r="AG17" s="402">
        <v>47.030814376786886</v>
      </c>
      <c r="AH17" s="402">
        <v>47.094339622641513</v>
      </c>
      <c r="AI17" s="402">
        <v>56.833456698741671</v>
      </c>
      <c r="AJ17" s="402">
        <v>70.134664795816093</v>
      </c>
      <c r="AK17" s="402">
        <v>89.996179088375442</v>
      </c>
      <c r="AL17" s="402">
        <v>107.5668620138519</v>
      </c>
      <c r="AM17" s="402">
        <v>131.12117688103268</v>
      </c>
      <c r="AN17" s="402">
        <v>148.84093337854017</v>
      </c>
      <c r="AO17" s="402">
        <v>171.82790159378595</v>
      </c>
      <c r="AP17" s="402">
        <v>194.35447124132716</v>
      </c>
      <c r="AQ17" s="402">
        <v>218.41677683791443</v>
      </c>
      <c r="AR17" s="402">
        <v>236.30305082986754</v>
      </c>
      <c r="AS17" s="402">
        <v>267.54749990048106</v>
      </c>
      <c r="AT17" s="402">
        <v>311.34100986175179</v>
      </c>
      <c r="AU17" s="402">
        <v>365.16189983173882</v>
      </c>
      <c r="AV17" s="402">
        <v>0</v>
      </c>
      <c r="AW17" s="402">
        <v>0</v>
      </c>
      <c r="AX17" s="402">
        <v>0</v>
      </c>
      <c r="AY17" s="402">
        <v>0</v>
      </c>
      <c r="AZ17" s="402">
        <v>0</v>
      </c>
      <c r="BA17" s="402">
        <v>0</v>
      </c>
      <c r="BB17" s="402">
        <v>0</v>
      </c>
      <c r="BC17" s="402">
        <v>0</v>
      </c>
      <c r="BD17" s="402">
        <v>0</v>
      </c>
      <c r="BE17" s="402">
        <v>0</v>
      </c>
      <c r="BF17" s="402">
        <v>0</v>
      </c>
      <c r="BG17" s="402">
        <v>0</v>
      </c>
      <c r="BH17" s="402">
        <v>0</v>
      </c>
      <c r="BI17" s="402">
        <v>0</v>
      </c>
      <c r="BJ17" s="402">
        <v>0</v>
      </c>
      <c r="BK17" s="402">
        <v>0</v>
      </c>
      <c r="BL17" s="402">
        <v>0</v>
      </c>
      <c r="BM17" s="402">
        <v>0</v>
      </c>
      <c r="BN17" s="402">
        <v>0</v>
      </c>
      <c r="BO17" s="402">
        <v>0</v>
      </c>
      <c r="BP17" s="402">
        <v>0</v>
      </c>
      <c r="BQ17" s="402">
        <v>0</v>
      </c>
      <c r="BR17" s="402">
        <v>0</v>
      </c>
      <c r="BS17" s="402">
        <v>0</v>
      </c>
      <c r="BT17" s="402">
        <v>0</v>
      </c>
      <c r="BU17" s="402">
        <v>0</v>
      </c>
      <c r="BV17" s="402">
        <v>0</v>
      </c>
      <c r="BW17" s="402">
        <v>0</v>
      </c>
      <c r="BX17" s="403">
        <v>0</v>
      </c>
      <c r="BY17" s="403">
        <v>0</v>
      </c>
      <c r="BZ17" s="404">
        <v>0</v>
      </c>
    </row>
    <row r="18" spans="1:78" x14ac:dyDescent="0.2">
      <c r="A18" s="305"/>
      <c r="B18" s="407" t="s">
        <v>325</v>
      </c>
      <c r="C18" s="405"/>
      <c r="D18" s="402">
        <v>0</v>
      </c>
      <c r="E18" s="402">
        <v>0</v>
      </c>
      <c r="F18" s="402">
        <v>0</v>
      </c>
      <c r="G18" s="402">
        <v>0</v>
      </c>
      <c r="H18" s="402">
        <v>0</v>
      </c>
      <c r="I18" s="402">
        <v>0</v>
      </c>
      <c r="J18" s="402">
        <v>0</v>
      </c>
      <c r="K18" s="402">
        <v>0</v>
      </c>
      <c r="L18" s="402">
        <v>0</v>
      </c>
      <c r="M18" s="402">
        <v>0</v>
      </c>
      <c r="N18" s="402">
        <v>0</v>
      </c>
      <c r="O18" s="402">
        <v>0</v>
      </c>
      <c r="P18" s="402">
        <v>0</v>
      </c>
      <c r="Q18" s="402">
        <v>0</v>
      </c>
      <c r="R18" s="402">
        <v>0</v>
      </c>
      <c r="S18" s="402">
        <v>0</v>
      </c>
      <c r="T18" s="402">
        <v>0</v>
      </c>
      <c r="U18" s="402">
        <v>0</v>
      </c>
      <c r="V18" s="402">
        <v>0</v>
      </c>
      <c r="W18" s="402">
        <v>0</v>
      </c>
      <c r="X18" s="402">
        <v>0</v>
      </c>
      <c r="Y18" s="402">
        <v>0</v>
      </c>
      <c r="Z18" s="402">
        <v>0</v>
      </c>
      <c r="AA18" s="402">
        <v>0</v>
      </c>
      <c r="AB18" s="402">
        <v>0</v>
      </c>
      <c r="AC18" s="402">
        <v>18.1796875</v>
      </c>
      <c r="AD18" s="402">
        <v>31.19737611168345</v>
      </c>
      <c r="AE18" s="402">
        <v>49.276852855594228</v>
      </c>
      <c r="AF18" s="402">
        <v>66.046537152148517</v>
      </c>
      <c r="AG18" s="402">
        <v>88.839765240708175</v>
      </c>
      <c r="AH18" s="402">
        <v>91.795148247978432</v>
      </c>
      <c r="AI18" s="402">
        <v>110.61695040710585</v>
      </c>
      <c r="AJ18" s="402">
        <v>149.4963281520491</v>
      </c>
      <c r="AK18" s="402">
        <v>193.25159579250203</v>
      </c>
      <c r="AL18" s="402">
        <v>241.11294619072987</v>
      </c>
      <c r="AM18" s="402">
        <v>304.00372136294919</v>
      </c>
      <c r="AN18" s="402">
        <v>362.05707222653785</v>
      </c>
      <c r="AO18" s="402">
        <v>439.95309705296535</v>
      </c>
      <c r="AP18" s="402">
        <v>504.19562238080925</v>
      </c>
      <c r="AQ18" s="402">
        <v>588.95286162117668</v>
      </c>
      <c r="AR18" s="402">
        <v>669.81688074358397</v>
      </c>
      <c r="AS18" s="402">
        <v>784.80669061681635</v>
      </c>
      <c r="AT18" s="402">
        <v>945.80283525647269</v>
      </c>
      <c r="AU18" s="402">
        <v>1188.5453647098627</v>
      </c>
      <c r="AV18" s="402">
        <v>1553.4739999999999</v>
      </c>
      <c r="AW18" s="402">
        <v>1795.461</v>
      </c>
      <c r="AX18" s="402">
        <v>1962.682</v>
      </c>
      <c r="AY18" s="402">
        <v>2194.1619999999998</v>
      </c>
      <c r="AZ18" s="402">
        <v>2392.893</v>
      </c>
      <c r="BA18" s="402">
        <v>2521.25</v>
      </c>
      <c r="BB18" s="402">
        <v>2679.9749999999999</v>
      </c>
      <c r="BC18" s="402">
        <v>2822.8040000000001</v>
      </c>
      <c r="BD18" s="402">
        <v>2955.1210000000001</v>
      </c>
      <c r="BE18" s="402">
        <v>3124.4597597447382</v>
      </c>
      <c r="BF18" s="402">
        <v>3250.6787885787207</v>
      </c>
      <c r="BG18" s="402">
        <v>3457.0445494205601</v>
      </c>
      <c r="BH18" s="402">
        <v>3673.5859999999998</v>
      </c>
      <c r="BI18" s="402">
        <v>3924.14037813</v>
      </c>
      <c r="BJ18" s="402">
        <v>4149.40578293</v>
      </c>
      <c r="BK18" s="402">
        <v>4444.4350972342991</v>
      </c>
      <c r="BL18" s="402">
        <v>4734.8039219600005</v>
      </c>
      <c r="BM18" s="402">
        <v>5106.2537628999999</v>
      </c>
      <c r="BN18" s="402">
        <v>5227.7472379531791</v>
      </c>
      <c r="BO18" s="402">
        <v>5339.4256940699997</v>
      </c>
      <c r="BP18" s="402">
        <v>5475.6249157700013</v>
      </c>
      <c r="BQ18" s="402">
        <v>5360.0751764300812</v>
      </c>
      <c r="BR18" s="402">
        <v>5421.7736767999995</v>
      </c>
      <c r="BS18" s="402">
        <v>5489.5433917499959</v>
      </c>
      <c r="BT18" s="402">
        <v>5482.7675999399999</v>
      </c>
      <c r="BU18" s="402">
        <v>5550.3681084442733</v>
      </c>
      <c r="BV18" s="402">
        <v>5773.669091629059</v>
      </c>
      <c r="BW18" s="402">
        <v>6013.7957945974595</v>
      </c>
      <c r="BX18" s="403">
        <v>6301.9560712501534</v>
      </c>
      <c r="BY18" s="403">
        <v>6534.3844758247933</v>
      </c>
      <c r="BZ18" s="404">
        <v>6783.5743045899317</v>
      </c>
    </row>
    <row r="19" spans="1:78" ht="25.5" customHeight="1" x14ac:dyDescent="0.2">
      <c r="A19" s="305"/>
      <c r="B19" s="298" t="s">
        <v>443</v>
      </c>
      <c r="C19" s="405"/>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v>0</v>
      </c>
      <c r="AB19" s="402">
        <v>0</v>
      </c>
      <c r="AC19" s="402">
        <v>0</v>
      </c>
      <c r="AD19" s="402">
        <v>0</v>
      </c>
      <c r="AE19" s="402">
        <v>0</v>
      </c>
      <c r="AF19" s="402">
        <v>0</v>
      </c>
      <c r="AG19" s="402">
        <v>0</v>
      </c>
      <c r="AH19" s="402">
        <v>0</v>
      </c>
      <c r="AI19" s="402">
        <v>0</v>
      </c>
      <c r="AJ19" s="402">
        <v>0</v>
      </c>
      <c r="AK19" s="402">
        <v>0</v>
      </c>
      <c r="AL19" s="402">
        <v>0</v>
      </c>
      <c r="AM19" s="402">
        <v>0</v>
      </c>
      <c r="AN19" s="402">
        <v>0</v>
      </c>
      <c r="AO19" s="402">
        <v>0</v>
      </c>
      <c r="AP19" s="402">
        <v>0</v>
      </c>
      <c r="AQ19" s="402">
        <v>0</v>
      </c>
      <c r="AR19" s="402">
        <v>0</v>
      </c>
      <c r="AS19" s="402">
        <v>0</v>
      </c>
      <c r="AT19" s="402">
        <v>0</v>
      </c>
      <c r="AU19" s="402">
        <v>0</v>
      </c>
      <c r="AV19" s="402">
        <v>0</v>
      </c>
      <c r="AW19" s="402">
        <v>0</v>
      </c>
      <c r="AX19" s="402">
        <v>0</v>
      </c>
      <c r="AY19" s="402">
        <v>0</v>
      </c>
      <c r="AZ19" s="402">
        <v>0</v>
      </c>
      <c r="BA19" s="402">
        <v>0</v>
      </c>
      <c r="BB19" s="402">
        <v>0</v>
      </c>
      <c r="BC19" s="402">
        <v>0</v>
      </c>
      <c r="BD19" s="402">
        <v>0</v>
      </c>
      <c r="BE19" s="402">
        <v>0</v>
      </c>
      <c r="BF19" s="402">
        <v>0.98050926263664173</v>
      </c>
      <c r="BG19" s="402">
        <v>1.1474342087825007</v>
      </c>
      <c r="BH19" s="402">
        <v>1.2809975466972452</v>
      </c>
      <c r="BI19" s="402">
        <v>1.3551307785987141</v>
      </c>
      <c r="BJ19" s="402">
        <v>1.221531470376489</v>
      </c>
      <c r="BK19" s="402">
        <v>1.4007757285709026</v>
      </c>
      <c r="BL19" s="402">
        <v>1.8244595136349979</v>
      </c>
      <c r="BM19" s="402">
        <v>2.6194879647483651</v>
      </c>
      <c r="BN19" s="402">
        <v>2.9938302080290007</v>
      </c>
      <c r="BO19" s="402">
        <v>3.60291287894885</v>
      </c>
      <c r="BP19" s="402">
        <v>4.6984212498278017</v>
      </c>
      <c r="BQ19" s="402">
        <v>5.9388008020396468</v>
      </c>
      <c r="BR19" s="402">
        <v>7.1040986012377694</v>
      </c>
      <c r="BS19" s="402">
        <v>8.3593795663356634</v>
      </c>
      <c r="BT19" s="402">
        <v>8.3490615104318984</v>
      </c>
      <c r="BU19" s="402">
        <v>8.4520023689218373</v>
      </c>
      <c r="BV19" s="402">
        <v>8.7920411558968858</v>
      </c>
      <c r="BW19" s="402">
        <v>9.1577018513096053</v>
      </c>
      <c r="BX19" s="403">
        <v>9.5965072230096098</v>
      </c>
      <c r="BY19" s="403">
        <v>9.9504450858120492</v>
      </c>
      <c r="BZ19" s="404">
        <v>10.329906948860357</v>
      </c>
    </row>
    <row r="20" spans="1:78" s="230" customFormat="1" ht="26.25" customHeight="1" x14ac:dyDescent="0.25">
      <c r="B20" s="406" t="s">
        <v>161</v>
      </c>
      <c r="C20" s="411"/>
      <c r="D20" s="398">
        <v>0</v>
      </c>
      <c r="E20" s="398">
        <v>0</v>
      </c>
      <c r="F20" s="398">
        <v>0</v>
      </c>
      <c r="G20" s="398">
        <v>0</v>
      </c>
      <c r="H20" s="398">
        <v>0</v>
      </c>
      <c r="I20" s="398">
        <v>0</v>
      </c>
      <c r="J20" s="398">
        <v>0</v>
      </c>
      <c r="K20" s="398">
        <v>0</v>
      </c>
      <c r="L20" s="398">
        <v>0</v>
      </c>
      <c r="M20" s="398">
        <v>0</v>
      </c>
      <c r="N20" s="398">
        <v>0</v>
      </c>
      <c r="O20" s="398">
        <v>0</v>
      </c>
      <c r="P20" s="398">
        <v>0</v>
      </c>
      <c r="Q20" s="398">
        <v>0</v>
      </c>
      <c r="R20" s="398">
        <v>0</v>
      </c>
      <c r="S20" s="398">
        <v>0</v>
      </c>
      <c r="T20" s="398">
        <v>0</v>
      </c>
      <c r="U20" s="398">
        <v>0</v>
      </c>
      <c r="V20" s="398">
        <v>0</v>
      </c>
      <c r="W20" s="398">
        <v>0</v>
      </c>
      <c r="X20" s="398">
        <v>0</v>
      </c>
      <c r="Y20" s="398">
        <v>0</v>
      </c>
      <c r="Z20" s="398">
        <v>0</v>
      </c>
      <c r="AA20" s="398">
        <v>0</v>
      </c>
      <c r="AB20" s="398">
        <v>0</v>
      </c>
      <c r="AC20" s="398">
        <v>0</v>
      </c>
      <c r="AD20" s="398">
        <v>0</v>
      </c>
      <c r="AE20" s="398">
        <v>0.2</v>
      </c>
      <c r="AF20" s="398">
        <f t="shared" ref="AF20:BZ20" si="7">SUM(AF21:AF23)</f>
        <v>8.1999999999999993</v>
      </c>
      <c r="AG20" s="398">
        <f t="shared" si="7"/>
        <v>19.8</v>
      </c>
      <c r="AH20" s="398">
        <f t="shared" si="7"/>
        <v>47</v>
      </c>
      <c r="AI20" s="398">
        <f t="shared" si="7"/>
        <v>79</v>
      </c>
      <c r="AJ20" s="398">
        <f t="shared" si="7"/>
        <v>125.00000000000001</v>
      </c>
      <c r="AK20" s="398">
        <f t="shared" si="7"/>
        <v>173</v>
      </c>
      <c r="AL20" s="398">
        <f t="shared" si="7"/>
        <v>236</v>
      </c>
      <c r="AM20" s="398">
        <f t="shared" si="7"/>
        <v>304</v>
      </c>
      <c r="AN20" s="398">
        <f t="shared" si="7"/>
        <v>356</v>
      </c>
      <c r="AO20" s="398">
        <f t="shared" si="7"/>
        <v>422</v>
      </c>
      <c r="AP20" s="398">
        <f t="shared" si="7"/>
        <v>514</v>
      </c>
      <c r="AQ20" s="398">
        <f t="shared" si="7"/>
        <v>596.22199999999998</v>
      </c>
      <c r="AR20" s="398">
        <f t="shared" si="7"/>
        <v>675.34</v>
      </c>
      <c r="AS20" s="398">
        <f t="shared" si="7"/>
        <v>769.49900000000002</v>
      </c>
      <c r="AT20" s="398">
        <f t="shared" si="7"/>
        <v>883.25800000000027</v>
      </c>
      <c r="AU20" s="398">
        <f t="shared" si="7"/>
        <v>1061.8779999999999</v>
      </c>
      <c r="AV20" s="398">
        <f t="shared" si="7"/>
        <v>68.302000000000007</v>
      </c>
      <c r="AW20" s="398">
        <f t="shared" si="7"/>
        <v>0</v>
      </c>
      <c r="AX20" s="398">
        <f t="shared" si="7"/>
        <v>0</v>
      </c>
      <c r="AY20" s="398">
        <f t="shared" si="7"/>
        <v>0</v>
      </c>
      <c r="AZ20" s="398">
        <f t="shared" si="7"/>
        <v>0</v>
      </c>
      <c r="BA20" s="398">
        <f t="shared" si="7"/>
        <v>0</v>
      </c>
      <c r="BB20" s="398">
        <f t="shared" si="7"/>
        <v>0</v>
      </c>
      <c r="BC20" s="398">
        <f t="shared" si="7"/>
        <v>0</v>
      </c>
      <c r="BD20" s="398">
        <f t="shared" si="7"/>
        <v>0</v>
      </c>
      <c r="BE20" s="398">
        <f t="shared" si="7"/>
        <v>0</v>
      </c>
      <c r="BF20" s="398">
        <f t="shared" si="7"/>
        <v>0</v>
      </c>
      <c r="BG20" s="398">
        <f t="shared" si="7"/>
        <v>0</v>
      </c>
      <c r="BH20" s="398">
        <f t="shared" si="7"/>
        <v>0</v>
      </c>
      <c r="BI20" s="398">
        <f t="shared" si="7"/>
        <v>0</v>
      </c>
      <c r="BJ20" s="398">
        <f t="shared" si="7"/>
        <v>0</v>
      </c>
      <c r="BK20" s="398">
        <f t="shared" si="7"/>
        <v>0</v>
      </c>
      <c r="BL20" s="398">
        <f t="shared" si="7"/>
        <v>0</v>
      </c>
      <c r="BM20" s="398">
        <f t="shared" si="7"/>
        <v>0</v>
      </c>
      <c r="BN20" s="398">
        <f t="shared" si="7"/>
        <v>0</v>
      </c>
      <c r="BO20" s="398">
        <f t="shared" si="7"/>
        <v>0</v>
      </c>
      <c r="BP20" s="398">
        <f t="shared" si="7"/>
        <v>0</v>
      </c>
      <c r="BQ20" s="398">
        <f t="shared" si="7"/>
        <v>0</v>
      </c>
      <c r="BR20" s="398">
        <f t="shared" si="7"/>
        <v>0</v>
      </c>
      <c r="BS20" s="398">
        <f t="shared" si="7"/>
        <v>0</v>
      </c>
      <c r="BT20" s="398">
        <f t="shared" si="7"/>
        <v>0</v>
      </c>
      <c r="BU20" s="398">
        <f t="shared" si="7"/>
        <v>0</v>
      </c>
      <c r="BV20" s="398">
        <f t="shared" si="7"/>
        <v>0</v>
      </c>
      <c r="BW20" s="398">
        <f t="shared" si="7"/>
        <v>0</v>
      </c>
      <c r="BX20" s="399">
        <f t="shared" si="7"/>
        <v>0</v>
      </c>
      <c r="BY20" s="399">
        <f t="shared" si="7"/>
        <v>0</v>
      </c>
      <c r="BZ20" s="400">
        <f t="shared" si="7"/>
        <v>0</v>
      </c>
    </row>
    <row r="21" spans="1:78" x14ac:dyDescent="0.2">
      <c r="A21" s="305"/>
      <c r="B21" s="407" t="s">
        <v>442</v>
      </c>
      <c r="C21" s="405"/>
      <c r="D21" s="402">
        <v>0</v>
      </c>
      <c r="E21" s="402">
        <v>0</v>
      </c>
      <c r="F21" s="402">
        <v>0</v>
      </c>
      <c r="G21" s="402">
        <v>0</v>
      </c>
      <c r="H21" s="402">
        <v>0</v>
      </c>
      <c r="I21" s="402">
        <v>0</v>
      </c>
      <c r="J21" s="402">
        <v>0</v>
      </c>
      <c r="K21" s="402">
        <v>0</v>
      </c>
      <c r="L21" s="402">
        <v>0</v>
      </c>
      <c r="M21" s="402">
        <v>0</v>
      </c>
      <c r="N21" s="402">
        <v>0</v>
      </c>
      <c r="O21" s="402">
        <v>0</v>
      </c>
      <c r="P21" s="402">
        <v>0</v>
      </c>
      <c r="Q21" s="402">
        <v>0</v>
      </c>
      <c r="R21" s="402">
        <v>0</v>
      </c>
      <c r="S21" s="402">
        <v>0</v>
      </c>
      <c r="T21" s="402">
        <v>0</v>
      </c>
      <c r="U21" s="402">
        <v>0</v>
      </c>
      <c r="V21" s="402">
        <v>0</v>
      </c>
      <c r="W21" s="402">
        <v>0</v>
      </c>
      <c r="X21" s="402">
        <v>0</v>
      </c>
      <c r="Y21" s="402">
        <v>0</v>
      </c>
      <c r="Z21" s="402">
        <v>0</v>
      </c>
      <c r="AA21" s="402">
        <v>0</v>
      </c>
      <c r="AB21" s="402">
        <v>0</v>
      </c>
      <c r="AC21" s="402">
        <v>0</v>
      </c>
      <c r="AD21" s="402">
        <v>0</v>
      </c>
      <c r="AE21" s="402">
        <v>0</v>
      </c>
      <c r="AF21" s="402">
        <v>0.81776216467309248</v>
      </c>
      <c r="AG21" s="402">
        <v>4.0289296143389386</v>
      </c>
      <c r="AH21" s="402">
        <v>9.1014969282685811</v>
      </c>
      <c r="AI21" s="402">
        <v>11.640236243555856</v>
      </c>
      <c r="AJ21" s="402">
        <v>13.630234353478913</v>
      </c>
      <c r="AK21" s="402">
        <v>15.590189419879557</v>
      </c>
      <c r="AL21" s="402">
        <v>17.539349755901764</v>
      </c>
      <c r="AM21" s="402">
        <v>18.772171160752329</v>
      </c>
      <c r="AN21" s="402">
        <v>18.932891833284359</v>
      </c>
      <c r="AO21" s="402">
        <v>19.456935976129234</v>
      </c>
      <c r="AP21" s="402">
        <v>20.544119957107366</v>
      </c>
      <c r="AQ21" s="402">
        <v>21.373524682261195</v>
      </c>
      <c r="AR21" s="402">
        <v>22.393906028598739</v>
      </c>
      <c r="AS21" s="402">
        <v>23.906947632296195</v>
      </c>
      <c r="AT21" s="402">
        <v>26.429268414933048</v>
      </c>
      <c r="AU21" s="402">
        <v>30.590785383135724</v>
      </c>
      <c r="AV21" s="402">
        <v>1.9676571350371104</v>
      </c>
      <c r="AW21" s="402">
        <v>0</v>
      </c>
      <c r="AX21" s="402">
        <v>0</v>
      </c>
      <c r="AY21" s="402">
        <v>0</v>
      </c>
      <c r="AZ21" s="402">
        <v>0</v>
      </c>
      <c r="BA21" s="402">
        <v>0</v>
      </c>
      <c r="BB21" s="402">
        <v>0</v>
      </c>
      <c r="BC21" s="402">
        <v>0</v>
      </c>
      <c r="BD21" s="402">
        <v>0</v>
      </c>
      <c r="BE21" s="402">
        <v>0</v>
      </c>
      <c r="BF21" s="402">
        <v>0</v>
      </c>
      <c r="BG21" s="402">
        <v>0</v>
      </c>
      <c r="BH21" s="402">
        <v>0</v>
      </c>
      <c r="BI21" s="402">
        <v>0</v>
      </c>
      <c r="BJ21" s="402">
        <v>0</v>
      </c>
      <c r="BK21" s="402">
        <v>0</v>
      </c>
      <c r="BL21" s="402">
        <v>0</v>
      </c>
      <c r="BM21" s="402">
        <v>0</v>
      </c>
      <c r="BN21" s="402">
        <v>0</v>
      </c>
      <c r="BO21" s="402">
        <v>0</v>
      </c>
      <c r="BP21" s="402">
        <v>0</v>
      </c>
      <c r="BQ21" s="402">
        <v>0</v>
      </c>
      <c r="BR21" s="402">
        <v>0</v>
      </c>
      <c r="BS21" s="402">
        <v>0</v>
      </c>
      <c r="BT21" s="402">
        <v>0</v>
      </c>
      <c r="BU21" s="402">
        <v>0</v>
      </c>
      <c r="BV21" s="402">
        <v>0</v>
      </c>
      <c r="BW21" s="402">
        <v>0</v>
      </c>
      <c r="BX21" s="403">
        <v>0</v>
      </c>
      <c r="BY21" s="403">
        <v>0</v>
      </c>
      <c r="BZ21" s="404">
        <v>0</v>
      </c>
    </row>
    <row r="22" spans="1:78" x14ac:dyDescent="0.2">
      <c r="A22" s="305"/>
      <c r="B22" s="407" t="s">
        <v>326</v>
      </c>
      <c r="C22" s="405"/>
      <c r="D22" s="402">
        <v>0</v>
      </c>
      <c r="E22" s="402">
        <v>0</v>
      </c>
      <c r="F22" s="402">
        <v>0</v>
      </c>
      <c r="G22" s="402">
        <v>0</v>
      </c>
      <c r="H22" s="402">
        <v>0</v>
      </c>
      <c r="I22" s="402">
        <v>0</v>
      </c>
      <c r="J22" s="402">
        <v>0</v>
      </c>
      <c r="K22" s="402">
        <v>0</v>
      </c>
      <c r="L22" s="402">
        <v>0</v>
      </c>
      <c r="M22" s="402">
        <v>0</v>
      </c>
      <c r="N22" s="402">
        <v>0</v>
      </c>
      <c r="O22" s="402">
        <v>0</v>
      </c>
      <c r="P22" s="402">
        <v>0</v>
      </c>
      <c r="Q22" s="402">
        <v>0</v>
      </c>
      <c r="R22" s="402">
        <v>0</v>
      </c>
      <c r="S22" s="402">
        <v>0</v>
      </c>
      <c r="T22" s="402">
        <v>0</v>
      </c>
      <c r="U22" s="402">
        <v>0</v>
      </c>
      <c r="V22" s="402">
        <v>0</v>
      </c>
      <c r="W22" s="402">
        <v>0</v>
      </c>
      <c r="X22" s="402">
        <v>0</v>
      </c>
      <c r="Y22" s="402">
        <v>0</v>
      </c>
      <c r="Z22" s="402">
        <v>0</v>
      </c>
      <c r="AA22" s="402">
        <v>0</v>
      </c>
      <c r="AB22" s="402">
        <v>0</v>
      </c>
      <c r="AC22" s="402">
        <v>0</v>
      </c>
      <c r="AD22" s="402">
        <v>0</v>
      </c>
      <c r="AE22" s="402">
        <v>0</v>
      </c>
      <c r="AF22" s="402">
        <v>7.3822378353269071</v>
      </c>
      <c r="AG22" s="402">
        <v>15.771070385661062</v>
      </c>
      <c r="AH22" s="402">
        <v>37.898503071731419</v>
      </c>
      <c r="AI22" s="402">
        <v>64.855703618254054</v>
      </c>
      <c r="AJ22" s="402">
        <v>96.569209265311542</v>
      </c>
      <c r="AK22" s="402">
        <v>127.84580671123882</v>
      </c>
      <c r="AL22" s="402">
        <v>169.68592537968243</v>
      </c>
      <c r="AM22" s="402">
        <v>214.43796792257592</v>
      </c>
      <c r="AN22" s="402">
        <v>245.28870869995595</v>
      </c>
      <c r="AO22" s="402">
        <v>282.49343254041281</v>
      </c>
      <c r="AP22" s="402">
        <v>335.26923366467042</v>
      </c>
      <c r="AQ22" s="402">
        <v>380.55923785764566</v>
      </c>
      <c r="AR22" s="402">
        <v>421.4691414374301</v>
      </c>
      <c r="AS22" s="402">
        <v>470.12556674757064</v>
      </c>
      <c r="AT22" s="402">
        <v>529.02542592395196</v>
      </c>
      <c r="AU22" s="402">
        <v>628.73314831467371</v>
      </c>
      <c r="AV22" s="402">
        <v>40.441304458882144</v>
      </c>
      <c r="AW22" s="402">
        <v>0</v>
      </c>
      <c r="AX22" s="402">
        <v>0</v>
      </c>
      <c r="AY22" s="402">
        <v>0</v>
      </c>
      <c r="AZ22" s="402">
        <v>0</v>
      </c>
      <c r="BA22" s="402">
        <v>0</v>
      </c>
      <c r="BB22" s="402">
        <v>0</v>
      </c>
      <c r="BC22" s="402">
        <v>0</v>
      </c>
      <c r="BD22" s="402">
        <v>0</v>
      </c>
      <c r="BE22" s="402">
        <v>0</v>
      </c>
      <c r="BF22" s="402">
        <v>0</v>
      </c>
      <c r="BG22" s="402">
        <v>0</v>
      </c>
      <c r="BH22" s="402">
        <v>0</v>
      </c>
      <c r="BI22" s="402">
        <v>0</v>
      </c>
      <c r="BJ22" s="402">
        <v>0</v>
      </c>
      <c r="BK22" s="402">
        <v>0</v>
      </c>
      <c r="BL22" s="402">
        <v>0</v>
      </c>
      <c r="BM22" s="402">
        <v>0</v>
      </c>
      <c r="BN22" s="402">
        <v>0</v>
      </c>
      <c r="BO22" s="402">
        <v>0</v>
      </c>
      <c r="BP22" s="402">
        <v>0</v>
      </c>
      <c r="BQ22" s="402">
        <v>0</v>
      </c>
      <c r="BR22" s="402">
        <v>0</v>
      </c>
      <c r="BS22" s="402">
        <v>0</v>
      </c>
      <c r="BT22" s="402">
        <v>0</v>
      </c>
      <c r="BU22" s="402">
        <v>0</v>
      </c>
      <c r="BV22" s="402">
        <v>0</v>
      </c>
      <c r="BW22" s="402">
        <v>0</v>
      </c>
      <c r="BX22" s="403">
        <v>0</v>
      </c>
      <c r="BY22" s="403">
        <v>0</v>
      </c>
      <c r="BZ22" s="404">
        <v>0</v>
      </c>
    </row>
    <row r="23" spans="1:78" s="329" customFormat="1" ht="25.5" customHeight="1" thickBot="1" x14ac:dyDescent="0.25">
      <c r="B23" s="412" t="s">
        <v>325</v>
      </c>
      <c r="C23" s="413"/>
      <c r="D23" s="414">
        <v>0</v>
      </c>
      <c r="E23" s="414">
        <v>0</v>
      </c>
      <c r="F23" s="414">
        <v>0</v>
      </c>
      <c r="G23" s="414">
        <v>0</v>
      </c>
      <c r="H23" s="414">
        <v>0</v>
      </c>
      <c r="I23" s="414">
        <v>0</v>
      </c>
      <c r="J23" s="414">
        <v>0</v>
      </c>
      <c r="K23" s="414">
        <v>0</v>
      </c>
      <c r="L23" s="414">
        <v>0</v>
      </c>
      <c r="M23" s="414">
        <v>0</v>
      </c>
      <c r="N23" s="414">
        <v>0</v>
      </c>
      <c r="O23" s="414">
        <v>0</v>
      </c>
      <c r="P23" s="414">
        <v>0</v>
      </c>
      <c r="Q23" s="414">
        <v>0</v>
      </c>
      <c r="R23" s="414">
        <v>0</v>
      </c>
      <c r="S23" s="414">
        <v>0</v>
      </c>
      <c r="T23" s="414">
        <v>0</v>
      </c>
      <c r="U23" s="414">
        <v>0</v>
      </c>
      <c r="V23" s="414">
        <v>0</v>
      </c>
      <c r="W23" s="414">
        <v>0</v>
      </c>
      <c r="X23" s="414">
        <v>0</v>
      </c>
      <c r="Y23" s="414">
        <v>0</v>
      </c>
      <c r="Z23" s="414">
        <v>0</v>
      </c>
      <c r="AA23" s="414">
        <v>0</v>
      </c>
      <c r="AB23" s="414">
        <v>0</v>
      </c>
      <c r="AC23" s="414">
        <v>0</v>
      </c>
      <c r="AD23" s="414">
        <v>0</v>
      </c>
      <c r="AE23" s="414">
        <v>0</v>
      </c>
      <c r="AF23" s="414">
        <v>0</v>
      </c>
      <c r="AG23" s="414">
        <v>0</v>
      </c>
      <c r="AH23" s="414">
        <v>0</v>
      </c>
      <c r="AI23" s="414">
        <v>2.5040601381900864</v>
      </c>
      <c r="AJ23" s="414">
        <v>14.800556381209555</v>
      </c>
      <c r="AK23" s="414">
        <v>29.564003868881628</v>
      </c>
      <c r="AL23" s="414">
        <v>48.774724864415802</v>
      </c>
      <c r="AM23" s="414">
        <v>70.789860916671742</v>
      </c>
      <c r="AN23" s="414">
        <v>91.778399466759709</v>
      </c>
      <c r="AO23" s="414">
        <v>120.04963148345799</v>
      </c>
      <c r="AP23" s="414">
        <v>158.18664637822221</v>
      </c>
      <c r="AQ23" s="414">
        <v>194.28923746009318</v>
      </c>
      <c r="AR23" s="414">
        <v>231.47695253397123</v>
      </c>
      <c r="AS23" s="414">
        <v>275.4664856201332</v>
      </c>
      <c r="AT23" s="414">
        <v>327.80330566111519</v>
      </c>
      <c r="AU23" s="414">
        <v>402.55406630219051</v>
      </c>
      <c r="AV23" s="414">
        <v>25.893038406080755</v>
      </c>
      <c r="AW23" s="414">
        <v>0</v>
      </c>
      <c r="AX23" s="414">
        <v>0</v>
      </c>
      <c r="AY23" s="414">
        <v>0</v>
      </c>
      <c r="AZ23" s="414">
        <v>0</v>
      </c>
      <c r="BA23" s="414">
        <v>0</v>
      </c>
      <c r="BB23" s="414">
        <v>0</v>
      </c>
      <c r="BC23" s="414">
        <v>0</v>
      </c>
      <c r="BD23" s="414">
        <v>0</v>
      </c>
      <c r="BE23" s="414">
        <v>0</v>
      </c>
      <c r="BF23" s="414">
        <v>0</v>
      </c>
      <c r="BG23" s="414">
        <v>0</v>
      </c>
      <c r="BH23" s="414">
        <v>0</v>
      </c>
      <c r="BI23" s="414">
        <v>0</v>
      </c>
      <c r="BJ23" s="414">
        <v>0</v>
      </c>
      <c r="BK23" s="414">
        <v>0</v>
      </c>
      <c r="BL23" s="414">
        <v>0</v>
      </c>
      <c r="BM23" s="414">
        <v>0</v>
      </c>
      <c r="BN23" s="414">
        <v>0</v>
      </c>
      <c r="BO23" s="414">
        <v>0</v>
      </c>
      <c r="BP23" s="414">
        <v>0</v>
      </c>
      <c r="BQ23" s="414">
        <v>0</v>
      </c>
      <c r="BR23" s="414">
        <v>0</v>
      </c>
      <c r="BS23" s="414">
        <v>0</v>
      </c>
      <c r="BT23" s="414">
        <v>0</v>
      </c>
      <c r="BU23" s="414">
        <v>0</v>
      </c>
      <c r="BV23" s="414">
        <v>0</v>
      </c>
      <c r="BW23" s="414">
        <v>0</v>
      </c>
      <c r="BX23" s="414">
        <v>0</v>
      </c>
      <c r="BY23" s="414">
        <v>0</v>
      </c>
      <c r="BZ23" s="415">
        <v>0</v>
      </c>
    </row>
    <row r="24" spans="1:78" ht="26.25" customHeight="1" x14ac:dyDescent="0.25">
      <c r="A24" s="337"/>
      <c r="B24" s="89" t="s">
        <v>441</v>
      </c>
      <c r="D24" s="43" t="s">
        <v>618</v>
      </c>
      <c r="E24" s="43" t="s">
        <v>619</v>
      </c>
      <c r="F24" s="43" t="s">
        <v>620</v>
      </c>
      <c r="G24" s="43" t="s">
        <v>621</v>
      </c>
      <c r="H24" s="43" t="s">
        <v>622</v>
      </c>
      <c r="I24" s="43" t="s">
        <v>623</v>
      </c>
      <c r="J24" s="43" t="s">
        <v>624</v>
      </c>
      <c r="K24" s="43" t="s">
        <v>625</v>
      </c>
      <c r="L24" s="43" t="s">
        <v>626</v>
      </c>
      <c r="M24" s="43" t="s">
        <v>627</v>
      </c>
      <c r="N24" s="43" t="s">
        <v>628</v>
      </c>
      <c r="O24" s="43" t="s">
        <v>629</v>
      </c>
      <c r="P24" s="43" t="s">
        <v>630</v>
      </c>
      <c r="Q24" s="43" t="s">
        <v>631</v>
      </c>
      <c r="R24" s="43" t="s">
        <v>632</v>
      </c>
      <c r="S24" s="43" t="s">
        <v>633</v>
      </c>
      <c r="T24" s="43" t="s">
        <v>634</v>
      </c>
      <c r="U24" s="43" t="s">
        <v>635</v>
      </c>
      <c r="V24" s="43" t="s">
        <v>636</v>
      </c>
      <c r="W24" s="43" t="s">
        <v>637</v>
      </c>
      <c r="X24" s="43" t="s">
        <v>638</v>
      </c>
      <c r="Y24" s="43" t="s">
        <v>639</v>
      </c>
      <c r="Z24" s="43" t="s">
        <v>640</v>
      </c>
      <c r="AA24" s="43" t="s">
        <v>641</v>
      </c>
      <c r="AB24" s="43" t="s">
        <v>642</v>
      </c>
      <c r="AC24" s="43" t="s">
        <v>643</v>
      </c>
      <c r="AD24" s="43" t="s">
        <v>644</v>
      </c>
      <c r="AE24" s="43" t="s">
        <v>645</v>
      </c>
      <c r="AF24" s="43" t="s">
        <v>646</v>
      </c>
      <c r="AG24" s="43" t="s">
        <v>647</v>
      </c>
      <c r="AH24" s="43" t="s">
        <v>648</v>
      </c>
      <c r="AI24" s="43" t="s">
        <v>649</v>
      </c>
      <c r="AJ24" s="43" t="s">
        <v>650</v>
      </c>
      <c r="AK24" s="43" t="s">
        <v>651</v>
      </c>
      <c r="AL24" s="43" t="s">
        <v>652</v>
      </c>
      <c r="AM24" s="43" t="s">
        <v>653</v>
      </c>
      <c r="AN24" s="43" t="s">
        <v>654</v>
      </c>
      <c r="AO24" s="43" t="s">
        <v>655</v>
      </c>
      <c r="AP24" s="43" t="s">
        <v>656</v>
      </c>
      <c r="AQ24" s="43" t="s">
        <v>657</v>
      </c>
      <c r="AR24" s="43" t="s">
        <v>658</v>
      </c>
      <c r="AS24" s="43" t="s">
        <v>659</v>
      </c>
      <c r="AT24" s="43" t="s">
        <v>660</v>
      </c>
      <c r="AU24" s="43" t="s">
        <v>661</v>
      </c>
      <c r="AV24" s="43" t="s">
        <v>662</v>
      </c>
      <c r="AW24" s="43" t="s">
        <v>663</v>
      </c>
      <c r="AX24" s="43" t="s">
        <v>664</v>
      </c>
      <c r="AY24" s="43" t="s">
        <v>588</v>
      </c>
      <c r="AZ24" s="43" t="s">
        <v>589</v>
      </c>
      <c r="BA24" s="43" t="s">
        <v>590</v>
      </c>
      <c r="BB24" s="43" t="s">
        <v>591</v>
      </c>
      <c r="BC24" s="43" t="s">
        <v>592</v>
      </c>
      <c r="BD24" s="43" t="s">
        <v>593</v>
      </c>
      <c r="BE24" s="43" t="s">
        <v>594</v>
      </c>
      <c r="BF24" s="43" t="s">
        <v>595</v>
      </c>
      <c r="BG24" s="43" t="s">
        <v>596</v>
      </c>
      <c r="BH24" s="43" t="s">
        <v>597</v>
      </c>
      <c r="BI24" s="43" t="s">
        <v>598</v>
      </c>
      <c r="BJ24" s="43" t="s">
        <v>599</v>
      </c>
      <c r="BK24" s="43" t="s">
        <v>600</v>
      </c>
      <c r="BL24" s="43" t="s">
        <v>601</v>
      </c>
      <c r="BM24" s="43" t="s">
        <v>602</v>
      </c>
      <c r="BN24" s="43" t="s">
        <v>603</v>
      </c>
      <c r="BO24" s="43" t="s">
        <v>604</v>
      </c>
      <c r="BP24" s="43" t="s">
        <v>605</v>
      </c>
      <c r="BQ24" s="43" t="s">
        <v>606</v>
      </c>
      <c r="BR24" s="43" t="s">
        <v>607</v>
      </c>
      <c r="BS24" s="43" t="s">
        <v>608</v>
      </c>
      <c r="BT24" s="43" t="s">
        <v>609</v>
      </c>
      <c r="BU24" s="43" t="s">
        <v>610</v>
      </c>
      <c r="BV24" s="43" t="s">
        <v>611</v>
      </c>
      <c r="BW24" s="43" t="s">
        <v>612</v>
      </c>
      <c r="BX24" s="43" t="s">
        <v>613</v>
      </c>
      <c r="BY24" s="43" t="s">
        <v>614</v>
      </c>
      <c r="BZ24" s="44" t="s">
        <v>615</v>
      </c>
    </row>
    <row r="25" spans="1:78" ht="15.75" x14ac:dyDescent="0.25">
      <c r="A25" s="337"/>
      <c r="B25" s="360" t="s">
        <v>225</v>
      </c>
      <c r="C25" s="361"/>
      <c r="D25" s="277" t="s">
        <v>616</v>
      </c>
      <c r="E25" s="277" t="s">
        <v>616</v>
      </c>
      <c r="F25" s="277" t="s">
        <v>616</v>
      </c>
      <c r="G25" s="277" t="s">
        <v>616</v>
      </c>
      <c r="H25" s="277" t="s">
        <v>616</v>
      </c>
      <c r="I25" s="277" t="s">
        <v>616</v>
      </c>
      <c r="J25" s="277" t="s">
        <v>616</v>
      </c>
      <c r="K25" s="277" t="s">
        <v>616</v>
      </c>
      <c r="L25" s="277" t="s">
        <v>616</v>
      </c>
      <c r="M25" s="277" t="s">
        <v>616</v>
      </c>
      <c r="N25" s="277" t="s">
        <v>616</v>
      </c>
      <c r="O25" s="277" t="s">
        <v>616</v>
      </c>
      <c r="P25" s="277" t="s">
        <v>616</v>
      </c>
      <c r="Q25" s="277" t="s">
        <v>616</v>
      </c>
      <c r="R25" s="277" t="s">
        <v>616</v>
      </c>
      <c r="S25" s="277" t="s">
        <v>616</v>
      </c>
      <c r="T25" s="277" t="s">
        <v>616</v>
      </c>
      <c r="U25" s="277" t="s">
        <v>616</v>
      </c>
      <c r="V25" s="277" t="s">
        <v>616</v>
      </c>
      <c r="W25" s="277" t="s">
        <v>616</v>
      </c>
      <c r="X25" s="277" t="s">
        <v>616</v>
      </c>
      <c r="Y25" s="277" t="s">
        <v>616</v>
      </c>
      <c r="Z25" s="277" t="s">
        <v>616</v>
      </c>
      <c r="AA25" s="277" t="s">
        <v>616</v>
      </c>
      <c r="AB25" s="277" t="s">
        <v>616</v>
      </c>
      <c r="AC25" s="277" t="s">
        <v>616</v>
      </c>
      <c r="AD25" s="277" t="s">
        <v>616</v>
      </c>
      <c r="AE25" s="277" t="s">
        <v>616</v>
      </c>
      <c r="AF25" s="277" t="s">
        <v>616</v>
      </c>
      <c r="AG25" s="277" t="s">
        <v>616</v>
      </c>
      <c r="AH25" s="277" t="s">
        <v>616</v>
      </c>
      <c r="AI25" s="277" t="s">
        <v>616</v>
      </c>
      <c r="AJ25" s="277" t="s">
        <v>616</v>
      </c>
      <c r="AK25" s="277" t="s">
        <v>616</v>
      </c>
      <c r="AL25" s="277" t="s">
        <v>616</v>
      </c>
      <c r="AM25" s="277" t="s">
        <v>616</v>
      </c>
      <c r="AN25" s="277" t="s">
        <v>616</v>
      </c>
      <c r="AO25" s="277" t="s">
        <v>616</v>
      </c>
      <c r="AP25" s="277" t="s">
        <v>616</v>
      </c>
      <c r="AQ25" s="277" t="s">
        <v>616</v>
      </c>
      <c r="AR25" s="277" t="s">
        <v>616</v>
      </c>
      <c r="AS25" s="277" t="s">
        <v>616</v>
      </c>
      <c r="AT25" s="277" t="s">
        <v>616</v>
      </c>
      <c r="AU25" s="277" t="s">
        <v>616</v>
      </c>
      <c r="AV25" s="277" t="s">
        <v>616</v>
      </c>
      <c r="AW25" s="277" t="s">
        <v>616</v>
      </c>
      <c r="AX25" s="277" t="s">
        <v>616</v>
      </c>
      <c r="AY25" s="277" t="s">
        <v>616</v>
      </c>
      <c r="AZ25" s="277" t="s">
        <v>616</v>
      </c>
      <c r="BA25" s="277" t="s">
        <v>616</v>
      </c>
      <c r="BB25" s="277" t="s">
        <v>616</v>
      </c>
      <c r="BC25" s="277" t="s">
        <v>616</v>
      </c>
      <c r="BD25" s="277" t="s">
        <v>616</v>
      </c>
      <c r="BE25" s="277" t="s">
        <v>616</v>
      </c>
      <c r="BF25" s="277" t="s">
        <v>616</v>
      </c>
      <c r="BG25" s="277" t="s">
        <v>616</v>
      </c>
      <c r="BH25" s="277" t="s">
        <v>616</v>
      </c>
      <c r="BI25" s="277" t="s">
        <v>616</v>
      </c>
      <c r="BJ25" s="277" t="s">
        <v>616</v>
      </c>
      <c r="BK25" s="277" t="s">
        <v>616</v>
      </c>
      <c r="BL25" s="277" t="s">
        <v>616</v>
      </c>
      <c r="BM25" s="277" t="s">
        <v>616</v>
      </c>
      <c r="BN25" s="277" t="s">
        <v>616</v>
      </c>
      <c r="BO25" s="277" t="s">
        <v>616</v>
      </c>
      <c r="BP25" s="277" t="s">
        <v>616</v>
      </c>
      <c r="BQ25" s="277" t="s">
        <v>616</v>
      </c>
      <c r="BR25" s="277" t="s">
        <v>616</v>
      </c>
      <c r="BS25" s="277" t="s">
        <v>616</v>
      </c>
      <c r="BT25" s="277" t="s">
        <v>616</v>
      </c>
      <c r="BU25" s="277" t="s">
        <v>617</v>
      </c>
      <c r="BV25" s="277" t="s">
        <v>617</v>
      </c>
      <c r="BW25" s="277" t="s">
        <v>617</v>
      </c>
      <c r="BX25" s="277" t="s">
        <v>617</v>
      </c>
      <c r="BY25" s="277" t="s">
        <v>617</v>
      </c>
      <c r="BZ25" s="278" t="s">
        <v>617</v>
      </c>
    </row>
    <row r="26" spans="1:78" s="230" customFormat="1" ht="24" customHeight="1" x14ac:dyDescent="0.25">
      <c r="A26" s="416"/>
      <c r="B26" s="89" t="s">
        <v>93</v>
      </c>
      <c r="C26" s="397"/>
      <c r="D26" s="398">
        <v>0</v>
      </c>
      <c r="E26" s="398">
        <v>0</v>
      </c>
      <c r="F26" s="398">
        <v>0</v>
      </c>
      <c r="G26" s="398">
        <v>0</v>
      </c>
      <c r="H26" s="398">
        <v>0</v>
      </c>
      <c r="I26" s="398">
        <v>0</v>
      </c>
      <c r="J26" s="398">
        <v>0</v>
      </c>
      <c r="K26" s="398">
        <v>0</v>
      </c>
      <c r="L26" s="398">
        <v>0</v>
      </c>
      <c r="M26" s="398">
        <v>0</v>
      </c>
      <c r="N26" s="398">
        <v>0</v>
      </c>
      <c r="O26" s="398">
        <v>0</v>
      </c>
      <c r="P26" s="398">
        <v>0</v>
      </c>
      <c r="Q26" s="398">
        <v>0</v>
      </c>
      <c r="R26" s="398">
        <v>0</v>
      </c>
      <c r="S26" s="398">
        <v>0</v>
      </c>
      <c r="T26" s="398">
        <v>0</v>
      </c>
      <c r="U26" s="398">
        <v>0</v>
      </c>
      <c r="V26" s="398">
        <v>0</v>
      </c>
      <c r="W26" s="398">
        <v>0</v>
      </c>
      <c r="X26" s="398">
        <v>0</v>
      </c>
      <c r="Y26" s="398">
        <v>0</v>
      </c>
      <c r="Z26" s="398">
        <v>0</v>
      </c>
      <c r="AA26" s="398">
        <f t="shared" ref="AA26:BZ26" si="8">SUM(AA27,AA32,AA36,AA37,AA42)</f>
        <v>70.578813587601957</v>
      </c>
      <c r="AB26" s="398">
        <f t="shared" si="8"/>
        <v>251.43929695304837</v>
      </c>
      <c r="AC26" s="398">
        <f t="shared" si="8"/>
        <v>356.51841485092734</v>
      </c>
      <c r="AD26" s="398">
        <f t="shared" si="8"/>
        <v>517.17332452360006</v>
      </c>
      <c r="AE26" s="398">
        <f t="shared" si="8"/>
        <v>639.88549894911841</v>
      </c>
      <c r="AF26" s="398">
        <f t="shared" si="8"/>
        <v>792.01048360834614</v>
      </c>
      <c r="AG26" s="398">
        <f t="shared" si="8"/>
        <v>958.12219452069485</v>
      </c>
      <c r="AH26" s="398">
        <f t="shared" si="8"/>
        <v>993.37778352142004</v>
      </c>
      <c r="AI26" s="398">
        <f t="shared" si="8"/>
        <v>1106.78455078302</v>
      </c>
      <c r="AJ26" s="398">
        <f t="shared" si="8"/>
        <v>1277.2092806198195</v>
      </c>
      <c r="AK26" s="398">
        <f t="shared" si="8"/>
        <v>1509.9753168130296</v>
      </c>
      <c r="AL26" s="398">
        <f t="shared" si="8"/>
        <v>1787.8629883267224</v>
      </c>
      <c r="AM26" s="398">
        <f t="shared" si="8"/>
        <v>2134.1858776138783</v>
      </c>
      <c r="AN26" s="398">
        <f t="shared" si="8"/>
        <v>2354.270685656913</v>
      </c>
      <c r="AO26" s="398">
        <f t="shared" si="8"/>
        <v>2648.8574449578364</v>
      </c>
      <c r="AP26" s="398">
        <f t="shared" si="8"/>
        <v>2968.2490053248039</v>
      </c>
      <c r="AQ26" s="398">
        <f t="shared" si="8"/>
        <v>3248.3032948797741</v>
      </c>
      <c r="AR26" s="398">
        <f t="shared" si="8"/>
        <v>3428.3595532579948</v>
      </c>
      <c r="AS26" s="398">
        <f t="shared" si="8"/>
        <v>3657.1411724827658</v>
      </c>
      <c r="AT26" s="398">
        <f t="shared" si="8"/>
        <v>3972.5428749417288</v>
      </c>
      <c r="AU26" s="398">
        <f t="shared" si="8"/>
        <v>4591.5333857207061</v>
      </c>
      <c r="AV26" s="398">
        <f t="shared" si="8"/>
        <v>5817.363315196968</v>
      </c>
      <c r="AW26" s="398">
        <f t="shared" si="8"/>
        <v>7222.1599045144249</v>
      </c>
      <c r="AX26" s="398">
        <f t="shared" si="8"/>
        <v>7949.8787910394549</v>
      </c>
      <c r="AY26" s="398">
        <f t="shared" si="8"/>
        <v>9093.6091643585696</v>
      </c>
      <c r="AZ26" s="398">
        <f t="shared" si="8"/>
        <v>10086.200225271545</v>
      </c>
      <c r="BA26" s="398">
        <f t="shared" si="8"/>
        <v>10860.55377149798</v>
      </c>
      <c r="BB26" s="398">
        <f t="shared" si="8"/>
        <v>11454.517320898489</v>
      </c>
      <c r="BC26" s="398">
        <f t="shared" si="8"/>
        <v>12098.375479673445</v>
      </c>
      <c r="BD26" s="398">
        <f t="shared" si="8"/>
        <v>12573.660972336394</v>
      </c>
      <c r="BE26" s="398">
        <f t="shared" si="8"/>
        <v>13395.250902021846</v>
      </c>
      <c r="BF26" s="398">
        <f t="shared" si="8"/>
        <v>13895.694960665129</v>
      </c>
      <c r="BG26" s="398">
        <f t="shared" si="8"/>
        <v>14570.122078892429</v>
      </c>
      <c r="BH26" s="398">
        <f t="shared" si="8"/>
        <v>15091.944635500931</v>
      </c>
      <c r="BI26" s="398">
        <f t="shared" si="8"/>
        <v>15696.239683329568</v>
      </c>
      <c r="BJ26" s="398">
        <f t="shared" si="8"/>
        <v>16144.710957615152</v>
      </c>
      <c r="BK26" s="398">
        <f t="shared" si="8"/>
        <v>16945.476224085982</v>
      </c>
      <c r="BL26" s="398">
        <f t="shared" si="8"/>
        <v>17610.590762373031</v>
      </c>
      <c r="BM26" s="398">
        <f t="shared" si="8"/>
        <v>18842.655777462245</v>
      </c>
      <c r="BN26" s="398">
        <f t="shared" si="8"/>
        <v>19107.243387218597</v>
      </c>
      <c r="BO26" s="398">
        <f t="shared" si="8"/>
        <v>19717.849528790532</v>
      </c>
      <c r="BP26" s="398">
        <f t="shared" si="8"/>
        <v>20396.02601800409</v>
      </c>
      <c r="BQ26" s="398">
        <f t="shared" si="8"/>
        <v>20458.845527669979</v>
      </c>
      <c r="BR26" s="398">
        <f t="shared" si="8"/>
        <v>21737.742351859881</v>
      </c>
      <c r="BS26" s="398">
        <f t="shared" si="8"/>
        <v>22572.177945767875</v>
      </c>
      <c r="BT26" s="398">
        <f t="shared" si="8"/>
        <v>22510.90400641513</v>
      </c>
      <c r="BU26" s="398">
        <f t="shared" si="8"/>
        <v>23230.274019528617</v>
      </c>
      <c r="BV26" s="398">
        <f t="shared" si="8"/>
        <v>24428.731596556878</v>
      </c>
      <c r="BW26" s="398">
        <f t="shared" si="8"/>
        <v>25506.852087233299</v>
      </c>
      <c r="BX26" s="399">
        <f t="shared" si="8"/>
        <v>26252.475301399762</v>
      </c>
      <c r="BY26" s="399">
        <f t="shared" si="8"/>
        <v>26833.574187041231</v>
      </c>
      <c r="BZ26" s="400">
        <f t="shared" si="8"/>
        <v>27521.164460377782</v>
      </c>
    </row>
    <row r="27" spans="1:78" s="230" customFormat="1" ht="26.25" customHeight="1" x14ac:dyDescent="0.25">
      <c r="A27" s="349"/>
      <c r="B27" s="401" t="s">
        <v>138</v>
      </c>
      <c r="C27" s="89"/>
      <c r="D27" s="398">
        <v>0</v>
      </c>
      <c r="E27" s="398">
        <v>0</v>
      </c>
      <c r="F27" s="398">
        <v>0</v>
      </c>
      <c r="G27" s="398">
        <v>0</v>
      </c>
      <c r="H27" s="398">
        <v>0</v>
      </c>
      <c r="I27" s="398">
        <v>0</v>
      </c>
      <c r="J27" s="398">
        <v>0</v>
      </c>
      <c r="K27" s="398">
        <v>0</v>
      </c>
      <c r="L27" s="398">
        <v>0</v>
      </c>
      <c r="M27" s="398">
        <v>0</v>
      </c>
      <c r="N27" s="398">
        <v>0</v>
      </c>
      <c r="O27" s="398">
        <v>0</v>
      </c>
      <c r="P27" s="398">
        <v>0</v>
      </c>
      <c r="Q27" s="398">
        <v>0</v>
      </c>
      <c r="R27" s="398">
        <v>0</v>
      </c>
      <c r="S27" s="398">
        <v>0</v>
      </c>
      <c r="T27" s="398">
        <v>0</v>
      </c>
      <c r="U27" s="398">
        <v>0</v>
      </c>
      <c r="V27" s="398">
        <v>0</v>
      </c>
      <c r="W27" s="398">
        <v>0</v>
      </c>
      <c r="X27" s="398">
        <v>0</v>
      </c>
      <c r="Y27" s="398">
        <v>0</v>
      </c>
      <c r="Z27" s="398">
        <v>0</v>
      </c>
      <c r="AA27" s="398">
        <f t="shared" ref="AA27:BT27" si="9">SUM(AA28:AA30)</f>
        <v>0</v>
      </c>
      <c r="AB27" s="398">
        <f t="shared" si="9"/>
        <v>0</v>
      </c>
      <c r="AC27" s="398">
        <f t="shared" si="9"/>
        <v>0</v>
      </c>
      <c r="AD27" s="398">
        <f t="shared" si="9"/>
        <v>0</v>
      </c>
      <c r="AE27" s="398">
        <f t="shared" si="9"/>
        <v>0</v>
      </c>
      <c r="AF27" s="398">
        <f t="shared" si="9"/>
        <v>0</v>
      </c>
      <c r="AG27" s="398">
        <f t="shared" si="9"/>
        <v>0</v>
      </c>
      <c r="AH27" s="398">
        <f t="shared" si="9"/>
        <v>0</v>
      </c>
      <c r="AI27" s="398">
        <f t="shared" si="9"/>
        <v>0</v>
      </c>
      <c r="AJ27" s="398">
        <f t="shared" si="9"/>
        <v>0</v>
      </c>
      <c r="AK27" s="398">
        <f t="shared" si="9"/>
        <v>0</v>
      </c>
      <c r="AL27" s="398">
        <f t="shared" si="9"/>
        <v>0</v>
      </c>
      <c r="AM27" s="398">
        <f t="shared" si="9"/>
        <v>0</v>
      </c>
      <c r="AN27" s="398">
        <f t="shared" si="9"/>
        <v>0</v>
      </c>
      <c r="AO27" s="398">
        <f t="shared" si="9"/>
        <v>0</v>
      </c>
      <c r="AP27" s="398">
        <f t="shared" si="9"/>
        <v>0</v>
      </c>
      <c r="AQ27" s="398">
        <f t="shared" si="9"/>
        <v>0</v>
      </c>
      <c r="AR27" s="398">
        <f t="shared" si="9"/>
        <v>0</v>
      </c>
      <c r="AS27" s="398">
        <f t="shared" si="9"/>
        <v>0</v>
      </c>
      <c r="AT27" s="398">
        <f t="shared" si="9"/>
        <v>0</v>
      </c>
      <c r="AU27" s="398">
        <f t="shared" si="9"/>
        <v>0</v>
      </c>
      <c r="AV27" s="398">
        <f t="shared" si="9"/>
        <v>3193.0196937552628</v>
      </c>
      <c r="AW27" s="398">
        <f t="shared" si="9"/>
        <v>4383.2948885546975</v>
      </c>
      <c r="AX27" s="398">
        <f t="shared" si="9"/>
        <v>4882.7767857566496</v>
      </c>
      <c r="AY27" s="398">
        <f t="shared" si="9"/>
        <v>5765.8876738045583</v>
      </c>
      <c r="AZ27" s="398">
        <f t="shared" si="9"/>
        <v>6583.6306917239663</v>
      </c>
      <c r="BA27" s="398">
        <f t="shared" si="9"/>
        <v>7197.2189594271013</v>
      </c>
      <c r="BB27" s="398">
        <f t="shared" si="9"/>
        <v>7615.4220939362049</v>
      </c>
      <c r="BC27" s="398">
        <f t="shared" si="9"/>
        <v>8072.4224010457092</v>
      </c>
      <c r="BD27" s="398">
        <f t="shared" si="9"/>
        <v>8444.5710103603342</v>
      </c>
      <c r="BE27" s="398">
        <f t="shared" si="9"/>
        <v>9082.5256172842292</v>
      </c>
      <c r="BF27" s="398">
        <f t="shared" si="9"/>
        <v>9511.3422897351611</v>
      </c>
      <c r="BG27" s="398">
        <f t="shared" si="9"/>
        <v>10007.302885683745</v>
      </c>
      <c r="BH27" s="398">
        <f t="shared" si="9"/>
        <v>10374.617946591696</v>
      </c>
      <c r="BI27" s="398">
        <f t="shared" si="9"/>
        <v>10785.37426983634</v>
      </c>
      <c r="BJ27" s="398">
        <f t="shared" si="9"/>
        <v>11109.63384674951</v>
      </c>
      <c r="BK27" s="398">
        <f t="shared" si="9"/>
        <v>11683.047139875016</v>
      </c>
      <c r="BL27" s="398">
        <f t="shared" si="9"/>
        <v>12146.458758336101</v>
      </c>
      <c r="BM27" s="398">
        <f t="shared" si="9"/>
        <v>13034.247995057856</v>
      </c>
      <c r="BN27" s="398">
        <f t="shared" si="9"/>
        <v>13267.339112387213</v>
      </c>
      <c r="BO27" s="398">
        <f t="shared" si="9"/>
        <v>13837.869358257467</v>
      </c>
      <c r="BP27" s="398">
        <f t="shared" si="9"/>
        <v>14488.783853943394</v>
      </c>
      <c r="BQ27" s="398">
        <f t="shared" si="9"/>
        <v>14598.025068227818</v>
      </c>
      <c r="BR27" s="398">
        <f t="shared" si="9"/>
        <v>14426.813239537867</v>
      </c>
      <c r="BS27" s="398">
        <f t="shared" si="9"/>
        <v>13743.345110750899</v>
      </c>
      <c r="BT27" s="398">
        <f t="shared" si="9"/>
        <v>11693.763264591904</v>
      </c>
      <c r="BU27" s="398">
        <f t="shared" ref="BU27:BZ27" si="10">SUM(BU28:BU30)</f>
        <v>9391.228529477914</v>
      </c>
      <c r="BV27" s="398">
        <f t="shared" si="10"/>
        <v>7614.9261684750054</v>
      </c>
      <c r="BW27" s="398">
        <f t="shared" si="10"/>
        <v>5553.7887183407211</v>
      </c>
      <c r="BX27" s="399">
        <f t="shared" si="10"/>
        <v>5019.0146805932181</v>
      </c>
      <c r="BY27" s="399">
        <f t="shared" si="10"/>
        <v>4942.6809502810775</v>
      </c>
      <c r="BZ27" s="400">
        <f t="shared" si="10"/>
        <v>4943.4222522504642</v>
      </c>
    </row>
    <row r="28" spans="1:78" x14ac:dyDescent="0.2">
      <c r="B28" s="321" t="s">
        <v>442</v>
      </c>
      <c r="C28" s="321"/>
      <c r="D28" s="402">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2">
        <v>0</v>
      </c>
      <c r="Z28" s="402">
        <v>0</v>
      </c>
      <c r="AA28" s="402">
        <v>0</v>
      </c>
      <c r="AB28" s="402">
        <v>0</v>
      </c>
      <c r="AC28" s="402">
        <v>0</v>
      </c>
      <c r="AD28" s="402">
        <v>0</v>
      </c>
      <c r="AE28" s="402">
        <v>0</v>
      </c>
      <c r="AF28" s="402">
        <v>0</v>
      </c>
      <c r="AG28" s="402">
        <v>0</v>
      </c>
      <c r="AH28" s="402">
        <v>0</v>
      </c>
      <c r="AI28" s="402">
        <v>0</v>
      </c>
      <c r="AJ28" s="402">
        <v>0</v>
      </c>
      <c r="AK28" s="402">
        <v>0</v>
      </c>
      <c r="AL28" s="402">
        <v>0</v>
      </c>
      <c r="AM28" s="402">
        <v>0</v>
      </c>
      <c r="AN28" s="402">
        <v>0</v>
      </c>
      <c r="AO28" s="402">
        <v>0</v>
      </c>
      <c r="AP28" s="402">
        <v>0</v>
      </c>
      <c r="AQ28" s="402">
        <v>0</v>
      </c>
      <c r="AR28" s="402">
        <v>0</v>
      </c>
      <c r="AS28" s="402">
        <v>0</v>
      </c>
      <c r="AT28" s="402">
        <v>0</v>
      </c>
      <c r="AU28" s="402">
        <v>0</v>
      </c>
      <c r="AV28" s="402">
        <v>374.56937431172668</v>
      </c>
      <c r="AW28" s="402">
        <v>514.19915356011154</v>
      </c>
      <c r="AX28" s="402">
        <v>570.60067692823418</v>
      </c>
      <c r="AY28" s="402">
        <v>663.3591522245049</v>
      </c>
      <c r="AZ28" s="402">
        <v>648.81999484089033</v>
      </c>
      <c r="BA28" s="402">
        <v>709.94485553802326</v>
      </c>
      <c r="BB28" s="402">
        <v>757.20117314695824</v>
      </c>
      <c r="BC28" s="402">
        <v>807.77023663930049</v>
      </c>
      <c r="BD28" s="402">
        <v>848.18512604255272</v>
      </c>
      <c r="BE28" s="402">
        <v>929.80965968156806</v>
      </c>
      <c r="BF28" s="402">
        <v>1028.0576315644232</v>
      </c>
      <c r="BG28" s="402">
        <v>1047.3722355385628</v>
      </c>
      <c r="BH28" s="402">
        <v>1081.3963044641214</v>
      </c>
      <c r="BI28" s="402">
        <v>1156.0454404138479</v>
      </c>
      <c r="BJ28" s="402">
        <v>1180.3072080194977</v>
      </c>
      <c r="BK28" s="402">
        <v>1231.203450509294</v>
      </c>
      <c r="BL28" s="402">
        <v>1276.2932678699067</v>
      </c>
      <c r="BM28" s="402">
        <v>1356.0250963448343</v>
      </c>
      <c r="BN28" s="402">
        <v>1363.0875431725724</v>
      </c>
      <c r="BO28" s="402">
        <v>1447.8162685438508</v>
      </c>
      <c r="BP28" s="402">
        <v>1500.2524236873655</v>
      </c>
      <c r="BQ28" s="402">
        <v>1552.2326873068987</v>
      </c>
      <c r="BR28" s="402">
        <v>1795.5326901070468</v>
      </c>
      <c r="BS28" s="402">
        <v>1905.4486564369613</v>
      </c>
      <c r="BT28" s="402">
        <v>1926.6534897212618</v>
      </c>
      <c r="BU28" s="402">
        <v>1976.4138871008565</v>
      </c>
      <c r="BV28" s="402">
        <v>2101.3879576694317</v>
      </c>
      <c r="BW28" s="402">
        <v>2216.7077777670584</v>
      </c>
      <c r="BX28" s="403">
        <v>2313.772297565833</v>
      </c>
      <c r="BY28" s="403">
        <v>2440.5503616884553</v>
      </c>
      <c r="BZ28" s="404">
        <v>2631.1874004495048</v>
      </c>
    </row>
    <row r="29" spans="1:78" x14ac:dyDescent="0.2">
      <c r="B29" s="321" t="s">
        <v>326</v>
      </c>
      <c r="C29" s="321"/>
      <c r="D29" s="402">
        <v>0</v>
      </c>
      <c r="E29" s="402">
        <v>0</v>
      </c>
      <c r="F29" s="402">
        <v>0</v>
      </c>
      <c r="G29" s="402">
        <v>0</v>
      </c>
      <c r="H29" s="402">
        <v>0</v>
      </c>
      <c r="I29" s="402">
        <v>0</v>
      </c>
      <c r="J29" s="402">
        <v>0</v>
      </c>
      <c r="K29" s="402">
        <v>0</v>
      </c>
      <c r="L29" s="402">
        <v>0</v>
      </c>
      <c r="M29" s="402">
        <v>0</v>
      </c>
      <c r="N29" s="402">
        <v>0</v>
      </c>
      <c r="O29" s="402">
        <v>0</v>
      </c>
      <c r="P29" s="402">
        <v>0</v>
      </c>
      <c r="Q29" s="402">
        <v>0</v>
      </c>
      <c r="R29" s="402">
        <v>0</v>
      </c>
      <c r="S29" s="402">
        <v>0</v>
      </c>
      <c r="T29" s="402">
        <v>0</v>
      </c>
      <c r="U29" s="402">
        <v>0</v>
      </c>
      <c r="V29" s="402">
        <v>0</v>
      </c>
      <c r="W29" s="402">
        <v>0</v>
      </c>
      <c r="X29" s="402">
        <v>0</v>
      </c>
      <c r="Y29" s="402">
        <v>0</v>
      </c>
      <c r="Z29" s="402">
        <v>0</v>
      </c>
      <c r="AA29" s="402">
        <v>0</v>
      </c>
      <c r="AB29" s="402">
        <v>0</v>
      </c>
      <c r="AC29" s="402">
        <v>0</v>
      </c>
      <c r="AD29" s="402">
        <v>0</v>
      </c>
      <c r="AE29" s="402">
        <v>0</v>
      </c>
      <c r="AF29" s="402">
        <v>0</v>
      </c>
      <c r="AG29" s="402">
        <v>0</v>
      </c>
      <c r="AH29" s="402">
        <v>0</v>
      </c>
      <c r="AI29" s="402">
        <v>0</v>
      </c>
      <c r="AJ29" s="402">
        <v>0</v>
      </c>
      <c r="AK29" s="402">
        <v>0</v>
      </c>
      <c r="AL29" s="402">
        <v>0</v>
      </c>
      <c r="AM29" s="402">
        <v>0</v>
      </c>
      <c r="AN29" s="402">
        <v>0</v>
      </c>
      <c r="AO29" s="402">
        <v>0</v>
      </c>
      <c r="AP29" s="402">
        <v>0</v>
      </c>
      <c r="AQ29" s="402">
        <v>0</v>
      </c>
      <c r="AR29" s="402">
        <v>0</v>
      </c>
      <c r="AS29" s="402">
        <v>0</v>
      </c>
      <c r="AT29" s="402">
        <v>0</v>
      </c>
      <c r="AU29" s="402">
        <v>0</v>
      </c>
      <c r="AV29" s="402">
        <v>2000.4410451581846</v>
      </c>
      <c r="AW29" s="402">
        <v>2746.1537507099924</v>
      </c>
      <c r="AX29" s="402">
        <v>3029.5575032484844</v>
      </c>
      <c r="AY29" s="402">
        <v>3573.7985130661764</v>
      </c>
      <c r="AZ29" s="402">
        <v>4159.9827764203083</v>
      </c>
      <c r="BA29" s="402">
        <v>4491.8286503345798</v>
      </c>
      <c r="BB29" s="402">
        <v>4667.5688688129394</v>
      </c>
      <c r="BC29" s="402">
        <v>4861.4188203748363</v>
      </c>
      <c r="BD29" s="402">
        <v>5015.6786841429548</v>
      </c>
      <c r="BE29" s="402">
        <v>5330.4019578014786</v>
      </c>
      <c r="BF29" s="402">
        <v>5536.9472588761355</v>
      </c>
      <c r="BG29" s="402">
        <v>5792.3791383039079</v>
      </c>
      <c r="BH29" s="402">
        <v>5943.2327656403158</v>
      </c>
      <c r="BI29" s="402">
        <v>6094.1814846017633</v>
      </c>
      <c r="BJ29" s="402">
        <v>6216.4761593769508</v>
      </c>
      <c r="BK29" s="402">
        <v>6474.4701297106067</v>
      </c>
      <c r="BL29" s="402">
        <v>6693.0259866816568</v>
      </c>
      <c r="BM29" s="402">
        <v>7140.4744307230694</v>
      </c>
      <c r="BN29" s="402">
        <v>7212.1155115434867</v>
      </c>
      <c r="BO29" s="402">
        <v>7598.2969567274295</v>
      </c>
      <c r="BP29" s="402">
        <v>8004.2654784398192</v>
      </c>
      <c r="BQ29" s="402">
        <v>7985.366132434785</v>
      </c>
      <c r="BR29" s="402">
        <v>7393.0699624102699</v>
      </c>
      <c r="BS29" s="402">
        <v>6887.7966786404631</v>
      </c>
      <c r="BT29" s="402">
        <v>5218.6983630497652</v>
      </c>
      <c r="BU29" s="402">
        <v>3461.7013582053441</v>
      </c>
      <c r="BV29" s="402">
        <v>1985.1350948935144</v>
      </c>
      <c r="BW29" s="402">
        <v>367.96979086306209</v>
      </c>
      <c r="BX29" s="403">
        <v>54.866535942896405</v>
      </c>
      <c r="BY29" s="403">
        <v>55.247297303665277</v>
      </c>
      <c r="BZ29" s="404">
        <v>55.550646385894638</v>
      </c>
    </row>
    <row r="30" spans="1:78" x14ac:dyDescent="0.2">
      <c r="B30" s="321" t="s">
        <v>325</v>
      </c>
      <c r="C30" s="321"/>
      <c r="D30" s="402">
        <v>0</v>
      </c>
      <c r="E30" s="402">
        <v>0</v>
      </c>
      <c r="F30" s="402">
        <v>0</v>
      </c>
      <c r="G30" s="402">
        <v>0</v>
      </c>
      <c r="H30" s="402">
        <v>0</v>
      </c>
      <c r="I30" s="402">
        <v>0</v>
      </c>
      <c r="J30" s="402">
        <v>0</v>
      </c>
      <c r="K30" s="402">
        <v>0</v>
      </c>
      <c r="L30" s="402">
        <v>0</v>
      </c>
      <c r="M30" s="402">
        <v>0</v>
      </c>
      <c r="N30" s="402">
        <v>0</v>
      </c>
      <c r="O30" s="402">
        <v>0</v>
      </c>
      <c r="P30" s="402">
        <v>0</v>
      </c>
      <c r="Q30" s="402">
        <v>0</v>
      </c>
      <c r="R30" s="402">
        <v>0</v>
      </c>
      <c r="S30" s="402">
        <v>0</v>
      </c>
      <c r="T30" s="402">
        <v>0</v>
      </c>
      <c r="U30" s="402">
        <v>0</v>
      </c>
      <c r="V30" s="402">
        <v>0</v>
      </c>
      <c r="W30" s="402">
        <v>0</v>
      </c>
      <c r="X30" s="402">
        <v>0</v>
      </c>
      <c r="Y30" s="402">
        <v>0</v>
      </c>
      <c r="Z30" s="402">
        <v>0</v>
      </c>
      <c r="AA30" s="402">
        <v>0</v>
      </c>
      <c r="AB30" s="402">
        <v>0</v>
      </c>
      <c r="AC30" s="402">
        <v>0</v>
      </c>
      <c r="AD30" s="402">
        <v>0</v>
      </c>
      <c r="AE30" s="402">
        <v>0</v>
      </c>
      <c r="AF30" s="402">
        <v>0</v>
      </c>
      <c r="AG30" s="402">
        <v>0</v>
      </c>
      <c r="AH30" s="402">
        <v>0</v>
      </c>
      <c r="AI30" s="402">
        <v>0</v>
      </c>
      <c r="AJ30" s="402">
        <v>0</v>
      </c>
      <c r="AK30" s="402">
        <v>0</v>
      </c>
      <c r="AL30" s="402">
        <v>0</v>
      </c>
      <c r="AM30" s="402">
        <v>0</v>
      </c>
      <c r="AN30" s="402">
        <v>0</v>
      </c>
      <c r="AO30" s="402">
        <v>0</v>
      </c>
      <c r="AP30" s="402">
        <v>0</v>
      </c>
      <c r="AQ30" s="402">
        <v>0</v>
      </c>
      <c r="AR30" s="402">
        <v>0</v>
      </c>
      <c r="AS30" s="402">
        <v>0</v>
      </c>
      <c r="AT30" s="402">
        <v>0</v>
      </c>
      <c r="AU30" s="402">
        <v>0</v>
      </c>
      <c r="AV30" s="402">
        <v>818.00927428535181</v>
      </c>
      <c r="AW30" s="402">
        <v>1122.9419842845937</v>
      </c>
      <c r="AX30" s="402">
        <v>1282.618605579931</v>
      </c>
      <c r="AY30" s="402">
        <v>1528.7300085138763</v>
      </c>
      <c r="AZ30" s="402">
        <v>1774.8279204627679</v>
      </c>
      <c r="BA30" s="402">
        <v>1995.445453554498</v>
      </c>
      <c r="BB30" s="402">
        <v>2190.6520519763071</v>
      </c>
      <c r="BC30" s="402">
        <v>2403.2333440315724</v>
      </c>
      <c r="BD30" s="402">
        <v>2580.7072001748265</v>
      </c>
      <c r="BE30" s="402">
        <v>2822.3139998011825</v>
      </c>
      <c r="BF30" s="402">
        <v>2946.3373992946022</v>
      </c>
      <c r="BG30" s="402">
        <v>3167.5515118412745</v>
      </c>
      <c r="BH30" s="402">
        <v>3349.9888764872589</v>
      </c>
      <c r="BI30" s="402">
        <v>3535.1473448207294</v>
      </c>
      <c r="BJ30" s="402">
        <v>3712.850479353061</v>
      </c>
      <c r="BK30" s="402">
        <v>3977.3735596551151</v>
      </c>
      <c r="BL30" s="402">
        <v>4177.1395037845377</v>
      </c>
      <c r="BM30" s="402">
        <v>4537.7484679899526</v>
      </c>
      <c r="BN30" s="402">
        <v>4692.1360576711531</v>
      </c>
      <c r="BO30" s="402">
        <v>4791.7561329861883</v>
      </c>
      <c r="BP30" s="402">
        <v>4984.2659518162091</v>
      </c>
      <c r="BQ30" s="402">
        <v>5060.4262484861338</v>
      </c>
      <c r="BR30" s="402">
        <v>5238.2105870205505</v>
      </c>
      <c r="BS30" s="402">
        <v>4950.0997756734732</v>
      </c>
      <c r="BT30" s="402">
        <v>4548.4114118208772</v>
      </c>
      <c r="BU30" s="402">
        <v>3953.1132841717131</v>
      </c>
      <c r="BV30" s="402">
        <v>3528.40311591206</v>
      </c>
      <c r="BW30" s="402">
        <v>2969.1111497106008</v>
      </c>
      <c r="BX30" s="403">
        <v>2650.3758470844882</v>
      </c>
      <c r="BY30" s="403">
        <v>2446.8832912889575</v>
      </c>
      <c r="BZ30" s="404">
        <v>2256.6842054150652</v>
      </c>
    </row>
    <row r="31" spans="1:78" ht="26.25" customHeight="1" x14ac:dyDescent="0.2">
      <c r="A31" s="305"/>
      <c r="B31" s="287" t="s">
        <v>443</v>
      </c>
      <c r="C31" s="405"/>
      <c r="D31" s="402">
        <v>0</v>
      </c>
      <c r="E31" s="402">
        <v>0</v>
      </c>
      <c r="F31" s="402">
        <v>0</v>
      </c>
      <c r="G31" s="402">
        <v>0</v>
      </c>
      <c r="H31" s="402">
        <v>0</v>
      </c>
      <c r="I31" s="402">
        <v>0</v>
      </c>
      <c r="J31" s="402">
        <v>0</v>
      </c>
      <c r="K31" s="402">
        <v>0</v>
      </c>
      <c r="L31" s="402">
        <v>0</v>
      </c>
      <c r="M31" s="402">
        <v>0</v>
      </c>
      <c r="N31" s="402">
        <v>0</v>
      </c>
      <c r="O31" s="402">
        <v>0</v>
      </c>
      <c r="P31" s="402">
        <v>0</v>
      </c>
      <c r="Q31" s="402">
        <v>0</v>
      </c>
      <c r="R31" s="402">
        <v>0</v>
      </c>
      <c r="S31" s="402">
        <v>0</v>
      </c>
      <c r="T31" s="402">
        <v>0</v>
      </c>
      <c r="U31" s="402">
        <v>0</v>
      </c>
      <c r="V31" s="402">
        <v>0</v>
      </c>
      <c r="W31" s="402">
        <v>0</v>
      </c>
      <c r="X31" s="402">
        <v>0</v>
      </c>
      <c r="Y31" s="402">
        <v>0</v>
      </c>
      <c r="Z31" s="402">
        <v>0</v>
      </c>
      <c r="AA31" s="402">
        <v>0</v>
      </c>
      <c r="AB31" s="402">
        <v>0</v>
      </c>
      <c r="AC31" s="402">
        <v>0</v>
      </c>
      <c r="AD31" s="402">
        <v>0</v>
      </c>
      <c r="AE31" s="402">
        <v>0</v>
      </c>
      <c r="AF31" s="402">
        <v>0</v>
      </c>
      <c r="AG31" s="402">
        <v>0</v>
      </c>
      <c r="AH31" s="402">
        <v>0</v>
      </c>
      <c r="AI31" s="402">
        <v>0</v>
      </c>
      <c r="AJ31" s="402">
        <v>0</v>
      </c>
      <c r="AK31" s="402">
        <v>0</v>
      </c>
      <c r="AL31" s="402">
        <v>0</v>
      </c>
      <c r="AM31" s="402">
        <v>0</v>
      </c>
      <c r="AN31" s="402">
        <v>0</v>
      </c>
      <c r="AO31" s="402">
        <v>0</v>
      </c>
      <c r="AP31" s="402">
        <v>0</v>
      </c>
      <c r="AQ31" s="402">
        <v>0</v>
      </c>
      <c r="AR31" s="402">
        <v>0</v>
      </c>
      <c r="AS31" s="402">
        <v>0</v>
      </c>
      <c r="AT31" s="402">
        <v>0</v>
      </c>
      <c r="AU31" s="402">
        <v>0</v>
      </c>
      <c r="AV31" s="402">
        <v>0</v>
      </c>
      <c r="AW31" s="402">
        <v>0</v>
      </c>
      <c r="AX31" s="402">
        <v>0</v>
      </c>
      <c r="AY31" s="402">
        <v>0</v>
      </c>
      <c r="AZ31" s="402">
        <v>0</v>
      </c>
      <c r="BA31" s="402">
        <v>0</v>
      </c>
      <c r="BB31" s="402">
        <v>0</v>
      </c>
      <c r="BC31" s="402">
        <v>0</v>
      </c>
      <c r="BD31" s="402">
        <v>0</v>
      </c>
      <c r="BE31" s="402">
        <v>0</v>
      </c>
      <c r="BF31" s="402">
        <v>8.0924993629042934</v>
      </c>
      <c r="BG31" s="402">
        <v>7.919167591820818</v>
      </c>
      <c r="BH31" s="402">
        <v>8.9888427336027092</v>
      </c>
      <c r="BI31" s="402">
        <v>8.7601498881225215</v>
      </c>
      <c r="BJ31" s="402">
        <v>9.7075627196147547</v>
      </c>
      <c r="BK31" s="402">
        <v>13.024539375621126</v>
      </c>
      <c r="BL31" s="402">
        <v>10.386319866013624</v>
      </c>
      <c r="BM31" s="402">
        <v>11.375086417768655</v>
      </c>
      <c r="BN31" s="402">
        <v>12.165771673914927</v>
      </c>
      <c r="BO31" s="402">
        <v>13.364782461382353</v>
      </c>
      <c r="BP31" s="402">
        <v>14.400307393471255</v>
      </c>
      <c r="BQ31" s="402">
        <v>14.534160707990779</v>
      </c>
      <c r="BR31" s="402">
        <v>14.328464193063883</v>
      </c>
      <c r="BS31" s="402">
        <v>14.132447837809362</v>
      </c>
      <c r="BT31" s="402">
        <v>13.397474989509103</v>
      </c>
      <c r="BU31" s="402">
        <v>10.759474644524165</v>
      </c>
      <c r="BV31" s="402">
        <v>8.724375599257753</v>
      </c>
      <c r="BW31" s="402">
        <v>6.3629426872602517</v>
      </c>
      <c r="BX31" s="403">
        <v>5.7502552543399137</v>
      </c>
      <c r="BY31" s="403">
        <v>5.6628001537386012</v>
      </c>
      <c r="BZ31" s="404">
        <v>5.6636494589938726</v>
      </c>
    </row>
    <row r="32" spans="1:78" ht="26.25" customHeight="1" x14ac:dyDescent="0.25">
      <c r="A32" s="305"/>
      <c r="B32" s="406" t="s">
        <v>167</v>
      </c>
      <c r="C32" s="405"/>
      <c r="D32" s="398">
        <v>0</v>
      </c>
      <c r="E32" s="398">
        <v>0</v>
      </c>
      <c r="F32" s="398">
        <v>0</v>
      </c>
      <c r="G32" s="398">
        <v>0</v>
      </c>
      <c r="H32" s="398">
        <v>0</v>
      </c>
      <c r="I32" s="398">
        <v>0</v>
      </c>
      <c r="J32" s="398">
        <v>0</v>
      </c>
      <c r="K32" s="398">
        <v>0</v>
      </c>
      <c r="L32" s="398">
        <v>0</v>
      </c>
      <c r="M32" s="398">
        <v>0</v>
      </c>
      <c r="N32" s="398">
        <v>0</v>
      </c>
      <c r="O32" s="398">
        <v>0</v>
      </c>
      <c r="P32" s="398">
        <v>0</v>
      </c>
      <c r="Q32" s="398">
        <v>0</v>
      </c>
      <c r="R32" s="398">
        <v>0</v>
      </c>
      <c r="S32" s="398">
        <v>0</v>
      </c>
      <c r="T32" s="398">
        <v>0</v>
      </c>
      <c r="U32" s="398">
        <v>0</v>
      </c>
      <c r="V32" s="398">
        <v>0</v>
      </c>
      <c r="W32" s="398">
        <v>0</v>
      </c>
      <c r="X32" s="398">
        <v>0</v>
      </c>
      <c r="Y32" s="398">
        <v>0</v>
      </c>
      <c r="Z32" s="398">
        <v>0</v>
      </c>
      <c r="AA32" s="398">
        <f t="shared" ref="AA32:BP32" si="11">SUM(AA33:AA34)</f>
        <v>0</v>
      </c>
      <c r="AB32" s="398">
        <f t="shared" si="11"/>
        <v>0</v>
      </c>
      <c r="AC32" s="398">
        <f t="shared" si="11"/>
        <v>0</v>
      </c>
      <c r="AD32" s="398">
        <f t="shared" si="11"/>
        <v>0</v>
      </c>
      <c r="AE32" s="398">
        <f t="shared" si="11"/>
        <v>0</v>
      </c>
      <c r="AF32" s="398">
        <f t="shared" si="11"/>
        <v>0</v>
      </c>
      <c r="AG32" s="398">
        <f t="shared" si="11"/>
        <v>0</v>
      </c>
      <c r="AH32" s="398">
        <f t="shared" si="11"/>
        <v>0</v>
      </c>
      <c r="AI32" s="398">
        <f t="shared" si="11"/>
        <v>0</v>
      </c>
      <c r="AJ32" s="398">
        <f t="shared" si="11"/>
        <v>0</v>
      </c>
      <c r="AK32" s="398">
        <f t="shared" si="11"/>
        <v>0</v>
      </c>
      <c r="AL32" s="398">
        <f t="shared" si="11"/>
        <v>0</v>
      </c>
      <c r="AM32" s="398">
        <f t="shared" si="11"/>
        <v>0</v>
      </c>
      <c r="AN32" s="398">
        <f t="shared" si="11"/>
        <v>0</v>
      </c>
      <c r="AO32" s="398">
        <f t="shared" si="11"/>
        <v>0</v>
      </c>
      <c r="AP32" s="398">
        <f t="shared" si="11"/>
        <v>0</v>
      </c>
      <c r="AQ32" s="398">
        <f t="shared" si="11"/>
        <v>0</v>
      </c>
      <c r="AR32" s="398">
        <f t="shared" si="11"/>
        <v>0</v>
      </c>
      <c r="AS32" s="398">
        <f t="shared" si="11"/>
        <v>0</v>
      </c>
      <c r="AT32" s="398">
        <f t="shared" si="11"/>
        <v>0</v>
      </c>
      <c r="AU32" s="398">
        <f t="shared" si="11"/>
        <v>0</v>
      </c>
      <c r="AV32" s="398">
        <f t="shared" si="11"/>
        <v>0</v>
      </c>
      <c r="AW32" s="398">
        <f t="shared" si="11"/>
        <v>0</v>
      </c>
      <c r="AX32" s="398">
        <f t="shared" si="11"/>
        <v>0</v>
      </c>
      <c r="AY32" s="398">
        <f t="shared" si="11"/>
        <v>0</v>
      </c>
      <c r="AZ32" s="398">
        <f t="shared" si="11"/>
        <v>0</v>
      </c>
      <c r="BA32" s="398">
        <f t="shared" si="11"/>
        <v>0</v>
      </c>
      <c r="BB32" s="398">
        <f t="shared" si="11"/>
        <v>0</v>
      </c>
      <c r="BC32" s="398">
        <f t="shared" si="11"/>
        <v>0</v>
      </c>
      <c r="BD32" s="398">
        <f t="shared" si="11"/>
        <v>0</v>
      </c>
      <c r="BE32" s="398">
        <f t="shared" si="11"/>
        <v>0</v>
      </c>
      <c r="BF32" s="398">
        <f t="shared" si="11"/>
        <v>0</v>
      </c>
      <c r="BG32" s="398">
        <f t="shared" si="11"/>
        <v>0</v>
      </c>
      <c r="BH32" s="398">
        <f t="shared" si="11"/>
        <v>0</v>
      </c>
      <c r="BI32" s="398">
        <f t="shared" si="11"/>
        <v>0</v>
      </c>
      <c r="BJ32" s="398">
        <f t="shared" si="11"/>
        <v>0</v>
      </c>
      <c r="BK32" s="398">
        <f t="shared" si="11"/>
        <v>0</v>
      </c>
      <c r="BL32" s="398">
        <f t="shared" si="11"/>
        <v>0</v>
      </c>
      <c r="BM32" s="398">
        <f t="shared" si="11"/>
        <v>0</v>
      </c>
      <c r="BN32" s="398">
        <f t="shared" si="11"/>
        <v>0</v>
      </c>
      <c r="BO32" s="398">
        <f t="shared" si="11"/>
        <v>0</v>
      </c>
      <c r="BP32" s="398">
        <f t="shared" si="11"/>
        <v>0</v>
      </c>
      <c r="BQ32" s="398">
        <f t="shared" ref="BQ32:BX32" si="12">SUM(BQ33:BQ34)</f>
        <v>170.28101396137367</v>
      </c>
      <c r="BR32" s="398">
        <f t="shared" si="12"/>
        <v>1635.8622492564054</v>
      </c>
      <c r="BS32" s="398">
        <f t="shared" si="12"/>
        <v>3120.4298904504412</v>
      </c>
      <c r="BT32" s="398">
        <f t="shared" si="12"/>
        <v>5241.1221462550102</v>
      </c>
      <c r="BU32" s="398">
        <f t="shared" si="12"/>
        <v>8280.6251445288799</v>
      </c>
      <c r="BV32" s="398">
        <f t="shared" si="12"/>
        <v>11115.494536032909</v>
      </c>
      <c r="BW32" s="398">
        <f t="shared" si="12"/>
        <v>14099.690742211984</v>
      </c>
      <c r="BX32" s="399">
        <f t="shared" si="12"/>
        <v>15201.75748301046</v>
      </c>
      <c r="BY32" s="399">
        <f>SUM(BY33:BY34)</f>
        <v>15748.46395165451</v>
      </c>
      <c r="BZ32" s="400">
        <f>SUM(BZ33:BZ34)</f>
        <v>16311.585738914773</v>
      </c>
    </row>
    <row r="33" spans="1:78" x14ac:dyDescent="0.2">
      <c r="A33" s="305"/>
      <c r="B33" s="407" t="s">
        <v>326</v>
      </c>
      <c r="C33" s="405"/>
      <c r="D33" s="402">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2">
        <v>0</v>
      </c>
      <c r="AE33" s="402">
        <v>0</v>
      </c>
      <c r="AF33" s="402">
        <v>0</v>
      </c>
      <c r="AG33" s="402">
        <v>0</v>
      </c>
      <c r="AH33" s="402">
        <v>0</v>
      </c>
      <c r="AI33" s="402">
        <v>0</v>
      </c>
      <c r="AJ33" s="402">
        <v>0</v>
      </c>
      <c r="AK33" s="402">
        <v>0</v>
      </c>
      <c r="AL33" s="402">
        <v>0</v>
      </c>
      <c r="AM33" s="402">
        <v>0</v>
      </c>
      <c r="AN33" s="402">
        <v>0</v>
      </c>
      <c r="AO33" s="402">
        <v>0</v>
      </c>
      <c r="AP33" s="402">
        <v>0</v>
      </c>
      <c r="AQ33" s="402">
        <v>0</v>
      </c>
      <c r="AR33" s="402">
        <v>0</v>
      </c>
      <c r="AS33" s="402">
        <v>0</v>
      </c>
      <c r="AT33" s="402">
        <v>0</v>
      </c>
      <c r="AU33" s="402">
        <v>0</v>
      </c>
      <c r="AV33" s="402">
        <v>0</v>
      </c>
      <c r="AW33" s="402">
        <v>0</v>
      </c>
      <c r="AX33" s="402">
        <v>0</v>
      </c>
      <c r="AY33" s="402">
        <v>0</v>
      </c>
      <c r="AZ33" s="402">
        <v>0</v>
      </c>
      <c r="BA33" s="402">
        <v>0</v>
      </c>
      <c r="BB33" s="402">
        <v>0</v>
      </c>
      <c r="BC33" s="402">
        <v>0</v>
      </c>
      <c r="BD33" s="402">
        <v>0</v>
      </c>
      <c r="BE33" s="402">
        <v>0</v>
      </c>
      <c r="BF33" s="402">
        <v>0</v>
      </c>
      <c r="BG33" s="402">
        <v>0</v>
      </c>
      <c r="BH33" s="402">
        <v>0</v>
      </c>
      <c r="BI33" s="402">
        <v>0</v>
      </c>
      <c r="BJ33" s="402">
        <v>0</v>
      </c>
      <c r="BK33" s="402">
        <v>0</v>
      </c>
      <c r="BL33" s="402">
        <v>0</v>
      </c>
      <c r="BM33" s="402">
        <v>0</v>
      </c>
      <c r="BN33" s="402">
        <v>0</v>
      </c>
      <c r="BO33" s="402">
        <v>0</v>
      </c>
      <c r="BP33" s="402">
        <v>0</v>
      </c>
      <c r="BQ33" s="402">
        <v>154.51163289635301</v>
      </c>
      <c r="BR33" s="402">
        <v>1501.6317609303062</v>
      </c>
      <c r="BS33" s="402">
        <v>2828.0057849154714</v>
      </c>
      <c r="BT33" s="402">
        <v>4550.9989986985829</v>
      </c>
      <c r="BU33" s="402">
        <v>6937.7415200599007</v>
      </c>
      <c r="BV33" s="402">
        <v>9382.2253864534068</v>
      </c>
      <c r="BW33" s="402">
        <v>11882.578071956083</v>
      </c>
      <c r="BX33" s="403">
        <v>12656.65974687963</v>
      </c>
      <c r="BY33" s="403">
        <v>12937.694138292936</v>
      </c>
      <c r="BZ33" s="404">
        <v>13224.737295930108</v>
      </c>
    </row>
    <row r="34" spans="1:78" x14ac:dyDescent="0.2">
      <c r="A34" s="305"/>
      <c r="B34" s="407" t="s">
        <v>325</v>
      </c>
      <c r="C34" s="405"/>
      <c r="D34" s="402">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0</v>
      </c>
      <c r="AA34" s="402">
        <v>0</v>
      </c>
      <c r="AB34" s="402">
        <v>0</v>
      </c>
      <c r="AC34" s="402">
        <v>0</v>
      </c>
      <c r="AD34" s="402">
        <v>0</v>
      </c>
      <c r="AE34" s="402">
        <v>0</v>
      </c>
      <c r="AF34" s="402">
        <v>0</v>
      </c>
      <c r="AG34" s="402">
        <v>0</v>
      </c>
      <c r="AH34" s="402">
        <v>0</v>
      </c>
      <c r="AI34" s="402">
        <v>0</v>
      </c>
      <c r="AJ34" s="402">
        <v>0</v>
      </c>
      <c r="AK34" s="402">
        <v>0</v>
      </c>
      <c r="AL34" s="402">
        <v>0</v>
      </c>
      <c r="AM34" s="402">
        <v>0</v>
      </c>
      <c r="AN34" s="402">
        <v>0</v>
      </c>
      <c r="AO34" s="402">
        <v>0</v>
      </c>
      <c r="AP34" s="402">
        <v>0</v>
      </c>
      <c r="AQ34" s="402">
        <v>0</v>
      </c>
      <c r="AR34" s="402">
        <v>0</v>
      </c>
      <c r="AS34" s="402">
        <v>0</v>
      </c>
      <c r="AT34" s="402">
        <v>0</v>
      </c>
      <c r="AU34" s="402">
        <v>0</v>
      </c>
      <c r="AV34" s="402">
        <v>0</v>
      </c>
      <c r="AW34" s="402">
        <v>0</v>
      </c>
      <c r="AX34" s="402">
        <v>0</v>
      </c>
      <c r="AY34" s="402">
        <v>0</v>
      </c>
      <c r="AZ34" s="402">
        <v>0</v>
      </c>
      <c r="BA34" s="402">
        <v>0</v>
      </c>
      <c r="BB34" s="402">
        <v>0</v>
      </c>
      <c r="BC34" s="402">
        <v>0</v>
      </c>
      <c r="BD34" s="402">
        <v>0</v>
      </c>
      <c r="BE34" s="402">
        <v>0</v>
      </c>
      <c r="BF34" s="402">
        <v>0</v>
      </c>
      <c r="BG34" s="402">
        <v>0</v>
      </c>
      <c r="BH34" s="402">
        <v>0</v>
      </c>
      <c r="BI34" s="402">
        <v>0</v>
      </c>
      <c r="BJ34" s="402">
        <v>0</v>
      </c>
      <c r="BK34" s="402">
        <v>0</v>
      </c>
      <c r="BL34" s="402">
        <v>0</v>
      </c>
      <c r="BM34" s="402">
        <v>0</v>
      </c>
      <c r="BN34" s="402">
        <v>0</v>
      </c>
      <c r="BO34" s="402">
        <v>0</v>
      </c>
      <c r="BP34" s="402">
        <v>0</v>
      </c>
      <c r="BQ34" s="402">
        <v>15.769381065020657</v>
      </c>
      <c r="BR34" s="402">
        <v>134.23048832609933</v>
      </c>
      <c r="BS34" s="402">
        <v>292.42410553496978</v>
      </c>
      <c r="BT34" s="402">
        <v>690.12314755642763</v>
      </c>
      <c r="BU34" s="402">
        <v>1342.8836244689794</v>
      </c>
      <c r="BV34" s="402">
        <v>1733.2691495795018</v>
      </c>
      <c r="BW34" s="402">
        <v>2217.1126702559018</v>
      </c>
      <c r="BX34" s="403">
        <v>2545.0977361308305</v>
      </c>
      <c r="BY34" s="403">
        <v>2810.7698133615745</v>
      </c>
      <c r="BZ34" s="404">
        <v>3086.8484429846653</v>
      </c>
    </row>
    <row r="35" spans="1:78" ht="25.5" customHeight="1" x14ac:dyDescent="0.25">
      <c r="A35" s="408"/>
      <c r="B35" s="409" t="s">
        <v>443</v>
      </c>
      <c r="C35" s="405"/>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v>0.32419662182679904</v>
      </c>
      <c r="BR35" s="402">
        <v>5.9822035739969666</v>
      </c>
      <c r="BS35" s="402">
        <v>11.744493779318017</v>
      </c>
      <c r="BT35" s="402">
        <v>18.80388788672424</v>
      </c>
      <c r="BU35" s="402">
        <v>29.708894871105084</v>
      </c>
      <c r="BV35" s="402">
        <v>39.879725606167717</v>
      </c>
      <c r="BW35" s="402">
        <v>50.586305099468632</v>
      </c>
      <c r="BX35" s="403">
        <v>54.540255963305995</v>
      </c>
      <c r="BY35" s="403">
        <v>56.501707510600163</v>
      </c>
      <c r="BZ35" s="404">
        <v>58.522053279832036</v>
      </c>
    </row>
    <row r="36" spans="1:78" s="230" customFormat="1" ht="25.5" customHeight="1" x14ac:dyDescent="0.25">
      <c r="A36" s="408"/>
      <c r="B36" s="410" t="s">
        <v>125</v>
      </c>
      <c r="C36" s="411"/>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c r="AV36" s="398"/>
      <c r="AW36" s="398"/>
      <c r="AX36" s="398"/>
      <c r="AY36" s="398"/>
      <c r="AZ36" s="398"/>
      <c r="BA36" s="398"/>
      <c r="BB36" s="398"/>
      <c r="BC36" s="398"/>
      <c r="BD36" s="398"/>
      <c r="BE36" s="398"/>
      <c r="BF36" s="398"/>
      <c r="BG36" s="398"/>
      <c r="BH36" s="398"/>
      <c r="BI36" s="398"/>
      <c r="BJ36" s="398"/>
      <c r="BK36" s="398"/>
      <c r="BL36" s="398"/>
      <c r="BM36" s="398"/>
      <c r="BN36" s="398"/>
      <c r="BO36" s="398"/>
      <c r="BP36" s="398"/>
      <c r="BQ36" s="398">
        <v>5.0586934772947387</v>
      </c>
      <c r="BR36" s="398">
        <v>6.3152076807023088</v>
      </c>
      <c r="BS36" s="398">
        <v>7.2031514891794615</v>
      </c>
      <c r="BT36" s="398">
        <v>7.463379807476632</v>
      </c>
      <c r="BU36" s="398">
        <v>8.0522370775507959</v>
      </c>
      <c r="BV36" s="398">
        <v>8.7052149377020225</v>
      </c>
      <c r="BW36" s="398">
        <v>9.2557297159307694</v>
      </c>
      <c r="BX36" s="399">
        <v>9.8096093111943592</v>
      </c>
      <c r="BY36" s="399">
        <v>10.351075131893012</v>
      </c>
      <c r="BZ36" s="400">
        <v>10.8966584641261</v>
      </c>
    </row>
    <row r="37" spans="1:78" s="230" customFormat="1" ht="26.25" customHeight="1" x14ac:dyDescent="0.25">
      <c r="B37" s="401" t="s">
        <v>127</v>
      </c>
      <c r="C37" s="411"/>
      <c r="D37" s="398">
        <v>0</v>
      </c>
      <c r="E37" s="398">
        <v>0</v>
      </c>
      <c r="F37" s="398">
        <v>0</v>
      </c>
      <c r="G37" s="398">
        <v>0</v>
      </c>
      <c r="H37" s="398">
        <v>0</v>
      </c>
      <c r="I37" s="398">
        <v>0</v>
      </c>
      <c r="J37" s="398">
        <v>0</v>
      </c>
      <c r="K37" s="398">
        <v>0</v>
      </c>
      <c r="L37" s="398">
        <v>0</v>
      </c>
      <c r="M37" s="398">
        <v>0</v>
      </c>
      <c r="N37" s="398">
        <v>0</v>
      </c>
      <c r="O37" s="398">
        <v>0</v>
      </c>
      <c r="P37" s="398">
        <v>0</v>
      </c>
      <c r="Q37" s="398">
        <v>0</v>
      </c>
      <c r="R37" s="398">
        <v>0</v>
      </c>
      <c r="S37" s="398">
        <v>0</v>
      </c>
      <c r="T37" s="398">
        <v>0</v>
      </c>
      <c r="U37" s="398">
        <v>0</v>
      </c>
      <c r="V37" s="398">
        <v>0</v>
      </c>
      <c r="W37" s="398">
        <v>0</v>
      </c>
      <c r="X37" s="398">
        <v>0</v>
      </c>
      <c r="Y37" s="398">
        <v>0</v>
      </c>
      <c r="Z37" s="398">
        <v>0</v>
      </c>
      <c r="AA37" s="398">
        <v>70.578813587601957</v>
      </c>
      <c r="AB37" s="398">
        <v>251.43929695304837</v>
      </c>
      <c r="AC37" s="398">
        <f t="shared" ref="AC37:AI37" si="13">SUM(AC38:AC40)</f>
        <v>356.51841485092734</v>
      </c>
      <c r="AD37" s="398">
        <f t="shared" si="13"/>
        <v>517.17332452360006</v>
      </c>
      <c r="AE37" s="398">
        <f t="shared" si="13"/>
        <v>638.55379135505154</v>
      </c>
      <c r="AF37" s="398">
        <f t="shared" si="13"/>
        <v>744.08069788444618</v>
      </c>
      <c r="AG37" s="398">
        <f t="shared" si="13"/>
        <v>856.40198298444955</v>
      </c>
      <c r="AH37" s="398">
        <f t="shared" si="13"/>
        <v>776.22077968185374</v>
      </c>
      <c r="AI37" s="398">
        <f t="shared" si="13"/>
        <v>794.51319538352504</v>
      </c>
      <c r="AJ37" s="398">
        <f t="shared" ref="AJ37:BL37" si="14">SUM(AJ38:AJ40)</f>
        <v>862.53094275624176</v>
      </c>
      <c r="AK37" s="398">
        <f t="shared" si="14"/>
        <v>990.63986987733551</v>
      </c>
      <c r="AL37" s="398">
        <f t="shared" si="14"/>
        <v>1127.5567829353195</v>
      </c>
      <c r="AM37" s="398">
        <f t="shared" si="14"/>
        <v>1322.1802370699247</v>
      </c>
      <c r="AN37" s="398">
        <f t="shared" si="14"/>
        <v>1454.9999087321694</v>
      </c>
      <c r="AO37" s="398">
        <f t="shared" si="14"/>
        <v>1639.9965769323787</v>
      </c>
      <c r="AP37" s="398">
        <f t="shared" si="14"/>
        <v>1788.2954177478903</v>
      </c>
      <c r="AQ37" s="398">
        <f t="shared" si="14"/>
        <v>1951.6369783187183</v>
      </c>
      <c r="AR37" s="398">
        <f t="shared" si="14"/>
        <v>2049.2204737227926</v>
      </c>
      <c r="AS37" s="398">
        <f t="shared" si="14"/>
        <v>2197.5309415604052</v>
      </c>
      <c r="AT37" s="398">
        <f t="shared" si="14"/>
        <v>2423.5951020587609</v>
      </c>
      <c r="AU37" s="398">
        <f t="shared" si="14"/>
        <v>2830.1627524585533</v>
      </c>
      <c r="AV37" s="398">
        <f t="shared" si="14"/>
        <v>2513.8179273682249</v>
      </c>
      <c r="AW37" s="398">
        <f t="shared" si="14"/>
        <v>2838.8650159597273</v>
      </c>
      <c r="AX37" s="398">
        <f t="shared" si="14"/>
        <v>3067.1020052828057</v>
      </c>
      <c r="AY37" s="398">
        <f t="shared" si="14"/>
        <v>3327.7214905540118</v>
      </c>
      <c r="AZ37" s="398">
        <f t="shared" si="14"/>
        <v>3502.5695335475789</v>
      </c>
      <c r="BA37" s="398">
        <f t="shared" si="14"/>
        <v>3663.3348120708793</v>
      </c>
      <c r="BB37" s="398">
        <f t="shared" si="14"/>
        <v>3839.095226962283</v>
      </c>
      <c r="BC37" s="398">
        <f t="shared" si="14"/>
        <v>4025.9530786277355</v>
      </c>
      <c r="BD37" s="398">
        <f t="shared" si="14"/>
        <v>4129.0899619760612</v>
      </c>
      <c r="BE37" s="398">
        <f t="shared" si="14"/>
        <v>4312.7252847376158</v>
      </c>
      <c r="BF37" s="398">
        <f t="shared" si="14"/>
        <v>4384.3526709299667</v>
      </c>
      <c r="BG37" s="398">
        <f t="shared" si="14"/>
        <v>4562.8191932086838</v>
      </c>
      <c r="BH37" s="398">
        <f t="shared" si="14"/>
        <v>4717.3266889092347</v>
      </c>
      <c r="BI37" s="398">
        <f t="shared" si="14"/>
        <v>4910.8654134932267</v>
      </c>
      <c r="BJ37" s="398">
        <f t="shared" si="14"/>
        <v>5035.0771108656427</v>
      </c>
      <c r="BK37" s="398">
        <f t="shared" si="14"/>
        <v>5262.4290842109667</v>
      </c>
      <c r="BL37" s="398">
        <f t="shared" si="14"/>
        <v>5464.132004036931</v>
      </c>
      <c r="BM37" s="398">
        <f>SUM(BM38:BM40)</f>
        <v>5808.4077824043879</v>
      </c>
      <c r="BN37" s="398">
        <f>SUM(BN38:BN40)</f>
        <v>5839.9042748313841</v>
      </c>
      <c r="BO37" s="398">
        <f>SUM(BO38:BO40)</f>
        <v>5879.9801705330665</v>
      </c>
      <c r="BP37" s="398">
        <f>SUM(BP38:BP40)</f>
        <v>5907.2421640606954</v>
      </c>
      <c r="BQ37" s="398">
        <f t="shared" ref="BQ37:BX37" si="15">SUM(BQ38:BQ40)</f>
        <v>5685.4807520034929</v>
      </c>
      <c r="BR37" s="398">
        <f t="shared" si="15"/>
        <v>5668.7516553849064</v>
      </c>
      <c r="BS37" s="398">
        <f t="shared" si="15"/>
        <v>5701.1997930773541</v>
      </c>
      <c r="BT37" s="398">
        <f t="shared" si="15"/>
        <v>5568.5552157607426</v>
      </c>
      <c r="BU37" s="398">
        <f t="shared" si="15"/>
        <v>5550.3681084442733</v>
      </c>
      <c r="BV37" s="398">
        <f t="shared" si="15"/>
        <v>5689.605677111258</v>
      </c>
      <c r="BW37" s="398">
        <f t="shared" si="15"/>
        <v>5844.1168969646642</v>
      </c>
      <c r="BX37" s="399">
        <f t="shared" si="15"/>
        <v>6021.8935284848885</v>
      </c>
      <c r="BY37" s="399">
        <f>SUM(BY38:BY40)</f>
        <v>6132.0782099737535</v>
      </c>
      <c r="BZ37" s="400">
        <f>SUM(BZ38:BZ40)</f>
        <v>6255.2598107484191</v>
      </c>
    </row>
    <row r="38" spans="1:78" x14ac:dyDescent="0.2">
      <c r="A38" s="305"/>
      <c r="B38" s="407" t="s">
        <v>442</v>
      </c>
      <c r="C38" s="405"/>
      <c r="D38" s="402">
        <v>0</v>
      </c>
      <c r="E38" s="402">
        <v>0</v>
      </c>
      <c r="F38" s="402">
        <v>0</v>
      </c>
      <c r="G38" s="402">
        <v>0</v>
      </c>
      <c r="H38" s="402">
        <v>0</v>
      </c>
      <c r="I38" s="402">
        <v>0</v>
      </c>
      <c r="J38" s="402">
        <v>0</v>
      </c>
      <c r="K38" s="402">
        <v>0</v>
      </c>
      <c r="L38" s="402">
        <v>0</v>
      </c>
      <c r="M38" s="402">
        <v>0</v>
      </c>
      <c r="N38" s="402">
        <v>0</v>
      </c>
      <c r="O38" s="402">
        <v>0</v>
      </c>
      <c r="P38" s="402">
        <v>0</v>
      </c>
      <c r="Q38" s="402">
        <v>0</v>
      </c>
      <c r="R38" s="402">
        <v>0</v>
      </c>
      <c r="S38" s="402">
        <v>0</v>
      </c>
      <c r="T38" s="402">
        <v>0</v>
      </c>
      <c r="U38" s="402">
        <v>0</v>
      </c>
      <c r="V38" s="402">
        <v>0</v>
      </c>
      <c r="W38" s="402">
        <v>0</v>
      </c>
      <c r="X38" s="402">
        <v>0</v>
      </c>
      <c r="Y38" s="402">
        <v>0</v>
      </c>
      <c r="Z38" s="402">
        <v>0</v>
      </c>
      <c r="AA38" s="402">
        <v>0</v>
      </c>
      <c r="AB38" s="402">
        <v>0</v>
      </c>
      <c r="AC38" s="402">
        <v>76.131536504625103</v>
      </c>
      <c r="AD38" s="402">
        <v>108.24507381015577</v>
      </c>
      <c r="AE38" s="402">
        <v>127.96032142903975</v>
      </c>
      <c r="AF38" s="402">
        <v>141.90729591603912</v>
      </c>
      <c r="AG38" s="402">
        <v>158.38258398223411</v>
      </c>
      <c r="AH38" s="402">
        <v>134.50109775003241</v>
      </c>
      <c r="AI38" s="402">
        <v>132.61489678681338</v>
      </c>
      <c r="AJ38" s="402">
        <v>133.9212219646584</v>
      </c>
      <c r="AK38" s="402">
        <v>140.3473279044953</v>
      </c>
      <c r="AL38" s="402">
        <v>151.98288017188909</v>
      </c>
      <c r="AM38" s="402">
        <v>159.93065905930897</v>
      </c>
      <c r="AN38" s="402">
        <v>164.45034010919036</v>
      </c>
      <c r="AO38" s="402">
        <v>177.43281073275139</v>
      </c>
      <c r="AP38" s="402">
        <v>184.68318219997454</v>
      </c>
      <c r="AQ38" s="402">
        <v>195.76581756990186</v>
      </c>
      <c r="AR38" s="402">
        <v>198.79637863186031</v>
      </c>
      <c r="AS38" s="402">
        <v>201.3919692770537</v>
      </c>
      <c r="AT38" s="402">
        <v>218.97294286019812</v>
      </c>
      <c r="AU38" s="402">
        <v>252.97935808589656</v>
      </c>
      <c r="AV38" s="402">
        <v>0</v>
      </c>
      <c r="AW38" s="402">
        <v>0</v>
      </c>
      <c r="AX38" s="402">
        <v>0</v>
      </c>
      <c r="AY38" s="402">
        <v>0</v>
      </c>
      <c r="AZ38" s="402">
        <v>0</v>
      </c>
      <c r="BA38" s="402">
        <v>0</v>
      </c>
      <c r="BB38" s="402">
        <v>0</v>
      </c>
      <c r="BC38" s="402">
        <v>0</v>
      </c>
      <c r="BD38" s="402">
        <v>0</v>
      </c>
      <c r="BE38" s="402">
        <v>0</v>
      </c>
      <c r="BF38" s="402">
        <v>0</v>
      </c>
      <c r="BG38" s="402">
        <v>0</v>
      </c>
      <c r="BH38" s="402">
        <v>0</v>
      </c>
      <c r="BI38" s="402">
        <v>0</v>
      </c>
      <c r="BJ38" s="402">
        <v>0</v>
      </c>
      <c r="BK38" s="402">
        <v>0</v>
      </c>
      <c r="BL38" s="402">
        <v>0</v>
      </c>
      <c r="BM38" s="402">
        <v>0</v>
      </c>
      <c r="BN38" s="402">
        <v>0</v>
      </c>
      <c r="BO38" s="402">
        <v>0</v>
      </c>
      <c r="BP38" s="402">
        <v>0</v>
      </c>
      <c r="BQ38" s="402">
        <v>0</v>
      </c>
      <c r="BR38" s="402">
        <v>0</v>
      </c>
      <c r="BS38" s="402">
        <v>0</v>
      </c>
      <c r="BT38" s="402">
        <v>0</v>
      </c>
      <c r="BU38" s="402">
        <v>0</v>
      </c>
      <c r="BV38" s="402">
        <v>0</v>
      </c>
      <c r="BW38" s="402">
        <v>0</v>
      </c>
      <c r="BX38" s="403">
        <v>0</v>
      </c>
      <c r="BY38" s="403">
        <v>0</v>
      </c>
      <c r="BZ38" s="404">
        <v>0</v>
      </c>
    </row>
    <row r="39" spans="1:78" x14ac:dyDescent="0.2">
      <c r="A39" s="305"/>
      <c r="B39" s="407" t="s">
        <v>326</v>
      </c>
      <c r="C39" s="405"/>
      <c r="D39" s="402">
        <v>0</v>
      </c>
      <c r="E39" s="402">
        <v>0</v>
      </c>
      <c r="F39" s="402">
        <v>0</v>
      </c>
      <c r="G39" s="402">
        <v>0</v>
      </c>
      <c r="H39" s="402">
        <v>0</v>
      </c>
      <c r="I39" s="402">
        <v>0</v>
      </c>
      <c r="J39" s="402">
        <v>0</v>
      </c>
      <c r="K39" s="402">
        <v>0</v>
      </c>
      <c r="L39" s="402">
        <v>0</v>
      </c>
      <c r="M39" s="402">
        <v>0</v>
      </c>
      <c r="N39" s="402">
        <v>0</v>
      </c>
      <c r="O39" s="402">
        <v>0</v>
      </c>
      <c r="P39" s="402">
        <v>0</v>
      </c>
      <c r="Q39" s="402">
        <v>0</v>
      </c>
      <c r="R39" s="402">
        <v>0</v>
      </c>
      <c r="S39" s="402">
        <v>0</v>
      </c>
      <c r="T39" s="402">
        <v>0</v>
      </c>
      <c r="U39" s="402">
        <v>0</v>
      </c>
      <c r="V39" s="402">
        <v>0</v>
      </c>
      <c r="W39" s="402">
        <v>0</v>
      </c>
      <c r="X39" s="402">
        <v>0</v>
      </c>
      <c r="Y39" s="402">
        <v>0</v>
      </c>
      <c r="Z39" s="402">
        <v>0</v>
      </c>
      <c r="AA39" s="402">
        <v>0</v>
      </c>
      <c r="AB39" s="402">
        <v>0</v>
      </c>
      <c r="AC39" s="402">
        <v>99.342370804815687</v>
      </c>
      <c r="AD39" s="402">
        <v>150.36333532734699</v>
      </c>
      <c r="AE39" s="402">
        <v>182.48167412846547</v>
      </c>
      <c r="AF39" s="402">
        <v>216.12506373571532</v>
      </c>
      <c r="AG39" s="402">
        <v>241.61537308730564</v>
      </c>
      <c r="AH39" s="402">
        <v>217.59288702671915</v>
      </c>
      <c r="AI39" s="402">
        <v>224.65139943486793</v>
      </c>
      <c r="AJ39" s="402">
        <v>232.66660979318559</v>
      </c>
      <c r="AK39" s="402">
        <v>270.16303982292618</v>
      </c>
      <c r="AL39" s="402">
        <v>300.9621461111322</v>
      </c>
      <c r="AM39" s="402">
        <v>350.23399744131581</v>
      </c>
      <c r="AN39" s="402">
        <v>375.97837583574108</v>
      </c>
      <c r="AO39" s="402">
        <v>410.78304728175306</v>
      </c>
      <c r="AP39" s="402">
        <v>446.16586693155261</v>
      </c>
      <c r="AQ39" s="402">
        <v>475.01379938606192</v>
      </c>
      <c r="AR39" s="402">
        <v>482.56400037442415</v>
      </c>
      <c r="AS39" s="402">
        <v>507.49262586753389</v>
      </c>
      <c r="AT39" s="402">
        <v>545.99105112265545</v>
      </c>
      <c r="AU39" s="402">
        <v>605.70559588751314</v>
      </c>
      <c r="AV39" s="402">
        <v>0</v>
      </c>
      <c r="AW39" s="402">
        <v>0</v>
      </c>
      <c r="AX39" s="402">
        <v>0</v>
      </c>
      <c r="AY39" s="402">
        <v>0</v>
      </c>
      <c r="AZ39" s="402">
        <v>0</v>
      </c>
      <c r="BA39" s="402">
        <v>0</v>
      </c>
      <c r="BB39" s="402">
        <v>0</v>
      </c>
      <c r="BC39" s="402">
        <v>0</v>
      </c>
      <c r="BD39" s="402">
        <v>0</v>
      </c>
      <c r="BE39" s="402">
        <v>0</v>
      </c>
      <c r="BF39" s="402">
        <v>0</v>
      </c>
      <c r="BG39" s="402">
        <v>0</v>
      </c>
      <c r="BH39" s="402">
        <v>0</v>
      </c>
      <c r="BI39" s="402">
        <v>0</v>
      </c>
      <c r="BJ39" s="402">
        <v>0</v>
      </c>
      <c r="BK39" s="402">
        <v>0</v>
      </c>
      <c r="BL39" s="402">
        <v>0</v>
      </c>
      <c r="BM39" s="402">
        <v>0</v>
      </c>
      <c r="BN39" s="402">
        <v>0</v>
      </c>
      <c r="BO39" s="402">
        <v>0</v>
      </c>
      <c r="BP39" s="402">
        <v>0</v>
      </c>
      <c r="BQ39" s="402">
        <v>0</v>
      </c>
      <c r="BR39" s="402">
        <v>0</v>
      </c>
      <c r="BS39" s="402">
        <v>0</v>
      </c>
      <c r="BT39" s="402">
        <v>0</v>
      </c>
      <c r="BU39" s="402">
        <v>0</v>
      </c>
      <c r="BV39" s="402">
        <v>0</v>
      </c>
      <c r="BW39" s="402">
        <v>0</v>
      </c>
      <c r="BX39" s="403">
        <v>0</v>
      </c>
      <c r="BY39" s="403">
        <v>0</v>
      </c>
      <c r="BZ39" s="404">
        <v>0</v>
      </c>
    </row>
    <row r="40" spans="1:78" x14ac:dyDescent="0.2">
      <c r="A40" s="305"/>
      <c r="B40" s="407" t="s">
        <v>325</v>
      </c>
      <c r="C40" s="405"/>
      <c r="D40" s="402">
        <v>0</v>
      </c>
      <c r="E40" s="402">
        <v>0</v>
      </c>
      <c r="F40" s="402">
        <v>0</v>
      </c>
      <c r="G40" s="402">
        <v>0</v>
      </c>
      <c r="H40" s="402">
        <v>0</v>
      </c>
      <c r="I40" s="402">
        <v>0</v>
      </c>
      <c r="J40" s="402">
        <v>0</v>
      </c>
      <c r="K40" s="402">
        <v>0</v>
      </c>
      <c r="L40" s="402">
        <v>0</v>
      </c>
      <c r="M40" s="402">
        <v>0</v>
      </c>
      <c r="N40" s="402">
        <v>0</v>
      </c>
      <c r="O40" s="402">
        <v>0</v>
      </c>
      <c r="P40" s="402">
        <v>0</v>
      </c>
      <c r="Q40" s="402">
        <v>0</v>
      </c>
      <c r="R40" s="402">
        <v>0</v>
      </c>
      <c r="S40" s="402">
        <v>0</v>
      </c>
      <c r="T40" s="402">
        <v>0</v>
      </c>
      <c r="U40" s="402">
        <v>0</v>
      </c>
      <c r="V40" s="402">
        <v>0</v>
      </c>
      <c r="W40" s="402">
        <v>0</v>
      </c>
      <c r="X40" s="402">
        <v>0</v>
      </c>
      <c r="Y40" s="402">
        <v>0</v>
      </c>
      <c r="Z40" s="402">
        <v>0</v>
      </c>
      <c r="AA40" s="402">
        <v>0</v>
      </c>
      <c r="AB40" s="402">
        <v>0</v>
      </c>
      <c r="AC40" s="402">
        <v>181.04450754148655</v>
      </c>
      <c r="AD40" s="402">
        <v>258.56491538609737</v>
      </c>
      <c r="AE40" s="402">
        <v>328.11179579754628</v>
      </c>
      <c r="AF40" s="402">
        <v>386.04833823269183</v>
      </c>
      <c r="AG40" s="402">
        <v>456.40402591490977</v>
      </c>
      <c r="AH40" s="402">
        <v>424.1267949051022</v>
      </c>
      <c r="AI40" s="402">
        <v>437.24689916184377</v>
      </c>
      <c r="AJ40" s="402">
        <v>495.94311099839769</v>
      </c>
      <c r="AK40" s="402">
        <v>580.12950214991406</v>
      </c>
      <c r="AL40" s="402">
        <v>674.61175665229825</v>
      </c>
      <c r="AM40" s="402">
        <v>812.01558056930003</v>
      </c>
      <c r="AN40" s="402">
        <v>914.57119278723792</v>
      </c>
      <c r="AO40" s="402">
        <v>1051.7807189178743</v>
      </c>
      <c r="AP40" s="402">
        <v>1157.4463686163631</v>
      </c>
      <c r="AQ40" s="402">
        <v>1280.8573613627545</v>
      </c>
      <c r="AR40" s="402">
        <v>1367.8600947165082</v>
      </c>
      <c r="AS40" s="402">
        <v>1488.6463464158176</v>
      </c>
      <c r="AT40" s="402">
        <v>1658.6311080759072</v>
      </c>
      <c r="AU40" s="402">
        <v>1971.4777984851437</v>
      </c>
      <c r="AV40" s="402">
        <v>2513.8179273682249</v>
      </c>
      <c r="AW40" s="402">
        <v>2838.8650159597273</v>
      </c>
      <c r="AX40" s="402">
        <v>3067.1020052828057</v>
      </c>
      <c r="AY40" s="402">
        <v>3327.7214905540118</v>
      </c>
      <c r="AZ40" s="402">
        <v>3502.5695335475789</v>
      </c>
      <c r="BA40" s="402">
        <v>3663.3348120708793</v>
      </c>
      <c r="BB40" s="402">
        <v>3839.095226962283</v>
      </c>
      <c r="BC40" s="402">
        <v>4025.9530786277355</v>
      </c>
      <c r="BD40" s="402">
        <v>4129.0899619760612</v>
      </c>
      <c r="BE40" s="402">
        <v>4312.7252847376158</v>
      </c>
      <c r="BF40" s="402">
        <v>4384.3526709299667</v>
      </c>
      <c r="BG40" s="402">
        <v>4562.8191932086838</v>
      </c>
      <c r="BH40" s="402">
        <v>4717.3266889092347</v>
      </c>
      <c r="BI40" s="402">
        <v>4910.8654134932267</v>
      </c>
      <c r="BJ40" s="402">
        <v>5035.0771108656427</v>
      </c>
      <c r="BK40" s="402">
        <v>5262.4290842109667</v>
      </c>
      <c r="BL40" s="402">
        <v>5464.132004036931</v>
      </c>
      <c r="BM40" s="402">
        <v>5808.4077824043879</v>
      </c>
      <c r="BN40" s="402">
        <v>5839.9042748313841</v>
      </c>
      <c r="BO40" s="402">
        <v>5879.9801705330665</v>
      </c>
      <c r="BP40" s="402">
        <v>5907.2421640606954</v>
      </c>
      <c r="BQ40" s="402">
        <v>5685.4807520034929</v>
      </c>
      <c r="BR40" s="402">
        <v>5668.7516553849064</v>
      </c>
      <c r="BS40" s="402">
        <v>5701.1997930773541</v>
      </c>
      <c r="BT40" s="402">
        <v>5568.5552157607426</v>
      </c>
      <c r="BU40" s="402">
        <v>5550.3681084442733</v>
      </c>
      <c r="BV40" s="402">
        <v>5689.605677111258</v>
      </c>
      <c r="BW40" s="402">
        <v>5844.1168969646642</v>
      </c>
      <c r="BX40" s="403">
        <v>6021.8935284848885</v>
      </c>
      <c r="BY40" s="403">
        <v>6132.0782099737535</v>
      </c>
      <c r="BZ40" s="404">
        <v>6255.2598107484191</v>
      </c>
    </row>
    <row r="41" spans="1:78" ht="25.5" customHeight="1" x14ac:dyDescent="0.2">
      <c r="A41" s="305"/>
      <c r="B41" s="298" t="s">
        <v>443</v>
      </c>
      <c r="C41" s="405"/>
      <c r="D41" s="402">
        <v>0</v>
      </c>
      <c r="E41" s="402">
        <v>0</v>
      </c>
      <c r="F41" s="402">
        <v>0</v>
      </c>
      <c r="G41" s="402">
        <v>0</v>
      </c>
      <c r="H41" s="402">
        <v>0</v>
      </c>
      <c r="I41" s="402">
        <v>0</v>
      </c>
      <c r="J41" s="402">
        <v>0</v>
      </c>
      <c r="K41" s="402">
        <v>0</v>
      </c>
      <c r="L41" s="402">
        <v>0</v>
      </c>
      <c r="M41" s="402">
        <v>0</v>
      </c>
      <c r="N41" s="402">
        <v>0</v>
      </c>
      <c r="O41" s="402">
        <v>0</v>
      </c>
      <c r="P41" s="402">
        <v>0</v>
      </c>
      <c r="Q41" s="402">
        <v>0</v>
      </c>
      <c r="R41" s="402">
        <v>0</v>
      </c>
      <c r="S41" s="402">
        <v>0</v>
      </c>
      <c r="T41" s="402">
        <v>0</v>
      </c>
      <c r="U41" s="402">
        <v>0</v>
      </c>
      <c r="V41" s="402">
        <v>0</v>
      </c>
      <c r="W41" s="402">
        <v>0</v>
      </c>
      <c r="X41" s="402">
        <v>0</v>
      </c>
      <c r="Y41" s="402">
        <v>0</v>
      </c>
      <c r="Z41" s="402">
        <v>0</v>
      </c>
      <c r="AA41" s="402">
        <v>0</v>
      </c>
      <c r="AB41" s="402">
        <v>0</v>
      </c>
      <c r="AC41" s="402">
        <v>0</v>
      </c>
      <c r="AD41" s="402">
        <v>0</v>
      </c>
      <c r="AE41" s="402">
        <v>0</v>
      </c>
      <c r="AF41" s="402">
        <v>0</v>
      </c>
      <c r="AG41" s="402">
        <v>0</v>
      </c>
      <c r="AH41" s="402">
        <v>0</v>
      </c>
      <c r="AI41" s="402">
        <v>0</v>
      </c>
      <c r="AJ41" s="402">
        <v>0</v>
      </c>
      <c r="AK41" s="402">
        <v>0</v>
      </c>
      <c r="AL41" s="402">
        <v>0</v>
      </c>
      <c r="AM41" s="402">
        <v>0</v>
      </c>
      <c r="AN41" s="402">
        <v>0</v>
      </c>
      <c r="AO41" s="402">
        <v>0</v>
      </c>
      <c r="AP41" s="402">
        <v>0</v>
      </c>
      <c r="AQ41" s="402">
        <v>0</v>
      </c>
      <c r="AR41" s="402">
        <v>0</v>
      </c>
      <c r="AS41" s="402">
        <v>0</v>
      </c>
      <c r="AT41" s="402">
        <v>0</v>
      </c>
      <c r="AU41" s="402">
        <v>0</v>
      </c>
      <c r="AV41" s="402">
        <v>0</v>
      </c>
      <c r="AW41" s="402">
        <v>0</v>
      </c>
      <c r="AX41" s="402">
        <v>0</v>
      </c>
      <c r="AY41" s="402">
        <v>0</v>
      </c>
      <c r="AZ41" s="402">
        <v>0</v>
      </c>
      <c r="BA41" s="402">
        <v>0</v>
      </c>
      <c r="BB41" s="402">
        <v>0</v>
      </c>
      <c r="BC41" s="402">
        <v>0</v>
      </c>
      <c r="BD41" s="402">
        <v>0</v>
      </c>
      <c r="BE41" s="402">
        <v>0</v>
      </c>
      <c r="BF41" s="402">
        <v>1.3224617638681302</v>
      </c>
      <c r="BG41" s="402">
        <v>1.5144539666561569</v>
      </c>
      <c r="BH41" s="402">
        <v>1.6449550699132043</v>
      </c>
      <c r="BI41" s="402">
        <v>1.6958783912189872</v>
      </c>
      <c r="BJ41" s="402">
        <v>1.482261670332875</v>
      </c>
      <c r="BK41" s="402">
        <v>1.6585871484714627</v>
      </c>
      <c r="BL41" s="402">
        <v>2.1054911212449703</v>
      </c>
      <c r="BM41" s="402">
        <v>2.9796901969317586</v>
      </c>
      <c r="BN41" s="402">
        <v>3.344400758907633</v>
      </c>
      <c r="BO41" s="402">
        <v>3.9676657187880151</v>
      </c>
      <c r="BP41" s="402">
        <v>5.0687752609874623</v>
      </c>
      <c r="BQ41" s="402">
        <v>6.2993403149370479</v>
      </c>
      <c r="BR41" s="402">
        <v>7.4277115029915599</v>
      </c>
      <c r="BS41" s="402">
        <v>8.6816861900521456</v>
      </c>
      <c r="BT41" s="402">
        <v>8.4796973742114456</v>
      </c>
      <c r="BU41" s="402">
        <v>8.4520023689218373</v>
      </c>
      <c r="BV41" s="402">
        <v>8.6640308753601492</v>
      </c>
      <c r="BW41" s="402">
        <v>8.8993178276325882</v>
      </c>
      <c r="BX41" s="403">
        <v>9.1700329372235867</v>
      </c>
      <c r="BY41" s="403">
        <v>9.3378202210158001</v>
      </c>
      <c r="BZ41" s="404">
        <v>9.5253989835795103</v>
      </c>
    </row>
    <row r="42" spans="1:78" s="230" customFormat="1" ht="26.25" customHeight="1" x14ac:dyDescent="0.25">
      <c r="B42" s="406" t="s">
        <v>161</v>
      </c>
      <c r="C42" s="411"/>
      <c r="D42" s="398">
        <v>0</v>
      </c>
      <c r="E42" s="398">
        <v>0</v>
      </c>
      <c r="F42" s="398">
        <v>0</v>
      </c>
      <c r="G42" s="398">
        <v>0</v>
      </c>
      <c r="H42" s="398">
        <v>0</v>
      </c>
      <c r="I42" s="398">
        <v>0</v>
      </c>
      <c r="J42" s="398">
        <v>0</v>
      </c>
      <c r="K42" s="398">
        <v>0</v>
      </c>
      <c r="L42" s="398">
        <v>0</v>
      </c>
      <c r="M42" s="398">
        <v>0</v>
      </c>
      <c r="N42" s="398">
        <v>0</v>
      </c>
      <c r="O42" s="398">
        <v>0</v>
      </c>
      <c r="P42" s="398">
        <v>0</v>
      </c>
      <c r="Q42" s="398">
        <v>0</v>
      </c>
      <c r="R42" s="398">
        <v>0</v>
      </c>
      <c r="S42" s="398">
        <v>0</v>
      </c>
      <c r="T42" s="398">
        <v>0</v>
      </c>
      <c r="U42" s="398">
        <v>0</v>
      </c>
      <c r="V42" s="398">
        <v>0</v>
      </c>
      <c r="W42" s="398">
        <v>0</v>
      </c>
      <c r="X42" s="398">
        <v>0</v>
      </c>
      <c r="Y42" s="398">
        <v>0</v>
      </c>
      <c r="Z42" s="398">
        <v>0</v>
      </c>
      <c r="AA42" s="398">
        <v>0</v>
      </c>
      <c r="AB42" s="398">
        <v>0</v>
      </c>
      <c r="AC42" s="398">
        <v>0</v>
      </c>
      <c r="AD42" s="398">
        <v>0</v>
      </c>
      <c r="AE42" s="398">
        <v>1.3317075940668435</v>
      </c>
      <c r="AF42" s="398">
        <f t="shared" ref="AF42:BY42" si="16">SUM(AF43:AF45)</f>
        <v>47.929785723899911</v>
      </c>
      <c r="AG42" s="398">
        <f t="shared" si="16"/>
        <v>101.72021153624536</v>
      </c>
      <c r="AH42" s="398">
        <f t="shared" si="16"/>
        <v>217.15700383956624</v>
      </c>
      <c r="AI42" s="398">
        <f t="shared" si="16"/>
        <v>312.27135539949495</v>
      </c>
      <c r="AJ42" s="398">
        <f t="shared" si="16"/>
        <v>414.67833786357778</v>
      </c>
      <c r="AK42" s="398">
        <f t="shared" si="16"/>
        <v>519.33544693569411</v>
      </c>
      <c r="AL42" s="398">
        <f t="shared" si="16"/>
        <v>660.30620539140295</v>
      </c>
      <c r="AM42" s="398">
        <f t="shared" si="16"/>
        <v>812.00564054395375</v>
      </c>
      <c r="AN42" s="398">
        <f t="shared" si="16"/>
        <v>899.27077692474359</v>
      </c>
      <c r="AO42" s="398">
        <f t="shared" si="16"/>
        <v>1008.8608680254576</v>
      </c>
      <c r="AP42" s="398">
        <f t="shared" si="16"/>
        <v>1179.9535875769136</v>
      </c>
      <c r="AQ42" s="398">
        <f t="shared" si="16"/>
        <v>1296.6663165610557</v>
      </c>
      <c r="AR42" s="398">
        <f t="shared" si="16"/>
        <v>1379.1390795352022</v>
      </c>
      <c r="AS42" s="398">
        <f t="shared" si="16"/>
        <v>1459.6102309223609</v>
      </c>
      <c r="AT42" s="398">
        <f t="shared" si="16"/>
        <v>1548.9477728829677</v>
      </c>
      <c r="AU42" s="398">
        <f t="shared" si="16"/>
        <v>1761.3706332621528</v>
      </c>
      <c r="AV42" s="398">
        <f t="shared" si="16"/>
        <v>110.52569407347951</v>
      </c>
      <c r="AW42" s="398">
        <f t="shared" si="16"/>
        <v>0</v>
      </c>
      <c r="AX42" s="398">
        <f t="shared" si="16"/>
        <v>0</v>
      </c>
      <c r="AY42" s="398">
        <f t="shared" si="16"/>
        <v>0</v>
      </c>
      <c r="AZ42" s="398">
        <f t="shared" si="16"/>
        <v>0</v>
      </c>
      <c r="BA42" s="398">
        <f t="shared" si="16"/>
        <v>0</v>
      </c>
      <c r="BB42" s="398">
        <f t="shared" si="16"/>
        <v>0</v>
      </c>
      <c r="BC42" s="398">
        <f t="shared" si="16"/>
        <v>0</v>
      </c>
      <c r="BD42" s="398">
        <f t="shared" si="16"/>
        <v>0</v>
      </c>
      <c r="BE42" s="398">
        <f t="shared" si="16"/>
        <v>0</v>
      </c>
      <c r="BF42" s="398">
        <f t="shared" si="16"/>
        <v>0</v>
      </c>
      <c r="BG42" s="398">
        <f t="shared" si="16"/>
        <v>0</v>
      </c>
      <c r="BH42" s="398">
        <f t="shared" si="16"/>
        <v>0</v>
      </c>
      <c r="BI42" s="398">
        <f t="shared" si="16"/>
        <v>0</v>
      </c>
      <c r="BJ42" s="398">
        <f t="shared" si="16"/>
        <v>0</v>
      </c>
      <c r="BK42" s="398">
        <f t="shared" si="16"/>
        <v>0</v>
      </c>
      <c r="BL42" s="398">
        <f t="shared" si="16"/>
        <v>0</v>
      </c>
      <c r="BM42" s="398">
        <f t="shared" si="16"/>
        <v>0</v>
      </c>
      <c r="BN42" s="398">
        <f t="shared" si="16"/>
        <v>0</v>
      </c>
      <c r="BO42" s="398">
        <f t="shared" si="16"/>
        <v>0</v>
      </c>
      <c r="BP42" s="398">
        <f t="shared" si="16"/>
        <v>0</v>
      </c>
      <c r="BQ42" s="398">
        <f t="shared" si="16"/>
        <v>0</v>
      </c>
      <c r="BR42" s="398">
        <f t="shared" si="16"/>
        <v>0</v>
      </c>
      <c r="BS42" s="398">
        <f t="shared" si="16"/>
        <v>0</v>
      </c>
      <c r="BT42" s="398">
        <f t="shared" si="16"/>
        <v>0</v>
      </c>
      <c r="BU42" s="398">
        <f t="shared" si="16"/>
        <v>0</v>
      </c>
      <c r="BV42" s="398">
        <f t="shared" si="16"/>
        <v>0</v>
      </c>
      <c r="BW42" s="398">
        <f t="shared" si="16"/>
        <v>0</v>
      </c>
      <c r="BX42" s="399">
        <f t="shared" si="16"/>
        <v>0</v>
      </c>
      <c r="BY42" s="399">
        <f t="shared" si="16"/>
        <v>0</v>
      </c>
      <c r="BZ42" s="400">
        <f t="shared" ref="BZ42" si="17">SUM(BZ43:BZ45)</f>
        <v>0</v>
      </c>
    </row>
    <row r="43" spans="1:78" x14ac:dyDescent="0.2">
      <c r="A43" s="305"/>
      <c r="B43" s="407" t="s">
        <v>442</v>
      </c>
      <c r="C43" s="405"/>
      <c r="D43" s="402">
        <v>0</v>
      </c>
      <c r="E43" s="402">
        <v>0</v>
      </c>
      <c r="F43" s="402">
        <v>0</v>
      </c>
      <c r="G43" s="402">
        <v>0</v>
      </c>
      <c r="H43" s="402">
        <v>0</v>
      </c>
      <c r="I43" s="402">
        <v>0</v>
      </c>
      <c r="J43" s="402">
        <v>0</v>
      </c>
      <c r="K43" s="402">
        <v>0</v>
      </c>
      <c r="L43" s="402">
        <v>0</v>
      </c>
      <c r="M43" s="402">
        <v>0</v>
      </c>
      <c r="N43" s="402">
        <v>0</v>
      </c>
      <c r="O43" s="402">
        <v>0</v>
      </c>
      <c r="P43" s="402">
        <v>0</v>
      </c>
      <c r="Q43" s="402">
        <v>0</v>
      </c>
      <c r="R43" s="402">
        <v>0</v>
      </c>
      <c r="S43" s="402">
        <v>0</v>
      </c>
      <c r="T43" s="402">
        <v>0</v>
      </c>
      <c r="U43" s="402">
        <v>0</v>
      </c>
      <c r="V43" s="402">
        <v>0</v>
      </c>
      <c r="W43" s="402">
        <v>0</v>
      </c>
      <c r="X43" s="402">
        <v>0</v>
      </c>
      <c r="Y43" s="402">
        <v>0</v>
      </c>
      <c r="Z43" s="402">
        <v>0</v>
      </c>
      <c r="AA43" s="402">
        <v>0</v>
      </c>
      <c r="AB43" s="402">
        <v>0</v>
      </c>
      <c r="AC43" s="402">
        <v>0</v>
      </c>
      <c r="AD43" s="402">
        <v>0</v>
      </c>
      <c r="AE43" s="402">
        <v>0</v>
      </c>
      <c r="AF43" s="402">
        <v>4.7798982104748626</v>
      </c>
      <c r="AG43" s="402">
        <v>20.698160234101024</v>
      </c>
      <c r="AH43" s="402">
        <v>42.052208582932352</v>
      </c>
      <c r="AI43" s="402">
        <v>46.011548720829275</v>
      </c>
      <c r="AJ43" s="402">
        <v>45.217303411133386</v>
      </c>
      <c r="AK43" s="402">
        <v>46.800797631128781</v>
      </c>
      <c r="AL43" s="402">
        <v>49.073480857424258</v>
      </c>
      <c r="AM43" s="402">
        <v>50.141805486142864</v>
      </c>
      <c r="AN43" s="402">
        <v>47.825270641431906</v>
      </c>
      <c r="AO43" s="402">
        <v>46.51502681988979</v>
      </c>
      <c r="AP43" s="402">
        <v>47.161688807391641</v>
      </c>
      <c r="AQ43" s="402">
        <v>46.483238662233916</v>
      </c>
      <c r="AR43" s="402">
        <v>45.731499611276512</v>
      </c>
      <c r="AS43" s="402">
        <v>45.347460301085043</v>
      </c>
      <c r="AT43" s="402">
        <v>46.34835625631095</v>
      </c>
      <c r="AU43" s="402">
        <v>50.741903516487191</v>
      </c>
      <c r="AV43" s="402">
        <v>3.1840454239789584</v>
      </c>
      <c r="AW43" s="402">
        <v>0</v>
      </c>
      <c r="AX43" s="402">
        <v>0</v>
      </c>
      <c r="AY43" s="402">
        <v>0</v>
      </c>
      <c r="AZ43" s="402">
        <v>0</v>
      </c>
      <c r="BA43" s="402">
        <v>0</v>
      </c>
      <c r="BB43" s="402">
        <v>0</v>
      </c>
      <c r="BC43" s="402">
        <v>0</v>
      </c>
      <c r="BD43" s="402">
        <v>0</v>
      </c>
      <c r="BE43" s="402">
        <v>0</v>
      </c>
      <c r="BF43" s="402">
        <v>0</v>
      </c>
      <c r="BG43" s="402">
        <v>0</v>
      </c>
      <c r="BH43" s="402">
        <v>0</v>
      </c>
      <c r="BI43" s="402">
        <v>0</v>
      </c>
      <c r="BJ43" s="402">
        <v>0</v>
      </c>
      <c r="BK43" s="402">
        <v>0</v>
      </c>
      <c r="BL43" s="402">
        <v>0</v>
      </c>
      <c r="BM43" s="402">
        <v>0</v>
      </c>
      <c r="BN43" s="402">
        <v>0</v>
      </c>
      <c r="BO43" s="402">
        <v>0</v>
      </c>
      <c r="BP43" s="402">
        <v>0</v>
      </c>
      <c r="BQ43" s="402">
        <v>0</v>
      </c>
      <c r="BR43" s="402">
        <v>0</v>
      </c>
      <c r="BS43" s="402">
        <v>0</v>
      </c>
      <c r="BT43" s="402">
        <v>0</v>
      </c>
      <c r="BU43" s="402">
        <v>0</v>
      </c>
      <c r="BV43" s="402">
        <v>0</v>
      </c>
      <c r="BW43" s="402">
        <v>0</v>
      </c>
      <c r="BX43" s="403">
        <v>0</v>
      </c>
      <c r="BY43" s="403">
        <v>0</v>
      </c>
      <c r="BZ43" s="404">
        <v>0</v>
      </c>
    </row>
    <row r="44" spans="1:78" x14ac:dyDescent="0.2">
      <c r="A44" s="305"/>
      <c r="B44" s="407" t="s">
        <v>326</v>
      </c>
      <c r="C44" s="405"/>
      <c r="D44" s="402">
        <v>0</v>
      </c>
      <c r="E44" s="402">
        <v>0</v>
      </c>
      <c r="F44" s="402">
        <v>0</v>
      </c>
      <c r="G44" s="402">
        <v>0</v>
      </c>
      <c r="H44" s="402">
        <v>0</v>
      </c>
      <c r="I44" s="402">
        <v>0</v>
      </c>
      <c r="J44" s="402">
        <v>0</v>
      </c>
      <c r="K44" s="402">
        <v>0</v>
      </c>
      <c r="L44" s="402">
        <v>0</v>
      </c>
      <c r="M44" s="402">
        <v>0</v>
      </c>
      <c r="N44" s="402">
        <v>0</v>
      </c>
      <c r="O44" s="402">
        <v>0</v>
      </c>
      <c r="P44" s="402">
        <v>0</v>
      </c>
      <c r="Q44" s="402">
        <v>0</v>
      </c>
      <c r="R44" s="402">
        <v>0</v>
      </c>
      <c r="S44" s="402">
        <v>0</v>
      </c>
      <c r="T44" s="402">
        <v>0</v>
      </c>
      <c r="U44" s="402">
        <v>0</v>
      </c>
      <c r="V44" s="402">
        <v>0</v>
      </c>
      <c r="W44" s="402">
        <v>0</v>
      </c>
      <c r="X44" s="402">
        <v>0</v>
      </c>
      <c r="Y44" s="402">
        <v>0</v>
      </c>
      <c r="Z44" s="402">
        <v>0</v>
      </c>
      <c r="AA44" s="402">
        <v>0</v>
      </c>
      <c r="AB44" s="402">
        <v>0</v>
      </c>
      <c r="AC44" s="402">
        <v>0</v>
      </c>
      <c r="AD44" s="402">
        <v>0</v>
      </c>
      <c r="AE44" s="402">
        <v>0</v>
      </c>
      <c r="AF44" s="402">
        <v>43.14988751342505</v>
      </c>
      <c r="AG44" s="402">
        <v>81.022051302144334</v>
      </c>
      <c r="AH44" s="402">
        <v>175.10479525663388</v>
      </c>
      <c r="AI44" s="402">
        <v>256.3617528387357</v>
      </c>
      <c r="AJ44" s="402">
        <v>320.36127349551521</v>
      </c>
      <c r="AK44" s="402">
        <v>383.78531310540791</v>
      </c>
      <c r="AL44" s="402">
        <v>474.7655487109613</v>
      </c>
      <c r="AM44" s="402">
        <v>572.77907730235222</v>
      </c>
      <c r="AN44" s="402">
        <v>619.60945967268674</v>
      </c>
      <c r="AO44" s="402">
        <v>675.3473212422083</v>
      </c>
      <c r="AP44" s="402">
        <v>769.65395927391125</v>
      </c>
      <c r="AQ44" s="402">
        <v>827.64196085712376</v>
      </c>
      <c r="AR44" s="402">
        <v>860.69914972385652</v>
      </c>
      <c r="AS44" s="402">
        <v>891.74916022363561</v>
      </c>
      <c r="AT44" s="402">
        <v>927.73884333158446</v>
      </c>
      <c r="AU44" s="402">
        <v>1042.8995643566625</v>
      </c>
      <c r="AV44" s="402">
        <v>65.441762240561772</v>
      </c>
      <c r="AW44" s="402">
        <v>0</v>
      </c>
      <c r="AX44" s="402">
        <v>0</v>
      </c>
      <c r="AY44" s="402">
        <v>0</v>
      </c>
      <c r="AZ44" s="402">
        <v>0</v>
      </c>
      <c r="BA44" s="402">
        <v>0</v>
      </c>
      <c r="BB44" s="402">
        <v>0</v>
      </c>
      <c r="BC44" s="402">
        <v>0</v>
      </c>
      <c r="BD44" s="402">
        <v>0</v>
      </c>
      <c r="BE44" s="402">
        <v>0</v>
      </c>
      <c r="BF44" s="402">
        <v>0</v>
      </c>
      <c r="BG44" s="402">
        <v>0</v>
      </c>
      <c r="BH44" s="402">
        <v>0</v>
      </c>
      <c r="BI44" s="402">
        <v>0</v>
      </c>
      <c r="BJ44" s="402">
        <v>0</v>
      </c>
      <c r="BK44" s="402">
        <v>0</v>
      </c>
      <c r="BL44" s="402">
        <v>0</v>
      </c>
      <c r="BM44" s="402">
        <v>0</v>
      </c>
      <c r="BN44" s="402">
        <v>0</v>
      </c>
      <c r="BO44" s="402">
        <v>0</v>
      </c>
      <c r="BP44" s="402">
        <v>0</v>
      </c>
      <c r="BQ44" s="402">
        <v>0</v>
      </c>
      <c r="BR44" s="402">
        <v>0</v>
      </c>
      <c r="BS44" s="402">
        <v>0</v>
      </c>
      <c r="BT44" s="402">
        <v>0</v>
      </c>
      <c r="BU44" s="402">
        <v>0</v>
      </c>
      <c r="BV44" s="402">
        <v>0</v>
      </c>
      <c r="BW44" s="402">
        <v>0</v>
      </c>
      <c r="BX44" s="403">
        <v>0</v>
      </c>
      <c r="BY44" s="403">
        <v>0</v>
      </c>
      <c r="BZ44" s="404">
        <v>0</v>
      </c>
    </row>
    <row r="45" spans="1:78" s="329" customFormat="1" ht="25.5" customHeight="1" thickBot="1" x14ac:dyDescent="0.25">
      <c r="B45" s="412" t="s">
        <v>325</v>
      </c>
      <c r="C45" s="413"/>
      <c r="D45" s="414">
        <v>0</v>
      </c>
      <c r="E45" s="414">
        <v>0</v>
      </c>
      <c r="F45" s="414">
        <v>0</v>
      </c>
      <c r="G45" s="414">
        <v>0</v>
      </c>
      <c r="H45" s="414">
        <v>0</v>
      </c>
      <c r="I45" s="414">
        <v>0</v>
      </c>
      <c r="J45" s="414">
        <v>0</v>
      </c>
      <c r="K45" s="414">
        <v>0</v>
      </c>
      <c r="L45" s="414">
        <v>0</v>
      </c>
      <c r="M45" s="414">
        <v>0</v>
      </c>
      <c r="N45" s="414">
        <v>0</v>
      </c>
      <c r="O45" s="414">
        <v>0</v>
      </c>
      <c r="P45" s="414">
        <v>0</v>
      </c>
      <c r="Q45" s="414">
        <v>0</v>
      </c>
      <c r="R45" s="414">
        <v>0</v>
      </c>
      <c r="S45" s="414">
        <v>0</v>
      </c>
      <c r="T45" s="414">
        <v>0</v>
      </c>
      <c r="U45" s="414">
        <v>0</v>
      </c>
      <c r="V45" s="414">
        <v>0</v>
      </c>
      <c r="W45" s="414">
        <v>0</v>
      </c>
      <c r="X45" s="414">
        <v>0</v>
      </c>
      <c r="Y45" s="414">
        <v>0</v>
      </c>
      <c r="Z45" s="414">
        <v>0</v>
      </c>
      <c r="AA45" s="414">
        <v>0</v>
      </c>
      <c r="AB45" s="414">
        <v>0</v>
      </c>
      <c r="AC45" s="414">
        <v>0</v>
      </c>
      <c r="AD45" s="414">
        <v>0</v>
      </c>
      <c r="AE45" s="414">
        <v>0</v>
      </c>
      <c r="AF45" s="414">
        <v>0</v>
      </c>
      <c r="AG45" s="414">
        <v>0</v>
      </c>
      <c r="AH45" s="414">
        <v>0</v>
      </c>
      <c r="AI45" s="414">
        <v>9.8980538399299363</v>
      </c>
      <c r="AJ45" s="414">
        <v>49.099760956929181</v>
      </c>
      <c r="AK45" s="414">
        <v>88.749336199157398</v>
      </c>
      <c r="AL45" s="414">
        <v>136.46717582301741</v>
      </c>
      <c r="AM45" s="414">
        <v>189.08475775545867</v>
      </c>
      <c r="AN45" s="414">
        <v>231.83604661062492</v>
      </c>
      <c r="AO45" s="414">
        <v>286.99851996335951</v>
      </c>
      <c r="AP45" s="414">
        <v>363.13793949561062</v>
      </c>
      <c r="AQ45" s="414">
        <v>422.54111704169804</v>
      </c>
      <c r="AR45" s="414">
        <v>472.70843020006924</v>
      </c>
      <c r="AS45" s="414">
        <v>522.51361039764026</v>
      </c>
      <c r="AT45" s="414">
        <v>574.8605732950723</v>
      </c>
      <c r="AU45" s="414">
        <v>667.72916538900324</v>
      </c>
      <c r="AV45" s="414">
        <v>41.899886408938784</v>
      </c>
      <c r="AW45" s="414">
        <v>0</v>
      </c>
      <c r="AX45" s="414">
        <v>0</v>
      </c>
      <c r="AY45" s="414">
        <v>0</v>
      </c>
      <c r="AZ45" s="414">
        <v>0</v>
      </c>
      <c r="BA45" s="414">
        <v>0</v>
      </c>
      <c r="BB45" s="414">
        <v>0</v>
      </c>
      <c r="BC45" s="414">
        <v>0</v>
      </c>
      <c r="BD45" s="414">
        <v>0</v>
      </c>
      <c r="BE45" s="414">
        <v>0</v>
      </c>
      <c r="BF45" s="414">
        <v>0</v>
      </c>
      <c r="BG45" s="414">
        <v>0</v>
      </c>
      <c r="BH45" s="414">
        <v>0</v>
      </c>
      <c r="BI45" s="414">
        <v>0</v>
      </c>
      <c r="BJ45" s="414">
        <v>0</v>
      </c>
      <c r="BK45" s="414">
        <v>0</v>
      </c>
      <c r="BL45" s="414">
        <v>0</v>
      </c>
      <c r="BM45" s="414">
        <v>0</v>
      </c>
      <c r="BN45" s="414">
        <v>0</v>
      </c>
      <c r="BO45" s="414">
        <v>0</v>
      </c>
      <c r="BP45" s="414">
        <v>0</v>
      </c>
      <c r="BQ45" s="414">
        <v>0</v>
      </c>
      <c r="BR45" s="414">
        <v>0</v>
      </c>
      <c r="BS45" s="414">
        <v>0</v>
      </c>
      <c r="BT45" s="414">
        <v>0</v>
      </c>
      <c r="BU45" s="414">
        <v>0</v>
      </c>
      <c r="BV45" s="414">
        <v>0</v>
      </c>
      <c r="BW45" s="414">
        <v>0</v>
      </c>
      <c r="BX45" s="414">
        <v>0</v>
      </c>
      <c r="BY45" s="414">
        <v>0</v>
      </c>
      <c r="BZ45" s="415">
        <v>0</v>
      </c>
    </row>
    <row r="46" spans="1:78" ht="39.75" customHeight="1" x14ac:dyDescent="0.25">
      <c r="A46" s="374"/>
      <c r="B46" s="375" t="s">
        <v>444</v>
      </c>
      <c r="C46" s="376"/>
      <c r="D46" s="365" t="s">
        <v>665</v>
      </c>
      <c r="E46" s="365" t="s">
        <v>666</v>
      </c>
      <c r="F46" s="365" t="s">
        <v>667</v>
      </c>
      <c r="G46" s="365" t="s">
        <v>668</v>
      </c>
      <c r="H46" s="365" t="s">
        <v>669</v>
      </c>
      <c r="I46" s="365" t="s">
        <v>670</v>
      </c>
      <c r="J46" s="365" t="s">
        <v>671</v>
      </c>
      <c r="K46" s="365" t="s">
        <v>672</v>
      </c>
      <c r="L46" s="365" t="s">
        <v>673</v>
      </c>
      <c r="M46" s="365" t="s">
        <v>674</v>
      </c>
      <c r="N46" s="365" t="s">
        <v>675</v>
      </c>
      <c r="O46" s="365" t="s">
        <v>676</v>
      </c>
      <c r="P46" s="365" t="s">
        <v>677</v>
      </c>
      <c r="Q46" s="365" t="s">
        <v>678</v>
      </c>
      <c r="R46" s="365" t="s">
        <v>679</v>
      </c>
      <c r="S46" s="365" t="s">
        <v>680</v>
      </c>
      <c r="T46" s="365" t="s">
        <v>681</v>
      </c>
      <c r="U46" s="365" t="s">
        <v>682</v>
      </c>
      <c r="V46" s="365" t="s">
        <v>683</v>
      </c>
      <c r="W46" s="365" t="s">
        <v>684</v>
      </c>
      <c r="X46" s="365" t="s">
        <v>685</v>
      </c>
      <c r="Y46" s="365" t="s">
        <v>686</v>
      </c>
      <c r="Z46" s="365" t="s">
        <v>687</v>
      </c>
      <c r="AA46" s="365" t="s">
        <v>688</v>
      </c>
      <c r="AB46" s="365" t="s">
        <v>689</v>
      </c>
      <c r="AC46" s="365" t="s">
        <v>690</v>
      </c>
      <c r="AD46" s="365" t="s">
        <v>691</v>
      </c>
      <c r="AE46" s="365" t="s">
        <v>692</v>
      </c>
      <c r="AF46" s="365" t="s">
        <v>693</v>
      </c>
      <c r="AG46" s="365" t="s">
        <v>694</v>
      </c>
      <c r="AH46" s="365" t="s">
        <v>695</v>
      </c>
      <c r="AI46" s="365" t="s">
        <v>696</v>
      </c>
      <c r="AJ46" s="365" t="s">
        <v>697</v>
      </c>
      <c r="AK46" s="365" t="s">
        <v>698</v>
      </c>
      <c r="AL46" s="365" t="s">
        <v>699</v>
      </c>
      <c r="AM46" s="365" t="s">
        <v>700</v>
      </c>
      <c r="AN46" s="365" t="s">
        <v>701</v>
      </c>
      <c r="AO46" s="365" t="s">
        <v>702</v>
      </c>
      <c r="AP46" s="365" t="s">
        <v>703</v>
      </c>
      <c r="AQ46" s="365" t="s">
        <v>704</v>
      </c>
      <c r="AR46" s="365" t="s">
        <v>705</v>
      </c>
      <c r="AS46" s="365" t="s">
        <v>706</v>
      </c>
      <c r="AT46" s="365" t="s">
        <v>707</v>
      </c>
      <c r="AU46" s="365" t="s">
        <v>708</v>
      </c>
      <c r="AV46" s="365" t="s">
        <v>709</v>
      </c>
      <c r="AW46" s="365" t="s">
        <v>710</v>
      </c>
      <c r="AX46" s="365" t="s">
        <v>711</v>
      </c>
      <c r="AY46" s="365" t="s">
        <v>712</v>
      </c>
      <c r="AZ46" s="365" t="s">
        <v>713</v>
      </c>
      <c r="BA46" s="365" t="s">
        <v>714</v>
      </c>
      <c r="BB46" s="365" t="s">
        <v>715</v>
      </c>
      <c r="BC46" s="365" t="s">
        <v>716</v>
      </c>
      <c r="BD46" s="365" t="s">
        <v>717</v>
      </c>
      <c r="BE46" s="365" t="s">
        <v>718</v>
      </c>
      <c r="BF46" s="365" t="s">
        <v>719</v>
      </c>
      <c r="BG46" s="365" t="s">
        <v>720</v>
      </c>
      <c r="BH46" s="365" t="s">
        <v>721</v>
      </c>
      <c r="BI46" s="365" t="s">
        <v>722</v>
      </c>
      <c r="BJ46" s="365" t="s">
        <v>723</v>
      </c>
      <c r="BK46" s="365" t="s">
        <v>724</v>
      </c>
      <c r="BL46" s="365" t="s">
        <v>725</v>
      </c>
      <c r="BM46" s="365" t="s">
        <v>726</v>
      </c>
      <c r="BN46" s="365" t="s">
        <v>727</v>
      </c>
      <c r="BO46" s="365" t="s">
        <v>728</v>
      </c>
      <c r="BP46" s="365" t="s">
        <v>729</v>
      </c>
      <c r="BQ46" s="365" t="s">
        <v>730</v>
      </c>
      <c r="BR46" s="365" t="s">
        <v>731</v>
      </c>
      <c r="BS46" s="365" t="s">
        <v>732</v>
      </c>
      <c r="BT46" s="365" t="s">
        <v>733</v>
      </c>
      <c r="BU46" s="365" t="s">
        <v>734</v>
      </c>
      <c r="BV46" s="365" t="s">
        <v>735</v>
      </c>
      <c r="BW46" s="365" t="s">
        <v>736</v>
      </c>
      <c r="BX46" s="365" t="s">
        <v>737</v>
      </c>
      <c r="BY46" s="365" t="s">
        <v>738</v>
      </c>
      <c r="BZ46" s="366" t="s">
        <v>739</v>
      </c>
    </row>
    <row r="47" spans="1:78" ht="26.25" customHeight="1" x14ac:dyDescent="0.25">
      <c r="A47" s="416"/>
      <c r="B47" s="89" t="s">
        <v>93</v>
      </c>
      <c r="C47" s="405"/>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c r="AV47" s="398"/>
      <c r="AW47" s="398"/>
      <c r="AX47" s="398"/>
      <c r="AY47" s="398">
        <v>2937</v>
      </c>
      <c r="AZ47" s="398">
        <v>3144</v>
      </c>
      <c r="BA47" s="398">
        <v>3369</v>
      </c>
      <c r="BB47" s="398">
        <v>3496</v>
      </c>
      <c r="BC47" s="398">
        <v>3599</v>
      </c>
      <c r="BD47" s="398">
        <v>3719</v>
      </c>
      <c r="BE47" s="398">
        <v>3863</v>
      </c>
      <c r="BF47" s="398">
        <v>4000</v>
      </c>
      <c r="BG47" s="398">
        <v>4154</v>
      </c>
      <c r="BH47" s="398">
        <v>4290</v>
      </c>
      <c r="BI47" s="398">
        <v>4406</v>
      </c>
      <c r="BJ47" s="398">
        <v>4518</v>
      </c>
      <c r="BK47" s="398">
        <v>4641</v>
      </c>
      <c r="BL47" s="398">
        <v>4771</v>
      </c>
      <c r="BM47" s="398">
        <v>4909</v>
      </c>
      <c r="BN47" s="398">
        <v>4987</v>
      </c>
      <c r="BO47" s="398">
        <v>5009</v>
      </c>
      <c r="BP47" s="398">
        <v>5017</v>
      </c>
      <c r="BQ47" s="398">
        <v>4962</v>
      </c>
      <c r="BR47" s="398">
        <v>5032</v>
      </c>
      <c r="BS47" s="398">
        <v>5206</v>
      </c>
      <c r="BT47" s="398">
        <v>5265</v>
      </c>
      <c r="BU47" s="398">
        <v>5281</v>
      </c>
      <c r="BV47" s="398">
        <v>5334</v>
      </c>
      <c r="BW47" s="398">
        <v>5406</v>
      </c>
      <c r="BX47" s="399">
        <v>5511</v>
      </c>
      <c r="BY47" s="399">
        <v>5625</v>
      </c>
      <c r="BZ47" s="400">
        <v>5761</v>
      </c>
    </row>
    <row r="48" spans="1:78" ht="15.75" x14ac:dyDescent="0.25">
      <c r="A48" s="416"/>
      <c r="B48" s="405" t="s">
        <v>229</v>
      </c>
      <c r="C48" s="405"/>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02">
        <v>1873</v>
      </c>
      <c r="AW48" s="402">
        <v>2243</v>
      </c>
      <c r="AX48" s="402">
        <v>2501</v>
      </c>
      <c r="AY48" s="402">
        <v>2770</v>
      </c>
      <c r="AZ48" s="402">
        <v>2987</v>
      </c>
      <c r="BA48" s="402">
        <v>3202</v>
      </c>
      <c r="BB48" s="402">
        <v>3318</v>
      </c>
      <c r="BC48" s="402">
        <v>3406</v>
      </c>
      <c r="BD48" s="402">
        <v>3515</v>
      </c>
      <c r="BE48" s="402">
        <v>3646</v>
      </c>
      <c r="BF48" s="402">
        <v>3775</v>
      </c>
      <c r="BG48" s="402">
        <v>3931</v>
      </c>
      <c r="BH48" s="402">
        <v>4082</v>
      </c>
      <c r="BI48" s="402">
        <v>4202</v>
      </c>
      <c r="BJ48" s="402">
        <v>4319</v>
      </c>
      <c r="BK48" s="402">
        <v>4446</v>
      </c>
      <c r="BL48" s="402">
        <v>4577</v>
      </c>
      <c r="BM48" s="402">
        <v>4713</v>
      </c>
      <c r="BN48" s="402">
        <v>4796</v>
      </c>
      <c r="BO48" s="402">
        <v>4821</v>
      </c>
      <c r="BP48" s="402">
        <v>4831</v>
      </c>
      <c r="BQ48" s="402">
        <v>4780</v>
      </c>
      <c r="BR48" s="402">
        <v>4845</v>
      </c>
      <c r="BS48" s="402">
        <v>5023</v>
      </c>
      <c r="BT48" s="402">
        <v>5075</v>
      </c>
      <c r="BU48" s="402">
        <v>5088</v>
      </c>
      <c r="BV48" s="402">
        <v>5146</v>
      </c>
      <c r="BW48" s="402">
        <v>5220</v>
      </c>
      <c r="BX48" s="403">
        <v>5324</v>
      </c>
      <c r="BY48" s="403">
        <v>5438</v>
      </c>
      <c r="BZ48" s="404">
        <v>5573</v>
      </c>
    </row>
    <row r="49" spans="1:78" ht="15.75" x14ac:dyDescent="0.25">
      <c r="A49" s="416"/>
      <c r="B49" s="405" t="s">
        <v>230</v>
      </c>
      <c r="C49" s="405"/>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398"/>
      <c r="AW49" s="398"/>
      <c r="AX49" s="398"/>
      <c r="AY49" s="402">
        <v>167</v>
      </c>
      <c r="AZ49" s="402">
        <v>157</v>
      </c>
      <c r="BA49" s="402">
        <v>167</v>
      </c>
      <c r="BB49" s="402">
        <v>178</v>
      </c>
      <c r="BC49" s="402">
        <v>193</v>
      </c>
      <c r="BD49" s="402">
        <v>204</v>
      </c>
      <c r="BE49" s="402">
        <v>217</v>
      </c>
      <c r="BF49" s="402">
        <v>225</v>
      </c>
      <c r="BG49" s="402">
        <v>223</v>
      </c>
      <c r="BH49" s="402">
        <v>208</v>
      </c>
      <c r="BI49" s="402">
        <v>204</v>
      </c>
      <c r="BJ49" s="402">
        <v>199</v>
      </c>
      <c r="BK49" s="402">
        <v>195</v>
      </c>
      <c r="BL49" s="402">
        <v>193</v>
      </c>
      <c r="BM49" s="402">
        <v>196</v>
      </c>
      <c r="BN49" s="402">
        <v>192</v>
      </c>
      <c r="BO49" s="402">
        <v>188</v>
      </c>
      <c r="BP49" s="402">
        <v>187</v>
      </c>
      <c r="BQ49" s="402">
        <v>181</v>
      </c>
      <c r="BR49" s="402">
        <v>187</v>
      </c>
      <c r="BS49" s="402">
        <v>182</v>
      </c>
      <c r="BT49" s="402">
        <v>190</v>
      </c>
      <c r="BU49" s="402">
        <v>192</v>
      </c>
      <c r="BV49" s="402">
        <v>189</v>
      </c>
      <c r="BW49" s="402">
        <v>187</v>
      </c>
      <c r="BX49" s="403">
        <v>187</v>
      </c>
      <c r="BY49" s="403">
        <v>187</v>
      </c>
      <c r="BZ49" s="404">
        <v>188</v>
      </c>
    </row>
    <row r="50" spans="1:78" s="230" customFormat="1" ht="26.25" customHeight="1" x14ac:dyDescent="0.25">
      <c r="A50" s="349"/>
      <c r="B50" s="340" t="s">
        <v>138</v>
      </c>
      <c r="C50" s="418"/>
      <c r="D50" s="398">
        <v>0</v>
      </c>
      <c r="E50" s="398">
        <v>0</v>
      </c>
      <c r="F50" s="398">
        <v>0</v>
      </c>
      <c r="G50" s="398">
        <v>0</v>
      </c>
      <c r="H50" s="398">
        <v>0</v>
      </c>
      <c r="I50" s="398">
        <v>0</v>
      </c>
      <c r="J50" s="398">
        <v>0</v>
      </c>
      <c r="K50" s="398">
        <v>0</v>
      </c>
      <c r="L50" s="398">
        <v>0</v>
      </c>
      <c r="M50" s="398">
        <v>0</v>
      </c>
      <c r="N50" s="398">
        <v>0</v>
      </c>
      <c r="O50" s="398">
        <v>0</v>
      </c>
      <c r="P50" s="398">
        <v>0</v>
      </c>
      <c r="Q50" s="398">
        <v>0</v>
      </c>
      <c r="R50" s="398">
        <v>0</v>
      </c>
      <c r="S50" s="398">
        <v>0</v>
      </c>
      <c r="T50" s="398">
        <v>0</v>
      </c>
      <c r="U50" s="398">
        <v>0</v>
      </c>
      <c r="V50" s="398">
        <v>0</v>
      </c>
      <c r="W50" s="398">
        <v>0</v>
      </c>
      <c r="X50" s="398">
        <v>0</v>
      </c>
      <c r="Y50" s="398">
        <v>0</v>
      </c>
      <c r="Z50" s="398">
        <v>0</v>
      </c>
      <c r="AA50" s="398">
        <v>0</v>
      </c>
      <c r="AB50" s="398">
        <v>0</v>
      </c>
      <c r="AC50" s="398">
        <v>0</v>
      </c>
      <c r="AD50" s="398">
        <v>0</v>
      </c>
      <c r="AE50" s="398">
        <v>0</v>
      </c>
      <c r="AF50" s="398">
        <v>0</v>
      </c>
      <c r="AG50" s="398">
        <v>0</v>
      </c>
      <c r="AH50" s="398">
        <v>0</v>
      </c>
      <c r="AI50" s="398">
        <v>0</v>
      </c>
      <c r="AJ50" s="398">
        <v>0</v>
      </c>
      <c r="AK50" s="398">
        <v>0</v>
      </c>
      <c r="AL50" s="398">
        <v>0</v>
      </c>
      <c r="AM50" s="398">
        <v>0</v>
      </c>
      <c r="AN50" s="398">
        <v>0</v>
      </c>
      <c r="AO50" s="398">
        <v>0</v>
      </c>
      <c r="AP50" s="398">
        <v>0</v>
      </c>
      <c r="AQ50" s="398">
        <v>0</v>
      </c>
      <c r="AR50" s="398">
        <v>0</v>
      </c>
      <c r="AS50" s="398">
        <v>0</v>
      </c>
      <c r="AT50" s="398">
        <v>0</v>
      </c>
      <c r="AU50" s="398">
        <v>0</v>
      </c>
      <c r="AV50" s="398">
        <v>1045</v>
      </c>
      <c r="AW50" s="398">
        <v>1286</v>
      </c>
      <c r="AX50" s="398">
        <v>1466</v>
      </c>
      <c r="AY50" s="398">
        <v>1669</v>
      </c>
      <c r="AZ50" s="398">
        <v>1846</v>
      </c>
      <c r="BA50" s="398">
        <v>2004</v>
      </c>
      <c r="BB50" s="398">
        <v>2092</v>
      </c>
      <c r="BC50" s="398">
        <v>2165</v>
      </c>
      <c r="BD50" s="398">
        <v>2255</v>
      </c>
      <c r="BE50" s="398">
        <v>2368</v>
      </c>
      <c r="BF50" s="398">
        <v>2490</v>
      </c>
      <c r="BG50" s="398">
        <v>2607</v>
      </c>
      <c r="BH50" s="398">
        <v>2701</v>
      </c>
      <c r="BI50" s="398">
        <v>2777</v>
      </c>
      <c r="BJ50" s="398">
        <v>2852</v>
      </c>
      <c r="BK50" s="398">
        <v>2941</v>
      </c>
      <c r="BL50" s="398">
        <v>3034</v>
      </c>
      <c r="BM50" s="398">
        <v>3133</v>
      </c>
      <c r="BN50" s="398">
        <v>3205</v>
      </c>
      <c r="BO50" s="398">
        <v>3253</v>
      </c>
      <c r="BP50" s="398">
        <v>3307</v>
      </c>
      <c r="BQ50" s="398">
        <v>3307</v>
      </c>
      <c r="BR50" s="398">
        <v>3214</v>
      </c>
      <c r="BS50" s="398">
        <v>3020</v>
      </c>
      <c r="BT50" s="398">
        <v>2631</v>
      </c>
      <c r="BU50" s="398">
        <v>2122</v>
      </c>
      <c r="BV50" s="398">
        <v>1692</v>
      </c>
      <c r="BW50" s="398">
        <v>1221</v>
      </c>
      <c r="BX50" s="399">
        <v>1115</v>
      </c>
      <c r="BY50" s="399">
        <v>1104</v>
      </c>
      <c r="BZ50" s="400">
        <v>1109</v>
      </c>
    </row>
    <row r="51" spans="1:78" s="230" customFormat="1" ht="15.75" x14ac:dyDescent="0.25">
      <c r="A51" s="349"/>
      <c r="B51" s="405" t="s">
        <v>229</v>
      </c>
      <c r="C51" s="418"/>
      <c r="D51" s="402">
        <v>0</v>
      </c>
      <c r="E51" s="402">
        <v>0</v>
      </c>
      <c r="F51" s="402">
        <v>0</v>
      </c>
      <c r="G51" s="402">
        <v>0</v>
      </c>
      <c r="H51" s="402">
        <v>0</v>
      </c>
      <c r="I51" s="402">
        <v>0</v>
      </c>
      <c r="J51" s="402">
        <v>0</v>
      </c>
      <c r="K51" s="402">
        <v>0</v>
      </c>
      <c r="L51" s="402">
        <v>0</v>
      </c>
      <c r="M51" s="402">
        <v>0</v>
      </c>
      <c r="N51" s="402">
        <v>0</v>
      </c>
      <c r="O51" s="402">
        <v>0</v>
      </c>
      <c r="P51" s="402">
        <v>0</v>
      </c>
      <c r="Q51" s="402">
        <v>0</v>
      </c>
      <c r="R51" s="402">
        <v>0</v>
      </c>
      <c r="S51" s="402">
        <v>0</v>
      </c>
      <c r="T51" s="402">
        <v>0</v>
      </c>
      <c r="U51" s="402">
        <v>0</v>
      </c>
      <c r="V51" s="402">
        <v>0</v>
      </c>
      <c r="W51" s="402">
        <v>0</v>
      </c>
      <c r="X51" s="402">
        <v>0</v>
      </c>
      <c r="Y51" s="402">
        <v>0</v>
      </c>
      <c r="Z51" s="402">
        <v>0</v>
      </c>
      <c r="AA51" s="402">
        <v>0</v>
      </c>
      <c r="AB51" s="402">
        <v>0</v>
      </c>
      <c r="AC51" s="402">
        <v>0</v>
      </c>
      <c r="AD51" s="402">
        <v>0</v>
      </c>
      <c r="AE51" s="402">
        <v>0</v>
      </c>
      <c r="AF51" s="402">
        <v>0</v>
      </c>
      <c r="AG51" s="402">
        <v>0</v>
      </c>
      <c r="AH51" s="402">
        <v>0</v>
      </c>
      <c r="AI51" s="402">
        <v>0</v>
      </c>
      <c r="AJ51" s="402">
        <v>0</v>
      </c>
      <c r="AK51" s="402">
        <v>0</v>
      </c>
      <c r="AL51" s="402">
        <v>0</v>
      </c>
      <c r="AM51" s="402">
        <v>0</v>
      </c>
      <c r="AN51" s="402">
        <v>0</v>
      </c>
      <c r="AO51" s="402">
        <v>0</v>
      </c>
      <c r="AP51" s="402">
        <v>0</v>
      </c>
      <c r="AQ51" s="402">
        <v>0</v>
      </c>
      <c r="AR51" s="402">
        <v>0</v>
      </c>
      <c r="AS51" s="402">
        <v>0</v>
      </c>
      <c r="AT51" s="402">
        <v>0</v>
      </c>
      <c r="AU51" s="402">
        <v>0</v>
      </c>
      <c r="AV51" s="402">
        <v>983</v>
      </c>
      <c r="AW51" s="402">
        <v>1281</v>
      </c>
      <c r="AX51" s="402">
        <v>1455</v>
      </c>
      <c r="AY51" s="402">
        <v>1655</v>
      </c>
      <c r="AZ51" s="402">
        <v>1835</v>
      </c>
      <c r="BA51" s="402">
        <v>1995</v>
      </c>
      <c r="BB51" s="402">
        <v>2080</v>
      </c>
      <c r="BC51" s="402">
        <v>2150</v>
      </c>
      <c r="BD51" s="402">
        <v>2239</v>
      </c>
      <c r="BE51" s="402">
        <v>2350</v>
      </c>
      <c r="BF51" s="402">
        <v>2471</v>
      </c>
      <c r="BG51" s="402">
        <v>2588</v>
      </c>
      <c r="BH51" s="402">
        <v>2682</v>
      </c>
      <c r="BI51" s="402">
        <v>2757</v>
      </c>
      <c r="BJ51" s="402">
        <v>2830</v>
      </c>
      <c r="BK51" s="402">
        <v>2918</v>
      </c>
      <c r="BL51" s="402">
        <v>3009</v>
      </c>
      <c r="BM51" s="402">
        <v>3106</v>
      </c>
      <c r="BN51" s="402">
        <v>3177</v>
      </c>
      <c r="BO51" s="402">
        <v>3224</v>
      </c>
      <c r="BP51" s="402">
        <v>3278</v>
      </c>
      <c r="BQ51" s="402">
        <v>3277</v>
      </c>
      <c r="BR51" s="402">
        <v>3185</v>
      </c>
      <c r="BS51" s="402">
        <v>2991</v>
      </c>
      <c r="BT51" s="402">
        <v>2605</v>
      </c>
      <c r="BU51" s="402">
        <v>2102</v>
      </c>
      <c r="BV51" s="402">
        <v>1677</v>
      </c>
      <c r="BW51" s="402">
        <v>1212</v>
      </c>
      <c r="BX51" s="403">
        <v>1107</v>
      </c>
      <c r="BY51" s="403">
        <v>1096</v>
      </c>
      <c r="BZ51" s="404">
        <v>1102</v>
      </c>
    </row>
    <row r="52" spans="1:78" x14ac:dyDescent="0.2">
      <c r="B52" s="321" t="s">
        <v>279</v>
      </c>
      <c r="C52" s="419"/>
      <c r="D52" s="402">
        <v>0</v>
      </c>
      <c r="E52" s="402">
        <v>0</v>
      </c>
      <c r="F52" s="402">
        <v>0</v>
      </c>
      <c r="G52" s="402">
        <v>0</v>
      </c>
      <c r="H52" s="402">
        <v>0</v>
      </c>
      <c r="I52" s="402">
        <v>0</v>
      </c>
      <c r="J52" s="402">
        <v>0</v>
      </c>
      <c r="K52" s="402">
        <v>0</v>
      </c>
      <c r="L52" s="402">
        <v>0</v>
      </c>
      <c r="M52" s="402">
        <v>0</v>
      </c>
      <c r="N52" s="402">
        <v>0</v>
      </c>
      <c r="O52" s="402">
        <v>0</v>
      </c>
      <c r="P52" s="402">
        <v>0</v>
      </c>
      <c r="Q52" s="402">
        <v>0</v>
      </c>
      <c r="R52" s="402">
        <v>0</v>
      </c>
      <c r="S52" s="402">
        <v>0</v>
      </c>
      <c r="T52" s="402">
        <v>0</v>
      </c>
      <c r="U52" s="402">
        <v>0</v>
      </c>
      <c r="V52" s="402">
        <v>0</v>
      </c>
      <c r="W52" s="402">
        <v>0</v>
      </c>
      <c r="X52" s="402">
        <v>0</v>
      </c>
      <c r="Y52" s="402">
        <v>0</v>
      </c>
      <c r="Z52" s="402">
        <v>0</v>
      </c>
      <c r="AA52" s="402">
        <v>0</v>
      </c>
      <c r="AB52" s="402">
        <v>0</v>
      </c>
      <c r="AC52" s="402">
        <v>0</v>
      </c>
      <c r="AD52" s="402">
        <v>0</v>
      </c>
      <c r="AE52" s="402">
        <v>0</v>
      </c>
      <c r="AF52" s="402">
        <v>0</v>
      </c>
      <c r="AG52" s="402">
        <v>0</v>
      </c>
      <c r="AH52" s="402">
        <v>0</v>
      </c>
      <c r="AI52" s="402">
        <v>0</v>
      </c>
      <c r="AJ52" s="402">
        <v>0</v>
      </c>
      <c r="AK52" s="402">
        <v>0</v>
      </c>
      <c r="AL52" s="402">
        <v>0</v>
      </c>
      <c r="AM52" s="402">
        <v>0</v>
      </c>
      <c r="AN52" s="402">
        <v>0</v>
      </c>
      <c r="AO52" s="402">
        <v>0</v>
      </c>
      <c r="AP52" s="402">
        <v>0</v>
      </c>
      <c r="AQ52" s="402">
        <v>0</v>
      </c>
      <c r="AR52" s="402">
        <v>0</v>
      </c>
      <c r="AS52" s="402">
        <v>0</v>
      </c>
      <c r="AT52" s="402">
        <v>0</v>
      </c>
      <c r="AU52" s="402">
        <v>0</v>
      </c>
      <c r="AV52" s="402">
        <v>99</v>
      </c>
      <c r="AW52" s="402">
        <v>128</v>
      </c>
      <c r="AX52" s="402">
        <v>145</v>
      </c>
      <c r="AY52" s="402">
        <v>164</v>
      </c>
      <c r="AZ52" s="402">
        <v>181</v>
      </c>
      <c r="BA52" s="402">
        <v>197</v>
      </c>
      <c r="BB52" s="402">
        <v>207</v>
      </c>
      <c r="BC52" s="402">
        <v>216</v>
      </c>
      <c r="BD52" s="402">
        <v>226</v>
      </c>
      <c r="BE52" s="402">
        <v>239</v>
      </c>
      <c r="BF52" s="402">
        <v>258</v>
      </c>
      <c r="BG52" s="402">
        <v>270</v>
      </c>
      <c r="BH52" s="402">
        <v>279</v>
      </c>
      <c r="BI52" s="402">
        <v>286</v>
      </c>
      <c r="BJ52" s="402">
        <v>292</v>
      </c>
      <c r="BK52" s="402">
        <v>300</v>
      </c>
      <c r="BL52" s="402">
        <v>310</v>
      </c>
      <c r="BM52" s="402">
        <v>322</v>
      </c>
      <c r="BN52" s="402">
        <v>331</v>
      </c>
      <c r="BO52" s="402">
        <v>339</v>
      </c>
      <c r="BP52" s="402">
        <v>350</v>
      </c>
      <c r="BQ52" s="402">
        <v>362</v>
      </c>
      <c r="BR52" s="402">
        <v>381</v>
      </c>
      <c r="BS52" s="402">
        <v>406</v>
      </c>
      <c r="BT52" s="402">
        <v>425</v>
      </c>
      <c r="BU52" s="402">
        <v>448</v>
      </c>
      <c r="BV52" s="402">
        <v>474</v>
      </c>
      <c r="BW52" s="402">
        <v>500</v>
      </c>
      <c r="BX52" s="403">
        <v>528</v>
      </c>
      <c r="BY52" s="403">
        <v>560</v>
      </c>
      <c r="BZ52" s="404">
        <v>605</v>
      </c>
    </row>
    <row r="53" spans="1:78" x14ac:dyDescent="0.2">
      <c r="B53" s="321" t="s">
        <v>280</v>
      </c>
      <c r="C53" s="419"/>
      <c r="D53" s="402">
        <v>0</v>
      </c>
      <c r="E53" s="402">
        <v>0</v>
      </c>
      <c r="F53" s="402">
        <v>0</v>
      </c>
      <c r="G53" s="402">
        <v>0</v>
      </c>
      <c r="H53" s="402">
        <v>0</v>
      </c>
      <c r="I53" s="402">
        <v>0</v>
      </c>
      <c r="J53" s="402">
        <v>0</v>
      </c>
      <c r="K53" s="402">
        <v>0</v>
      </c>
      <c r="L53" s="402">
        <v>0</v>
      </c>
      <c r="M53" s="402">
        <v>0</v>
      </c>
      <c r="N53" s="402">
        <v>0</v>
      </c>
      <c r="O53" s="402">
        <v>0</v>
      </c>
      <c r="P53" s="402">
        <v>0</v>
      </c>
      <c r="Q53" s="402">
        <v>0</v>
      </c>
      <c r="R53" s="402">
        <v>0</v>
      </c>
      <c r="S53" s="402">
        <v>0</v>
      </c>
      <c r="T53" s="402">
        <v>0</v>
      </c>
      <c r="U53" s="402">
        <v>0</v>
      </c>
      <c r="V53" s="402">
        <v>0</v>
      </c>
      <c r="W53" s="402">
        <v>0</v>
      </c>
      <c r="X53" s="402">
        <v>0</v>
      </c>
      <c r="Y53" s="402">
        <v>0</v>
      </c>
      <c r="Z53" s="402">
        <v>0</v>
      </c>
      <c r="AA53" s="402">
        <v>0</v>
      </c>
      <c r="AB53" s="402">
        <v>0</v>
      </c>
      <c r="AC53" s="402">
        <v>0</v>
      </c>
      <c r="AD53" s="402">
        <v>0</v>
      </c>
      <c r="AE53" s="402">
        <v>0</v>
      </c>
      <c r="AF53" s="402">
        <v>0</v>
      </c>
      <c r="AG53" s="402">
        <v>0</v>
      </c>
      <c r="AH53" s="402">
        <v>0</v>
      </c>
      <c r="AI53" s="402">
        <v>0</v>
      </c>
      <c r="AJ53" s="402">
        <v>0</v>
      </c>
      <c r="AK53" s="402">
        <v>0</v>
      </c>
      <c r="AL53" s="402">
        <v>0</v>
      </c>
      <c r="AM53" s="402">
        <v>0</v>
      </c>
      <c r="AN53" s="402">
        <v>0</v>
      </c>
      <c r="AO53" s="402">
        <v>0</v>
      </c>
      <c r="AP53" s="402">
        <v>0</v>
      </c>
      <c r="AQ53" s="402">
        <v>0</v>
      </c>
      <c r="AR53" s="402">
        <v>0</v>
      </c>
      <c r="AS53" s="402">
        <v>0</v>
      </c>
      <c r="AT53" s="402">
        <v>0</v>
      </c>
      <c r="AU53" s="402">
        <v>0</v>
      </c>
      <c r="AV53" s="402">
        <v>591</v>
      </c>
      <c r="AW53" s="402">
        <v>796</v>
      </c>
      <c r="AX53" s="402">
        <v>908</v>
      </c>
      <c r="AY53" s="402">
        <v>1039</v>
      </c>
      <c r="AZ53" s="402">
        <v>1151</v>
      </c>
      <c r="BA53" s="402">
        <v>1243</v>
      </c>
      <c r="BB53" s="402">
        <v>1278</v>
      </c>
      <c r="BC53" s="402">
        <v>1302</v>
      </c>
      <c r="BD53" s="402">
        <v>1339</v>
      </c>
      <c r="BE53" s="402">
        <v>1396</v>
      </c>
      <c r="BF53" s="402">
        <v>1477</v>
      </c>
      <c r="BG53" s="402">
        <v>1539</v>
      </c>
      <c r="BH53" s="402">
        <v>1582</v>
      </c>
      <c r="BI53" s="402">
        <v>1612</v>
      </c>
      <c r="BJ53" s="402">
        <v>1641</v>
      </c>
      <c r="BK53" s="402">
        <v>1676</v>
      </c>
      <c r="BL53" s="402">
        <v>1715</v>
      </c>
      <c r="BM53" s="402">
        <v>1761</v>
      </c>
      <c r="BN53" s="402">
        <v>1800</v>
      </c>
      <c r="BO53" s="402">
        <v>1828</v>
      </c>
      <c r="BP53" s="402">
        <v>1858</v>
      </c>
      <c r="BQ53" s="402">
        <v>1846</v>
      </c>
      <c r="BR53" s="402">
        <v>1742</v>
      </c>
      <c r="BS53" s="402">
        <v>1546</v>
      </c>
      <c r="BT53" s="402">
        <v>1218</v>
      </c>
      <c r="BU53" s="402">
        <v>798</v>
      </c>
      <c r="BV53" s="402">
        <v>449</v>
      </c>
      <c r="BW53" s="402">
        <v>82</v>
      </c>
      <c r="BX53" s="403">
        <v>12</v>
      </c>
      <c r="BY53" s="403">
        <v>12</v>
      </c>
      <c r="BZ53" s="404">
        <v>12</v>
      </c>
    </row>
    <row r="54" spans="1:78" x14ac:dyDescent="0.2">
      <c r="B54" s="321" t="s">
        <v>281</v>
      </c>
      <c r="C54" s="420"/>
      <c r="D54" s="402">
        <v>0</v>
      </c>
      <c r="E54" s="402">
        <v>0</v>
      </c>
      <c r="F54" s="402">
        <v>0</v>
      </c>
      <c r="G54" s="402">
        <v>0</v>
      </c>
      <c r="H54" s="402">
        <v>0</v>
      </c>
      <c r="I54" s="402">
        <v>0</v>
      </c>
      <c r="J54" s="402">
        <v>0</v>
      </c>
      <c r="K54" s="402">
        <v>0</v>
      </c>
      <c r="L54" s="402">
        <v>0</v>
      </c>
      <c r="M54" s="402">
        <v>0</v>
      </c>
      <c r="N54" s="402">
        <v>0</v>
      </c>
      <c r="O54" s="402">
        <v>0</v>
      </c>
      <c r="P54" s="402">
        <v>0</v>
      </c>
      <c r="Q54" s="402">
        <v>0</v>
      </c>
      <c r="R54" s="402">
        <v>0</v>
      </c>
      <c r="S54" s="402">
        <v>0</v>
      </c>
      <c r="T54" s="402">
        <v>0</v>
      </c>
      <c r="U54" s="402">
        <v>0</v>
      </c>
      <c r="V54" s="402">
        <v>0</v>
      </c>
      <c r="W54" s="402">
        <v>0</v>
      </c>
      <c r="X54" s="402">
        <v>0</v>
      </c>
      <c r="Y54" s="402">
        <v>0</v>
      </c>
      <c r="Z54" s="402">
        <v>0</v>
      </c>
      <c r="AA54" s="402">
        <v>0</v>
      </c>
      <c r="AB54" s="402">
        <v>0</v>
      </c>
      <c r="AC54" s="402">
        <v>0</v>
      </c>
      <c r="AD54" s="402">
        <v>0</v>
      </c>
      <c r="AE54" s="402">
        <v>0</v>
      </c>
      <c r="AF54" s="402">
        <v>0</v>
      </c>
      <c r="AG54" s="402">
        <v>0</v>
      </c>
      <c r="AH54" s="402">
        <v>0</v>
      </c>
      <c r="AI54" s="402">
        <v>0</v>
      </c>
      <c r="AJ54" s="402">
        <v>0</v>
      </c>
      <c r="AK54" s="402">
        <v>0</v>
      </c>
      <c r="AL54" s="402">
        <v>0</v>
      </c>
      <c r="AM54" s="402">
        <v>0</v>
      </c>
      <c r="AN54" s="402">
        <v>0</v>
      </c>
      <c r="AO54" s="402">
        <v>0</v>
      </c>
      <c r="AP54" s="402">
        <v>0</v>
      </c>
      <c r="AQ54" s="402">
        <v>0</v>
      </c>
      <c r="AR54" s="402">
        <v>0</v>
      </c>
      <c r="AS54" s="402">
        <v>0</v>
      </c>
      <c r="AT54" s="402">
        <v>0</v>
      </c>
      <c r="AU54" s="402">
        <v>0</v>
      </c>
      <c r="AV54" s="402">
        <v>292</v>
      </c>
      <c r="AW54" s="402">
        <v>357</v>
      </c>
      <c r="AX54" s="402">
        <v>402</v>
      </c>
      <c r="AY54" s="402">
        <v>452</v>
      </c>
      <c r="AZ54" s="402">
        <v>503</v>
      </c>
      <c r="BA54" s="402">
        <v>555</v>
      </c>
      <c r="BB54" s="402">
        <v>595</v>
      </c>
      <c r="BC54" s="402">
        <v>632</v>
      </c>
      <c r="BD54" s="402">
        <v>674</v>
      </c>
      <c r="BE54" s="402">
        <v>715</v>
      </c>
      <c r="BF54" s="402">
        <v>736</v>
      </c>
      <c r="BG54" s="402">
        <v>779</v>
      </c>
      <c r="BH54" s="402">
        <v>821</v>
      </c>
      <c r="BI54" s="402">
        <v>859</v>
      </c>
      <c r="BJ54" s="402">
        <v>897</v>
      </c>
      <c r="BK54" s="402">
        <v>942</v>
      </c>
      <c r="BL54" s="402">
        <v>984</v>
      </c>
      <c r="BM54" s="402">
        <v>1023</v>
      </c>
      <c r="BN54" s="402">
        <v>1046</v>
      </c>
      <c r="BO54" s="402">
        <v>1057</v>
      </c>
      <c r="BP54" s="402">
        <v>1070</v>
      </c>
      <c r="BQ54" s="402">
        <v>1069</v>
      </c>
      <c r="BR54" s="402">
        <v>1062</v>
      </c>
      <c r="BS54" s="402">
        <v>1039</v>
      </c>
      <c r="BT54" s="402">
        <v>962</v>
      </c>
      <c r="BU54" s="402">
        <v>856</v>
      </c>
      <c r="BV54" s="402">
        <v>754</v>
      </c>
      <c r="BW54" s="402">
        <v>630</v>
      </c>
      <c r="BX54" s="403">
        <v>567</v>
      </c>
      <c r="BY54" s="403">
        <v>525</v>
      </c>
      <c r="BZ54" s="404">
        <v>484</v>
      </c>
    </row>
    <row r="55" spans="1:78" x14ac:dyDescent="0.2">
      <c r="B55" s="405" t="s">
        <v>230</v>
      </c>
      <c r="C55" s="420"/>
      <c r="D55" s="402">
        <v>0</v>
      </c>
      <c r="E55" s="402">
        <v>0</v>
      </c>
      <c r="F55" s="402">
        <v>0</v>
      </c>
      <c r="G55" s="402">
        <v>0</v>
      </c>
      <c r="H55" s="402">
        <v>0</v>
      </c>
      <c r="I55" s="402">
        <v>0</v>
      </c>
      <c r="J55" s="402">
        <v>0</v>
      </c>
      <c r="K55" s="402">
        <v>0</v>
      </c>
      <c r="L55" s="402">
        <v>0</v>
      </c>
      <c r="M55" s="402">
        <v>0</v>
      </c>
      <c r="N55" s="402">
        <v>0</v>
      </c>
      <c r="O55" s="402">
        <v>0</v>
      </c>
      <c r="P55" s="402">
        <v>0</v>
      </c>
      <c r="Q55" s="402">
        <v>0</v>
      </c>
      <c r="R55" s="402">
        <v>0</v>
      </c>
      <c r="S55" s="402">
        <v>0</v>
      </c>
      <c r="T55" s="402">
        <v>0</v>
      </c>
      <c r="U55" s="402">
        <v>0</v>
      </c>
      <c r="V55" s="402">
        <v>0</v>
      </c>
      <c r="W55" s="402">
        <v>0</v>
      </c>
      <c r="X55" s="402">
        <v>0</v>
      </c>
      <c r="Y55" s="402">
        <v>0</v>
      </c>
      <c r="Z55" s="402">
        <v>0</v>
      </c>
      <c r="AA55" s="402">
        <v>0</v>
      </c>
      <c r="AB55" s="402">
        <v>0</v>
      </c>
      <c r="AC55" s="402">
        <v>0</v>
      </c>
      <c r="AD55" s="402">
        <v>0</v>
      </c>
      <c r="AE55" s="402">
        <v>0</v>
      </c>
      <c r="AF55" s="402">
        <v>0</v>
      </c>
      <c r="AG55" s="402">
        <v>0</v>
      </c>
      <c r="AH55" s="402">
        <v>0</v>
      </c>
      <c r="AI55" s="402">
        <v>0</v>
      </c>
      <c r="AJ55" s="402">
        <v>0</v>
      </c>
      <c r="AK55" s="402">
        <v>0</v>
      </c>
      <c r="AL55" s="402">
        <v>0</v>
      </c>
      <c r="AM55" s="402">
        <v>0</v>
      </c>
      <c r="AN55" s="402">
        <v>0</v>
      </c>
      <c r="AO55" s="402">
        <v>0</v>
      </c>
      <c r="AP55" s="402">
        <v>0</v>
      </c>
      <c r="AQ55" s="402">
        <v>0</v>
      </c>
      <c r="AR55" s="402">
        <v>0</v>
      </c>
      <c r="AS55" s="402">
        <v>0</v>
      </c>
      <c r="AT55" s="402">
        <v>0</v>
      </c>
      <c r="AU55" s="402">
        <v>0</v>
      </c>
      <c r="AV55" s="402">
        <v>62</v>
      </c>
      <c r="AW55" s="402">
        <v>5</v>
      </c>
      <c r="AX55" s="402">
        <v>11</v>
      </c>
      <c r="AY55" s="402">
        <v>14</v>
      </c>
      <c r="AZ55" s="402">
        <v>11</v>
      </c>
      <c r="BA55" s="402">
        <v>9</v>
      </c>
      <c r="BB55" s="402">
        <v>12</v>
      </c>
      <c r="BC55" s="402">
        <v>15</v>
      </c>
      <c r="BD55" s="402">
        <v>16</v>
      </c>
      <c r="BE55" s="402">
        <v>18</v>
      </c>
      <c r="BF55" s="402">
        <v>19</v>
      </c>
      <c r="BG55" s="402">
        <v>19</v>
      </c>
      <c r="BH55" s="402">
        <v>19</v>
      </c>
      <c r="BI55" s="402">
        <v>20</v>
      </c>
      <c r="BJ55" s="402">
        <v>22</v>
      </c>
      <c r="BK55" s="402">
        <v>23</v>
      </c>
      <c r="BL55" s="402">
        <v>24</v>
      </c>
      <c r="BM55" s="402">
        <v>27</v>
      </c>
      <c r="BN55" s="402">
        <v>28</v>
      </c>
      <c r="BO55" s="402">
        <v>29</v>
      </c>
      <c r="BP55" s="402">
        <v>29</v>
      </c>
      <c r="BQ55" s="402">
        <v>30</v>
      </c>
      <c r="BR55" s="402">
        <v>30</v>
      </c>
      <c r="BS55" s="402">
        <v>29</v>
      </c>
      <c r="BT55" s="402">
        <v>26</v>
      </c>
      <c r="BU55" s="402">
        <v>20</v>
      </c>
      <c r="BV55" s="402">
        <v>15</v>
      </c>
      <c r="BW55" s="402">
        <v>9</v>
      </c>
      <c r="BX55" s="403">
        <v>8</v>
      </c>
      <c r="BY55" s="403">
        <v>7</v>
      </c>
      <c r="BZ55" s="404">
        <v>7</v>
      </c>
    </row>
    <row r="56" spans="1:78" ht="15.75" x14ac:dyDescent="0.25">
      <c r="A56" s="408"/>
      <c r="B56" s="321" t="s">
        <v>279</v>
      </c>
      <c r="C56" s="420"/>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v>0</v>
      </c>
      <c r="BR56" s="402">
        <v>0</v>
      </c>
      <c r="BS56" s="402">
        <v>0</v>
      </c>
      <c r="BT56" s="402">
        <v>0</v>
      </c>
      <c r="BU56" s="402">
        <v>0</v>
      </c>
      <c r="BV56" s="402">
        <v>1</v>
      </c>
      <c r="BW56" s="402">
        <v>1</v>
      </c>
      <c r="BX56" s="403">
        <v>1</v>
      </c>
      <c r="BY56" s="403">
        <v>1</v>
      </c>
      <c r="BZ56" s="404">
        <v>1</v>
      </c>
    </row>
    <row r="57" spans="1:78" ht="15.75" x14ac:dyDescent="0.25">
      <c r="A57" s="408"/>
      <c r="B57" s="321" t="s">
        <v>280</v>
      </c>
      <c r="C57" s="420"/>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v>20</v>
      </c>
      <c r="BR57" s="402">
        <v>19</v>
      </c>
      <c r="BS57" s="402">
        <v>18</v>
      </c>
      <c r="BT57" s="402">
        <v>16</v>
      </c>
      <c r="BU57" s="402">
        <v>10</v>
      </c>
      <c r="BV57" s="402">
        <v>6</v>
      </c>
      <c r="BW57" s="402">
        <v>1</v>
      </c>
      <c r="BX57" s="403">
        <v>0</v>
      </c>
      <c r="BY57" s="403">
        <v>0</v>
      </c>
      <c r="BZ57" s="404">
        <v>0</v>
      </c>
    </row>
    <row r="58" spans="1:78" ht="15.75" x14ac:dyDescent="0.25">
      <c r="A58" s="408"/>
      <c r="B58" s="321" t="s">
        <v>281</v>
      </c>
      <c r="C58" s="420"/>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v>10</v>
      </c>
      <c r="BR58" s="402">
        <v>10</v>
      </c>
      <c r="BS58" s="402">
        <v>11</v>
      </c>
      <c r="BT58" s="402">
        <v>10</v>
      </c>
      <c r="BU58" s="402">
        <v>9</v>
      </c>
      <c r="BV58" s="402">
        <v>9</v>
      </c>
      <c r="BW58" s="402">
        <v>8</v>
      </c>
      <c r="BX58" s="403">
        <v>7</v>
      </c>
      <c r="BY58" s="403">
        <v>7</v>
      </c>
      <c r="BZ58" s="404">
        <v>6</v>
      </c>
    </row>
    <row r="59" spans="1:78" ht="25.5" customHeight="1" x14ac:dyDescent="0.25">
      <c r="A59" s="408"/>
      <c r="B59" s="421" t="s">
        <v>443</v>
      </c>
      <c r="C59" s="420"/>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c r="BB59" s="402"/>
      <c r="BC59" s="402"/>
      <c r="BD59" s="402"/>
      <c r="BE59" s="402"/>
      <c r="BF59" s="402"/>
      <c r="BG59" s="402">
        <v>2</v>
      </c>
      <c r="BH59" s="402">
        <v>3</v>
      </c>
      <c r="BI59" s="402">
        <v>3</v>
      </c>
      <c r="BJ59" s="402">
        <v>3</v>
      </c>
      <c r="BK59" s="402">
        <v>4</v>
      </c>
      <c r="BL59" s="402">
        <v>3</v>
      </c>
      <c r="BM59" s="402">
        <v>3</v>
      </c>
      <c r="BN59" s="402">
        <v>4</v>
      </c>
      <c r="BO59" s="402">
        <v>4</v>
      </c>
      <c r="BP59" s="402">
        <v>4</v>
      </c>
      <c r="BQ59" s="402">
        <v>4</v>
      </c>
      <c r="BR59" s="402">
        <v>4</v>
      </c>
      <c r="BS59" s="402">
        <v>4</v>
      </c>
      <c r="BT59" s="402">
        <v>4</v>
      </c>
      <c r="BU59" s="402">
        <v>3</v>
      </c>
      <c r="BV59" s="402">
        <v>3</v>
      </c>
      <c r="BW59" s="402">
        <v>2</v>
      </c>
      <c r="BX59" s="403">
        <v>2</v>
      </c>
      <c r="BY59" s="403">
        <v>2</v>
      </c>
      <c r="BZ59" s="404">
        <v>2</v>
      </c>
    </row>
    <row r="60" spans="1:78" ht="24" customHeight="1" x14ac:dyDescent="0.25">
      <c r="B60" s="406" t="s">
        <v>167</v>
      </c>
      <c r="C60" s="420"/>
      <c r="D60" s="398">
        <v>0</v>
      </c>
      <c r="E60" s="398">
        <v>0</v>
      </c>
      <c r="F60" s="398">
        <v>0</v>
      </c>
      <c r="G60" s="398">
        <v>0</v>
      </c>
      <c r="H60" s="398">
        <v>0</v>
      </c>
      <c r="I60" s="398">
        <v>0</v>
      </c>
      <c r="J60" s="398">
        <v>0</v>
      </c>
      <c r="K60" s="398">
        <v>0</v>
      </c>
      <c r="L60" s="398">
        <v>0</v>
      </c>
      <c r="M60" s="398">
        <v>0</v>
      </c>
      <c r="N60" s="398">
        <v>0</v>
      </c>
      <c r="O60" s="398">
        <v>0</v>
      </c>
      <c r="P60" s="398">
        <v>0</v>
      </c>
      <c r="Q60" s="398">
        <v>0</v>
      </c>
      <c r="R60" s="398">
        <v>0</v>
      </c>
      <c r="S60" s="398">
        <v>0</v>
      </c>
      <c r="T60" s="398">
        <v>0</v>
      </c>
      <c r="U60" s="398">
        <v>0</v>
      </c>
      <c r="V60" s="398">
        <v>0</v>
      </c>
      <c r="W60" s="398">
        <v>0</v>
      </c>
      <c r="X60" s="398">
        <v>0</v>
      </c>
      <c r="Y60" s="398">
        <v>0</v>
      </c>
      <c r="Z60" s="398">
        <v>0</v>
      </c>
      <c r="AA60" s="398">
        <v>0</v>
      </c>
      <c r="AB60" s="398">
        <v>0</v>
      </c>
      <c r="AC60" s="398">
        <v>0</v>
      </c>
      <c r="AD60" s="398">
        <v>0</v>
      </c>
      <c r="AE60" s="398">
        <v>0</v>
      </c>
      <c r="AF60" s="398">
        <v>0</v>
      </c>
      <c r="AG60" s="398">
        <v>0</v>
      </c>
      <c r="AH60" s="398">
        <v>0</v>
      </c>
      <c r="AI60" s="398">
        <v>0</v>
      </c>
      <c r="AJ60" s="398">
        <v>0</v>
      </c>
      <c r="AK60" s="398">
        <v>0</v>
      </c>
      <c r="AL60" s="398">
        <v>0</v>
      </c>
      <c r="AM60" s="398">
        <v>0</v>
      </c>
      <c r="AN60" s="398">
        <v>0</v>
      </c>
      <c r="AO60" s="398">
        <v>0</v>
      </c>
      <c r="AP60" s="398">
        <v>0</v>
      </c>
      <c r="AQ60" s="398">
        <v>0</v>
      </c>
      <c r="AR60" s="398">
        <v>0</v>
      </c>
      <c r="AS60" s="398">
        <v>0</v>
      </c>
      <c r="AT60" s="398">
        <v>0</v>
      </c>
      <c r="AU60" s="398">
        <v>0</v>
      </c>
      <c r="AV60" s="398">
        <v>0</v>
      </c>
      <c r="AW60" s="398">
        <v>0</v>
      </c>
      <c r="AX60" s="398">
        <v>0</v>
      </c>
      <c r="AY60" s="398">
        <v>0</v>
      </c>
      <c r="AZ60" s="398">
        <v>0</v>
      </c>
      <c r="BA60" s="398">
        <v>0</v>
      </c>
      <c r="BB60" s="398">
        <v>0</v>
      </c>
      <c r="BC60" s="398">
        <v>0</v>
      </c>
      <c r="BD60" s="398">
        <v>0</v>
      </c>
      <c r="BE60" s="398">
        <v>0</v>
      </c>
      <c r="BF60" s="398">
        <v>0</v>
      </c>
      <c r="BG60" s="398">
        <v>0</v>
      </c>
      <c r="BH60" s="398">
        <v>0</v>
      </c>
      <c r="BI60" s="398">
        <v>0</v>
      </c>
      <c r="BJ60" s="398">
        <v>0</v>
      </c>
      <c r="BK60" s="398">
        <v>0</v>
      </c>
      <c r="BL60" s="398">
        <v>0</v>
      </c>
      <c r="BM60" s="398">
        <v>0</v>
      </c>
      <c r="BN60" s="398">
        <v>0</v>
      </c>
      <c r="BO60" s="398">
        <v>0</v>
      </c>
      <c r="BP60" s="398">
        <v>0</v>
      </c>
      <c r="BQ60" s="398">
        <v>13</v>
      </c>
      <c r="BR60" s="398">
        <v>200</v>
      </c>
      <c r="BS60" s="398">
        <v>582</v>
      </c>
      <c r="BT60" s="398">
        <v>1036</v>
      </c>
      <c r="BU60" s="398">
        <v>1560</v>
      </c>
      <c r="BV60" s="398">
        <v>2037</v>
      </c>
      <c r="BW60" s="398">
        <v>2566</v>
      </c>
      <c r="BX60" s="399">
        <v>2759</v>
      </c>
      <c r="BY60" s="399">
        <v>2862</v>
      </c>
      <c r="BZ60" s="400">
        <v>2965</v>
      </c>
    </row>
    <row r="61" spans="1:78" x14ac:dyDescent="0.2">
      <c r="B61" s="405" t="s">
        <v>229</v>
      </c>
      <c r="C61" s="420"/>
      <c r="D61" s="402">
        <v>0</v>
      </c>
      <c r="E61" s="402">
        <v>0</v>
      </c>
      <c r="F61" s="402">
        <v>0</v>
      </c>
      <c r="G61" s="402">
        <v>0</v>
      </c>
      <c r="H61" s="402">
        <v>0</v>
      </c>
      <c r="I61" s="402">
        <v>0</v>
      </c>
      <c r="J61" s="402">
        <v>0</v>
      </c>
      <c r="K61" s="402">
        <v>0</v>
      </c>
      <c r="L61" s="402">
        <v>0</v>
      </c>
      <c r="M61" s="402">
        <v>0</v>
      </c>
      <c r="N61" s="402">
        <v>0</v>
      </c>
      <c r="O61" s="402">
        <v>0</v>
      </c>
      <c r="P61" s="402">
        <v>0</v>
      </c>
      <c r="Q61" s="402">
        <v>0</v>
      </c>
      <c r="R61" s="402">
        <v>0</v>
      </c>
      <c r="S61" s="402">
        <v>0</v>
      </c>
      <c r="T61" s="402">
        <v>0</v>
      </c>
      <c r="U61" s="402">
        <v>0</v>
      </c>
      <c r="V61" s="402">
        <v>0</v>
      </c>
      <c r="W61" s="402">
        <v>0</v>
      </c>
      <c r="X61" s="402">
        <v>0</v>
      </c>
      <c r="Y61" s="402">
        <v>0</v>
      </c>
      <c r="Z61" s="402">
        <v>0</v>
      </c>
      <c r="AA61" s="402">
        <v>0</v>
      </c>
      <c r="AB61" s="402">
        <v>0</v>
      </c>
      <c r="AC61" s="402">
        <v>0</v>
      </c>
      <c r="AD61" s="402">
        <v>0</v>
      </c>
      <c r="AE61" s="402">
        <v>0</v>
      </c>
      <c r="AF61" s="402">
        <v>0</v>
      </c>
      <c r="AG61" s="402">
        <v>0</v>
      </c>
      <c r="AH61" s="402">
        <v>0</v>
      </c>
      <c r="AI61" s="402">
        <v>0</v>
      </c>
      <c r="AJ61" s="402">
        <v>0</v>
      </c>
      <c r="AK61" s="402">
        <v>0</v>
      </c>
      <c r="AL61" s="402">
        <v>0</v>
      </c>
      <c r="AM61" s="402">
        <v>0</v>
      </c>
      <c r="AN61" s="402">
        <v>0</v>
      </c>
      <c r="AO61" s="402">
        <v>0</v>
      </c>
      <c r="AP61" s="402">
        <v>0</v>
      </c>
      <c r="AQ61" s="402">
        <v>0</v>
      </c>
      <c r="AR61" s="402">
        <v>0</v>
      </c>
      <c r="AS61" s="402">
        <v>0</v>
      </c>
      <c r="AT61" s="402">
        <v>0</v>
      </c>
      <c r="AU61" s="402">
        <v>0</v>
      </c>
      <c r="AV61" s="402">
        <v>0</v>
      </c>
      <c r="AW61" s="402">
        <v>0</v>
      </c>
      <c r="AX61" s="402">
        <v>0</v>
      </c>
      <c r="AY61" s="402">
        <v>0</v>
      </c>
      <c r="AZ61" s="402">
        <v>0</v>
      </c>
      <c r="BA61" s="402">
        <v>0</v>
      </c>
      <c r="BB61" s="402">
        <v>0</v>
      </c>
      <c r="BC61" s="402">
        <v>0</v>
      </c>
      <c r="BD61" s="402">
        <v>0</v>
      </c>
      <c r="BE61" s="402">
        <v>0</v>
      </c>
      <c r="BF61" s="402">
        <v>0</v>
      </c>
      <c r="BG61" s="402">
        <v>0</v>
      </c>
      <c r="BH61" s="402">
        <v>0</v>
      </c>
      <c r="BI61" s="402">
        <v>0</v>
      </c>
      <c r="BJ61" s="402">
        <v>0</v>
      </c>
      <c r="BK61" s="402">
        <v>0</v>
      </c>
      <c r="BL61" s="402">
        <v>0</v>
      </c>
      <c r="BM61" s="402">
        <v>0</v>
      </c>
      <c r="BN61" s="402">
        <v>0</v>
      </c>
      <c r="BO61" s="402">
        <v>0</v>
      </c>
      <c r="BP61" s="402">
        <v>0</v>
      </c>
      <c r="BQ61" s="402">
        <v>13</v>
      </c>
      <c r="BR61" s="402">
        <v>198</v>
      </c>
      <c r="BS61" s="402">
        <v>576</v>
      </c>
      <c r="BT61" s="402">
        <v>1025</v>
      </c>
      <c r="BU61" s="402">
        <v>1543</v>
      </c>
      <c r="BV61" s="402">
        <v>2015</v>
      </c>
      <c r="BW61" s="402">
        <v>2538</v>
      </c>
      <c r="BX61" s="403">
        <v>2728</v>
      </c>
      <c r="BY61" s="403">
        <v>2830</v>
      </c>
      <c r="BZ61" s="404">
        <v>2931</v>
      </c>
    </row>
    <row r="62" spans="1:78" x14ac:dyDescent="0.2">
      <c r="B62" s="321" t="s">
        <v>280</v>
      </c>
      <c r="C62" s="420"/>
      <c r="D62" s="402">
        <v>0</v>
      </c>
      <c r="E62" s="402">
        <v>0</v>
      </c>
      <c r="F62" s="402">
        <v>0</v>
      </c>
      <c r="G62" s="402">
        <v>0</v>
      </c>
      <c r="H62" s="402">
        <v>0</v>
      </c>
      <c r="I62" s="402">
        <v>0</v>
      </c>
      <c r="J62" s="402">
        <v>0</v>
      </c>
      <c r="K62" s="402">
        <v>0</v>
      </c>
      <c r="L62" s="402">
        <v>0</v>
      </c>
      <c r="M62" s="402">
        <v>0</v>
      </c>
      <c r="N62" s="402">
        <v>0</v>
      </c>
      <c r="O62" s="402">
        <v>0</v>
      </c>
      <c r="P62" s="402">
        <v>0</v>
      </c>
      <c r="Q62" s="402">
        <v>0</v>
      </c>
      <c r="R62" s="402">
        <v>0</v>
      </c>
      <c r="S62" s="402">
        <v>0</v>
      </c>
      <c r="T62" s="402">
        <v>0</v>
      </c>
      <c r="U62" s="402">
        <v>0</v>
      </c>
      <c r="V62" s="402">
        <v>0</v>
      </c>
      <c r="W62" s="402">
        <v>0</v>
      </c>
      <c r="X62" s="402">
        <v>0</v>
      </c>
      <c r="Y62" s="402">
        <v>0</v>
      </c>
      <c r="Z62" s="402">
        <v>0</v>
      </c>
      <c r="AA62" s="402">
        <v>0</v>
      </c>
      <c r="AB62" s="402">
        <v>0</v>
      </c>
      <c r="AC62" s="402">
        <v>0</v>
      </c>
      <c r="AD62" s="402">
        <v>0</v>
      </c>
      <c r="AE62" s="402">
        <v>0</v>
      </c>
      <c r="AF62" s="402">
        <v>0</v>
      </c>
      <c r="AG62" s="402">
        <v>0</v>
      </c>
      <c r="AH62" s="402">
        <v>0</v>
      </c>
      <c r="AI62" s="402">
        <v>0</v>
      </c>
      <c r="AJ62" s="402">
        <v>0</v>
      </c>
      <c r="AK62" s="402">
        <v>0</v>
      </c>
      <c r="AL62" s="402">
        <v>0</v>
      </c>
      <c r="AM62" s="402">
        <v>0</v>
      </c>
      <c r="AN62" s="402">
        <v>0</v>
      </c>
      <c r="AO62" s="402">
        <v>0</v>
      </c>
      <c r="AP62" s="402">
        <v>0</v>
      </c>
      <c r="AQ62" s="402">
        <v>0</v>
      </c>
      <c r="AR62" s="402">
        <v>0</v>
      </c>
      <c r="AS62" s="402">
        <v>0</v>
      </c>
      <c r="AT62" s="402">
        <v>0</v>
      </c>
      <c r="AU62" s="402">
        <v>0</v>
      </c>
      <c r="AV62" s="402">
        <v>0</v>
      </c>
      <c r="AW62" s="402">
        <v>0</v>
      </c>
      <c r="AX62" s="402">
        <v>0</v>
      </c>
      <c r="AY62" s="402">
        <v>0</v>
      </c>
      <c r="AZ62" s="402">
        <v>0</v>
      </c>
      <c r="BA62" s="402">
        <v>0</v>
      </c>
      <c r="BB62" s="402">
        <v>0</v>
      </c>
      <c r="BC62" s="402">
        <v>0</v>
      </c>
      <c r="BD62" s="402">
        <v>0</v>
      </c>
      <c r="BE62" s="402">
        <v>0</v>
      </c>
      <c r="BF62" s="402">
        <v>0</v>
      </c>
      <c r="BG62" s="402">
        <v>0</v>
      </c>
      <c r="BH62" s="402">
        <v>0</v>
      </c>
      <c r="BI62" s="402">
        <v>0</v>
      </c>
      <c r="BJ62" s="402">
        <v>0</v>
      </c>
      <c r="BK62" s="402">
        <v>0</v>
      </c>
      <c r="BL62" s="402">
        <v>0</v>
      </c>
      <c r="BM62" s="402">
        <v>0</v>
      </c>
      <c r="BN62" s="402">
        <v>0</v>
      </c>
      <c r="BO62" s="402">
        <v>0</v>
      </c>
      <c r="BP62" s="402">
        <v>0</v>
      </c>
      <c r="BQ62" s="402">
        <v>12</v>
      </c>
      <c r="BR62" s="402">
        <v>182</v>
      </c>
      <c r="BS62" s="402">
        <v>522</v>
      </c>
      <c r="BT62" s="402">
        <v>910</v>
      </c>
      <c r="BU62" s="402">
        <v>1413</v>
      </c>
      <c r="BV62" s="402">
        <v>1806</v>
      </c>
      <c r="BW62" s="402">
        <v>2224</v>
      </c>
      <c r="BX62" s="403">
        <v>2368</v>
      </c>
      <c r="BY62" s="403">
        <v>2436</v>
      </c>
      <c r="BZ62" s="404">
        <v>2501</v>
      </c>
    </row>
    <row r="63" spans="1:78" x14ac:dyDescent="0.2">
      <c r="B63" s="321" t="s">
        <v>281</v>
      </c>
      <c r="C63" s="420"/>
      <c r="D63" s="402">
        <v>0</v>
      </c>
      <c r="E63" s="402">
        <v>0</v>
      </c>
      <c r="F63" s="402">
        <v>0</v>
      </c>
      <c r="G63" s="402">
        <v>0</v>
      </c>
      <c r="H63" s="402">
        <v>0</v>
      </c>
      <c r="I63" s="402">
        <v>0</v>
      </c>
      <c r="J63" s="402">
        <v>0</v>
      </c>
      <c r="K63" s="402">
        <v>0</v>
      </c>
      <c r="L63" s="402">
        <v>0</v>
      </c>
      <c r="M63" s="402">
        <v>0</v>
      </c>
      <c r="N63" s="402">
        <v>0</v>
      </c>
      <c r="O63" s="402">
        <v>0</v>
      </c>
      <c r="P63" s="402">
        <v>0</v>
      </c>
      <c r="Q63" s="402">
        <v>0</v>
      </c>
      <c r="R63" s="402">
        <v>0</v>
      </c>
      <c r="S63" s="402">
        <v>0</v>
      </c>
      <c r="T63" s="402">
        <v>0</v>
      </c>
      <c r="U63" s="402">
        <v>0</v>
      </c>
      <c r="V63" s="402">
        <v>0</v>
      </c>
      <c r="W63" s="402">
        <v>0</v>
      </c>
      <c r="X63" s="402">
        <v>0</v>
      </c>
      <c r="Y63" s="402">
        <v>0</v>
      </c>
      <c r="Z63" s="402">
        <v>0</v>
      </c>
      <c r="AA63" s="402">
        <v>0</v>
      </c>
      <c r="AB63" s="402">
        <v>0</v>
      </c>
      <c r="AC63" s="402">
        <v>0</v>
      </c>
      <c r="AD63" s="402">
        <v>0</v>
      </c>
      <c r="AE63" s="402">
        <v>0</v>
      </c>
      <c r="AF63" s="402">
        <v>0</v>
      </c>
      <c r="AG63" s="402">
        <v>0</v>
      </c>
      <c r="AH63" s="402">
        <v>0</v>
      </c>
      <c r="AI63" s="402">
        <v>0</v>
      </c>
      <c r="AJ63" s="402">
        <v>0</v>
      </c>
      <c r="AK63" s="402">
        <v>0</v>
      </c>
      <c r="AL63" s="402">
        <v>0</v>
      </c>
      <c r="AM63" s="402">
        <v>0</v>
      </c>
      <c r="AN63" s="402">
        <v>0</v>
      </c>
      <c r="AO63" s="402">
        <v>0</v>
      </c>
      <c r="AP63" s="402">
        <v>0</v>
      </c>
      <c r="AQ63" s="402">
        <v>0</v>
      </c>
      <c r="AR63" s="402">
        <v>0</v>
      </c>
      <c r="AS63" s="402">
        <v>0</v>
      </c>
      <c r="AT63" s="402">
        <v>0</v>
      </c>
      <c r="AU63" s="402">
        <v>0</v>
      </c>
      <c r="AV63" s="402">
        <v>0</v>
      </c>
      <c r="AW63" s="402">
        <v>0</v>
      </c>
      <c r="AX63" s="402">
        <v>0</v>
      </c>
      <c r="AY63" s="402">
        <v>0</v>
      </c>
      <c r="AZ63" s="402">
        <v>0</v>
      </c>
      <c r="BA63" s="402">
        <v>0</v>
      </c>
      <c r="BB63" s="402">
        <v>0</v>
      </c>
      <c r="BC63" s="402">
        <v>0</v>
      </c>
      <c r="BD63" s="402">
        <v>0</v>
      </c>
      <c r="BE63" s="402">
        <v>0</v>
      </c>
      <c r="BF63" s="402">
        <v>0</v>
      </c>
      <c r="BG63" s="402">
        <v>0</v>
      </c>
      <c r="BH63" s="402">
        <v>0</v>
      </c>
      <c r="BI63" s="402">
        <v>0</v>
      </c>
      <c r="BJ63" s="402">
        <v>0</v>
      </c>
      <c r="BK63" s="402">
        <v>0</v>
      </c>
      <c r="BL63" s="402">
        <v>0</v>
      </c>
      <c r="BM63" s="402">
        <v>0</v>
      </c>
      <c r="BN63" s="402">
        <v>0</v>
      </c>
      <c r="BO63" s="402">
        <v>0</v>
      </c>
      <c r="BP63" s="402">
        <v>0</v>
      </c>
      <c r="BQ63" s="402">
        <v>1</v>
      </c>
      <c r="BR63" s="402">
        <v>16</v>
      </c>
      <c r="BS63" s="402">
        <v>54</v>
      </c>
      <c r="BT63" s="402">
        <v>115</v>
      </c>
      <c r="BU63" s="402">
        <v>130</v>
      </c>
      <c r="BV63" s="402">
        <v>209</v>
      </c>
      <c r="BW63" s="402">
        <v>314</v>
      </c>
      <c r="BX63" s="403">
        <v>360</v>
      </c>
      <c r="BY63" s="403">
        <v>394</v>
      </c>
      <c r="BZ63" s="404">
        <v>430</v>
      </c>
    </row>
    <row r="64" spans="1:78" x14ac:dyDescent="0.2">
      <c r="B64" s="405" t="s">
        <v>230</v>
      </c>
      <c r="C64" s="420"/>
      <c r="D64" s="402">
        <v>0</v>
      </c>
      <c r="E64" s="402">
        <v>0</v>
      </c>
      <c r="F64" s="402">
        <v>0</v>
      </c>
      <c r="G64" s="402">
        <v>0</v>
      </c>
      <c r="H64" s="402">
        <v>0</v>
      </c>
      <c r="I64" s="402">
        <v>0</v>
      </c>
      <c r="J64" s="402">
        <v>0</v>
      </c>
      <c r="K64" s="402">
        <v>0</v>
      </c>
      <c r="L64" s="402">
        <v>0</v>
      </c>
      <c r="M64" s="402">
        <v>0</v>
      </c>
      <c r="N64" s="402">
        <v>0</v>
      </c>
      <c r="O64" s="402">
        <v>0</v>
      </c>
      <c r="P64" s="402">
        <v>0</v>
      </c>
      <c r="Q64" s="402">
        <v>0</v>
      </c>
      <c r="R64" s="402">
        <v>0</v>
      </c>
      <c r="S64" s="402">
        <v>0</v>
      </c>
      <c r="T64" s="402">
        <v>0</v>
      </c>
      <c r="U64" s="402">
        <v>0</v>
      </c>
      <c r="V64" s="402">
        <v>0</v>
      </c>
      <c r="W64" s="402">
        <v>0</v>
      </c>
      <c r="X64" s="402">
        <v>0</v>
      </c>
      <c r="Y64" s="402">
        <v>0</v>
      </c>
      <c r="Z64" s="402">
        <v>0</v>
      </c>
      <c r="AA64" s="402">
        <v>0</v>
      </c>
      <c r="AB64" s="402">
        <v>0</v>
      </c>
      <c r="AC64" s="402">
        <v>0</v>
      </c>
      <c r="AD64" s="402">
        <v>0</v>
      </c>
      <c r="AE64" s="402">
        <v>0</v>
      </c>
      <c r="AF64" s="402">
        <v>0</v>
      </c>
      <c r="AG64" s="402">
        <v>0</v>
      </c>
      <c r="AH64" s="402">
        <v>0</v>
      </c>
      <c r="AI64" s="402">
        <v>0</v>
      </c>
      <c r="AJ64" s="402">
        <v>0</v>
      </c>
      <c r="AK64" s="402">
        <v>0</v>
      </c>
      <c r="AL64" s="402">
        <v>0</v>
      </c>
      <c r="AM64" s="402">
        <v>0</v>
      </c>
      <c r="AN64" s="402">
        <v>0</v>
      </c>
      <c r="AO64" s="402">
        <v>0</v>
      </c>
      <c r="AP64" s="402">
        <v>0</v>
      </c>
      <c r="AQ64" s="402">
        <v>0</v>
      </c>
      <c r="AR64" s="402">
        <v>0</v>
      </c>
      <c r="AS64" s="402">
        <v>0</v>
      </c>
      <c r="AT64" s="402">
        <v>0</v>
      </c>
      <c r="AU64" s="402">
        <v>0</v>
      </c>
      <c r="AV64" s="402">
        <v>0</v>
      </c>
      <c r="AW64" s="402">
        <v>0</v>
      </c>
      <c r="AX64" s="402">
        <v>0</v>
      </c>
      <c r="AY64" s="402">
        <v>0</v>
      </c>
      <c r="AZ64" s="402">
        <v>0</v>
      </c>
      <c r="BA64" s="402">
        <v>0</v>
      </c>
      <c r="BB64" s="402">
        <v>0</v>
      </c>
      <c r="BC64" s="402">
        <v>0</v>
      </c>
      <c r="BD64" s="402">
        <v>0</v>
      </c>
      <c r="BE64" s="402">
        <v>0</v>
      </c>
      <c r="BF64" s="402">
        <v>0</v>
      </c>
      <c r="BG64" s="402">
        <v>0</v>
      </c>
      <c r="BH64" s="402">
        <v>0</v>
      </c>
      <c r="BI64" s="402">
        <v>0</v>
      </c>
      <c r="BJ64" s="402">
        <v>0</v>
      </c>
      <c r="BK64" s="402">
        <v>0</v>
      </c>
      <c r="BL64" s="402">
        <v>0</v>
      </c>
      <c r="BM64" s="402">
        <v>0</v>
      </c>
      <c r="BN64" s="402">
        <v>0</v>
      </c>
      <c r="BO64" s="402">
        <v>0</v>
      </c>
      <c r="BP64" s="402">
        <v>0</v>
      </c>
      <c r="BQ64" s="402">
        <v>0</v>
      </c>
      <c r="BR64" s="402">
        <v>2</v>
      </c>
      <c r="BS64" s="402">
        <v>6</v>
      </c>
      <c r="BT64" s="402">
        <v>11</v>
      </c>
      <c r="BU64" s="402">
        <v>17</v>
      </c>
      <c r="BV64" s="402">
        <v>22</v>
      </c>
      <c r="BW64" s="402">
        <v>28</v>
      </c>
      <c r="BX64" s="403">
        <v>31</v>
      </c>
      <c r="BY64" s="403">
        <v>32</v>
      </c>
      <c r="BZ64" s="404">
        <v>34</v>
      </c>
    </row>
    <row r="65" spans="1:78" ht="15.75" x14ac:dyDescent="0.25">
      <c r="A65" s="408"/>
      <c r="B65" s="321" t="s">
        <v>280</v>
      </c>
      <c r="C65" s="420"/>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2"/>
      <c r="BD65" s="402"/>
      <c r="BE65" s="402"/>
      <c r="BF65" s="402"/>
      <c r="BG65" s="402"/>
      <c r="BH65" s="402"/>
      <c r="BI65" s="402"/>
      <c r="BJ65" s="402"/>
      <c r="BK65" s="402"/>
      <c r="BL65" s="402"/>
      <c r="BM65" s="402"/>
      <c r="BN65" s="402"/>
      <c r="BO65" s="402"/>
      <c r="BP65" s="402"/>
      <c r="BQ65" s="402">
        <v>0</v>
      </c>
      <c r="BR65" s="402">
        <v>2</v>
      </c>
      <c r="BS65" s="402">
        <v>6</v>
      </c>
      <c r="BT65" s="402">
        <v>10</v>
      </c>
      <c r="BU65" s="402">
        <v>15</v>
      </c>
      <c r="BV65" s="402">
        <v>20</v>
      </c>
      <c r="BW65" s="402">
        <v>25</v>
      </c>
      <c r="BX65" s="403">
        <v>27</v>
      </c>
      <c r="BY65" s="403">
        <v>28</v>
      </c>
      <c r="BZ65" s="404">
        <v>29</v>
      </c>
    </row>
    <row r="66" spans="1:78" ht="15.75" x14ac:dyDescent="0.25">
      <c r="A66" s="408"/>
      <c r="B66" s="321" t="s">
        <v>281</v>
      </c>
      <c r="C66" s="420"/>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2"/>
      <c r="AZ66" s="402"/>
      <c r="BA66" s="402"/>
      <c r="BB66" s="402"/>
      <c r="BC66" s="402"/>
      <c r="BD66" s="402"/>
      <c r="BE66" s="402"/>
      <c r="BF66" s="402"/>
      <c r="BG66" s="402"/>
      <c r="BH66" s="402"/>
      <c r="BI66" s="402"/>
      <c r="BJ66" s="402"/>
      <c r="BK66" s="402"/>
      <c r="BL66" s="402"/>
      <c r="BM66" s="402"/>
      <c r="BN66" s="402"/>
      <c r="BO66" s="402"/>
      <c r="BP66" s="402"/>
      <c r="BQ66" s="402">
        <v>0</v>
      </c>
      <c r="BR66" s="402">
        <v>0</v>
      </c>
      <c r="BS66" s="402">
        <v>1</v>
      </c>
      <c r="BT66" s="402">
        <v>1</v>
      </c>
      <c r="BU66" s="402">
        <v>1</v>
      </c>
      <c r="BV66" s="402">
        <v>2</v>
      </c>
      <c r="BW66" s="402">
        <v>4</v>
      </c>
      <c r="BX66" s="403">
        <v>4</v>
      </c>
      <c r="BY66" s="403">
        <v>5</v>
      </c>
      <c r="BZ66" s="404">
        <v>5</v>
      </c>
    </row>
    <row r="67" spans="1:78" ht="27" customHeight="1" x14ac:dyDescent="0.25">
      <c r="A67" s="408"/>
      <c r="B67" s="421" t="s">
        <v>443</v>
      </c>
      <c r="C67" s="420"/>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2"/>
      <c r="BD67" s="402"/>
      <c r="BE67" s="402"/>
      <c r="BF67" s="402"/>
      <c r="BG67" s="402"/>
      <c r="BH67" s="402"/>
      <c r="BI67" s="402"/>
      <c r="BJ67" s="402"/>
      <c r="BK67" s="402"/>
      <c r="BL67" s="402"/>
      <c r="BM67" s="402"/>
      <c r="BN67" s="402"/>
      <c r="BO67" s="402"/>
      <c r="BP67" s="402"/>
      <c r="BQ67" s="402">
        <v>0</v>
      </c>
      <c r="BR67" s="402">
        <v>1</v>
      </c>
      <c r="BS67" s="402">
        <v>2</v>
      </c>
      <c r="BT67" s="402">
        <v>4</v>
      </c>
      <c r="BU67" s="402">
        <v>6</v>
      </c>
      <c r="BV67" s="402">
        <v>8</v>
      </c>
      <c r="BW67" s="402">
        <v>11</v>
      </c>
      <c r="BX67" s="403">
        <v>11</v>
      </c>
      <c r="BY67" s="403">
        <v>12</v>
      </c>
      <c r="BZ67" s="404">
        <v>12</v>
      </c>
    </row>
    <row r="68" spans="1:78" ht="25.5" customHeight="1" x14ac:dyDescent="0.25">
      <c r="A68" s="408"/>
      <c r="B68" s="410" t="s">
        <v>125</v>
      </c>
      <c r="C68" s="420"/>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2"/>
      <c r="BD68" s="402"/>
      <c r="BE68" s="402"/>
      <c r="BF68" s="402"/>
      <c r="BG68" s="402"/>
      <c r="BH68" s="402"/>
      <c r="BI68" s="402"/>
      <c r="BJ68" s="402"/>
      <c r="BK68" s="402"/>
      <c r="BL68" s="402"/>
      <c r="BM68" s="402"/>
      <c r="BN68" s="402"/>
      <c r="BO68" s="402"/>
      <c r="BP68" s="402"/>
      <c r="BQ68" s="398">
        <v>1</v>
      </c>
      <c r="BR68" s="398">
        <v>1</v>
      </c>
      <c r="BS68" s="398">
        <v>1</v>
      </c>
      <c r="BT68" s="398">
        <v>1</v>
      </c>
      <c r="BU68" s="398">
        <v>1</v>
      </c>
      <c r="BV68" s="398">
        <v>1</v>
      </c>
      <c r="BW68" s="398">
        <v>1</v>
      </c>
      <c r="BX68" s="399">
        <v>1</v>
      </c>
      <c r="BY68" s="399">
        <v>1</v>
      </c>
      <c r="BZ68" s="400">
        <v>1</v>
      </c>
    </row>
    <row r="69" spans="1:78" s="230" customFormat="1" ht="26.25" customHeight="1" x14ac:dyDescent="0.25">
      <c r="B69" s="406" t="s">
        <v>127</v>
      </c>
      <c r="C69" s="349"/>
      <c r="D69" s="402">
        <v>0</v>
      </c>
      <c r="E69" s="402">
        <v>0</v>
      </c>
      <c r="F69" s="402">
        <v>0</v>
      </c>
      <c r="G69" s="402">
        <v>0</v>
      </c>
      <c r="H69" s="402">
        <v>0</v>
      </c>
      <c r="I69" s="402">
        <v>0</v>
      </c>
      <c r="J69" s="402">
        <v>0</v>
      </c>
      <c r="K69" s="402">
        <v>0</v>
      </c>
      <c r="L69" s="402">
        <v>0</v>
      </c>
      <c r="M69" s="402">
        <v>0</v>
      </c>
      <c r="N69" s="402">
        <v>0</v>
      </c>
      <c r="O69" s="402">
        <v>0</v>
      </c>
      <c r="P69" s="402">
        <v>0</v>
      </c>
      <c r="Q69" s="402">
        <v>0</v>
      </c>
      <c r="R69" s="402">
        <v>0</v>
      </c>
      <c r="S69" s="402">
        <v>0</v>
      </c>
      <c r="T69" s="402">
        <v>0</v>
      </c>
      <c r="U69" s="402">
        <v>0</v>
      </c>
      <c r="V69" s="402">
        <v>0</v>
      </c>
      <c r="W69" s="402">
        <v>0</v>
      </c>
      <c r="X69" s="402">
        <v>0</v>
      </c>
      <c r="Y69" s="402">
        <v>0</v>
      </c>
      <c r="Z69" s="402">
        <v>0</v>
      </c>
      <c r="AA69" s="402">
        <v>0</v>
      </c>
      <c r="AB69" s="402">
        <v>0</v>
      </c>
      <c r="AC69" s="402">
        <v>0</v>
      </c>
      <c r="AD69" s="402">
        <v>0</v>
      </c>
      <c r="AE69" s="402">
        <v>0</v>
      </c>
      <c r="AF69" s="402">
        <v>0</v>
      </c>
      <c r="AG69" s="402">
        <v>0</v>
      </c>
      <c r="AH69" s="402">
        <v>0</v>
      </c>
      <c r="AI69" s="402">
        <v>0</v>
      </c>
      <c r="AJ69" s="402">
        <v>0</v>
      </c>
      <c r="AK69" s="402">
        <v>0</v>
      </c>
      <c r="AL69" s="402">
        <v>0</v>
      </c>
      <c r="AM69" s="402">
        <v>0</v>
      </c>
      <c r="AN69" s="402">
        <v>0</v>
      </c>
      <c r="AO69" s="402">
        <v>0</v>
      </c>
      <c r="AP69" s="402">
        <v>0</v>
      </c>
      <c r="AQ69" s="402">
        <v>0</v>
      </c>
      <c r="AR69" s="402">
        <v>0</v>
      </c>
      <c r="AS69" s="402">
        <v>0</v>
      </c>
      <c r="AT69" s="402">
        <v>0</v>
      </c>
      <c r="AU69" s="402">
        <v>0</v>
      </c>
      <c r="AV69" s="402">
        <v>0</v>
      </c>
      <c r="AW69" s="402">
        <v>0</v>
      </c>
      <c r="AX69" s="402">
        <v>0</v>
      </c>
      <c r="AY69" s="398">
        <v>1268</v>
      </c>
      <c r="AZ69" s="398">
        <v>1298</v>
      </c>
      <c r="BA69" s="398">
        <v>1365</v>
      </c>
      <c r="BB69" s="398">
        <v>1404</v>
      </c>
      <c r="BC69" s="398">
        <v>1434</v>
      </c>
      <c r="BD69" s="398">
        <v>1464</v>
      </c>
      <c r="BE69" s="398">
        <v>1495</v>
      </c>
      <c r="BF69" s="398">
        <v>1510</v>
      </c>
      <c r="BG69" s="398">
        <v>1547</v>
      </c>
      <c r="BH69" s="398">
        <v>1589</v>
      </c>
      <c r="BI69" s="398">
        <v>1629</v>
      </c>
      <c r="BJ69" s="398">
        <v>1666</v>
      </c>
      <c r="BK69" s="398">
        <v>1700</v>
      </c>
      <c r="BL69" s="398">
        <v>1737</v>
      </c>
      <c r="BM69" s="398">
        <v>1776</v>
      </c>
      <c r="BN69" s="398">
        <v>1782</v>
      </c>
      <c r="BO69" s="398">
        <v>1756</v>
      </c>
      <c r="BP69" s="398">
        <v>1710</v>
      </c>
      <c r="BQ69" s="398">
        <v>1641</v>
      </c>
      <c r="BR69" s="398">
        <v>1617</v>
      </c>
      <c r="BS69" s="398">
        <v>1604</v>
      </c>
      <c r="BT69" s="398">
        <v>1597</v>
      </c>
      <c r="BU69" s="398">
        <v>1599</v>
      </c>
      <c r="BV69" s="398">
        <v>1606</v>
      </c>
      <c r="BW69" s="398">
        <v>1619</v>
      </c>
      <c r="BX69" s="399">
        <v>1637</v>
      </c>
      <c r="BY69" s="399">
        <v>1659</v>
      </c>
      <c r="BZ69" s="400">
        <v>1687</v>
      </c>
    </row>
    <row r="70" spans="1:78" s="230" customFormat="1" ht="15.75" x14ac:dyDescent="0.25">
      <c r="B70" s="405" t="s">
        <v>229</v>
      </c>
      <c r="C70" s="349"/>
      <c r="D70" s="402">
        <v>0</v>
      </c>
      <c r="E70" s="402">
        <v>0</v>
      </c>
      <c r="F70" s="402">
        <v>0</v>
      </c>
      <c r="G70" s="402">
        <v>0</v>
      </c>
      <c r="H70" s="402">
        <v>0</v>
      </c>
      <c r="I70" s="402">
        <v>0</v>
      </c>
      <c r="J70" s="402">
        <v>0</v>
      </c>
      <c r="K70" s="402">
        <v>0</v>
      </c>
      <c r="L70" s="402">
        <v>0</v>
      </c>
      <c r="M70" s="402">
        <v>0</v>
      </c>
      <c r="N70" s="402">
        <v>0</v>
      </c>
      <c r="O70" s="402">
        <v>0</v>
      </c>
      <c r="P70" s="402">
        <v>0</v>
      </c>
      <c r="Q70" s="402">
        <v>0</v>
      </c>
      <c r="R70" s="402">
        <v>0</v>
      </c>
      <c r="S70" s="402">
        <v>0</v>
      </c>
      <c r="T70" s="402">
        <v>0</v>
      </c>
      <c r="U70" s="402">
        <v>0</v>
      </c>
      <c r="V70" s="402">
        <v>0</v>
      </c>
      <c r="W70" s="402">
        <v>0</v>
      </c>
      <c r="X70" s="402">
        <v>0</v>
      </c>
      <c r="Y70" s="402">
        <v>0</v>
      </c>
      <c r="Z70" s="402">
        <v>0</v>
      </c>
      <c r="AA70" s="402">
        <v>0</v>
      </c>
      <c r="AB70" s="402">
        <v>0</v>
      </c>
      <c r="AC70" s="402">
        <v>143</v>
      </c>
      <c r="AD70" s="402">
        <v>170</v>
      </c>
      <c r="AE70" s="402">
        <v>193</v>
      </c>
      <c r="AF70" s="402">
        <v>217</v>
      </c>
      <c r="AG70" s="402">
        <v>243</v>
      </c>
      <c r="AH70" s="402">
        <v>264</v>
      </c>
      <c r="AI70" s="402">
        <v>278</v>
      </c>
      <c r="AJ70" s="402">
        <v>314</v>
      </c>
      <c r="AK70" s="402">
        <v>350</v>
      </c>
      <c r="AL70" s="402">
        <v>388</v>
      </c>
      <c r="AM70" s="402">
        <v>441</v>
      </c>
      <c r="AN70" s="402">
        <v>507</v>
      </c>
      <c r="AO70" s="402">
        <v>562</v>
      </c>
      <c r="AP70" s="402">
        <v>611</v>
      </c>
      <c r="AQ70" s="402">
        <v>677</v>
      </c>
      <c r="AR70" s="402">
        <v>737</v>
      </c>
      <c r="AS70" s="402">
        <v>798</v>
      </c>
      <c r="AT70" s="402">
        <v>875</v>
      </c>
      <c r="AU70" s="402">
        <v>988</v>
      </c>
      <c r="AV70" s="402">
        <v>890</v>
      </c>
      <c r="AW70" s="402">
        <v>962</v>
      </c>
      <c r="AX70" s="402">
        <v>1046</v>
      </c>
      <c r="AY70" s="402">
        <v>1115</v>
      </c>
      <c r="AZ70" s="402">
        <v>1152</v>
      </c>
      <c r="BA70" s="402">
        <v>1207</v>
      </c>
      <c r="BB70" s="402">
        <v>1238</v>
      </c>
      <c r="BC70" s="402">
        <v>1256</v>
      </c>
      <c r="BD70" s="402">
        <v>1276</v>
      </c>
      <c r="BE70" s="402">
        <v>1296</v>
      </c>
      <c r="BF70" s="402">
        <v>1304</v>
      </c>
      <c r="BG70" s="402">
        <v>1343</v>
      </c>
      <c r="BH70" s="402">
        <v>1400</v>
      </c>
      <c r="BI70" s="402">
        <v>1445</v>
      </c>
      <c r="BJ70" s="402">
        <v>1489</v>
      </c>
      <c r="BK70" s="402">
        <v>1528</v>
      </c>
      <c r="BL70" s="402">
        <v>1568</v>
      </c>
      <c r="BM70" s="402">
        <v>1607</v>
      </c>
      <c r="BN70" s="402">
        <v>1619</v>
      </c>
      <c r="BO70" s="402">
        <v>1597</v>
      </c>
      <c r="BP70" s="402">
        <v>1553</v>
      </c>
      <c r="BQ70" s="402">
        <v>1490</v>
      </c>
      <c r="BR70" s="402">
        <v>1462</v>
      </c>
      <c r="BS70" s="402">
        <v>1457</v>
      </c>
      <c r="BT70" s="402">
        <v>1445</v>
      </c>
      <c r="BU70" s="402">
        <v>1443</v>
      </c>
      <c r="BV70" s="402">
        <v>1454</v>
      </c>
      <c r="BW70" s="402">
        <v>1470</v>
      </c>
      <c r="BX70" s="403">
        <v>1489</v>
      </c>
      <c r="BY70" s="403">
        <v>1512</v>
      </c>
      <c r="BZ70" s="404">
        <v>1540</v>
      </c>
    </row>
    <row r="71" spans="1:78" x14ac:dyDescent="0.2">
      <c r="A71" s="305"/>
      <c r="B71" s="407" t="s">
        <v>442</v>
      </c>
      <c r="D71" s="402">
        <v>0</v>
      </c>
      <c r="E71" s="402">
        <v>0</v>
      </c>
      <c r="F71" s="402">
        <v>0</v>
      </c>
      <c r="G71" s="402">
        <v>0</v>
      </c>
      <c r="H71" s="402">
        <v>0</v>
      </c>
      <c r="I71" s="402">
        <v>0</v>
      </c>
      <c r="J71" s="402">
        <v>0</v>
      </c>
      <c r="K71" s="402">
        <v>0</v>
      </c>
      <c r="L71" s="402">
        <v>0</v>
      </c>
      <c r="M71" s="402">
        <v>0</v>
      </c>
      <c r="N71" s="402">
        <v>0</v>
      </c>
      <c r="O71" s="402">
        <v>0</v>
      </c>
      <c r="P71" s="402">
        <v>0</v>
      </c>
      <c r="Q71" s="402">
        <v>0</v>
      </c>
      <c r="R71" s="402">
        <v>0</v>
      </c>
      <c r="S71" s="402">
        <v>0</v>
      </c>
      <c r="T71" s="402">
        <v>0</v>
      </c>
      <c r="U71" s="402">
        <v>0</v>
      </c>
      <c r="V71" s="402">
        <v>0</v>
      </c>
      <c r="W71" s="402">
        <v>0</v>
      </c>
      <c r="X71" s="402">
        <v>0</v>
      </c>
      <c r="Y71" s="402">
        <v>0</v>
      </c>
      <c r="Z71" s="402">
        <v>0</v>
      </c>
      <c r="AA71" s="402">
        <v>0</v>
      </c>
      <c r="AB71" s="402">
        <v>0</v>
      </c>
      <c r="AC71" s="402">
        <v>30</v>
      </c>
      <c r="AD71" s="402">
        <v>35</v>
      </c>
      <c r="AE71" s="402">
        <v>39</v>
      </c>
      <c r="AF71" s="402">
        <v>41</v>
      </c>
      <c r="AG71" s="402">
        <v>45</v>
      </c>
      <c r="AH71" s="402">
        <v>46</v>
      </c>
      <c r="AI71" s="402">
        <v>47</v>
      </c>
      <c r="AJ71" s="402">
        <v>49</v>
      </c>
      <c r="AK71" s="402">
        <v>50</v>
      </c>
      <c r="AL71" s="402">
        <v>53</v>
      </c>
      <c r="AM71" s="402">
        <v>54</v>
      </c>
      <c r="AN71" s="402">
        <v>58</v>
      </c>
      <c r="AO71" s="402">
        <v>61</v>
      </c>
      <c r="AP71" s="402">
        <v>64</v>
      </c>
      <c r="AQ71" s="402">
        <v>68</v>
      </c>
      <c r="AR71" s="402">
        <v>72</v>
      </c>
      <c r="AS71" s="402">
        <v>74</v>
      </c>
      <c r="AT71" s="402">
        <v>80</v>
      </c>
      <c r="AU71" s="402">
        <v>90</v>
      </c>
      <c r="AV71" s="402">
        <v>0</v>
      </c>
      <c r="AW71" s="402">
        <v>0</v>
      </c>
      <c r="AX71" s="402">
        <v>0</v>
      </c>
      <c r="AY71" s="402">
        <v>0</v>
      </c>
      <c r="AZ71" s="402">
        <v>0</v>
      </c>
      <c r="BA71" s="402">
        <v>0</v>
      </c>
      <c r="BB71" s="402">
        <v>0</v>
      </c>
      <c r="BC71" s="402">
        <v>0</v>
      </c>
      <c r="BD71" s="402">
        <v>0</v>
      </c>
      <c r="BE71" s="402">
        <v>0</v>
      </c>
      <c r="BF71" s="402">
        <v>0</v>
      </c>
      <c r="BG71" s="402">
        <v>0</v>
      </c>
      <c r="BH71" s="402">
        <v>0</v>
      </c>
      <c r="BI71" s="402">
        <v>0</v>
      </c>
      <c r="BJ71" s="402">
        <v>0</v>
      </c>
      <c r="BK71" s="402">
        <v>0</v>
      </c>
      <c r="BL71" s="402">
        <v>0</v>
      </c>
      <c r="BM71" s="402">
        <v>0</v>
      </c>
      <c r="BN71" s="402">
        <v>0</v>
      </c>
      <c r="BO71" s="402">
        <v>0</v>
      </c>
      <c r="BP71" s="402">
        <v>0</v>
      </c>
      <c r="BQ71" s="402">
        <v>0</v>
      </c>
      <c r="BR71" s="402">
        <v>0</v>
      </c>
      <c r="BS71" s="402">
        <v>0</v>
      </c>
      <c r="BT71" s="402">
        <v>0</v>
      </c>
      <c r="BU71" s="402">
        <v>0</v>
      </c>
      <c r="BV71" s="402">
        <v>0</v>
      </c>
      <c r="BW71" s="402">
        <v>0</v>
      </c>
      <c r="BX71" s="403">
        <v>0</v>
      </c>
      <c r="BY71" s="403">
        <v>0</v>
      </c>
      <c r="BZ71" s="404">
        <v>0</v>
      </c>
    </row>
    <row r="72" spans="1:78" x14ac:dyDescent="0.2">
      <c r="A72" s="305"/>
      <c r="B72" s="407" t="s">
        <v>326</v>
      </c>
      <c r="D72" s="402">
        <v>0</v>
      </c>
      <c r="E72" s="402">
        <v>0</v>
      </c>
      <c r="F72" s="402">
        <v>0</v>
      </c>
      <c r="G72" s="402">
        <v>0</v>
      </c>
      <c r="H72" s="402">
        <v>0</v>
      </c>
      <c r="I72" s="402">
        <v>0</v>
      </c>
      <c r="J72" s="402">
        <v>0</v>
      </c>
      <c r="K72" s="402">
        <v>0</v>
      </c>
      <c r="L72" s="402">
        <v>0</v>
      </c>
      <c r="M72" s="402">
        <v>0</v>
      </c>
      <c r="N72" s="402">
        <v>0</v>
      </c>
      <c r="O72" s="402">
        <v>0</v>
      </c>
      <c r="P72" s="402">
        <v>0</v>
      </c>
      <c r="Q72" s="402">
        <v>0</v>
      </c>
      <c r="R72" s="402">
        <v>0</v>
      </c>
      <c r="S72" s="402">
        <v>0</v>
      </c>
      <c r="T72" s="402">
        <v>0</v>
      </c>
      <c r="U72" s="402">
        <v>0</v>
      </c>
      <c r="V72" s="402">
        <v>0</v>
      </c>
      <c r="W72" s="402">
        <v>0</v>
      </c>
      <c r="X72" s="402">
        <v>0</v>
      </c>
      <c r="Y72" s="402">
        <v>0</v>
      </c>
      <c r="Z72" s="402">
        <v>0</v>
      </c>
      <c r="AA72" s="402">
        <v>0</v>
      </c>
      <c r="AB72" s="402">
        <v>0</v>
      </c>
      <c r="AC72" s="402">
        <v>41</v>
      </c>
      <c r="AD72" s="402">
        <v>51</v>
      </c>
      <c r="AE72" s="402">
        <v>56</v>
      </c>
      <c r="AF72" s="402">
        <v>64</v>
      </c>
      <c r="AG72" s="402">
        <v>70</v>
      </c>
      <c r="AH72" s="402">
        <v>76</v>
      </c>
      <c r="AI72" s="402">
        <v>80</v>
      </c>
      <c r="AJ72" s="402">
        <v>86</v>
      </c>
      <c r="AK72" s="402">
        <v>97</v>
      </c>
      <c r="AL72" s="402">
        <v>105</v>
      </c>
      <c r="AM72" s="402">
        <v>118</v>
      </c>
      <c r="AN72" s="402">
        <v>132</v>
      </c>
      <c r="AO72" s="402">
        <v>142</v>
      </c>
      <c r="AP72" s="402">
        <v>154</v>
      </c>
      <c r="AQ72" s="402">
        <v>166</v>
      </c>
      <c r="AR72" s="402">
        <v>176</v>
      </c>
      <c r="AS72" s="402">
        <v>186</v>
      </c>
      <c r="AT72" s="402">
        <v>199</v>
      </c>
      <c r="AU72" s="402">
        <v>212</v>
      </c>
      <c r="AV72" s="402">
        <v>0</v>
      </c>
      <c r="AW72" s="402">
        <v>0</v>
      </c>
      <c r="AX72" s="402">
        <v>0</v>
      </c>
      <c r="AY72" s="402">
        <v>0</v>
      </c>
      <c r="AZ72" s="402">
        <v>0</v>
      </c>
      <c r="BA72" s="402">
        <v>0</v>
      </c>
      <c r="BB72" s="402">
        <v>0</v>
      </c>
      <c r="BC72" s="402">
        <v>0</v>
      </c>
      <c r="BD72" s="402">
        <v>0</v>
      </c>
      <c r="BE72" s="402">
        <v>0</v>
      </c>
      <c r="BF72" s="402">
        <v>0</v>
      </c>
      <c r="BG72" s="402">
        <v>0</v>
      </c>
      <c r="BH72" s="402">
        <v>0</v>
      </c>
      <c r="BI72" s="402">
        <v>0</v>
      </c>
      <c r="BJ72" s="402">
        <v>0</v>
      </c>
      <c r="BK72" s="402">
        <v>0</v>
      </c>
      <c r="BL72" s="402">
        <v>0</v>
      </c>
      <c r="BM72" s="402">
        <v>0</v>
      </c>
      <c r="BN72" s="402">
        <v>0</v>
      </c>
      <c r="BO72" s="402">
        <v>0</v>
      </c>
      <c r="BP72" s="402">
        <v>0</v>
      </c>
      <c r="BQ72" s="402">
        <v>0</v>
      </c>
      <c r="BR72" s="402">
        <v>0</v>
      </c>
      <c r="BS72" s="402">
        <v>0</v>
      </c>
      <c r="BT72" s="402">
        <v>0</v>
      </c>
      <c r="BU72" s="402">
        <v>0</v>
      </c>
      <c r="BV72" s="402">
        <v>0</v>
      </c>
      <c r="BW72" s="402">
        <v>0</v>
      </c>
      <c r="BX72" s="403">
        <v>0</v>
      </c>
      <c r="BY72" s="403">
        <v>0</v>
      </c>
      <c r="BZ72" s="404">
        <v>0</v>
      </c>
    </row>
    <row r="73" spans="1:78" x14ac:dyDescent="0.2">
      <c r="A73" s="305"/>
      <c r="B73" s="407" t="s">
        <v>325</v>
      </c>
      <c r="D73" s="402">
        <v>0</v>
      </c>
      <c r="E73" s="402">
        <v>0</v>
      </c>
      <c r="F73" s="402">
        <v>0</v>
      </c>
      <c r="G73" s="402">
        <v>0</v>
      </c>
      <c r="H73" s="402">
        <v>0</v>
      </c>
      <c r="I73" s="402">
        <v>0</v>
      </c>
      <c r="J73" s="402">
        <v>0</v>
      </c>
      <c r="K73" s="402">
        <v>0</v>
      </c>
      <c r="L73" s="402">
        <v>0</v>
      </c>
      <c r="M73" s="402">
        <v>0</v>
      </c>
      <c r="N73" s="402">
        <v>0</v>
      </c>
      <c r="O73" s="402">
        <v>0</v>
      </c>
      <c r="P73" s="402">
        <v>0</v>
      </c>
      <c r="Q73" s="402">
        <v>0</v>
      </c>
      <c r="R73" s="402">
        <v>0</v>
      </c>
      <c r="S73" s="402">
        <v>0</v>
      </c>
      <c r="T73" s="402">
        <v>0</v>
      </c>
      <c r="U73" s="402">
        <v>0</v>
      </c>
      <c r="V73" s="402">
        <v>0</v>
      </c>
      <c r="W73" s="402">
        <v>0</v>
      </c>
      <c r="X73" s="402">
        <v>0</v>
      </c>
      <c r="Y73" s="402">
        <v>0</v>
      </c>
      <c r="Z73" s="402">
        <v>0</v>
      </c>
      <c r="AA73" s="402">
        <v>0</v>
      </c>
      <c r="AB73" s="402">
        <v>0</v>
      </c>
      <c r="AC73" s="402">
        <v>72</v>
      </c>
      <c r="AD73" s="402">
        <v>84</v>
      </c>
      <c r="AE73" s="402">
        <v>99</v>
      </c>
      <c r="AF73" s="402">
        <v>112</v>
      </c>
      <c r="AG73" s="402">
        <v>129</v>
      </c>
      <c r="AH73" s="402">
        <v>143</v>
      </c>
      <c r="AI73" s="402">
        <v>151</v>
      </c>
      <c r="AJ73" s="402">
        <v>179</v>
      </c>
      <c r="AK73" s="402">
        <v>203</v>
      </c>
      <c r="AL73" s="402">
        <v>230</v>
      </c>
      <c r="AM73" s="402">
        <v>269</v>
      </c>
      <c r="AN73" s="402">
        <v>317</v>
      </c>
      <c r="AO73" s="402">
        <v>359</v>
      </c>
      <c r="AP73" s="402">
        <v>394</v>
      </c>
      <c r="AQ73" s="402">
        <v>443</v>
      </c>
      <c r="AR73" s="402">
        <v>490</v>
      </c>
      <c r="AS73" s="402">
        <v>538</v>
      </c>
      <c r="AT73" s="402">
        <v>596</v>
      </c>
      <c r="AU73" s="402">
        <v>686</v>
      </c>
      <c r="AV73" s="402">
        <v>890</v>
      </c>
      <c r="AW73" s="402">
        <v>962</v>
      </c>
      <c r="AX73" s="402">
        <v>1046</v>
      </c>
      <c r="AY73" s="402">
        <v>1115</v>
      </c>
      <c r="AZ73" s="402">
        <v>1152</v>
      </c>
      <c r="BA73" s="402">
        <v>1207</v>
      </c>
      <c r="BB73" s="402">
        <v>1238</v>
      </c>
      <c r="BC73" s="402">
        <v>1256</v>
      </c>
      <c r="BD73" s="402">
        <v>1276</v>
      </c>
      <c r="BE73" s="402">
        <v>1296</v>
      </c>
      <c r="BF73" s="402">
        <v>1304</v>
      </c>
      <c r="BG73" s="402">
        <v>1343</v>
      </c>
      <c r="BH73" s="402">
        <v>1400</v>
      </c>
      <c r="BI73" s="402">
        <v>1445</v>
      </c>
      <c r="BJ73" s="402">
        <v>1489</v>
      </c>
      <c r="BK73" s="402">
        <v>1528</v>
      </c>
      <c r="BL73" s="402">
        <v>1568</v>
      </c>
      <c r="BM73" s="402">
        <v>1607</v>
      </c>
      <c r="BN73" s="402">
        <v>1619</v>
      </c>
      <c r="BO73" s="402">
        <v>1597</v>
      </c>
      <c r="BP73" s="402">
        <v>1553</v>
      </c>
      <c r="BQ73" s="402">
        <v>1490</v>
      </c>
      <c r="BR73" s="402">
        <v>1462</v>
      </c>
      <c r="BS73" s="402">
        <v>1457</v>
      </c>
      <c r="BT73" s="402">
        <v>1445</v>
      </c>
      <c r="BU73" s="402">
        <v>1443</v>
      </c>
      <c r="BV73" s="402">
        <v>1454</v>
      </c>
      <c r="BW73" s="402">
        <v>1470</v>
      </c>
      <c r="BX73" s="403">
        <v>1489</v>
      </c>
      <c r="BY73" s="403">
        <v>1512</v>
      </c>
      <c r="BZ73" s="404">
        <v>1540</v>
      </c>
    </row>
    <row r="74" spans="1:78" x14ac:dyDescent="0.2">
      <c r="A74" s="305"/>
      <c r="B74" s="405" t="s">
        <v>230</v>
      </c>
      <c r="D74" s="402">
        <v>0</v>
      </c>
      <c r="E74" s="402">
        <v>0</v>
      </c>
      <c r="F74" s="402">
        <v>0</v>
      </c>
      <c r="G74" s="402">
        <v>0</v>
      </c>
      <c r="H74" s="402">
        <v>0</v>
      </c>
      <c r="I74" s="402">
        <v>0</v>
      </c>
      <c r="J74" s="402">
        <v>0</v>
      </c>
      <c r="K74" s="402">
        <v>0</v>
      </c>
      <c r="L74" s="402">
        <v>0</v>
      </c>
      <c r="M74" s="402">
        <v>0</v>
      </c>
      <c r="N74" s="402">
        <v>0</v>
      </c>
      <c r="O74" s="402">
        <v>0</v>
      </c>
      <c r="P74" s="402">
        <v>0</v>
      </c>
      <c r="Q74" s="402">
        <v>0</v>
      </c>
      <c r="R74" s="402">
        <v>0</v>
      </c>
      <c r="S74" s="402">
        <v>0</v>
      </c>
      <c r="T74" s="402">
        <v>0</v>
      </c>
      <c r="U74" s="402">
        <v>0</v>
      </c>
      <c r="V74" s="402">
        <v>0</v>
      </c>
      <c r="W74" s="402">
        <v>0</v>
      </c>
      <c r="X74" s="402">
        <v>0</v>
      </c>
      <c r="Y74" s="402">
        <v>0</v>
      </c>
      <c r="Z74" s="402">
        <v>0</v>
      </c>
      <c r="AA74" s="402">
        <v>0</v>
      </c>
      <c r="AB74" s="402">
        <v>0</v>
      </c>
      <c r="AC74" s="402">
        <v>0</v>
      </c>
      <c r="AD74" s="402">
        <v>0</v>
      </c>
      <c r="AE74" s="402">
        <v>0</v>
      </c>
      <c r="AF74" s="402">
        <v>0</v>
      </c>
      <c r="AG74" s="402">
        <v>0</v>
      </c>
      <c r="AH74" s="402">
        <v>0</v>
      </c>
      <c r="AI74" s="402">
        <v>0</v>
      </c>
      <c r="AJ74" s="402">
        <v>0</v>
      </c>
      <c r="AK74" s="402">
        <v>0</v>
      </c>
      <c r="AL74" s="402">
        <v>0</v>
      </c>
      <c r="AM74" s="402">
        <v>0</v>
      </c>
      <c r="AN74" s="402">
        <v>0</v>
      </c>
      <c r="AO74" s="402">
        <v>0</v>
      </c>
      <c r="AP74" s="402">
        <v>0</v>
      </c>
      <c r="AQ74" s="402">
        <v>0</v>
      </c>
      <c r="AR74" s="402">
        <v>0</v>
      </c>
      <c r="AS74" s="402">
        <v>0</v>
      </c>
      <c r="AT74" s="402">
        <v>0</v>
      </c>
      <c r="AU74" s="402">
        <v>0</v>
      </c>
      <c r="AV74" s="402">
        <v>0</v>
      </c>
      <c r="AW74" s="402">
        <v>0</v>
      </c>
      <c r="AX74" s="402">
        <v>0</v>
      </c>
      <c r="AY74" s="402">
        <v>153</v>
      </c>
      <c r="AZ74" s="402">
        <v>146</v>
      </c>
      <c r="BA74" s="402">
        <v>158</v>
      </c>
      <c r="BB74" s="402">
        <v>166</v>
      </c>
      <c r="BC74" s="402">
        <v>178</v>
      </c>
      <c r="BD74" s="402">
        <v>188</v>
      </c>
      <c r="BE74" s="402">
        <v>199</v>
      </c>
      <c r="BF74" s="402">
        <v>206</v>
      </c>
      <c r="BG74" s="402">
        <v>204</v>
      </c>
      <c r="BH74" s="402">
        <v>189</v>
      </c>
      <c r="BI74" s="402">
        <v>184</v>
      </c>
      <c r="BJ74" s="402">
        <v>177</v>
      </c>
      <c r="BK74" s="402">
        <v>172</v>
      </c>
      <c r="BL74" s="402">
        <v>169</v>
      </c>
      <c r="BM74" s="402">
        <v>169</v>
      </c>
      <c r="BN74" s="402">
        <v>163</v>
      </c>
      <c r="BO74" s="402">
        <v>160</v>
      </c>
      <c r="BP74" s="402">
        <v>158</v>
      </c>
      <c r="BQ74" s="402">
        <v>151</v>
      </c>
      <c r="BR74" s="402">
        <v>155</v>
      </c>
      <c r="BS74" s="402">
        <v>147</v>
      </c>
      <c r="BT74" s="402">
        <v>152</v>
      </c>
      <c r="BU74" s="402">
        <v>156</v>
      </c>
      <c r="BV74" s="402">
        <v>152</v>
      </c>
      <c r="BW74" s="402">
        <v>149</v>
      </c>
      <c r="BX74" s="403">
        <v>148</v>
      </c>
      <c r="BY74" s="403">
        <v>147</v>
      </c>
      <c r="BZ74" s="404">
        <v>148</v>
      </c>
    </row>
    <row r="75" spans="1:78" ht="25.5" customHeight="1" x14ac:dyDescent="0.2">
      <c r="A75" s="305"/>
      <c r="B75" s="298" t="s">
        <v>443</v>
      </c>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2"/>
      <c r="BD75" s="402"/>
      <c r="BE75" s="402"/>
      <c r="BF75" s="402"/>
      <c r="BG75" s="402">
        <v>0</v>
      </c>
      <c r="BH75" s="402">
        <v>0</v>
      </c>
      <c r="BI75" s="402">
        <v>0</v>
      </c>
      <c r="BJ75" s="402">
        <v>0</v>
      </c>
      <c r="BK75" s="402">
        <v>0</v>
      </c>
      <c r="BL75" s="402">
        <v>0</v>
      </c>
      <c r="BM75" s="402">
        <v>1</v>
      </c>
      <c r="BN75" s="402">
        <v>1</v>
      </c>
      <c r="BO75" s="402">
        <v>1</v>
      </c>
      <c r="BP75" s="402">
        <v>1</v>
      </c>
      <c r="BQ75" s="402">
        <v>2</v>
      </c>
      <c r="BR75" s="402">
        <v>2</v>
      </c>
      <c r="BS75" s="402">
        <v>2</v>
      </c>
      <c r="BT75" s="402">
        <v>2</v>
      </c>
      <c r="BU75" s="402">
        <v>2</v>
      </c>
      <c r="BV75" s="402">
        <v>2</v>
      </c>
      <c r="BW75" s="402">
        <v>2</v>
      </c>
      <c r="BX75" s="403">
        <v>2</v>
      </c>
      <c r="BY75" s="403">
        <v>2</v>
      </c>
      <c r="BZ75" s="404">
        <v>2</v>
      </c>
    </row>
    <row r="76" spans="1:78" s="230" customFormat="1" ht="26.25" customHeight="1" x14ac:dyDescent="0.25">
      <c r="B76" s="406" t="s">
        <v>161</v>
      </c>
      <c r="C76" s="349"/>
      <c r="D76" s="402">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34</v>
      </c>
      <c r="AG76" s="402">
        <v>55</v>
      </c>
      <c r="AH76" s="402">
        <v>75</v>
      </c>
      <c r="AI76" s="402">
        <v>105</v>
      </c>
      <c r="AJ76" s="402">
        <v>147</v>
      </c>
      <c r="AK76" s="402">
        <v>177</v>
      </c>
      <c r="AL76" s="402">
        <v>214</v>
      </c>
      <c r="AM76" s="402">
        <v>263</v>
      </c>
      <c r="AN76" s="402">
        <v>314</v>
      </c>
      <c r="AO76" s="402">
        <v>367</v>
      </c>
      <c r="AP76" s="402">
        <v>422</v>
      </c>
      <c r="AQ76" s="402">
        <v>474</v>
      </c>
      <c r="AR76" s="402">
        <v>520</v>
      </c>
      <c r="AS76" s="402">
        <v>565</v>
      </c>
      <c r="AT76" s="402">
        <v>607</v>
      </c>
      <c r="AU76" s="402">
        <v>654</v>
      </c>
      <c r="AV76" s="402">
        <v>0</v>
      </c>
      <c r="AW76" s="402">
        <v>0</v>
      </c>
      <c r="AX76" s="402">
        <v>0</v>
      </c>
      <c r="AY76" s="402">
        <v>0</v>
      </c>
      <c r="AZ76" s="402">
        <v>0</v>
      </c>
      <c r="BA76" s="402">
        <v>0</v>
      </c>
      <c r="BB76" s="402">
        <v>0</v>
      </c>
      <c r="BC76" s="402">
        <v>0</v>
      </c>
      <c r="BD76" s="402">
        <v>0</v>
      </c>
      <c r="BE76" s="402">
        <v>0</v>
      </c>
      <c r="BF76" s="402">
        <v>0</v>
      </c>
      <c r="BG76" s="402">
        <v>0</v>
      </c>
      <c r="BH76" s="402">
        <v>0</v>
      </c>
      <c r="BI76" s="402">
        <v>0</v>
      </c>
      <c r="BJ76" s="402">
        <v>0</v>
      </c>
      <c r="BK76" s="402">
        <v>0</v>
      </c>
      <c r="BL76" s="402">
        <v>0</v>
      </c>
      <c r="BM76" s="402">
        <v>0</v>
      </c>
      <c r="BN76" s="402">
        <v>0</v>
      </c>
      <c r="BO76" s="402">
        <v>0</v>
      </c>
      <c r="BP76" s="402">
        <v>0</v>
      </c>
      <c r="BQ76" s="402">
        <v>0</v>
      </c>
      <c r="BR76" s="402">
        <v>0</v>
      </c>
      <c r="BS76" s="402">
        <v>0</v>
      </c>
      <c r="BT76" s="402">
        <v>0</v>
      </c>
      <c r="BU76" s="402">
        <v>0</v>
      </c>
      <c r="BV76" s="402">
        <v>0</v>
      </c>
      <c r="BW76" s="402">
        <v>0</v>
      </c>
      <c r="BX76" s="403">
        <v>0</v>
      </c>
      <c r="BY76" s="403">
        <v>0</v>
      </c>
      <c r="BZ76" s="404">
        <v>0</v>
      </c>
    </row>
    <row r="77" spans="1:78" x14ac:dyDescent="0.2">
      <c r="A77" s="305"/>
      <c r="B77" s="321" t="s">
        <v>442</v>
      </c>
      <c r="D77" s="402">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3</v>
      </c>
      <c r="AG77" s="402">
        <v>11</v>
      </c>
      <c r="AH77" s="402">
        <v>15</v>
      </c>
      <c r="AI77" s="402">
        <v>15</v>
      </c>
      <c r="AJ77" s="402">
        <v>16</v>
      </c>
      <c r="AK77" s="402">
        <v>16</v>
      </c>
      <c r="AL77" s="402">
        <v>16</v>
      </c>
      <c r="AM77" s="402">
        <v>16</v>
      </c>
      <c r="AN77" s="402">
        <v>17</v>
      </c>
      <c r="AO77" s="402">
        <v>17</v>
      </c>
      <c r="AP77" s="402">
        <v>17</v>
      </c>
      <c r="AQ77" s="402">
        <v>17</v>
      </c>
      <c r="AR77" s="402">
        <v>17</v>
      </c>
      <c r="AS77" s="402">
        <v>18</v>
      </c>
      <c r="AT77" s="402">
        <v>18</v>
      </c>
      <c r="AU77" s="402">
        <v>19</v>
      </c>
      <c r="AV77" s="402">
        <v>0</v>
      </c>
      <c r="AW77" s="402">
        <v>0</v>
      </c>
      <c r="AX77" s="402">
        <v>0</v>
      </c>
      <c r="AY77" s="402">
        <v>0</v>
      </c>
      <c r="AZ77" s="402">
        <v>0</v>
      </c>
      <c r="BA77" s="402">
        <v>0</v>
      </c>
      <c r="BB77" s="402">
        <v>0</v>
      </c>
      <c r="BC77" s="402">
        <v>0</v>
      </c>
      <c r="BD77" s="402">
        <v>0</v>
      </c>
      <c r="BE77" s="402">
        <v>0</v>
      </c>
      <c r="BF77" s="402">
        <v>0</v>
      </c>
      <c r="BG77" s="402">
        <v>0</v>
      </c>
      <c r="BH77" s="402">
        <v>0</v>
      </c>
      <c r="BI77" s="402">
        <v>0</v>
      </c>
      <c r="BJ77" s="402">
        <v>0</v>
      </c>
      <c r="BK77" s="402">
        <v>0</v>
      </c>
      <c r="BL77" s="402">
        <v>0</v>
      </c>
      <c r="BM77" s="402">
        <v>0</v>
      </c>
      <c r="BN77" s="402">
        <v>0</v>
      </c>
      <c r="BO77" s="402">
        <v>0</v>
      </c>
      <c r="BP77" s="402">
        <v>0</v>
      </c>
      <c r="BQ77" s="402">
        <v>0</v>
      </c>
      <c r="BR77" s="402">
        <v>0</v>
      </c>
      <c r="BS77" s="402">
        <v>0</v>
      </c>
      <c r="BT77" s="402">
        <v>0</v>
      </c>
      <c r="BU77" s="402">
        <v>0</v>
      </c>
      <c r="BV77" s="402">
        <v>0</v>
      </c>
      <c r="BW77" s="402">
        <v>0</v>
      </c>
      <c r="BX77" s="403">
        <v>0</v>
      </c>
      <c r="BY77" s="403">
        <v>0</v>
      </c>
      <c r="BZ77" s="404">
        <v>0</v>
      </c>
    </row>
    <row r="78" spans="1:78" x14ac:dyDescent="0.2">
      <c r="A78" s="305"/>
      <c r="B78" s="321" t="s">
        <v>326</v>
      </c>
      <c r="D78" s="402">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31</v>
      </c>
      <c r="AG78" s="402">
        <v>44</v>
      </c>
      <c r="AH78" s="402">
        <v>61</v>
      </c>
      <c r="AI78" s="402">
        <v>86</v>
      </c>
      <c r="AJ78" s="402">
        <v>114</v>
      </c>
      <c r="AK78" s="402">
        <v>131</v>
      </c>
      <c r="AL78" s="402">
        <v>154</v>
      </c>
      <c r="AM78" s="402">
        <v>185</v>
      </c>
      <c r="AN78" s="402">
        <v>216</v>
      </c>
      <c r="AO78" s="402">
        <v>246</v>
      </c>
      <c r="AP78" s="402">
        <v>275</v>
      </c>
      <c r="AQ78" s="402">
        <v>303</v>
      </c>
      <c r="AR78" s="402">
        <v>325</v>
      </c>
      <c r="AS78" s="402">
        <v>345</v>
      </c>
      <c r="AT78" s="402">
        <v>364</v>
      </c>
      <c r="AU78" s="402">
        <v>387</v>
      </c>
      <c r="AV78" s="402">
        <v>0</v>
      </c>
      <c r="AW78" s="402">
        <v>0</v>
      </c>
      <c r="AX78" s="402">
        <v>0</v>
      </c>
      <c r="AY78" s="402">
        <v>0</v>
      </c>
      <c r="AZ78" s="402">
        <v>0</v>
      </c>
      <c r="BA78" s="402">
        <v>0</v>
      </c>
      <c r="BB78" s="402">
        <v>0</v>
      </c>
      <c r="BC78" s="402">
        <v>0</v>
      </c>
      <c r="BD78" s="402">
        <v>0</v>
      </c>
      <c r="BE78" s="402">
        <v>0</v>
      </c>
      <c r="BF78" s="402">
        <v>0</v>
      </c>
      <c r="BG78" s="402">
        <v>0</v>
      </c>
      <c r="BH78" s="402">
        <v>0</v>
      </c>
      <c r="BI78" s="402">
        <v>0</v>
      </c>
      <c r="BJ78" s="402">
        <v>0</v>
      </c>
      <c r="BK78" s="402">
        <v>0</v>
      </c>
      <c r="BL78" s="402">
        <v>0</v>
      </c>
      <c r="BM78" s="402">
        <v>0</v>
      </c>
      <c r="BN78" s="402">
        <v>0</v>
      </c>
      <c r="BO78" s="402">
        <v>0</v>
      </c>
      <c r="BP78" s="402">
        <v>0</v>
      </c>
      <c r="BQ78" s="402">
        <v>0</v>
      </c>
      <c r="BR78" s="402">
        <v>0</v>
      </c>
      <c r="BS78" s="402">
        <v>0</v>
      </c>
      <c r="BT78" s="402">
        <v>0</v>
      </c>
      <c r="BU78" s="402">
        <v>0</v>
      </c>
      <c r="BV78" s="402">
        <v>0</v>
      </c>
      <c r="BW78" s="402">
        <v>0</v>
      </c>
      <c r="BX78" s="403">
        <v>0</v>
      </c>
      <c r="BY78" s="403">
        <v>0</v>
      </c>
      <c r="BZ78" s="404">
        <v>0</v>
      </c>
    </row>
    <row r="79" spans="1:78" x14ac:dyDescent="0.2">
      <c r="A79" s="305"/>
      <c r="B79" s="321" t="s">
        <v>325</v>
      </c>
      <c r="D79" s="402">
        <v>0</v>
      </c>
      <c r="E79" s="402">
        <v>0</v>
      </c>
      <c r="F79" s="402">
        <v>0</v>
      </c>
      <c r="G79" s="402">
        <v>0</v>
      </c>
      <c r="H79" s="402">
        <v>0</v>
      </c>
      <c r="I79" s="402">
        <v>0</v>
      </c>
      <c r="J79" s="402">
        <v>0</v>
      </c>
      <c r="K79" s="402">
        <v>0</v>
      </c>
      <c r="L79" s="402">
        <v>0</v>
      </c>
      <c r="M79" s="402">
        <v>0</v>
      </c>
      <c r="N79" s="402">
        <v>0</v>
      </c>
      <c r="O79" s="402">
        <v>0</v>
      </c>
      <c r="P79" s="402">
        <v>0</v>
      </c>
      <c r="Q79" s="402">
        <v>0</v>
      </c>
      <c r="R79" s="402">
        <v>0</v>
      </c>
      <c r="S79" s="402">
        <v>0</v>
      </c>
      <c r="T79" s="402">
        <v>0</v>
      </c>
      <c r="U79" s="402">
        <v>0</v>
      </c>
      <c r="V79" s="402">
        <v>0</v>
      </c>
      <c r="W79" s="402">
        <v>0</v>
      </c>
      <c r="X79" s="402">
        <v>0</v>
      </c>
      <c r="Y79" s="402">
        <v>0</v>
      </c>
      <c r="Z79" s="402">
        <v>0</v>
      </c>
      <c r="AA79" s="402">
        <v>0</v>
      </c>
      <c r="AB79" s="402">
        <v>0</v>
      </c>
      <c r="AC79" s="402">
        <v>0</v>
      </c>
      <c r="AD79" s="402">
        <v>0</v>
      </c>
      <c r="AE79" s="402">
        <v>0</v>
      </c>
      <c r="AF79" s="402">
        <v>0</v>
      </c>
      <c r="AG79" s="402">
        <v>0</v>
      </c>
      <c r="AH79" s="402">
        <v>0</v>
      </c>
      <c r="AI79" s="402">
        <v>3</v>
      </c>
      <c r="AJ79" s="402">
        <v>17</v>
      </c>
      <c r="AK79" s="402">
        <v>30</v>
      </c>
      <c r="AL79" s="402">
        <v>44</v>
      </c>
      <c r="AM79" s="402">
        <v>61</v>
      </c>
      <c r="AN79" s="402">
        <v>81</v>
      </c>
      <c r="AO79" s="402">
        <v>104</v>
      </c>
      <c r="AP79" s="402">
        <v>130</v>
      </c>
      <c r="AQ79" s="402">
        <v>155</v>
      </c>
      <c r="AR79" s="402">
        <v>178</v>
      </c>
      <c r="AS79" s="402">
        <v>202</v>
      </c>
      <c r="AT79" s="402">
        <v>225</v>
      </c>
      <c r="AU79" s="402">
        <v>248</v>
      </c>
      <c r="AV79" s="402">
        <v>0</v>
      </c>
      <c r="AW79" s="402">
        <v>0</v>
      </c>
      <c r="AX79" s="402">
        <v>0</v>
      </c>
      <c r="AY79" s="402">
        <v>0</v>
      </c>
      <c r="AZ79" s="402">
        <v>0</v>
      </c>
      <c r="BA79" s="402">
        <v>0</v>
      </c>
      <c r="BB79" s="402">
        <v>0</v>
      </c>
      <c r="BC79" s="402">
        <v>0</v>
      </c>
      <c r="BD79" s="402">
        <v>0</v>
      </c>
      <c r="BE79" s="402">
        <v>0</v>
      </c>
      <c r="BF79" s="402">
        <v>0</v>
      </c>
      <c r="BG79" s="402">
        <v>0</v>
      </c>
      <c r="BH79" s="402">
        <v>0</v>
      </c>
      <c r="BI79" s="402">
        <v>0</v>
      </c>
      <c r="BJ79" s="402">
        <v>0</v>
      </c>
      <c r="BK79" s="402">
        <v>0</v>
      </c>
      <c r="BL79" s="402">
        <v>0</v>
      </c>
      <c r="BM79" s="402">
        <v>0</v>
      </c>
      <c r="BN79" s="402">
        <v>0</v>
      </c>
      <c r="BO79" s="402">
        <v>0</v>
      </c>
      <c r="BP79" s="402">
        <v>0</v>
      </c>
      <c r="BQ79" s="402">
        <v>0</v>
      </c>
      <c r="BR79" s="402">
        <v>0</v>
      </c>
      <c r="BS79" s="402">
        <v>0</v>
      </c>
      <c r="BT79" s="402">
        <v>0</v>
      </c>
      <c r="BU79" s="402">
        <v>0</v>
      </c>
      <c r="BV79" s="402">
        <v>0</v>
      </c>
      <c r="BW79" s="402">
        <v>0</v>
      </c>
      <c r="BX79" s="403">
        <v>0</v>
      </c>
      <c r="BY79" s="403">
        <v>0</v>
      </c>
      <c r="BZ79" s="404">
        <v>0</v>
      </c>
    </row>
    <row r="80" spans="1:78" ht="15.75" thickBot="1" x14ac:dyDescent="0.25">
      <c r="A80" s="344"/>
      <c r="B80" s="422"/>
      <c r="C80" s="344"/>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c r="AR80" s="423"/>
      <c r="AS80" s="423"/>
      <c r="AT80" s="423"/>
      <c r="AU80" s="423"/>
      <c r="AV80" s="423"/>
      <c r="AW80" s="423"/>
      <c r="AX80" s="423"/>
      <c r="AY80" s="423"/>
      <c r="AZ80" s="423"/>
      <c r="BA80" s="423"/>
      <c r="BB80" s="423"/>
      <c r="BC80" s="423"/>
      <c r="BD80" s="423"/>
      <c r="BE80" s="423"/>
      <c r="BF80" s="423"/>
      <c r="BG80" s="423"/>
      <c r="BH80" s="423"/>
      <c r="BI80" s="423"/>
      <c r="BJ80" s="423"/>
      <c r="BK80" s="423"/>
      <c r="BL80" s="423"/>
      <c r="BM80" s="423"/>
      <c r="BN80" s="423"/>
      <c r="BO80" s="423"/>
      <c r="BP80" s="423"/>
      <c r="BQ80" s="423"/>
      <c r="BR80" s="423"/>
      <c r="BS80" s="423"/>
      <c r="BT80" s="423"/>
      <c r="BU80" s="423"/>
      <c r="BV80" s="423"/>
      <c r="BW80" s="423"/>
      <c r="BX80" s="423"/>
      <c r="BY80" s="423"/>
      <c r="BZ80" s="42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44"/>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208" customWidth="1"/>
    <col min="76" max="78" width="12.7109375" style="305" customWidth="1"/>
    <col min="79" max="16384" width="9.140625" style="305"/>
  </cols>
  <sheetData>
    <row r="1" spans="1:78" s="303" customFormat="1" ht="25.15" customHeight="1" thickBot="1" x14ac:dyDescent="0.25">
      <c r="A1" s="37" t="s">
        <v>40</v>
      </c>
      <c r="B1" s="38" t="s">
        <v>76</v>
      </c>
      <c r="C1" s="9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c r="BX1" s="302"/>
    </row>
    <row r="2" spans="1:78" ht="15.75" customHeight="1" x14ac:dyDescent="0.25">
      <c r="A2" s="41" t="s">
        <v>587</v>
      </c>
      <c r="B2" s="17" t="s">
        <v>744</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351"/>
      <c r="B4" s="317" t="s">
        <v>93</v>
      </c>
      <c r="C4" s="89"/>
      <c r="D4" s="352">
        <v>0</v>
      </c>
      <c r="E4" s="352">
        <v>0</v>
      </c>
      <c r="F4" s="352">
        <v>0</v>
      </c>
      <c r="G4" s="352">
        <v>0</v>
      </c>
      <c r="H4" s="352">
        <v>0</v>
      </c>
      <c r="I4" s="352">
        <v>0</v>
      </c>
      <c r="J4" s="352">
        <v>0</v>
      </c>
      <c r="K4" s="352">
        <v>0</v>
      </c>
      <c r="L4" s="352">
        <v>0</v>
      </c>
      <c r="M4" s="352">
        <v>0</v>
      </c>
      <c r="N4" s="352">
        <v>0</v>
      </c>
      <c r="O4" s="352">
        <v>0</v>
      </c>
      <c r="P4" s="352">
        <v>0</v>
      </c>
      <c r="Q4" s="352">
        <v>0</v>
      </c>
      <c r="R4" s="352">
        <v>0</v>
      </c>
      <c r="S4" s="352">
        <v>0</v>
      </c>
      <c r="T4" s="352">
        <v>0</v>
      </c>
      <c r="U4" s="352">
        <v>0</v>
      </c>
      <c r="V4" s="352">
        <v>0</v>
      </c>
      <c r="W4" s="352">
        <v>0</v>
      </c>
      <c r="X4" s="352">
        <v>0</v>
      </c>
      <c r="Y4" s="352">
        <v>0</v>
      </c>
      <c r="Z4" s="352">
        <v>22</v>
      </c>
      <c r="AA4" s="352">
        <v>20</v>
      </c>
      <c r="AB4" s="352">
        <v>105</v>
      </c>
      <c r="AC4" s="352">
        <v>225</v>
      </c>
      <c r="AD4" s="352">
        <v>138</v>
      </c>
      <c r="AE4" s="352">
        <v>194</v>
      </c>
      <c r="AF4" s="352">
        <v>201</v>
      </c>
      <c r="AG4" s="352">
        <v>684</v>
      </c>
      <c r="AH4" s="352">
        <v>721</v>
      </c>
      <c r="AI4" s="352">
        <v>793</v>
      </c>
      <c r="AJ4" s="352">
        <v>1024</v>
      </c>
      <c r="AK4" s="352">
        <v>1655.6</v>
      </c>
      <c r="AL4" s="352">
        <v>2128</v>
      </c>
      <c r="AM4" s="352">
        <v>2516</v>
      </c>
      <c r="AN4" s="352">
        <v>2833</v>
      </c>
      <c r="AO4" s="352">
        <v>3177</v>
      </c>
      <c r="AP4" s="352">
        <v>3415</v>
      </c>
      <c r="AQ4" s="352">
        <v>3536</v>
      </c>
      <c r="AR4" s="352">
        <v>3723.4489999999996</v>
      </c>
      <c r="AS4" s="352">
        <v>4232.5369999999994</v>
      </c>
      <c r="AT4" s="352">
        <v>5095.3410000000003</v>
      </c>
      <c r="AU4" s="352">
        <v>6358.652</v>
      </c>
      <c r="AV4" s="352">
        <v>7812.0959999999995</v>
      </c>
      <c r="AW4" s="352">
        <v>9216.8450000000012</v>
      </c>
      <c r="AX4" s="352">
        <v>10103.235919999999</v>
      </c>
      <c r="AY4" s="352">
        <v>10874.666694000003</v>
      </c>
      <c r="AZ4" s="352">
        <v>11379.761964999998</v>
      </c>
      <c r="BA4" s="352">
        <v>11176.396122999999</v>
      </c>
      <c r="BB4" s="352">
        <v>11064.804220000002</v>
      </c>
      <c r="BC4" s="352">
        <v>11064.103816674598</v>
      </c>
      <c r="BD4" s="352">
        <v>11162.3689748</v>
      </c>
      <c r="BE4" s="352">
        <v>11588.695131</v>
      </c>
      <c r="BF4" s="352">
        <v>12636.220416</v>
      </c>
      <c r="BG4" s="352">
        <v>12347.373120710001</v>
      </c>
      <c r="BH4" s="352">
        <v>13157.570061439999</v>
      </c>
      <c r="BI4" s="352">
        <v>13928.205135</v>
      </c>
      <c r="BJ4" s="352">
        <v>14840.547586000004</v>
      </c>
      <c r="BK4" s="352">
        <v>15731.800594999997</v>
      </c>
      <c r="BL4" s="352">
        <f t="shared" ref="BL4:BY4" si="0">SUM(BL5:BL7)</f>
        <v>17103.441162000006</v>
      </c>
      <c r="BM4" s="352">
        <f t="shared" si="0"/>
        <v>19989.231178000002</v>
      </c>
      <c r="BN4" s="352">
        <f t="shared" si="0"/>
        <v>21426.990300999998</v>
      </c>
      <c r="BO4" s="352">
        <f t="shared" si="0"/>
        <v>22820.290123000006</v>
      </c>
      <c r="BP4" s="352">
        <f t="shared" si="0"/>
        <v>23899.631612000001</v>
      </c>
      <c r="BQ4" s="352">
        <f t="shared" si="0"/>
        <v>24169.807673000003</v>
      </c>
      <c r="BR4" s="352">
        <f t="shared" si="0"/>
        <v>24316.565554999994</v>
      </c>
      <c r="BS4" s="352">
        <f t="shared" si="0"/>
        <v>24243.713647000004</v>
      </c>
      <c r="BT4" s="352">
        <f t="shared" si="0"/>
        <v>23440.599919000004</v>
      </c>
      <c r="BU4" s="352">
        <f t="shared" si="0"/>
        <v>22380.385851324259</v>
      </c>
      <c r="BV4" s="352">
        <f t="shared" si="0"/>
        <v>23840.178815422725</v>
      </c>
      <c r="BW4" s="352">
        <f t="shared" si="0"/>
        <v>23942.103354691957</v>
      </c>
      <c r="BX4" s="362">
        <f t="shared" si="0"/>
        <v>23516.64649970091</v>
      </c>
      <c r="BY4" s="362">
        <f t="shared" si="0"/>
        <v>24074.538207826103</v>
      </c>
      <c r="BZ4" s="353">
        <f t="shared" ref="BZ4" si="1">SUM(BZ5:BZ7)</f>
        <v>24645.556887307645</v>
      </c>
    </row>
    <row r="5" spans="1:78" s="230" customFormat="1" ht="15.75" x14ac:dyDescent="0.25">
      <c r="A5" s="391"/>
      <c r="B5" s="120" t="s">
        <v>148</v>
      </c>
      <c r="C5" s="89"/>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5">
        <v>15141.776923958705</v>
      </c>
      <c r="BM5" s="355">
        <v>16923.255930776253</v>
      </c>
      <c r="BN5" s="355">
        <v>18018.287469340114</v>
      </c>
      <c r="BO5" s="355">
        <v>19055.311208911484</v>
      </c>
      <c r="BP5" s="355">
        <v>19879.676398880401</v>
      </c>
      <c r="BQ5" s="355">
        <v>20522.749055613676</v>
      </c>
      <c r="BR5" s="355">
        <v>21398.772408641653</v>
      </c>
      <c r="BS5" s="355">
        <v>21750.305519860998</v>
      </c>
      <c r="BT5" s="355">
        <v>21298.013079496453</v>
      </c>
      <c r="BU5" s="355">
        <v>20385.434877889027</v>
      </c>
      <c r="BV5" s="355">
        <v>20947.748570431104</v>
      </c>
      <c r="BW5" s="355">
        <v>20959.049626603188</v>
      </c>
      <c r="BX5" s="363">
        <v>20614.6041041799</v>
      </c>
      <c r="BY5" s="363">
        <v>21086.344980644004</v>
      </c>
      <c r="BZ5" s="356">
        <v>21568.001217626876</v>
      </c>
    </row>
    <row r="6" spans="1:78" s="230" customFormat="1" ht="15.75" x14ac:dyDescent="0.25">
      <c r="A6" s="391"/>
      <c r="B6" s="120" t="s">
        <v>149</v>
      </c>
      <c r="C6" s="89"/>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5">
        <v>1613.425236041295</v>
      </c>
      <c r="BM6" s="355">
        <v>2679.944486223746</v>
      </c>
      <c r="BN6" s="355">
        <v>3009.2036966598816</v>
      </c>
      <c r="BO6" s="355">
        <v>3331.7742650885075</v>
      </c>
      <c r="BP6" s="355">
        <v>3573.0294971195967</v>
      </c>
      <c r="BQ6" s="355">
        <v>3176.1656353863264</v>
      </c>
      <c r="BR6" s="355">
        <v>2353.825090358343</v>
      </c>
      <c r="BS6" s="355">
        <v>1865.1421391390063</v>
      </c>
      <c r="BT6" s="355">
        <v>1596.4824745035462</v>
      </c>
      <c r="BU6" s="355">
        <v>1416.0740682382477</v>
      </c>
      <c r="BV6" s="355">
        <v>2314.255701154797</v>
      </c>
      <c r="BW6" s="355">
        <v>2401.791990809153</v>
      </c>
      <c r="BX6" s="363">
        <v>2305.3827537942784</v>
      </c>
      <c r="BY6" s="363">
        <v>2373.3332583516103</v>
      </c>
      <c r="BZ6" s="356">
        <v>2443.6592171849948</v>
      </c>
    </row>
    <row r="7" spans="1:78" s="230" customFormat="1" ht="15.75" x14ac:dyDescent="0.25">
      <c r="A7" s="391"/>
      <c r="B7" s="120" t="s">
        <v>150</v>
      </c>
      <c r="C7" s="89"/>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5">
        <v>348.23900200000571</v>
      </c>
      <c r="BM7" s="355">
        <v>386.0307610000018</v>
      </c>
      <c r="BN7" s="355">
        <v>399.49913500000184</v>
      </c>
      <c r="BO7" s="355">
        <v>433.20464900001389</v>
      </c>
      <c r="BP7" s="355">
        <v>446.92571600000156</v>
      </c>
      <c r="BQ7" s="355">
        <v>470.89298200000121</v>
      </c>
      <c r="BR7" s="355">
        <v>563.96805599999789</v>
      </c>
      <c r="BS7" s="355">
        <v>628.2659879999992</v>
      </c>
      <c r="BT7" s="355">
        <v>546.10436500000287</v>
      </c>
      <c r="BU7" s="355">
        <v>578.87690519698435</v>
      </c>
      <c r="BV7" s="355">
        <v>578.17454383682445</v>
      </c>
      <c r="BW7" s="355">
        <v>581.26173727961577</v>
      </c>
      <c r="BX7" s="363">
        <v>596.65964172673284</v>
      </c>
      <c r="BY7" s="363">
        <v>614.8599688304879</v>
      </c>
      <c r="BZ7" s="356">
        <v>633.89645249577222</v>
      </c>
    </row>
    <row r="8" spans="1:78" s="52" customFormat="1" ht="26.25" customHeight="1" x14ac:dyDescent="0.2">
      <c r="A8" s="45"/>
      <c r="B8" s="236" t="s">
        <v>445</v>
      </c>
      <c r="C8" s="45"/>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9"/>
      <c r="BY8" s="209"/>
      <c r="BZ8" s="210"/>
    </row>
    <row r="9" spans="1:78" s="52" customFormat="1" x14ac:dyDescent="0.2">
      <c r="A9" s="45"/>
      <c r="B9" s="120" t="s">
        <v>446</v>
      </c>
      <c r="C9" s="45"/>
      <c r="D9" s="355" t="s">
        <v>406</v>
      </c>
      <c r="E9" s="355" t="s">
        <v>406</v>
      </c>
      <c r="F9" s="355" t="s">
        <v>406</v>
      </c>
      <c r="G9" s="355" t="s">
        <v>406</v>
      </c>
      <c r="H9" s="355" t="s">
        <v>406</v>
      </c>
      <c r="I9" s="355" t="s">
        <v>406</v>
      </c>
      <c r="J9" s="355" t="s">
        <v>406</v>
      </c>
      <c r="K9" s="355" t="s">
        <v>406</v>
      </c>
      <c r="L9" s="355" t="s">
        <v>406</v>
      </c>
      <c r="M9" s="355" t="s">
        <v>406</v>
      </c>
      <c r="N9" s="355" t="s">
        <v>406</v>
      </c>
      <c r="O9" s="355" t="s">
        <v>406</v>
      </c>
      <c r="P9" s="355" t="s">
        <v>406</v>
      </c>
      <c r="Q9" s="355" t="s">
        <v>406</v>
      </c>
      <c r="R9" s="355" t="s">
        <v>406</v>
      </c>
      <c r="S9" s="355" t="s">
        <v>406</v>
      </c>
      <c r="T9" s="355" t="s">
        <v>406</v>
      </c>
      <c r="U9" s="355" t="s">
        <v>406</v>
      </c>
      <c r="V9" s="355" t="s">
        <v>406</v>
      </c>
      <c r="W9" s="355" t="s">
        <v>406</v>
      </c>
      <c r="X9" s="355" t="s">
        <v>406</v>
      </c>
      <c r="Y9" s="355" t="s">
        <v>406</v>
      </c>
      <c r="Z9" s="355">
        <v>22</v>
      </c>
      <c r="AA9" s="355">
        <v>20</v>
      </c>
      <c r="AB9" s="355">
        <v>90</v>
      </c>
      <c r="AC9" s="355">
        <v>196</v>
      </c>
      <c r="AD9" s="355">
        <v>122</v>
      </c>
      <c r="AE9" s="355">
        <v>162</v>
      </c>
      <c r="AF9" s="355">
        <v>174</v>
      </c>
      <c r="AG9" s="355">
        <v>541</v>
      </c>
      <c r="AH9" s="355">
        <v>574</v>
      </c>
      <c r="AI9" s="355">
        <v>636</v>
      </c>
      <c r="AJ9" s="355">
        <v>841</v>
      </c>
      <c r="AK9" s="355">
        <v>1385.6</v>
      </c>
      <c r="AL9" s="355">
        <v>1777</v>
      </c>
      <c r="AM9" s="355">
        <v>1980</v>
      </c>
      <c r="AN9" s="355">
        <v>2146</v>
      </c>
      <c r="AO9" s="355">
        <v>2296</v>
      </c>
      <c r="AP9" s="355">
        <v>2419</v>
      </c>
      <c r="AQ9" s="355">
        <v>2506</v>
      </c>
      <c r="AR9" s="355">
        <v>2652.7289999999998</v>
      </c>
      <c r="AS9" s="355">
        <v>2867.1709999999998</v>
      </c>
      <c r="AT9" s="355">
        <v>3328.549</v>
      </c>
      <c r="AU9" s="355">
        <v>3945.2429999999999</v>
      </c>
      <c r="AV9" s="355">
        <v>4566.0839999999998</v>
      </c>
      <c r="AW9" s="355">
        <v>5028.2650000000003</v>
      </c>
      <c r="AX9" s="355">
        <v>5228.0419039999988</v>
      </c>
      <c r="AY9" s="355">
        <v>5429.9853480000011</v>
      </c>
      <c r="AZ9" s="355">
        <v>5569.4310189999987</v>
      </c>
      <c r="BA9" s="355">
        <v>5497.5839939999996</v>
      </c>
      <c r="BB9" s="355">
        <v>5404.9490960500016</v>
      </c>
      <c r="BC9" s="355">
        <v>5344.729778154182</v>
      </c>
      <c r="BD9" s="355">
        <v>5258.2568189613457</v>
      </c>
      <c r="BE9" s="355">
        <v>5282.4738553494062</v>
      </c>
      <c r="BF9" s="355">
        <v>5405.2261763595543</v>
      </c>
      <c r="BG9" s="355">
        <v>5029.8907191137514</v>
      </c>
      <c r="BH9" s="355">
        <v>5200.1683993846509</v>
      </c>
      <c r="BI9" s="355">
        <v>5262.5853160000006</v>
      </c>
      <c r="BJ9" s="355">
        <v>5369.7323449999994</v>
      </c>
      <c r="BK9" s="355">
        <v>5453.8794029999999</v>
      </c>
      <c r="BL9" s="355">
        <v>5368.0309110000007</v>
      </c>
      <c r="BM9" s="355">
        <v>5469.598512999999</v>
      </c>
      <c r="BN9" s="355">
        <v>5405.463205</v>
      </c>
      <c r="BO9" s="355">
        <v>5577.661986000001</v>
      </c>
      <c r="BP9" s="355">
        <v>5877.8337030000002</v>
      </c>
      <c r="BQ9" s="355">
        <v>5949.4745670000002</v>
      </c>
      <c r="BR9" s="355">
        <v>5996.8369509999993</v>
      </c>
      <c r="BS9" s="355">
        <v>5971.5869619999994</v>
      </c>
      <c r="BT9" s="355">
        <v>5801.1453980000015</v>
      </c>
      <c r="BU9" s="355">
        <v>5495.2191090723245</v>
      </c>
      <c r="BV9" s="355">
        <v>5766.8046048306296</v>
      </c>
      <c r="BW9" s="355">
        <v>5739.3853962903686</v>
      </c>
      <c r="BX9" s="363">
        <v>5864.9983109500845</v>
      </c>
      <c r="BY9" s="363">
        <v>6026.4132255242748</v>
      </c>
      <c r="BZ9" s="356">
        <v>6191.0687866816161</v>
      </c>
    </row>
    <row r="10" spans="1:78" s="52" customFormat="1" x14ac:dyDescent="0.2">
      <c r="A10" s="45"/>
      <c r="B10" s="120" t="s">
        <v>447</v>
      </c>
      <c r="C10" s="45"/>
      <c r="D10" s="355" t="s">
        <v>406</v>
      </c>
      <c r="E10" s="355" t="s">
        <v>406</v>
      </c>
      <c r="F10" s="355" t="s">
        <v>406</v>
      </c>
      <c r="G10" s="355" t="s">
        <v>406</v>
      </c>
      <c r="H10" s="355" t="s">
        <v>406</v>
      </c>
      <c r="I10" s="355" t="s">
        <v>406</v>
      </c>
      <c r="J10" s="355" t="s">
        <v>406</v>
      </c>
      <c r="K10" s="355" t="s">
        <v>406</v>
      </c>
      <c r="L10" s="355" t="s">
        <v>406</v>
      </c>
      <c r="M10" s="355" t="s">
        <v>406</v>
      </c>
      <c r="N10" s="355" t="s">
        <v>406</v>
      </c>
      <c r="O10" s="355" t="s">
        <v>406</v>
      </c>
      <c r="P10" s="355" t="s">
        <v>406</v>
      </c>
      <c r="Q10" s="355" t="s">
        <v>406</v>
      </c>
      <c r="R10" s="355" t="s">
        <v>406</v>
      </c>
      <c r="S10" s="355" t="s">
        <v>406</v>
      </c>
      <c r="T10" s="355" t="s">
        <v>406</v>
      </c>
      <c r="U10" s="355" t="s">
        <v>406</v>
      </c>
      <c r="V10" s="355" t="s">
        <v>406</v>
      </c>
      <c r="W10" s="355" t="s">
        <v>406</v>
      </c>
      <c r="X10" s="355" t="s">
        <v>406</v>
      </c>
      <c r="Y10" s="355" t="s">
        <v>406</v>
      </c>
      <c r="Z10" s="355" t="s">
        <v>406</v>
      </c>
      <c r="AA10" s="355" t="s">
        <v>406</v>
      </c>
      <c r="AB10" s="355" t="s">
        <v>406</v>
      </c>
      <c r="AC10" s="355" t="s">
        <v>406</v>
      </c>
      <c r="AD10" s="355" t="s">
        <v>406</v>
      </c>
      <c r="AE10" s="355" t="s">
        <v>406</v>
      </c>
      <c r="AF10" s="355" t="s">
        <v>406</v>
      </c>
      <c r="AG10" s="355" t="s">
        <v>406</v>
      </c>
      <c r="AH10" s="355" t="s">
        <v>406</v>
      </c>
      <c r="AI10" s="355" t="s">
        <v>406</v>
      </c>
      <c r="AJ10" s="355" t="s">
        <v>406</v>
      </c>
      <c r="AK10" s="355" t="s">
        <v>406</v>
      </c>
      <c r="AL10" s="355" t="s">
        <v>406</v>
      </c>
      <c r="AM10" s="355" t="s">
        <v>406</v>
      </c>
      <c r="AN10" s="355" t="s">
        <v>406</v>
      </c>
      <c r="AO10" s="355" t="s">
        <v>406</v>
      </c>
      <c r="AP10" s="355" t="s">
        <v>406</v>
      </c>
      <c r="AQ10" s="355" t="s">
        <v>406</v>
      </c>
      <c r="AR10" s="355" t="s">
        <v>406</v>
      </c>
      <c r="AS10" s="355" t="s">
        <v>406</v>
      </c>
      <c r="AT10" s="355" t="s">
        <v>406</v>
      </c>
      <c r="AU10" s="355" t="s">
        <v>406</v>
      </c>
      <c r="AV10" s="355" t="s">
        <v>406</v>
      </c>
      <c r="AW10" s="355" t="s">
        <v>406</v>
      </c>
      <c r="AX10" s="355">
        <v>1308.5634420000383</v>
      </c>
      <c r="AY10" s="355">
        <v>1640.2769817999344</v>
      </c>
      <c r="AZ10" s="355">
        <v>1990.7376319759783</v>
      </c>
      <c r="BA10" s="355">
        <v>2242.2150966862773</v>
      </c>
      <c r="BB10" s="355">
        <v>2480.1925472964745</v>
      </c>
      <c r="BC10" s="355">
        <v>2753.0026466072081</v>
      </c>
      <c r="BD10" s="355">
        <v>3053.0684534672382</v>
      </c>
      <c r="BE10" s="355">
        <v>3481.9717405472043</v>
      </c>
      <c r="BF10" s="355">
        <v>4199.332684970158</v>
      </c>
      <c r="BG10" s="355">
        <v>4292.258269780411</v>
      </c>
      <c r="BH10" s="355">
        <v>4603.3960303730873</v>
      </c>
      <c r="BI10" s="355">
        <v>4949.5769554409108</v>
      </c>
      <c r="BJ10" s="355">
        <v>5195.0334294040358</v>
      </c>
      <c r="BK10" s="355">
        <v>5579.7007413789333</v>
      </c>
      <c r="BL10" s="355">
        <v>6111.8128355627241</v>
      </c>
      <c r="BM10" s="355">
        <v>6947.1654035862148</v>
      </c>
      <c r="BN10" s="355">
        <v>7349.7853795119054</v>
      </c>
      <c r="BO10" s="355">
        <v>8026.1615392231415</v>
      </c>
      <c r="BP10" s="355">
        <v>8749.8103466936554</v>
      </c>
      <c r="BQ10" s="355">
        <v>8945.1177198424903</v>
      </c>
      <c r="BR10" s="355">
        <v>9221.9510450522685</v>
      </c>
      <c r="BS10" s="355">
        <v>9488.978110994547</v>
      </c>
      <c r="BT10" s="355">
        <v>9348.6610615558184</v>
      </c>
      <c r="BU10" s="355">
        <v>9034.6786544044935</v>
      </c>
      <c r="BV10" s="355">
        <v>9340.1833831642398</v>
      </c>
      <c r="BW10" s="355">
        <v>9281.0240605332674</v>
      </c>
      <c r="BX10" s="363">
        <v>8763.8090988749882</v>
      </c>
      <c r="BY10" s="363">
        <v>9015.6479992725399</v>
      </c>
      <c r="BZ10" s="356">
        <v>9265.9320448742219</v>
      </c>
    </row>
    <row r="11" spans="1:78" s="52" customFormat="1" x14ac:dyDescent="0.2">
      <c r="A11" s="45"/>
      <c r="B11" s="120" t="s">
        <v>448</v>
      </c>
      <c r="C11" s="45"/>
      <c r="D11" s="355" t="s">
        <v>406</v>
      </c>
      <c r="E11" s="355" t="s">
        <v>406</v>
      </c>
      <c r="F11" s="355" t="s">
        <v>406</v>
      </c>
      <c r="G11" s="355" t="s">
        <v>406</v>
      </c>
      <c r="H11" s="355" t="s">
        <v>406</v>
      </c>
      <c r="I11" s="355" t="s">
        <v>406</v>
      </c>
      <c r="J11" s="355" t="s">
        <v>406</v>
      </c>
      <c r="K11" s="355" t="s">
        <v>406</v>
      </c>
      <c r="L11" s="355" t="s">
        <v>406</v>
      </c>
      <c r="M11" s="355" t="s">
        <v>406</v>
      </c>
      <c r="N11" s="355" t="s">
        <v>406</v>
      </c>
      <c r="O11" s="355" t="s">
        <v>406</v>
      </c>
      <c r="P11" s="355" t="s">
        <v>406</v>
      </c>
      <c r="Q11" s="355" t="s">
        <v>406</v>
      </c>
      <c r="R11" s="355" t="s">
        <v>406</v>
      </c>
      <c r="S11" s="355" t="s">
        <v>406</v>
      </c>
      <c r="T11" s="355" t="s">
        <v>406</v>
      </c>
      <c r="U11" s="355" t="s">
        <v>406</v>
      </c>
      <c r="V11" s="355" t="s">
        <v>406</v>
      </c>
      <c r="W11" s="355" t="s">
        <v>406</v>
      </c>
      <c r="X11" s="355" t="s">
        <v>406</v>
      </c>
      <c r="Y11" s="355" t="s">
        <v>406</v>
      </c>
      <c r="Z11" s="355" t="s">
        <v>406</v>
      </c>
      <c r="AA11" s="355" t="s">
        <v>406</v>
      </c>
      <c r="AB11" s="355" t="s">
        <v>406</v>
      </c>
      <c r="AC11" s="355" t="s">
        <v>406</v>
      </c>
      <c r="AD11" s="355" t="s">
        <v>406</v>
      </c>
      <c r="AE11" s="355" t="s">
        <v>406</v>
      </c>
      <c r="AF11" s="355" t="s">
        <v>406</v>
      </c>
      <c r="AG11" s="355" t="s">
        <v>406</v>
      </c>
      <c r="AH11" s="355" t="s">
        <v>406</v>
      </c>
      <c r="AI11" s="355" t="s">
        <v>406</v>
      </c>
      <c r="AJ11" s="355" t="s">
        <v>406</v>
      </c>
      <c r="AK11" s="355" t="s">
        <v>406</v>
      </c>
      <c r="AL11" s="355" t="s">
        <v>406</v>
      </c>
      <c r="AM11" s="355" t="s">
        <v>406</v>
      </c>
      <c r="AN11" s="355" t="s">
        <v>406</v>
      </c>
      <c r="AO11" s="355" t="s">
        <v>406</v>
      </c>
      <c r="AP11" s="355" t="s">
        <v>406</v>
      </c>
      <c r="AQ11" s="355" t="s">
        <v>406</v>
      </c>
      <c r="AR11" s="355" t="s">
        <v>406</v>
      </c>
      <c r="AS11" s="355" t="s">
        <v>406</v>
      </c>
      <c r="AT11" s="355" t="s">
        <v>406</v>
      </c>
      <c r="AU11" s="355" t="s">
        <v>406</v>
      </c>
      <c r="AV11" s="355" t="s">
        <v>406</v>
      </c>
      <c r="AW11" s="355" t="s">
        <v>406</v>
      </c>
      <c r="AX11" s="355">
        <v>3566.6305739999607</v>
      </c>
      <c r="AY11" s="355">
        <v>3804.4043642000647</v>
      </c>
      <c r="AZ11" s="355">
        <v>3819.5933140240209</v>
      </c>
      <c r="BA11" s="355">
        <v>3436.5970323137235</v>
      </c>
      <c r="BB11" s="355">
        <v>3179.6625766535249</v>
      </c>
      <c r="BC11" s="355">
        <v>2966.3833413927578</v>
      </c>
      <c r="BD11" s="355">
        <v>2851.0551250032404</v>
      </c>
      <c r="BE11" s="355">
        <v>2824.2625689397278</v>
      </c>
      <c r="BF11" s="355">
        <v>3031.6314852320297</v>
      </c>
      <c r="BG11" s="355">
        <v>3027.5829635595874</v>
      </c>
      <c r="BH11" s="355">
        <v>3354.006205881341</v>
      </c>
      <c r="BI11" s="355">
        <v>3716.0428635590897</v>
      </c>
      <c r="BJ11" s="355">
        <v>4275.7818115959699</v>
      </c>
      <c r="BK11" s="355">
        <v>4698.2204506210655</v>
      </c>
      <c r="BL11" s="355">
        <v>5623.5974154372798</v>
      </c>
      <c r="BM11" s="355">
        <v>7572.4672614137844</v>
      </c>
      <c r="BN11" s="355">
        <v>8671.7417164880899</v>
      </c>
      <c r="BO11" s="355">
        <v>9216.4665977768636</v>
      </c>
      <c r="BP11" s="355">
        <v>9271.9875623063435</v>
      </c>
      <c r="BQ11" s="355">
        <v>9275.2153861575061</v>
      </c>
      <c r="BR11" s="355">
        <v>9097.7775589477278</v>
      </c>
      <c r="BS11" s="355">
        <v>8783.1485740054559</v>
      </c>
      <c r="BT11" s="355">
        <v>8290.7934594441886</v>
      </c>
      <c r="BU11" s="355">
        <v>7850.4880878474341</v>
      </c>
      <c r="BV11" s="355">
        <v>8733.1908274278539</v>
      </c>
      <c r="BW11" s="355">
        <v>8921.693897868312</v>
      </c>
      <c r="BX11" s="363">
        <v>8887.8390898758371</v>
      </c>
      <c r="BY11" s="363">
        <v>9032.4769830292862</v>
      </c>
      <c r="BZ11" s="356">
        <v>9188.556055751802</v>
      </c>
    </row>
    <row r="12" spans="1:78" s="52" customFormat="1" x14ac:dyDescent="0.2">
      <c r="A12" s="45"/>
      <c r="B12" s="263" t="s">
        <v>449</v>
      </c>
      <c r="C12" s="45"/>
      <c r="D12" s="355" t="s">
        <v>406</v>
      </c>
      <c r="E12" s="355" t="s">
        <v>406</v>
      </c>
      <c r="F12" s="355" t="s">
        <v>406</v>
      </c>
      <c r="G12" s="355" t="s">
        <v>406</v>
      </c>
      <c r="H12" s="355" t="s">
        <v>406</v>
      </c>
      <c r="I12" s="355" t="s">
        <v>406</v>
      </c>
      <c r="J12" s="355" t="s">
        <v>406</v>
      </c>
      <c r="K12" s="355" t="s">
        <v>406</v>
      </c>
      <c r="L12" s="355" t="s">
        <v>406</v>
      </c>
      <c r="M12" s="355" t="s">
        <v>406</v>
      </c>
      <c r="N12" s="355" t="s">
        <v>406</v>
      </c>
      <c r="O12" s="355" t="s">
        <v>406</v>
      </c>
      <c r="P12" s="355" t="s">
        <v>406</v>
      </c>
      <c r="Q12" s="355" t="s">
        <v>406</v>
      </c>
      <c r="R12" s="355" t="s">
        <v>406</v>
      </c>
      <c r="S12" s="355" t="s">
        <v>406</v>
      </c>
      <c r="T12" s="355" t="s">
        <v>406</v>
      </c>
      <c r="U12" s="355" t="s">
        <v>406</v>
      </c>
      <c r="V12" s="355" t="s">
        <v>406</v>
      </c>
      <c r="W12" s="355" t="s">
        <v>406</v>
      </c>
      <c r="X12" s="355" t="s">
        <v>406</v>
      </c>
      <c r="Y12" s="355" t="s">
        <v>406</v>
      </c>
      <c r="Z12" s="355" t="s">
        <v>406</v>
      </c>
      <c r="AA12" s="355" t="s">
        <v>406</v>
      </c>
      <c r="AB12" s="355" t="s">
        <v>406</v>
      </c>
      <c r="AC12" s="355" t="s">
        <v>406</v>
      </c>
      <c r="AD12" s="355" t="s">
        <v>406</v>
      </c>
      <c r="AE12" s="355" t="s">
        <v>406</v>
      </c>
      <c r="AF12" s="355" t="s">
        <v>406</v>
      </c>
      <c r="AG12" s="355" t="s">
        <v>406</v>
      </c>
      <c r="AH12" s="355" t="s">
        <v>406</v>
      </c>
      <c r="AI12" s="355" t="s">
        <v>406</v>
      </c>
      <c r="AJ12" s="355" t="s">
        <v>406</v>
      </c>
      <c r="AK12" s="355" t="s">
        <v>406</v>
      </c>
      <c r="AL12" s="355" t="s">
        <v>406</v>
      </c>
      <c r="AM12" s="355" t="s">
        <v>406</v>
      </c>
      <c r="AN12" s="355" t="s">
        <v>406</v>
      </c>
      <c r="AO12" s="355" t="s">
        <v>406</v>
      </c>
      <c r="AP12" s="355" t="s">
        <v>406</v>
      </c>
      <c r="AQ12" s="355" t="s">
        <v>406</v>
      </c>
      <c r="AR12" s="355" t="s">
        <v>406</v>
      </c>
      <c r="AS12" s="355" t="s">
        <v>406</v>
      </c>
      <c r="AT12" s="355" t="s">
        <v>406</v>
      </c>
      <c r="AU12" s="355" t="s">
        <v>406</v>
      </c>
      <c r="AV12" s="355" t="s">
        <v>406</v>
      </c>
      <c r="AW12" s="355" t="s">
        <v>406</v>
      </c>
      <c r="AX12" s="355" t="s">
        <v>406</v>
      </c>
      <c r="AY12" s="355" t="s">
        <v>406</v>
      </c>
      <c r="AZ12" s="355" t="s">
        <v>406</v>
      </c>
      <c r="BA12" s="355" t="s">
        <v>406</v>
      </c>
      <c r="BB12" s="355" t="s">
        <v>406</v>
      </c>
      <c r="BC12" s="355" t="s">
        <v>406</v>
      </c>
      <c r="BD12" s="355" t="s">
        <v>406</v>
      </c>
      <c r="BE12" s="355" t="s">
        <v>406</v>
      </c>
      <c r="BF12" s="355" t="s">
        <v>406</v>
      </c>
      <c r="BG12" s="355" t="s">
        <v>406</v>
      </c>
      <c r="BH12" s="355" t="s">
        <v>406</v>
      </c>
      <c r="BI12" s="355" t="s">
        <v>406</v>
      </c>
      <c r="BJ12" s="355">
        <v>378.67377499999998</v>
      </c>
      <c r="BK12" s="355">
        <v>421.67804699999999</v>
      </c>
      <c r="BL12" s="355">
        <v>1863.213853579424</v>
      </c>
      <c r="BM12" s="355">
        <v>4769.8138420000005</v>
      </c>
      <c r="BN12" s="355">
        <v>6358.6353639999998</v>
      </c>
      <c r="BO12" s="355">
        <v>7201.4408910000002</v>
      </c>
      <c r="BP12" s="355">
        <v>7480.1284109999988</v>
      </c>
      <c r="BQ12" s="355">
        <v>7686.8701579999997</v>
      </c>
      <c r="BR12" s="355">
        <v>7627.6554859999978</v>
      </c>
      <c r="BS12" s="355">
        <v>7440.5281909999994</v>
      </c>
      <c r="BT12" s="355">
        <v>7054.4348669999981</v>
      </c>
      <c r="BU12" s="355">
        <v>6746.68609788306</v>
      </c>
      <c r="BV12" s="355">
        <v>7606.1266504964897</v>
      </c>
      <c r="BW12" s="355">
        <v>7838.3280232489597</v>
      </c>
      <c r="BX12" s="363">
        <v>8006.6260597703231</v>
      </c>
      <c r="BY12" s="363">
        <v>8136.923369706079</v>
      </c>
      <c r="BZ12" s="356">
        <v>8277.5274871307956</v>
      </c>
    </row>
    <row r="13" spans="1:78" s="52" customFormat="1" ht="26.25" customHeight="1" x14ac:dyDescent="0.2">
      <c r="A13" s="45"/>
      <c r="B13" s="120" t="s">
        <v>450</v>
      </c>
      <c r="C13" s="45"/>
      <c r="D13" s="355" t="s">
        <v>406</v>
      </c>
      <c r="E13" s="355" t="s">
        <v>406</v>
      </c>
      <c r="F13" s="355" t="s">
        <v>406</v>
      </c>
      <c r="G13" s="355" t="s">
        <v>406</v>
      </c>
      <c r="H13" s="355" t="s">
        <v>406</v>
      </c>
      <c r="I13" s="355" t="s">
        <v>406</v>
      </c>
      <c r="J13" s="355" t="s">
        <v>406</v>
      </c>
      <c r="K13" s="355" t="s">
        <v>406</v>
      </c>
      <c r="L13" s="355" t="s">
        <v>406</v>
      </c>
      <c r="M13" s="355" t="s">
        <v>406</v>
      </c>
      <c r="N13" s="355" t="s">
        <v>406</v>
      </c>
      <c r="O13" s="355" t="s">
        <v>406</v>
      </c>
      <c r="P13" s="355" t="s">
        <v>406</v>
      </c>
      <c r="Q13" s="355" t="s">
        <v>406</v>
      </c>
      <c r="R13" s="355" t="s">
        <v>406</v>
      </c>
      <c r="S13" s="355" t="s">
        <v>406</v>
      </c>
      <c r="T13" s="355" t="s">
        <v>406</v>
      </c>
      <c r="U13" s="355" t="s">
        <v>406</v>
      </c>
      <c r="V13" s="355" t="s">
        <v>406</v>
      </c>
      <c r="W13" s="355" t="s">
        <v>406</v>
      </c>
      <c r="X13" s="355" t="s">
        <v>406</v>
      </c>
      <c r="Y13" s="355" t="s">
        <v>406</v>
      </c>
      <c r="Z13" s="355" t="s">
        <v>406</v>
      </c>
      <c r="AA13" s="355" t="s">
        <v>406</v>
      </c>
      <c r="AB13" s="355" t="s">
        <v>406</v>
      </c>
      <c r="AC13" s="355" t="s">
        <v>406</v>
      </c>
      <c r="AD13" s="355" t="s">
        <v>406</v>
      </c>
      <c r="AE13" s="355" t="s">
        <v>406</v>
      </c>
      <c r="AF13" s="355" t="s">
        <v>406</v>
      </c>
      <c r="AG13" s="355" t="s">
        <v>406</v>
      </c>
      <c r="AH13" s="355" t="s">
        <v>406</v>
      </c>
      <c r="AI13" s="355" t="s">
        <v>406</v>
      </c>
      <c r="AJ13" s="355" t="s">
        <v>406</v>
      </c>
      <c r="AK13" s="355" t="s">
        <v>406</v>
      </c>
      <c r="AL13" s="355" t="s">
        <v>406</v>
      </c>
      <c r="AM13" s="355" t="s">
        <v>406</v>
      </c>
      <c r="AN13" s="355" t="s">
        <v>406</v>
      </c>
      <c r="AO13" s="355" t="s">
        <v>406</v>
      </c>
      <c r="AP13" s="355" t="s">
        <v>406</v>
      </c>
      <c r="AQ13" s="355" t="s">
        <v>406</v>
      </c>
      <c r="AR13" s="355" t="s">
        <v>406</v>
      </c>
      <c r="AS13" s="355" t="s">
        <v>406</v>
      </c>
      <c r="AT13" s="355" t="s">
        <v>406</v>
      </c>
      <c r="AU13" s="355" t="s">
        <v>406</v>
      </c>
      <c r="AV13" s="355" t="s">
        <v>406</v>
      </c>
      <c r="AW13" s="355" t="s">
        <v>406</v>
      </c>
      <c r="AX13" s="355">
        <f t="shared" ref="AX13:BT13" si="2">SUM(AX9:AX10)</f>
        <v>6536.6053460000367</v>
      </c>
      <c r="AY13" s="355">
        <f t="shared" si="2"/>
        <v>7070.2623297999353</v>
      </c>
      <c r="AZ13" s="355">
        <f t="shared" si="2"/>
        <v>7560.1686509759766</v>
      </c>
      <c r="BA13" s="355">
        <f t="shared" si="2"/>
        <v>7739.7990906862769</v>
      </c>
      <c r="BB13" s="355">
        <f t="shared" si="2"/>
        <v>7885.1416433464765</v>
      </c>
      <c r="BC13" s="355">
        <f t="shared" si="2"/>
        <v>8097.7324247613906</v>
      </c>
      <c r="BD13" s="355">
        <f t="shared" si="2"/>
        <v>8311.3252724285849</v>
      </c>
      <c r="BE13" s="355">
        <f t="shared" si="2"/>
        <v>8764.44559589661</v>
      </c>
      <c r="BF13" s="355">
        <f t="shared" si="2"/>
        <v>9604.5588613297114</v>
      </c>
      <c r="BG13" s="355">
        <f t="shared" si="2"/>
        <v>9322.1489888941614</v>
      </c>
      <c r="BH13" s="355">
        <f t="shared" si="2"/>
        <v>9803.5644297577383</v>
      </c>
      <c r="BI13" s="355">
        <f t="shared" si="2"/>
        <v>10212.162271440911</v>
      </c>
      <c r="BJ13" s="355">
        <f t="shared" si="2"/>
        <v>10564.765774404035</v>
      </c>
      <c r="BK13" s="355">
        <f t="shared" si="2"/>
        <v>11033.580144378933</v>
      </c>
      <c r="BL13" s="355">
        <f t="shared" si="2"/>
        <v>11479.843746562725</v>
      </c>
      <c r="BM13" s="355">
        <f t="shared" si="2"/>
        <v>12416.763916586213</v>
      </c>
      <c r="BN13" s="355">
        <f t="shared" si="2"/>
        <v>12755.248584511904</v>
      </c>
      <c r="BO13" s="355">
        <f t="shared" si="2"/>
        <v>13603.823525223142</v>
      </c>
      <c r="BP13" s="355">
        <f t="shared" si="2"/>
        <v>14627.644049693656</v>
      </c>
      <c r="BQ13" s="355">
        <f t="shared" si="2"/>
        <v>14894.59228684249</v>
      </c>
      <c r="BR13" s="355">
        <f t="shared" si="2"/>
        <v>15218.787996052268</v>
      </c>
      <c r="BS13" s="355">
        <f t="shared" si="2"/>
        <v>15460.565072994546</v>
      </c>
      <c r="BT13" s="355">
        <f t="shared" si="2"/>
        <v>15149.806459555821</v>
      </c>
      <c r="BU13" s="355">
        <f t="shared" ref="BU13:BZ13" si="3">SUM(BU9:BU10)</f>
        <v>14529.897763476818</v>
      </c>
      <c r="BV13" s="355">
        <f t="shared" si="3"/>
        <v>15106.987987994869</v>
      </c>
      <c r="BW13" s="355">
        <f t="shared" si="3"/>
        <v>15020.409456823636</v>
      </c>
      <c r="BX13" s="363">
        <f t="shared" si="3"/>
        <v>14628.807409825073</v>
      </c>
      <c r="BY13" s="363">
        <f t="shared" si="3"/>
        <v>15042.061224796815</v>
      </c>
      <c r="BZ13" s="356">
        <f t="shared" si="3"/>
        <v>15457.000831555837</v>
      </c>
    </row>
    <row r="14" spans="1:78" s="52" customFormat="1" x14ac:dyDescent="0.2">
      <c r="A14" s="45"/>
      <c r="B14" s="120" t="s">
        <v>451</v>
      </c>
      <c r="C14" s="45"/>
      <c r="D14" s="355" t="s">
        <v>406</v>
      </c>
      <c r="E14" s="355" t="s">
        <v>406</v>
      </c>
      <c r="F14" s="355" t="s">
        <v>406</v>
      </c>
      <c r="G14" s="355" t="s">
        <v>406</v>
      </c>
      <c r="H14" s="355" t="s">
        <v>406</v>
      </c>
      <c r="I14" s="355" t="s">
        <v>406</v>
      </c>
      <c r="J14" s="355" t="s">
        <v>406</v>
      </c>
      <c r="K14" s="355" t="s">
        <v>406</v>
      </c>
      <c r="L14" s="355" t="s">
        <v>406</v>
      </c>
      <c r="M14" s="355" t="s">
        <v>406</v>
      </c>
      <c r="N14" s="355" t="s">
        <v>406</v>
      </c>
      <c r="O14" s="355" t="s">
        <v>406</v>
      </c>
      <c r="P14" s="355" t="s">
        <v>406</v>
      </c>
      <c r="Q14" s="355" t="s">
        <v>406</v>
      </c>
      <c r="R14" s="355" t="s">
        <v>406</v>
      </c>
      <c r="S14" s="355" t="s">
        <v>406</v>
      </c>
      <c r="T14" s="355" t="s">
        <v>406</v>
      </c>
      <c r="U14" s="355" t="s">
        <v>406</v>
      </c>
      <c r="V14" s="355" t="s">
        <v>406</v>
      </c>
      <c r="W14" s="355" t="s">
        <v>406</v>
      </c>
      <c r="X14" s="355" t="s">
        <v>406</v>
      </c>
      <c r="Y14" s="355" t="s">
        <v>406</v>
      </c>
      <c r="Z14" s="355" t="s">
        <v>406</v>
      </c>
      <c r="AA14" s="355" t="s">
        <v>406</v>
      </c>
      <c r="AB14" s="355">
        <v>15</v>
      </c>
      <c r="AC14" s="355">
        <v>29</v>
      </c>
      <c r="AD14" s="355">
        <v>16</v>
      </c>
      <c r="AE14" s="355">
        <v>32</v>
      </c>
      <c r="AF14" s="355">
        <v>27</v>
      </c>
      <c r="AG14" s="355">
        <v>143</v>
      </c>
      <c r="AH14" s="355">
        <v>147</v>
      </c>
      <c r="AI14" s="355">
        <v>157</v>
      </c>
      <c r="AJ14" s="355">
        <v>183</v>
      </c>
      <c r="AK14" s="355">
        <v>270</v>
      </c>
      <c r="AL14" s="355">
        <v>351</v>
      </c>
      <c r="AM14" s="355">
        <v>536</v>
      </c>
      <c r="AN14" s="355">
        <v>687</v>
      </c>
      <c r="AO14" s="355">
        <v>881</v>
      </c>
      <c r="AP14" s="355">
        <v>996</v>
      </c>
      <c r="AQ14" s="355">
        <v>1030</v>
      </c>
      <c r="AR14" s="355">
        <v>1070.72</v>
      </c>
      <c r="AS14" s="355">
        <v>1365.366</v>
      </c>
      <c r="AT14" s="355">
        <v>1766.7919999999999</v>
      </c>
      <c r="AU14" s="355">
        <v>2413.4090000000001</v>
      </c>
      <c r="AV14" s="355">
        <v>3246.0120000000002</v>
      </c>
      <c r="AW14" s="355">
        <v>4188.58</v>
      </c>
      <c r="AX14" s="355">
        <v>4875.1940159999995</v>
      </c>
      <c r="AY14" s="355">
        <v>5444.6813459999994</v>
      </c>
      <c r="AZ14" s="355">
        <v>5810.3309459999991</v>
      </c>
      <c r="BA14" s="355">
        <v>5678.8121290000008</v>
      </c>
      <c r="BB14" s="355">
        <v>5659.8551239499993</v>
      </c>
      <c r="BC14" s="355">
        <v>5719.3859879999654</v>
      </c>
      <c r="BD14" s="355">
        <v>5904.123578470475</v>
      </c>
      <c r="BE14" s="355">
        <v>6306.2343094869357</v>
      </c>
      <c r="BF14" s="355">
        <v>7230.9641702021872</v>
      </c>
      <c r="BG14" s="355">
        <v>7319.8412333400011</v>
      </c>
      <c r="BH14" s="355">
        <v>7957.4022362544338</v>
      </c>
      <c r="BI14" s="355">
        <v>8665.6198189999996</v>
      </c>
      <c r="BJ14" s="355">
        <v>9470.8152410000057</v>
      </c>
      <c r="BK14" s="355">
        <v>10277.921191999998</v>
      </c>
      <c r="BL14" s="355">
        <v>11735.410251000005</v>
      </c>
      <c r="BM14" s="355">
        <v>14519.632664999999</v>
      </c>
      <c r="BN14" s="355">
        <v>16021.527095999996</v>
      </c>
      <c r="BO14" s="355">
        <v>17242.628137000003</v>
      </c>
      <c r="BP14" s="355">
        <v>18021.797909000001</v>
      </c>
      <c r="BQ14" s="355">
        <v>18220.333105999998</v>
      </c>
      <c r="BR14" s="355">
        <v>18319.728603999996</v>
      </c>
      <c r="BS14" s="355">
        <v>18272.126685000003</v>
      </c>
      <c r="BT14" s="355">
        <v>17639.454521000007</v>
      </c>
      <c r="BU14" s="355">
        <v>16885.166742251928</v>
      </c>
      <c r="BV14" s="355">
        <v>18073.374210592094</v>
      </c>
      <c r="BW14" s="355">
        <v>18202.717958401579</v>
      </c>
      <c r="BX14" s="363">
        <v>17651.648188750827</v>
      </c>
      <c r="BY14" s="363">
        <v>18048.124982301826</v>
      </c>
      <c r="BZ14" s="356">
        <v>18454.488100626026</v>
      </c>
    </row>
    <row r="15" spans="1:78" s="52" customFormat="1" ht="26.25" customHeight="1" x14ac:dyDescent="0.2">
      <c r="A15" s="140"/>
      <c r="B15" s="140" t="s">
        <v>411</v>
      </c>
      <c r="C15" s="4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63"/>
      <c r="BY15" s="363"/>
      <c r="BZ15" s="356"/>
    </row>
    <row r="16" spans="1:78" s="52" customFormat="1" x14ac:dyDescent="0.2">
      <c r="A16" s="386"/>
      <c r="B16" s="62" t="s">
        <v>412</v>
      </c>
      <c r="C16" s="45"/>
      <c r="D16" s="355" t="s">
        <v>406</v>
      </c>
      <c r="E16" s="355" t="s">
        <v>406</v>
      </c>
      <c r="F16" s="355" t="s">
        <v>406</v>
      </c>
      <c r="G16" s="355" t="s">
        <v>406</v>
      </c>
      <c r="H16" s="355" t="s">
        <v>406</v>
      </c>
      <c r="I16" s="355" t="s">
        <v>406</v>
      </c>
      <c r="J16" s="355" t="s">
        <v>406</v>
      </c>
      <c r="K16" s="355" t="s">
        <v>406</v>
      </c>
      <c r="L16" s="355" t="s">
        <v>406</v>
      </c>
      <c r="M16" s="355" t="s">
        <v>406</v>
      </c>
      <c r="N16" s="355" t="s">
        <v>406</v>
      </c>
      <c r="O16" s="355" t="s">
        <v>406</v>
      </c>
      <c r="P16" s="355" t="s">
        <v>406</v>
      </c>
      <c r="Q16" s="355" t="s">
        <v>406</v>
      </c>
      <c r="R16" s="355" t="s">
        <v>406</v>
      </c>
      <c r="S16" s="355" t="s">
        <v>406</v>
      </c>
      <c r="T16" s="355" t="s">
        <v>406</v>
      </c>
      <c r="U16" s="355" t="s">
        <v>406</v>
      </c>
      <c r="V16" s="355" t="s">
        <v>406</v>
      </c>
      <c r="W16" s="355" t="s">
        <v>406</v>
      </c>
      <c r="X16" s="355" t="s">
        <v>406</v>
      </c>
      <c r="Y16" s="355" t="s">
        <v>406</v>
      </c>
      <c r="Z16" s="355" t="s">
        <v>406</v>
      </c>
      <c r="AA16" s="355" t="s">
        <v>406</v>
      </c>
      <c r="AB16" s="355" t="s">
        <v>406</v>
      </c>
      <c r="AC16" s="355" t="s">
        <v>406</v>
      </c>
      <c r="AD16" s="355" t="s">
        <v>406</v>
      </c>
      <c r="AE16" s="355" t="s">
        <v>406</v>
      </c>
      <c r="AF16" s="355" t="s">
        <v>406</v>
      </c>
      <c r="AG16" s="355" t="s">
        <v>406</v>
      </c>
      <c r="AH16" s="355" t="s">
        <v>406</v>
      </c>
      <c r="AI16" s="355" t="s">
        <v>406</v>
      </c>
      <c r="AJ16" s="355" t="s">
        <v>406</v>
      </c>
      <c r="AK16" s="355" t="s">
        <v>406</v>
      </c>
      <c r="AL16" s="355" t="s">
        <v>406</v>
      </c>
      <c r="AM16" s="355" t="s">
        <v>406</v>
      </c>
      <c r="AN16" s="355" t="s">
        <v>406</v>
      </c>
      <c r="AO16" s="355" t="s">
        <v>406</v>
      </c>
      <c r="AP16" s="355" t="s">
        <v>406</v>
      </c>
      <c r="AQ16" s="355" t="s">
        <v>406</v>
      </c>
      <c r="AR16" s="355" t="s">
        <v>406</v>
      </c>
      <c r="AS16" s="355" t="s">
        <v>406</v>
      </c>
      <c r="AT16" s="355" t="s">
        <v>406</v>
      </c>
      <c r="AU16" s="355" t="s">
        <v>406</v>
      </c>
      <c r="AV16" s="355" t="s">
        <v>406</v>
      </c>
      <c r="AW16" s="355" t="s">
        <v>406</v>
      </c>
      <c r="AX16" s="355" t="s">
        <v>406</v>
      </c>
      <c r="AY16" s="355" t="s">
        <v>406</v>
      </c>
      <c r="AZ16" s="355" t="s">
        <v>406</v>
      </c>
      <c r="BA16" s="355" t="s">
        <v>406</v>
      </c>
      <c r="BB16" s="355" t="s">
        <v>406</v>
      </c>
      <c r="BC16" s="355" t="s">
        <v>406</v>
      </c>
      <c r="BD16" s="355" t="s">
        <v>406</v>
      </c>
      <c r="BE16" s="355" t="s">
        <v>406</v>
      </c>
      <c r="BF16" s="355" t="s">
        <v>406</v>
      </c>
      <c r="BG16" s="355" t="s">
        <v>406</v>
      </c>
      <c r="BH16" s="355" t="s">
        <v>406</v>
      </c>
      <c r="BI16" s="355" t="s">
        <v>406</v>
      </c>
      <c r="BJ16" s="355" t="s">
        <v>406</v>
      </c>
      <c r="BK16" s="355" t="s">
        <v>406</v>
      </c>
      <c r="BL16" s="355">
        <v>1646.9585583274306</v>
      </c>
      <c r="BM16" s="355">
        <v>2732.7185734874533</v>
      </c>
      <c r="BN16" s="355">
        <v>3068.8441160952298</v>
      </c>
      <c r="BO16" s="355">
        <v>3399.1006602323869</v>
      </c>
      <c r="BP16" s="355">
        <v>3644.1718667287919</v>
      </c>
      <c r="BQ16" s="355">
        <v>3241.9422918321306</v>
      </c>
      <c r="BR16" s="355">
        <v>2411.6856133845986</v>
      </c>
      <c r="BS16" s="355">
        <v>1916.7666369866961</v>
      </c>
      <c r="BT16" s="355">
        <v>1636.6315206723273</v>
      </c>
      <c r="BU16" s="355">
        <v>1472.0375473085683</v>
      </c>
      <c r="BV16" s="355">
        <v>2377.1619451402689</v>
      </c>
      <c r="BW16" s="355">
        <v>2466.8370290650378</v>
      </c>
      <c r="BX16" s="363">
        <v>2373.0523658983584</v>
      </c>
      <c r="BY16" s="363">
        <v>2443.5074298954937</v>
      </c>
      <c r="BZ16" s="356">
        <v>2516.3700395966534</v>
      </c>
    </row>
    <row r="17" spans="1:78" s="52" customFormat="1" x14ac:dyDescent="0.2">
      <c r="A17" s="386"/>
      <c r="B17" s="62" t="s">
        <v>24</v>
      </c>
      <c r="C17" s="45"/>
      <c r="D17" s="355" t="s">
        <v>406</v>
      </c>
      <c r="E17" s="355" t="s">
        <v>406</v>
      </c>
      <c r="F17" s="355" t="s">
        <v>406</v>
      </c>
      <c r="G17" s="355" t="s">
        <v>406</v>
      </c>
      <c r="H17" s="355" t="s">
        <v>406</v>
      </c>
      <c r="I17" s="355" t="s">
        <v>406</v>
      </c>
      <c r="J17" s="355" t="s">
        <v>406</v>
      </c>
      <c r="K17" s="355" t="s">
        <v>406</v>
      </c>
      <c r="L17" s="355" t="s">
        <v>406</v>
      </c>
      <c r="M17" s="355" t="s">
        <v>406</v>
      </c>
      <c r="N17" s="355" t="s">
        <v>406</v>
      </c>
      <c r="O17" s="355" t="s">
        <v>406</v>
      </c>
      <c r="P17" s="355" t="s">
        <v>406</v>
      </c>
      <c r="Q17" s="355" t="s">
        <v>406</v>
      </c>
      <c r="R17" s="355" t="s">
        <v>406</v>
      </c>
      <c r="S17" s="355" t="s">
        <v>406</v>
      </c>
      <c r="T17" s="355" t="s">
        <v>406</v>
      </c>
      <c r="U17" s="355" t="s">
        <v>406</v>
      </c>
      <c r="V17" s="355" t="s">
        <v>406</v>
      </c>
      <c r="W17" s="355" t="s">
        <v>406</v>
      </c>
      <c r="X17" s="355" t="s">
        <v>406</v>
      </c>
      <c r="Y17" s="355" t="s">
        <v>406</v>
      </c>
      <c r="Z17" s="355" t="s">
        <v>406</v>
      </c>
      <c r="AA17" s="355" t="s">
        <v>406</v>
      </c>
      <c r="AB17" s="355" t="s">
        <v>406</v>
      </c>
      <c r="AC17" s="355" t="s">
        <v>406</v>
      </c>
      <c r="AD17" s="355" t="s">
        <v>406</v>
      </c>
      <c r="AE17" s="355" t="s">
        <v>406</v>
      </c>
      <c r="AF17" s="355" t="s">
        <v>406</v>
      </c>
      <c r="AG17" s="355" t="s">
        <v>406</v>
      </c>
      <c r="AH17" s="355" t="s">
        <v>406</v>
      </c>
      <c r="AI17" s="355" t="s">
        <v>406</v>
      </c>
      <c r="AJ17" s="355" t="s">
        <v>406</v>
      </c>
      <c r="AK17" s="355" t="s">
        <v>406</v>
      </c>
      <c r="AL17" s="355" t="s">
        <v>406</v>
      </c>
      <c r="AM17" s="355" t="s">
        <v>406</v>
      </c>
      <c r="AN17" s="355" t="s">
        <v>406</v>
      </c>
      <c r="AO17" s="355" t="s">
        <v>406</v>
      </c>
      <c r="AP17" s="355" t="s">
        <v>406</v>
      </c>
      <c r="AQ17" s="355" t="s">
        <v>406</v>
      </c>
      <c r="AR17" s="355" t="s">
        <v>406</v>
      </c>
      <c r="AS17" s="355" t="s">
        <v>406</v>
      </c>
      <c r="AT17" s="355" t="s">
        <v>406</v>
      </c>
      <c r="AU17" s="355" t="s">
        <v>406</v>
      </c>
      <c r="AV17" s="355" t="s">
        <v>406</v>
      </c>
      <c r="AW17" s="355" t="s">
        <v>406</v>
      </c>
      <c r="AX17" s="355" t="s">
        <v>406</v>
      </c>
      <c r="AY17" s="355" t="s">
        <v>406</v>
      </c>
      <c r="AZ17" s="355" t="s">
        <v>406</v>
      </c>
      <c r="BA17" s="355" t="s">
        <v>406</v>
      </c>
      <c r="BB17" s="355" t="s">
        <v>406</v>
      </c>
      <c r="BC17" s="355" t="s">
        <v>406</v>
      </c>
      <c r="BD17" s="355" t="s">
        <v>406</v>
      </c>
      <c r="BE17" s="355" t="s">
        <v>406</v>
      </c>
      <c r="BF17" s="355" t="s">
        <v>406</v>
      </c>
      <c r="BG17" s="355" t="s">
        <v>406</v>
      </c>
      <c r="BH17" s="355" t="s">
        <v>406</v>
      </c>
      <c r="BI17" s="355" t="s">
        <v>406</v>
      </c>
      <c r="BJ17" s="355" t="s">
        <v>406</v>
      </c>
      <c r="BK17" s="355" t="s">
        <v>406</v>
      </c>
      <c r="BL17" s="355">
        <v>4476.9210732179572</v>
      </c>
      <c r="BM17" s="355">
        <v>5069.1288261388017</v>
      </c>
      <c r="BN17" s="355">
        <v>5380.0316400709962</v>
      </c>
      <c r="BO17" s="355">
        <v>5751.430097558853</v>
      </c>
      <c r="BP17" s="355">
        <v>6054.4950272257229</v>
      </c>
      <c r="BQ17" s="355">
        <v>6194.2714010260988</v>
      </c>
      <c r="BR17" s="355">
        <v>6678.1472903271933</v>
      </c>
      <c r="BS17" s="355">
        <v>6946.5151764190032</v>
      </c>
      <c r="BT17" s="355">
        <v>6870.0617211736808</v>
      </c>
      <c r="BU17" s="355">
        <v>6636.6344023368538</v>
      </c>
      <c r="BV17" s="355">
        <v>6945.5669699398095</v>
      </c>
      <c r="BW17" s="355">
        <v>6973.1386429925351</v>
      </c>
      <c r="BX17" s="363">
        <v>6669.3448735434677</v>
      </c>
      <c r="BY17" s="363">
        <v>6851.615212021341</v>
      </c>
      <c r="BZ17" s="356">
        <v>7008.079820229631</v>
      </c>
    </row>
    <row r="18" spans="1:78" s="52" customFormat="1" x14ac:dyDescent="0.2">
      <c r="A18" s="386"/>
      <c r="B18" s="62" t="s">
        <v>413</v>
      </c>
      <c r="C18" s="45"/>
      <c r="D18" s="355" t="s">
        <v>406</v>
      </c>
      <c r="E18" s="355" t="s">
        <v>406</v>
      </c>
      <c r="F18" s="355" t="s">
        <v>406</v>
      </c>
      <c r="G18" s="355" t="s">
        <v>406</v>
      </c>
      <c r="H18" s="355" t="s">
        <v>406</v>
      </c>
      <c r="I18" s="355" t="s">
        <v>406</v>
      </c>
      <c r="J18" s="355" t="s">
        <v>406</v>
      </c>
      <c r="K18" s="355" t="s">
        <v>406</v>
      </c>
      <c r="L18" s="355" t="s">
        <v>406</v>
      </c>
      <c r="M18" s="355" t="s">
        <v>406</v>
      </c>
      <c r="N18" s="355" t="s">
        <v>406</v>
      </c>
      <c r="O18" s="355" t="s">
        <v>406</v>
      </c>
      <c r="P18" s="355" t="s">
        <v>406</v>
      </c>
      <c r="Q18" s="355" t="s">
        <v>406</v>
      </c>
      <c r="R18" s="355" t="s">
        <v>406</v>
      </c>
      <c r="S18" s="355" t="s">
        <v>406</v>
      </c>
      <c r="T18" s="355" t="s">
        <v>406</v>
      </c>
      <c r="U18" s="355" t="s">
        <v>406</v>
      </c>
      <c r="V18" s="355" t="s">
        <v>406</v>
      </c>
      <c r="W18" s="355" t="s">
        <v>406</v>
      </c>
      <c r="X18" s="355" t="s">
        <v>406</v>
      </c>
      <c r="Y18" s="355" t="s">
        <v>406</v>
      </c>
      <c r="Z18" s="355" t="s">
        <v>406</v>
      </c>
      <c r="AA18" s="355" t="s">
        <v>406</v>
      </c>
      <c r="AB18" s="355" t="s">
        <v>406</v>
      </c>
      <c r="AC18" s="355" t="s">
        <v>406</v>
      </c>
      <c r="AD18" s="355" t="s">
        <v>406</v>
      </c>
      <c r="AE18" s="355" t="s">
        <v>406</v>
      </c>
      <c r="AF18" s="355" t="s">
        <v>406</v>
      </c>
      <c r="AG18" s="355" t="s">
        <v>406</v>
      </c>
      <c r="AH18" s="355" t="s">
        <v>406</v>
      </c>
      <c r="AI18" s="355" t="s">
        <v>406</v>
      </c>
      <c r="AJ18" s="355" t="s">
        <v>406</v>
      </c>
      <c r="AK18" s="355" t="s">
        <v>406</v>
      </c>
      <c r="AL18" s="355" t="s">
        <v>406</v>
      </c>
      <c r="AM18" s="355" t="s">
        <v>406</v>
      </c>
      <c r="AN18" s="355" t="s">
        <v>406</v>
      </c>
      <c r="AO18" s="355" t="s">
        <v>406</v>
      </c>
      <c r="AP18" s="355" t="s">
        <v>406</v>
      </c>
      <c r="AQ18" s="355" t="s">
        <v>406</v>
      </c>
      <c r="AR18" s="355" t="s">
        <v>406</v>
      </c>
      <c r="AS18" s="355" t="s">
        <v>406</v>
      </c>
      <c r="AT18" s="355" t="s">
        <v>406</v>
      </c>
      <c r="AU18" s="355" t="s">
        <v>406</v>
      </c>
      <c r="AV18" s="355" t="s">
        <v>406</v>
      </c>
      <c r="AW18" s="355" t="s">
        <v>406</v>
      </c>
      <c r="AX18" s="355" t="s">
        <v>406</v>
      </c>
      <c r="AY18" s="355" t="s">
        <v>406</v>
      </c>
      <c r="AZ18" s="355" t="s">
        <v>406</v>
      </c>
      <c r="BA18" s="355" t="s">
        <v>406</v>
      </c>
      <c r="BB18" s="355" t="s">
        <v>406</v>
      </c>
      <c r="BC18" s="355" t="s">
        <v>406</v>
      </c>
      <c r="BD18" s="355" t="s">
        <v>406</v>
      </c>
      <c r="BE18" s="355" t="s">
        <v>406</v>
      </c>
      <c r="BF18" s="355" t="s">
        <v>406</v>
      </c>
      <c r="BG18" s="355" t="s">
        <v>406</v>
      </c>
      <c r="BH18" s="355" t="s">
        <v>406</v>
      </c>
      <c r="BI18" s="355" t="s">
        <v>406</v>
      </c>
      <c r="BJ18" s="355" t="s">
        <v>406</v>
      </c>
      <c r="BK18" s="355" t="s">
        <v>406</v>
      </c>
      <c r="BL18" s="355">
        <v>3278.6721206416673</v>
      </c>
      <c r="BM18" s="355">
        <v>3414.699558166159</v>
      </c>
      <c r="BN18" s="355">
        <v>3246.9003947534702</v>
      </c>
      <c r="BO18" s="355">
        <v>3003.0285087410157</v>
      </c>
      <c r="BP18" s="355">
        <v>2754.4785976389271</v>
      </c>
      <c r="BQ18" s="355">
        <v>2504.5623245995998</v>
      </c>
      <c r="BR18" s="355">
        <v>2378.8444446022886</v>
      </c>
      <c r="BS18" s="355">
        <v>2256.0112500659761</v>
      </c>
      <c r="BT18" s="355">
        <v>2088.7413831652643</v>
      </c>
      <c r="BU18" s="355">
        <v>1867.2960959667619</v>
      </c>
      <c r="BV18" s="355">
        <v>1680.8396608049673</v>
      </c>
      <c r="BW18" s="355">
        <v>1713.4809099182139</v>
      </c>
      <c r="BX18" s="363">
        <v>1667.7921078788386</v>
      </c>
      <c r="BY18" s="363">
        <v>1704.9974277957808</v>
      </c>
      <c r="BZ18" s="356">
        <v>1744.1414743651942</v>
      </c>
    </row>
    <row r="19" spans="1:78" s="52" customFormat="1" x14ac:dyDescent="0.2">
      <c r="A19" s="386"/>
      <c r="B19" s="62" t="s">
        <v>362</v>
      </c>
      <c r="C19" s="45"/>
      <c r="D19" s="355" t="s">
        <v>406</v>
      </c>
      <c r="E19" s="355" t="s">
        <v>406</v>
      </c>
      <c r="F19" s="355" t="s">
        <v>406</v>
      </c>
      <c r="G19" s="355" t="s">
        <v>406</v>
      </c>
      <c r="H19" s="355" t="s">
        <v>406</v>
      </c>
      <c r="I19" s="355" t="s">
        <v>406</v>
      </c>
      <c r="J19" s="355" t="s">
        <v>406</v>
      </c>
      <c r="K19" s="355" t="s">
        <v>406</v>
      </c>
      <c r="L19" s="355" t="s">
        <v>406</v>
      </c>
      <c r="M19" s="355" t="s">
        <v>406</v>
      </c>
      <c r="N19" s="355" t="s">
        <v>406</v>
      </c>
      <c r="O19" s="355" t="s">
        <v>406</v>
      </c>
      <c r="P19" s="355" t="s">
        <v>406</v>
      </c>
      <c r="Q19" s="355" t="s">
        <v>406</v>
      </c>
      <c r="R19" s="355" t="s">
        <v>406</v>
      </c>
      <c r="S19" s="355" t="s">
        <v>406</v>
      </c>
      <c r="T19" s="355" t="s">
        <v>406</v>
      </c>
      <c r="U19" s="355" t="s">
        <v>406</v>
      </c>
      <c r="V19" s="355" t="s">
        <v>406</v>
      </c>
      <c r="W19" s="355" t="s">
        <v>406</v>
      </c>
      <c r="X19" s="355" t="s">
        <v>406</v>
      </c>
      <c r="Y19" s="355" t="s">
        <v>406</v>
      </c>
      <c r="Z19" s="355" t="s">
        <v>406</v>
      </c>
      <c r="AA19" s="355" t="s">
        <v>406</v>
      </c>
      <c r="AB19" s="355" t="s">
        <v>406</v>
      </c>
      <c r="AC19" s="355" t="s">
        <v>406</v>
      </c>
      <c r="AD19" s="355" t="s">
        <v>406</v>
      </c>
      <c r="AE19" s="355" t="s">
        <v>406</v>
      </c>
      <c r="AF19" s="355" t="s">
        <v>406</v>
      </c>
      <c r="AG19" s="355" t="s">
        <v>406</v>
      </c>
      <c r="AH19" s="355" t="s">
        <v>406</v>
      </c>
      <c r="AI19" s="355" t="s">
        <v>406</v>
      </c>
      <c r="AJ19" s="355" t="s">
        <v>406</v>
      </c>
      <c r="AK19" s="355" t="s">
        <v>406</v>
      </c>
      <c r="AL19" s="355" t="s">
        <v>406</v>
      </c>
      <c r="AM19" s="355" t="s">
        <v>406</v>
      </c>
      <c r="AN19" s="355" t="s">
        <v>406</v>
      </c>
      <c r="AO19" s="355" t="s">
        <v>406</v>
      </c>
      <c r="AP19" s="355" t="s">
        <v>406</v>
      </c>
      <c r="AQ19" s="355" t="s">
        <v>406</v>
      </c>
      <c r="AR19" s="355" t="s">
        <v>406</v>
      </c>
      <c r="AS19" s="355" t="s">
        <v>406</v>
      </c>
      <c r="AT19" s="355" t="s">
        <v>406</v>
      </c>
      <c r="AU19" s="355" t="s">
        <v>406</v>
      </c>
      <c r="AV19" s="355" t="s">
        <v>406</v>
      </c>
      <c r="AW19" s="355" t="s">
        <v>406</v>
      </c>
      <c r="AX19" s="355" t="s">
        <v>406</v>
      </c>
      <c r="AY19" s="355" t="s">
        <v>406</v>
      </c>
      <c r="AZ19" s="355" t="s">
        <v>406</v>
      </c>
      <c r="BA19" s="355" t="s">
        <v>406</v>
      </c>
      <c r="BB19" s="355" t="s">
        <v>406</v>
      </c>
      <c r="BC19" s="355" t="s">
        <v>406</v>
      </c>
      <c r="BD19" s="355" t="s">
        <v>406</v>
      </c>
      <c r="BE19" s="355" t="s">
        <v>406</v>
      </c>
      <c r="BF19" s="355" t="s">
        <v>406</v>
      </c>
      <c r="BG19" s="355" t="s">
        <v>406</v>
      </c>
      <c r="BH19" s="355" t="s">
        <v>406</v>
      </c>
      <c r="BI19" s="355" t="s">
        <v>406</v>
      </c>
      <c r="BJ19" s="355" t="s">
        <v>406</v>
      </c>
      <c r="BK19" s="355" t="s">
        <v>406</v>
      </c>
      <c r="BL19" s="355">
        <v>315.32689004851829</v>
      </c>
      <c r="BM19" s="355">
        <v>391.93425198433891</v>
      </c>
      <c r="BN19" s="355">
        <v>465.09166515156534</v>
      </c>
      <c r="BO19" s="355">
        <v>540.50149467791391</v>
      </c>
      <c r="BP19" s="355">
        <v>626.09691811330299</v>
      </c>
      <c r="BQ19" s="355">
        <v>695.36424794605682</v>
      </c>
      <c r="BR19" s="355">
        <v>781.28564014637732</v>
      </c>
      <c r="BS19" s="355">
        <v>885.7633665276046</v>
      </c>
      <c r="BT19" s="355">
        <v>935.86524437191224</v>
      </c>
      <c r="BU19" s="355">
        <v>952.61496389220883</v>
      </c>
      <c r="BV19" s="355">
        <v>1082.271258837676</v>
      </c>
      <c r="BW19" s="355">
        <v>1159.0730336830625</v>
      </c>
      <c r="BX19" s="363">
        <v>1231.8886311502372</v>
      </c>
      <c r="BY19" s="363">
        <v>1290.0656629467901</v>
      </c>
      <c r="BZ19" s="356">
        <v>1339.3436879756478</v>
      </c>
    </row>
    <row r="20" spans="1:78" s="52" customFormat="1" x14ac:dyDescent="0.2">
      <c r="A20" s="386"/>
      <c r="B20" s="62" t="s">
        <v>452</v>
      </c>
      <c r="C20" s="45"/>
      <c r="D20" s="355" t="s">
        <v>406</v>
      </c>
      <c r="E20" s="355" t="s">
        <v>406</v>
      </c>
      <c r="F20" s="355" t="s">
        <v>406</v>
      </c>
      <c r="G20" s="355" t="s">
        <v>406</v>
      </c>
      <c r="H20" s="355" t="s">
        <v>406</v>
      </c>
      <c r="I20" s="355" t="s">
        <v>406</v>
      </c>
      <c r="J20" s="355" t="s">
        <v>406</v>
      </c>
      <c r="K20" s="355" t="s">
        <v>406</v>
      </c>
      <c r="L20" s="355" t="s">
        <v>406</v>
      </c>
      <c r="M20" s="355" t="s">
        <v>406</v>
      </c>
      <c r="N20" s="355" t="s">
        <v>406</v>
      </c>
      <c r="O20" s="355" t="s">
        <v>406</v>
      </c>
      <c r="P20" s="355" t="s">
        <v>406</v>
      </c>
      <c r="Q20" s="355" t="s">
        <v>406</v>
      </c>
      <c r="R20" s="355" t="s">
        <v>406</v>
      </c>
      <c r="S20" s="355" t="s">
        <v>406</v>
      </c>
      <c r="T20" s="355" t="s">
        <v>406</v>
      </c>
      <c r="U20" s="355" t="s">
        <v>406</v>
      </c>
      <c r="V20" s="355" t="s">
        <v>406</v>
      </c>
      <c r="W20" s="355" t="s">
        <v>406</v>
      </c>
      <c r="X20" s="355" t="s">
        <v>406</v>
      </c>
      <c r="Y20" s="355" t="s">
        <v>406</v>
      </c>
      <c r="Z20" s="355" t="s">
        <v>406</v>
      </c>
      <c r="AA20" s="355" t="s">
        <v>406</v>
      </c>
      <c r="AB20" s="355" t="s">
        <v>406</v>
      </c>
      <c r="AC20" s="355" t="s">
        <v>406</v>
      </c>
      <c r="AD20" s="355" t="s">
        <v>406</v>
      </c>
      <c r="AE20" s="355" t="s">
        <v>406</v>
      </c>
      <c r="AF20" s="355" t="s">
        <v>406</v>
      </c>
      <c r="AG20" s="355" t="s">
        <v>406</v>
      </c>
      <c r="AH20" s="355" t="s">
        <v>406</v>
      </c>
      <c r="AI20" s="355" t="s">
        <v>406</v>
      </c>
      <c r="AJ20" s="355" t="s">
        <v>406</v>
      </c>
      <c r="AK20" s="355" t="s">
        <v>406</v>
      </c>
      <c r="AL20" s="355" t="s">
        <v>406</v>
      </c>
      <c r="AM20" s="355" t="s">
        <v>406</v>
      </c>
      <c r="AN20" s="355" t="s">
        <v>406</v>
      </c>
      <c r="AO20" s="355" t="s">
        <v>406</v>
      </c>
      <c r="AP20" s="355" t="s">
        <v>406</v>
      </c>
      <c r="AQ20" s="355" t="s">
        <v>406</v>
      </c>
      <c r="AR20" s="355" t="s">
        <v>406</v>
      </c>
      <c r="AS20" s="355" t="s">
        <v>406</v>
      </c>
      <c r="AT20" s="355" t="s">
        <v>406</v>
      </c>
      <c r="AU20" s="355" t="s">
        <v>406</v>
      </c>
      <c r="AV20" s="355" t="s">
        <v>406</v>
      </c>
      <c r="AW20" s="355" t="s">
        <v>406</v>
      </c>
      <c r="AX20" s="355" t="s">
        <v>406</v>
      </c>
      <c r="AY20" s="355" t="s">
        <v>406</v>
      </c>
      <c r="AZ20" s="355" t="s">
        <v>406</v>
      </c>
      <c r="BA20" s="355" t="s">
        <v>406</v>
      </c>
      <c r="BB20" s="355" t="s">
        <v>406</v>
      </c>
      <c r="BC20" s="355" t="s">
        <v>406</v>
      </c>
      <c r="BD20" s="355" t="s">
        <v>406</v>
      </c>
      <c r="BE20" s="355" t="s">
        <v>406</v>
      </c>
      <c r="BF20" s="355" t="s">
        <v>406</v>
      </c>
      <c r="BG20" s="355" t="s">
        <v>406</v>
      </c>
      <c r="BH20" s="355" t="s">
        <v>406</v>
      </c>
      <c r="BI20" s="355" t="s">
        <v>406</v>
      </c>
      <c r="BJ20" s="355" t="s">
        <v>406</v>
      </c>
      <c r="BK20" s="355" t="s">
        <v>406</v>
      </c>
      <c r="BL20" s="355">
        <v>648.39868019601681</v>
      </c>
      <c r="BM20" s="355">
        <v>677.56700463404729</v>
      </c>
      <c r="BN20" s="355">
        <v>663.08095054898035</v>
      </c>
      <c r="BO20" s="355">
        <v>626.78101775676737</v>
      </c>
      <c r="BP20" s="355">
        <v>550.93048016298599</v>
      </c>
      <c r="BQ20" s="355">
        <v>491.29283105119077</v>
      </c>
      <c r="BR20" s="355">
        <v>443.77461406450112</v>
      </c>
      <c r="BS20" s="355">
        <v>381.44098743695912</v>
      </c>
      <c r="BT20" s="355">
        <v>309.89289354464535</v>
      </c>
      <c r="BU20" s="355">
        <v>219.15875420972836</v>
      </c>
      <c r="BV20" s="355">
        <v>203.22080144424459</v>
      </c>
      <c r="BW20" s="355">
        <v>196.50621087072361</v>
      </c>
      <c r="BX20" s="363">
        <v>135.39701476311603</v>
      </c>
      <c r="BY20" s="363">
        <v>138.90778992642927</v>
      </c>
      <c r="BZ20" s="356">
        <v>142.39932285535167</v>
      </c>
    </row>
    <row r="21" spans="1:78" s="52" customFormat="1" ht="26.25" customHeight="1" x14ac:dyDescent="0.2">
      <c r="A21" s="386"/>
      <c r="B21" s="62" t="s">
        <v>415</v>
      </c>
      <c r="C21" s="45"/>
      <c r="D21" s="355" t="s">
        <v>406</v>
      </c>
      <c r="E21" s="355" t="s">
        <v>406</v>
      </c>
      <c r="F21" s="355" t="s">
        <v>406</v>
      </c>
      <c r="G21" s="355" t="s">
        <v>406</v>
      </c>
      <c r="H21" s="355" t="s">
        <v>406</v>
      </c>
      <c r="I21" s="355" t="s">
        <v>406</v>
      </c>
      <c r="J21" s="355" t="s">
        <v>406</v>
      </c>
      <c r="K21" s="355" t="s">
        <v>406</v>
      </c>
      <c r="L21" s="355" t="s">
        <v>406</v>
      </c>
      <c r="M21" s="355" t="s">
        <v>406</v>
      </c>
      <c r="N21" s="355" t="s">
        <v>406</v>
      </c>
      <c r="O21" s="355" t="s">
        <v>406</v>
      </c>
      <c r="P21" s="355" t="s">
        <v>406</v>
      </c>
      <c r="Q21" s="355" t="s">
        <v>406</v>
      </c>
      <c r="R21" s="355" t="s">
        <v>406</v>
      </c>
      <c r="S21" s="355" t="s">
        <v>406</v>
      </c>
      <c r="T21" s="355" t="s">
        <v>406</v>
      </c>
      <c r="U21" s="355" t="s">
        <v>406</v>
      </c>
      <c r="V21" s="355" t="s">
        <v>406</v>
      </c>
      <c r="W21" s="355" t="s">
        <v>406</v>
      </c>
      <c r="X21" s="355" t="s">
        <v>406</v>
      </c>
      <c r="Y21" s="355" t="s">
        <v>406</v>
      </c>
      <c r="Z21" s="355" t="s">
        <v>406</v>
      </c>
      <c r="AA21" s="355" t="s">
        <v>406</v>
      </c>
      <c r="AB21" s="355" t="s">
        <v>406</v>
      </c>
      <c r="AC21" s="355" t="s">
        <v>406</v>
      </c>
      <c r="AD21" s="355" t="s">
        <v>406</v>
      </c>
      <c r="AE21" s="355" t="s">
        <v>406</v>
      </c>
      <c r="AF21" s="355" t="s">
        <v>406</v>
      </c>
      <c r="AG21" s="355" t="s">
        <v>406</v>
      </c>
      <c r="AH21" s="355" t="s">
        <v>406</v>
      </c>
      <c r="AI21" s="355" t="s">
        <v>406</v>
      </c>
      <c r="AJ21" s="355" t="s">
        <v>406</v>
      </c>
      <c r="AK21" s="355" t="s">
        <v>406</v>
      </c>
      <c r="AL21" s="355" t="s">
        <v>406</v>
      </c>
      <c r="AM21" s="355" t="s">
        <v>406</v>
      </c>
      <c r="AN21" s="355" t="s">
        <v>406</v>
      </c>
      <c r="AO21" s="355" t="s">
        <v>406</v>
      </c>
      <c r="AP21" s="355" t="s">
        <v>406</v>
      </c>
      <c r="AQ21" s="355" t="s">
        <v>406</v>
      </c>
      <c r="AR21" s="355" t="s">
        <v>406</v>
      </c>
      <c r="AS21" s="355" t="s">
        <v>406</v>
      </c>
      <c r="AT21" s="355" t="s">
        <v>406</v>
      </c>
      <c r="AU21" s="355" t="s">
        <v>406</v>
      </c>
      <c r="AV21" s="355" t="s">
        <v>406</v>
      </c>
      <c r="AW21" s="355" t="s">
        <v>406</v>
      </c>
      <c r="AX21" s="355" t="s">
        <v>406</v>
      </c>
      <c r="AY21" s="355" t="s">
        <v>406</v>
      </c>
      <c r="AZ21" s="355" t="s">
        <v>406</v>
      </c>
      <c r="BA21" s="355" t="s">
        <v>406</v>
      </c>
      <c r="BB21" s="355" t="s">
        <v>406</v>
      </c>
      <c r="BC21" s="355" t="s">
        <v>406</v>
      </c>
      <c r="BD21" s="355" t="s">
        <v>406</v>
      </c>
      <c r="BE21" s="355" t="s">
        <v>406</v>
      </c>
      <c r="BF21" s="355" t="s">
        <v>406</v>
      </c>
      <c r="BG21" s="355" t="s">
        <v>406</v>
      </c>
      <c r="BH21" s="355" t="s">
        <v>406</v>
      </c>
      <c r="BI21" s="355" t="s">
        <v>406</v>
      </c>
      <c r="BJ21" s="355" t="s">
        <v>406</v>
      </c>
      <c r="BK21" s="355" t="s">
        <v>406</v>
      </c>
      <c r="BL21" s="355">
        <v>4152.579372791467</v>
      </c>
      <c r="BM21" s="355">
        <v>4313.2385099654957</v>
      </c>
      <c r="BN21" s="355">
        <v>4443.152787180662</v>
      </c>
      <c r="BO21" s="355">
        <v>4622.5520183609024</v>
      </c>
      <c r="BP21" s="355">
        <v>4745.7790610750062</v>
      </c>
      <c r="BQ21" s="355">
        <v>4846.240294482328</v>
      </c>
      <c r="BR21" s="355">
        <v>4852.202471269452</v>
      </c>
      <c r="BS21" s="355">
        <v>4802.0500860739676</v>
      </c>
      <c r="BT21" s="355">
        <v>4647.386078796203</v>
      </c>
      <c r="BU21" s="355">
        <v>4453.2825789885846</v>
      </c>
      <c r="BV21" s="355">
        <v>4241.434744019296</v>
      </c>
      <c r="BW21" s="355">
        <v>4004.7995350973315</v>
      </c>
      <c r="BX21" s="363">
        <v>3888.8319899170128</v>
      </c>
      <c r="BY21" s="363">
        <v>3946.9959922440689</v>
      </c>
      <c r="BZ21" s="356">
        <v>4063.2606813403759</v>
      </c>
    </row>
    <row r="22" spans="1:78" s="52" customFormat="1" x14ac:dyDescent="0.2">
      <c r="A22" s="386"/>
      <c r="B22" s="62" t="s">
        <v>363</v>
      </c>
      <c r="C22" s="45"/>
      <c r="D22" s="355" t="s">
        <v>406</v>
      </c>
      <c r="E22" s="355" t="s">
        <v>406</v>
      </c>
      <c r="F22" s="355" t="s">
        <v>406</v>
      </c>
      <c r="G22" s="355" t="s">
        <v>406</v>
      </c>
      <c r="H22" s="355" t="s">
        <v>406</v>
      </c>
      <c r="I22" s="355" t="s">
        <v>406</v>
      </c>
      <c r="J22" s="355" t="s">
        <v>406</v>
      </c>
      <c r="K22" s="355" t="s">
        <v>406</v>
      </c>
      <c r="L22" s="355" t="s">
        <v>406</v>
      </c>
      <c r="M22" s="355" t="s">
        <v>406</v>
      </c>
      <c r="N22" s="355" t="s">
        <v>406</v>
      </c>
      <c r="O22" s="355" t="s">
        <v>406</v>
      </c>
      <c r="P22" s="355" t="s">
        <v>406</v>
      </c>
      <c r="Q22" s="355" t="s">
        <v>406</v>
      </c>
      <c r="R22" s="355" t="s">
        <v>406</v>
      </c>
      <c r="S22" s="355" t="s">
        <v>406</v>
      </c>
      <c r="T22" s="355" t="s">
        <v>406</v>
      </c>
      <c r="U22" s="355" t="s">
        <v>406</v>
      </c>
      <c r="V22" s="355" t="s">
        <v>406</v>
      </c>
      <c r="W22" s="355" t="s">
        <v>406</v>
      </c>
      <c r="X22" s="355" t="s">
        <v>406</v>
      </c>
      <c r="Y22" s="355" t="s">
        <v>406</v>
      </c>
      <c r="Z22" s="355" t="s">
        <v>406</v>
      </c>
      <c r="AA22" s="355" t="s">
        <v>406</v>
      </c>
      <c r="AB22" s="355" t="s">
        <v>406</v>
      </c>
      <c r="AC22" s="355" t="s">
        <v>406</v>
      </c>
      <c r="AD22" s="355" t="s">
        <v>406</v>
      </c>
      <c r="AE22" s="355" t="s">
        <v>406</v>
      </c>
      <c r="AF22" s="355" t="s">
        <v>406</v>
      </c>
      <c r="AG22" s="355" t="s">
        <v>406</v>
      </c>
      <c r="AH22" s="355" t="s">
        <v>406</v>
      </c>
      <c r="AI22" s="355" t="s">
        <v>406</v>
      </c>
      <c r="AJ22" s="355" t="s">
        <v>406</v>
      </c>
      <c r="AK22" s="355" t="s">
        <v>406</v>
      </c>
      <c r="AL22" s="355" t="s">
        <v>406</v>
      </c>
      <c r="AM22" s="355" t="s">
        <v>406</v>
      </c>
      <c r="AN22" s="355" t="s">
        <v>406</v>
      </c>
      <c r="AO22" s="355" t="s">
        <v>406</v>
      </c>
      <c r="AP22" s="355" t="s">
        <v>406</v>
      </c>
      <c r="AQ22" s="355" t="s">
        <v>406</v>
      </c>
      <c r="AR22" s="355" t="s">
        <v>406</v>
      </c>
      <c r="AS22" s="355" t="s">
        <v>406</v>
      </c>
      <c r="AT22" s="355" t="s">
        <v>406</v>
      </c>
      <c r="AU22" s="355" t="s">
        <v>406</v>
      </c>
      <c r="AV22" s="355" t="s">
        <v>406</v>
      </c>
      <c r="AW22" s="355" t="s">
        <v>406</v>
      </c>
      <c r="AX22" s="355" t="s">
        <v>406</v>
      </c>
      <c r="AY22" s="355" t="s">
        <v>406</v>
      </c>
      <c r="AZ22" s="355" t="s">
        <v>406</v>
      </c>
      <c r="BA22" s="355" t="s">
        <v>406</v>
      </c>
      <c r="BB22" s="355" t="s">
        <v>406</v>
      </c>
      <c r="BC22" s="355" t="s">
        <v>406</v>
      </c>
      <c r="BD22" s="355" t="s">
        <v>406</v>
      </c>
      <c r="BE22" s="355" t="s">
        <v>406</v>
      </c>
      <c r="BF22" s="355" t="s">
        <v>406</v>
      </c>
      <c r="BG22" s="355" t="s">
        <v>406</v>
      </c>
      <c r="BH22" s="355" t="s">
        <v>406</v>
      </c>
      <c r="BI22" s="355" t="s">
        <v>406</v>
      </c>
      <c r="BJ22" s="355" t="s">
        <v>406</v>
      </c>
      <c r="BK22" s="355" t="s">
        <v>406</v>
      </c>
      <c r="BL22" s="355">
        <v>99.45993897531325</v>
      </c>
      <c r="BM22" s="355">
        <v>126.1038655767793</v>
      </c>
      <c r="BN22" s="355">
        <v>152.98604032937789</v>
      </c>
      <c r="BO22" s="355">
        <v>179.42766398503792</v>
      </c>
      <c r="BP22" s="355">
        <v>220.87045793975454</v>
      </c>
      <c r="BQ22" s="355">
        <v>252.27197576665208</v>
      </c>
      <c r="BR22" s="355">
        <v>274.23709589580255</v>
      </c>
      <c r="BS22" s="355">
        <v>300.25519274908095</v>
      </c>
      <c r="BT22" s="355">
        <v>302.12204374352308</v>
      </c>
      <c r="BU22" s="355">
        <v>301.80591085061309</v>
      </c>
      <c r="BV22" s="355">
        <v>338.85719936309005</v>
      </c>
      <c r="BW22" s="355">
        <v>355.76005558452459</v>
      </c>
      <c r="BX22" s="363">
        <v>364.67085189880987</v>
      </c>
      <c r="BY22" s="363">
        <v>374.06714878223005</v>
      </c>
      <c r="BZ22" s="356">
        <v>382.33009146733315</v>
      </c>
    </row>
    <row r="23" spans="1:78" s="52" customFormat="1" x14ac:dyDescent="0.2">
      <c r="A23" s="386"/>
      <c r="B23" s="62" t="s">
        <v>416</v>
      </c>
      <c r="C23" s="45"/>
      <c r="D23" s="355" t="s">
        <v>406</v>
      </c>
      <c r="E23" s="355" t="s">
        <v>406</v>
      </c>
      <c r="F23" s="355" t="s">
        <v>406</v>
      </c>
      <c r="G23" s="355" t="s">
        <v>406</v>
      </c>
      <c r="H23" s="355" t="s">
        <v>406</v>
      </c>
      <c r="I23" s="355" t="s">
        <v>406</v>
      </c>
      <c r="J23" s="355" t="s">
        <v>406</v>
      </c>
      <c r="K23" s="355" t="s">
        <v>406</v>
      </c>
      <c r="L23" s="355" t="s">
        <v>406</v>
      </c>
      <c r="M23" s="355" t="s">
        <v>406</v>
      </c>
      <c r="N23" s="355" t="s">
        <v>406</v>
      </c>
      <c r="O23" s="355" t="s">
        <v>406</v>
      </c>
      <c r="P23" s="355" t="s">
        <v>406</v>
      </c>
      <c r="Q23" s="355" t="s">
        <v>406</v>
      </c>
      <c r="R23" s="355" t="s">
        <v>406</v>
      </c>
      <c r="S23" s="355" t="s">
        <v>406</v>
      </c>
      <c r="T23" s="355" t="s">
        <v>406</v>
      </c>
      <c r="U23" s="355" t="s">
        <v>406</v>
      </c>
      <c r="V23" s="355" t="s">
        <v>406</v>
      </c>
      <c r="W23" s="355" t="s">
        <v>406</v>
      </c>
      <c r="X23" s="355" t="s">
        <v>406</v>
      </c>
      <c r="Y23" s="355" t="s">
        <v>406</v>
      </c>
      <c r="Z23" s="355" t="s">
        <v>406</v>
      </c>
      <c r="AA23" s="355" t="s">
        <v>406</v>
      </c>
      <c r="AB23" s="355" t="s">
        <v>406</v>
      </c>
      <c r="AC23" s="355" t="s">
        <v>406</v>
      </c>
      <c r="AD23" s="355" t="s">
        <v>406</v>
      </c>
      <c r="AE23" s="355" t="s">
        <v>406</v>
      </c>
      <c r="AF23" s="355" t="s">
        <v>406</v>
      </c>
      <c r="AG23" s="355" t="s">
        <v>406</v>
      </c>
      <c r="AH23" s="355" t="s">
        <v>406</v>
      </c>
      <c r="AI23" s="355" t="s">
        <v>406</v>
      </c>
      <c r="AJ23" s="355" t="s">
        <v>406</v>
      </c>
      <c r="AK23" s="355" t="s">
        <v>406</v>
      </c>
      <c r="AL23" s="355" t="s">
        <v>406</v>
      </c>
      <c r="AM23" s="355" t="s">
        <v>406</v>
      </c>
      <c r="AN23" s="355" t="s">
        <v>406</v>
      </c>
      <c r="AO23" s="355" t="s">
        <v>406</v>
      </c>
      <c r="AP23" s="355" t="s">
        <v>406</v>
      </c>
      <c r="AQ23" s="355" t="s">
        <v>406</v>
      </c>
      <c r="AR23" s="355" t="s">
        <v>406</v>
      </c>
      <c r="AS23" s="355" t="s">
        <v>406</v>
      </c>
      <c r="AT23" s="355" t="s">
        <v>406</v>
      </c>
      <c r="AU23" s="355" t="s">
        <v>406</v>
      </c>
      <c r="AV23" s="355" t="s">
        <v>406</v>
      </c>
      <c r="AW23" s="355" t="s">
        <v>406</v>
      </c>
      <c r="AX23" s="355" t="s">
        <v>406</v>
      </c>
      <c r="AY23" s="355" t="s">
        <v>406</v>
      </c>
      <c r="AZ23" s="355" t="s">
        <v>406</v>
      </c>
      <c r="BA23" s="355" t="s">
        <v>406</v>
      </c>
      <c r="BB23" s="355" t="s">
        <v>406</v>
      </c>
      <c r="BC23" s="355" t="s">
        <v>406</v>
      </c>
      <c r="BD23" s="355" t="s">
        <v>406</v>
      </c>
      <c r="BE23" s="355" t="s">
        <v>406</v>
      </c>
      <c r="BF23" s="355" t="s">
        <v>406</v>
      </c>
      <c r="BG23" s="355" t="s">
        <v>406</v>
      </c>
      <c r="BH23" s="355" t="s">
        <v>406</v>
      </c>
      <c r="BI23" s="355" t="s">
        <v>406</v>
      </c>
      <c r="BJ23" s="355" t="s">
        <v>406</v>
      </c>
      <c r="BK23" s="355" t="s">
        <v>406</v>
      </c>
      <c r="BL23" s="355">
        <v>22.911098280285508</v>
      </c>
      <c r="BM23" s="355">
        <v>26.48139283378131</v>
      </c>
      <c r="BN23" s="355">
        <v>29.383466506712136</v>
      </c>
      <c r="BO23" s="355">
        <v>31.163302722754715</v>
      </c>
      <c r="BP23" s="355">
        <v>32.761190341591991</v>
      </c>
      <c r="BQ23" s="355">
        <v>32.515440545309076</v>
      </c>
      <c r="BR23" s="355">
        <v>32.218041485030888</v>
      </c>
      <c r="BS23" s="355">
        <v>32.620100909511436</v>
      </c>
      <c r="BT23" s="355">
        <v>31.906919767503069</v>
      </c>
      <c r="BU23" s="355">
        <v>30.641486018626246</v>
      </c>
      <c r="BV23" s="355">
        <v>43.5771979242447</v>
      </c>
      <c r="BW23" s="355">
        <v>44.191072357318205</v>
      </c>
      <c r="BX23" s="363">
        <v>45.300813649609005</v>
      </c>
      <c r="BY23" s="363">
        <v>46.374150509769393</v>
      </c>
      <c r="BZ23" s="356">
        <v>47.279957474752862</v>
      </c>
    </row>
    <row r="24" spans="1:78" s="52" customFormat="1" x14ac:dyDescent="0.2">
      <c r="A24" s="386"/>
      <c r="B24" s="62" t="s">
        <v>30</v>
      </c>
      <c r="C24" s="45"/>
      <c r="D24" s="355" t="s">
        <v>406</v>
      </c>
      <c r="E24" s="355" t="s">
        <v>406</v>
      </c>
      <c r="F24" s="355" t="s">
        <v>406</v>
      </c>
      <c r="G24" s="355" t="s">
        <v>406</v>
      </c>
      <c r="H24" s="355" t="s">
        <v>406</v>
      </c>
      <c r="I24" s="355" t="s">
        <v>406</v>
      </c>
      <c r="J24" s="355" t="s">
        <v>406</v>
      </c>
      <c r="K24" s="355" t="s">
        <v>406</v>
      </c>
      <c r="L24" s="355" t="s">
        <v>406</v>
      </c>
      <c r="M24" s="355" t="s">
        <v>406</v>
      </c>
      <c r="N24" s="355" t="s">
        <v>406</v>
      </c>
      <c r="O24" s="355" t="s">
        <v>406</v>
      </c>
      <c r="P24" s="355" t="s">
        <v>406</v>
      </c>
      <c r="Q24" s="355" t="s">
        <v>406</v>
      </c>
      <c r="R24" s="355" t="s">
        <v>406</v>
      </c>
      <c r="S24" s="355" t="s">
        <v>406</v>
      </c>
      <c r="T24" s="355" t="s">
        <v>406</v>
      </c>
      <c r="U24" s="355" t="s">
        <v>406</v>
      </c>
      <c r="V24" s="355" t="s">
        <v>406</v>
      </c>
      <c r="W24" s="355" t="s">
        <v>406</v>
      </c>
      <c r="X24" s="355" t="s">
        <v>406</v>
      </c>
      <c r="Y24" s="355" t="s">
        <v>406</v>
      </c>
      <c r="Z24" s="355" t="s">
        <v>406</v>
      </c>
      <c r="AA24" s="355" t="s">
        <v>406</v>
      </c>
      <c r="AB24" s="355" t="s">
        <v>406</v>
      </c>
      <c r="AC24" s="355" t="s">
        <v>406</v>
      </c>
      <c r="AD24" s="355" t="s">
        <v>406</v>
      </c>
      <c r="AE24" s="355" t="s">
        <v>406</v>
      </c>
      <c r="AF24" s="355" t="s">
        <v>406</v>
      </c>
      <c r="AG24" s="355" t="s">
        <v>406</v>
      </c>
      <c r="AH24" s="355" t="s">
        <v>406</v>
      </c>
      <c r="AI24" s="355" t="s">
        <v>406</v>
      </c>
      <c r="AJ24" s="355" t="s">
        <v>406</v>
      </c>
      <c r="AK24" s="355" t="s">
        <v>406</v>
      </c>
      <c r="AL24" s="355" t="s">
        <v>406</v>
      </c>
      <c r="AM24" s="355" t="s">
        <v>406</v>
      </c>
      <c r="AN24" s="355" t="s">
        <v>406</v>
      </c>
      <c r="AO24" s="355" t="s">
        <v>406</v>
      </c>
      <c r="AP24" s="355" t="s">
        <v>406</v>
      </c>
      <c r="AQ24" s="355" t="s">
        <v>406</v>
      </c>
      <c r="AR24" s="355" t="s">
        <v>406</v>
      </c>
      <c r="AS24" s="355" t="s">
        <v>406</v>
      </c>
      <c r="AT24" s="355" t="s">
        <v>406</v>
      </c>
      <c r="AU24" s="355" t="s">
        <v>406</v>
      </c>
      <c r="AV24" s="355" t="s">
        <v>406</v>
      </c>
      <c r="AW24" s="355" t="s">
        <v>406</v>
      </c>
      <c r="AX24" s="355" t="s">
        <v>406</v>
      </c>
      <c r="AY24" s="355" t="s">
        <v>406</v>
      </c>
      <c r="AZ24" s="355" t="s">
        <v>406</v>
      </c>
      <c r="BA24" s="355" t="s">
        <v>406</v>
      </c>
      <c r="BB24" s="355" t="s">
        <v>406</v>
      </c>
      <c r="BC24" s="355" t="s">
        <v>406</v>
      </c>
      <c r="BD24" s="355" t="s">
        <v>406</v>
      </c>
      <c r="BE24" s="355" t="s">
        <v>406</v>
      </c>
      <c r="BF24" s="355" t="s">
        <v>406</v>
      </c>
      <c r="BG24" s="355" t="s">
        <v>406</v>
      </c>
      <c r="BH24" s="355" t="s">
        <v>406</v>
      </c>
      <c r="BI24" s="355" t="s">
        <v>406</v>
      </c>
      <c r="BJ24" s="355" t="s">
        <v>406</v>
      </c>
      <c r="BK24" s="355" t="s">
        <v>406</v>
      </c>
      <c r="BL24" s="355">
        <v>729.57844381337998</v>
      </c>
      <c r="BM24" s="355">
        <v>811.77139366659742</v>
      </c>
      <c r="BN24" s="355">
        <v>789.08018610923807</v>
      </c>
      <c r="BO24" s="355">
        <v>845.76504266207826</v>
      </c>
      <c r="BP24" s="355">
        <v>954.91007025113925</v>
      </c>
      <c r="BQ24" s="355">
        <v>1050.0322154118712</v>
      </c>
      <c r="BR24" s="355">
        <v>1152.4229375804537</v>
      </c>
      <c r="BS24" s="355">
        <v>1242.6322315630098</v>
      </c>
      <c r="BT24" s="355">
        <v>1317.0764254864059</v>
      </c>
      <c r="BU24" s="355">
        <v>1370.1775157641887</v>
      </c>
      <c r="BV24" s="355">
        <v>1389.4140299991379</v>
      </c>
      <c r="BW24" s="355">
        <v>1411.1322356843798</v>
      </c>
      <c r="BX24" s="363">
        <v>1490.9634610381499</v>
      </c>
      <c r="BY24" s="363">
        <v>1608.1565708342118</v>
      </c>
      <c r="BZ24" s="356">
        <v>1730.2185978678528</v>
      </c>
    </row>
    <row r="25" spans="1:78" s="52" customFormat="1" x14ac:dyDescent="0.2">
      <c r="A25" s="386"/>
      <c r="B25" s="62" t="s">
        <v>453</v>
      </c>
      <c r="C25" s="45"/>
      <c r="D25" s="355" t="s">
        <v>406</v>
      </c>
      <c r="E25" s="355" t="s">
        <v>406</v>
      </c>
      <c r="F25" s="355" t="s">
        <v>406</v>
      </c>
      <c r="G25" s="355" t="s">
        <v>406</v>
      </c>
      <c r="H25" s="355" t="s">
        <v>406</v>
      </c>
      <c r="I25" s="355" t="s">
        <v>406</v>
      </c>
      <c r="J25" s="355" t="s">
        <v>406</v>
      </c>
      <c r="K25" s="355" t="s">
        <v>406</v>
      </c>
      <c r="L25" s="355" t="s">
        <v>406</v>
      </c>
      <c r="M25" s="355" t="s">
        <v>406</v>
      </c>
      <c r="N25" s="355" t="s">
        <v>406</v>
      </c>
      <c r="O25" s="355" t="s">
        <v>406</v>
      </c>
      <c r="P25" s="355" t="s">
        <v>406</v>
      </c>
      <c r="Q25" s="355" t="s">
        <v>406</v>
      </c>
      <c r="R25" s="355" t="s">
        <v>406</v>
      </c>
      <c r="S25" s="355" t="s">
        <v>406</v>
      </c>
      <c r="T25" s="355" t="s">
        <v>406</v>
      </c>
      <c r="U25" s="355" t="s">
        <v>406</v>
      </c>
      <c r="V25" s="355" t="s">
        <v>406</v>
      </c>
      <c r="W25" s="355" t="s">
        <v>406</v>
      </c>
      <c r="X25" s="355" t="s">
        <v>406</v>
      </c>
      <c r="Y25" s="355" t="s">
        <v>406</v>
      </c>
      <c r="Z25" s="355" t="s">
        <v>406</v>
      </c>
      <c r="AA25" s="355" t="s">
        <v>406</v>
      </c>
      <c r="AB25" s="355" t="s">
        <v>406</v>
      </c>
      <c r="AC25" s="355" t="s">
        <v>406</v>
      </c>
      <c r="AD25" s="355" t="s">
        <v>406</v>
      </c>
      <c r="AE25" s="355" t="s">
        <v>406</v>
      </c>
      <c r="AF25" s="355" t="s">
        <v>406</v>
      </c>
      <c r="AG25" s="355" t="s">
        <v>406</v>
      </c>
      <c r="AH25" s="355" t="s">
        <v>406</v>
      </c>
      <c r="AI25" s="355" t="s">
        <v>406</v>
      </c>
      <c r="AJ25" s="355" t="s">
        <v>406</v>
      </c>
      <c r="AK25" s="355" t="s">
        <v>406</v>
      </c>
      <c r="AL25" s="355" t="s">
        <v>406</v>
      </c>
      <c r="AM25" s="355" t="s">
        <v>406</v>
      </c>
      <c r="AN25" s="355" t="s">
        <v>406</v>
      </c>
      <c r="AO25" s="355" t="s">
        <v>406</v>
      </c>
      <c r="AP25" s="355" t="s">
        <v>406</v>
      </c>
      <c r="AQ25" s="355" t="s">
        <v>406</v>
      </c>
      <c r="AR25" s="355" t="s">
        <v>406</v>
      </c>
      <c r="AS25" s="355" t="s">
        <v>406</v>
      </c>
      <c r="AT25" s="355" t="s">
        <v>406</v>
      </c>
      <c r="AU25" s="355" t="s">
        <v>406</v>
      </c>
      <c r="AV25" s="355" t="s">
        <v>406</v>
      </c>
      <c r="AW25" s="355" t="s">
        <v>406</v>
      </c>
      <c r="AX25" s="355" t="s">
        <v>406</v>
      </c>
      <c r="AY25" s="355" t="s">
        <v>406</v>
      </c>
      <c r="AZ25" s="355" t="s">
        <v>406</v>
      </c>
      <c r="BA25" s="355" t="s">
        <v>406</v>
      </c>
      <c r="BB25" s="355" t="s">
        <v>406</v>
      </c>
      <c r="BC25" s="355" t="s">
        <v>406</v>
      </c>
      <c r="BD25" s="355" t="s">
        <v>406</v>
      </c>
      <c r="BE25" s="355" t="s">
        <v>406</v>
      </c>
      <c r="BF25" s="355" t="s">
        <v>406</v>
      </c>
      <c r="BG25" s="355" t="s">
        <v>406</v>
      </c>
      <c r="BH25" s="355" t="s">
        <v>406</v>
      </c>
      <c r="BI25" s="355" t="s">
        <v>406</v>
      </c>
      <c r="BJ25" s="355" t="s">
        <v>406</v>
      </c>
      <c r="BK25" s="355" t="s">
        <v>406</v>
      </c>
      <c r="BL25" s="355">
        <v>1732.6349857079667</v>
      </c>
      <c r="BM25" s="355">
        <v>2425.5878015465441</v>
      </c>
      <c r="BN25" s="355">
        <v>3188.439054253764</v>
      </c>
      <c r="BO25" s="355">
        <v>3820.5403163022961</v>
      </c>
      <c r="BP25" s="355">
        <v>4315.1379425227778</v>
      </c>
      <c r="BQ25" s="355">
        <v>4861.3146503387634</v>
      </c>
      <c r="BR25" s="355">
        <v>5311.7474062442998</v>
      </c>
      <c r="BS25" s="355">
        <v>5479.6586182681949</v>
      </c>
      <c r="BT25" s="355">
        <v>5300.9156882785428</v>
      </c>
      <c r="BU25" s="355">
        <v>5076.7365959881172</v>
      </c>
      <c r="BV25" s="355">
        <v>5537.8350079499896</v>
      </c>
      <c r="BW25" s="355">
        <v>5617.1846294388197</v>
      </c>
      <c r="BX25" s="363">
        <v>5649.4043899633107</v>
      </c>
      <c r="BY25" s="363">
        <v>5669.8508228699848</v>
      </c>
      <c r="BZ25" s="356">
        <v>5672.1332141348494</v>
      </c>
    </row>
    <row r="26" spans="1:78" s="52" customFormat="1" ht="26.25" customHeight="1" x14ac:dyDescent="0.2">
      <c r="A26" s="386"/>
      <c r="B26" s="120" t="s">
        <v>418</v>
      </c>
      <c r="C26" s="45"/>
      <c r="D26" s="355">
        <f t="shared" ref="D26:AG26" si="4">D29</f>
        <v>0</v>
      </c>
      <c r="E26" s="355">
        <f t="shared" si="4"/>
        <v>0</v>
      </c>
      <c r="F26" s="355">
        <f t="shared" si="4"/>
        <v>0</v>
      </c>
      <c r="G26" s="355">
        <f t="shared" si="4"/>
        <v>0</v>
      </c>
      <c r="H26" s="355">
        <f t="shared" si="4"/>
        <v>0</v>
      </c>
      <c r="I26" s="355">
        <f t="shared" si="4"/>
        <v>0</v>
      </c>
      <c r="J26" s="355">
        <f t="shared" si="4"/>
        <v>0</v>
      </c>
      <c r="K26" s="355">
        <f t="shared" si="4"/>
        <v>0</v>
      </c>
      <c r="L26" s="355">
        <f t="shared" si="4"/>
        <v>0</v>
      </c>
      <c r="M26" s="355">
        <f t="shared" si="4"/>
        <v>0</v>
      </c>
      <c r="N26" s="355">
        <f t="shared" si="4"/>
        <v>0</v>
      </c>
      <c r="O26" s="355">
        <f t="shared" si="4"/>
        <v>0</v>
      </c>
      <c r="P26" s="355">
        <f t="shared" si="4"/>
        <v>0</v>
      </c>
      <c r="Q26" s="355">
        <f t="shared" si="4"/>
        <v>0</v>
      </c>
      <c r="R26" s="355">
        <f t="shared" si="4"/>
        <v>0</v>
      </c>
      <c r="S26" s="355">
        <f t="shared" si="4"/>
        <v>0</v>
      </c>
      <c r="T26" s="355">
        <f t="shared" si="4"/>
        <v>0</v>
      </c>
      <c r="U26" s="355">
        <f t="shared" si="4"/>
        <v>0</v>
      </c>
      <c r="V26" s="355">
        <f t="shared" si="4"/>
        <v>0</v>
      </c>
      <c r="W26" s="355">
        <f t="shared" si="4"/>
        <v>0</v>
      </c>
      <c r="X26" s="355">
        <f t="shared" si="4"/>
        <v>0</v>
      </c>
      <c r="Y26" s="355">
        <f t="shared" si="4"/>
        <v>0</v>
      </c>
      <c r="Z26" s="355">
        <f t="shared" si="4"/>
        <v>0</v>
      </c>
      <c r="AA26" s="355">
        <f t="shared" si="4"/>
        <v>0</v>
      </c>
      <c r="AB26" s="355">
        <f t="shared" si="4"/>
        <v>0</v>
      </c>
      <c r="AC26" s="355">
        <f t="shared" si="4"/>
        <v>0</v>
      </c>
      <c r="AD26" s="355">
        <f t="shared" si="4"/>
        <v>0</v>
      </c>
      <c r="AE26" s="355">
        <f t="shared" si="4"/>
        <v>0</v>
      </c>
      <c r="AF26" s="355">
        <f t="shared" si="4"/>
        <v>0</v>
      </c>
      <c r="AG26" s="355">
        <f t="shared" si="4"/>
        <v>0</v>
      </c>
      <c r="AH26" s="355">
        <f>AH29</f>
        <v>320.9395900106818</v>
      </c>
      <c r="AI26" s="355">
        <f t="shared" ref="AI26:AQ26" si="5">AI29</f>
        <v>352.75813604081998</v>
      </c>
      <c r="AJ26" s="355">
        <f t="shared" si="5"/>
        <v>455.35323341022615</v>
      </c>
      <c r="AK26" s="355">
        <f t="shared" si="5"/>
        <v>736.40552867942881</v>
      </c>
      <c r="AL26" s="355">
        <f t="shared" si="5"/>
        <v>946.35929177961918</v>
      </c>
      <c r="AM26" s="355">
        <f t="shared" si="5"/>
        <v>1119.0866247744702</v>
      </c>
      <c r="AN26" s="355">
        <f t="shared" si="5"/>
        <v>1260.4022225303984</v>
      </c>
      <c r="AO26" s="355">
        <f t="shared" si="5"/>
        <v>1413.4558865030046</v>
      </c>
      <c r="AP26" s="355">
        <f t="shared" si="5"/>
        <v>1518.3915054319073</v>
      </c>
      <c r="AQ26" s="355">
        <f t="shared" si="5"/>
        <v>1572.8116400781266</v>
      </c>
      <c r="AR26" s="355">
        <f>AR29</f>
        <v>1819.8820000000001</v>
      </c>
      <c r="AS26" s="355">
        <f>AS29</f>
        <v>2044.9829999999999</v>
      </c>
      <c r="AT26" s="355">
        <f t="shared" ref="AT26:BQ26" si="6">AT29</f>
        <v>2323.52</v>
      </c>
      <c r="AU26" s="355">
        <f t="shared" si="6"/>
        <v>2573.1280000000002</v>
      </c>
      <c r="AV26" s="355">
        <f t="shared" si="6"/>
        <v>2807.8249999999998</v>
      </c>
      <c r="AW26" s="355">
        <f t="shared" si="6"/>
        <v>3189.0050000000001</v>
      </c>
      <c r="AX26" s="355">
        <f t="shared" si="6"/>
        <v>3402.2148963971672</v>
      </c>
      <c r="AY26" s="355">
        <f t="shared" si="6"/>
        <v>3614.8473488867526</v>
      </c>
      <c r="AZ26" s="355">
        <f t="shared" si="6"/>
        <v>3751.9206727282358</v>
      </c>
      <c r="BA26" s="355">
        <f t="shared" si="6"/>
        <v>3788.0146137757624</v>
      </c>
      <c r="BB26" s="355">
        <f t="shared" si="6"/>
        <v>3851.7417929521921</v>
      </c>
      <c r="BC26" s="355">
        <f t="shared" si="6"/>
        <v>3997.2728888889624</v>
      </c>
      <c r="BD26" s="355">
        <f t="shared" si="6"/>
        <v>4207.3417317175063</v>
      </c>
      <c r="BE26" s="355">
        <f t="shared" si="6"/>
        <v>4458.6120397296809</v>
      </c>
      <c r="BF26" s="355">
        <f t="shared" si="6"/>
        <v>4782.8062827579006</v>
      </c>
      <c r="BG26" s="355">
        <f t="shared" si="6"/>
        <v>4439.9426964228405</v>
      </c>
      <c r="BH26" s="355">
        <f t="shared" si="6"/>
        <v>4548.4601171225586</v>
      </c>
      <c r="BI26" s="355">
        <f t="shared" si="6"/>
        <v>4563.9384927414358</v>
      </c>
      <c r="BJ26" s="355">
        <f t="shared" si="6"/>
        <v>4861.4789099542368</v>
      </c>
      <c r="BK26" s="355">
        <f t="shared" si="6"/>
        <v>4923.6027084858815</v>
      </c>
      <c r="BL26" s="355">
        <f t="shared" si="6"/>
        <v>5503.9442212258709</v>
      </c>
      <c r="BM26" s="355">
        <f t="shared" si="6"/>
        <v>5762.4397376097304</v>
      </c>
      <c r="BN26" s="355">
        <f t="shared" si="6"/>
        <v>5948.9797621593234</v>
      </c>
      <c r="BO26" s="355">
        <f t="shared" si="6"/>
        <v>6241.622946717006</v>
      </c>
      <c r="BP26" s="355">
        <f t="shared" si="6"/>
        <v>6427.139962759471</v>
      </c>
      <c r="BQ26" s="355">
        <f t="shared" si="6"/>
        <v>6544.0581409153201</v>
      </c>
      <c r="BR26" s="355">
        <v>6578.0549409279665</v>
      </c>
      <c r="BS26" s="355">
        <v>6527.4880116677159</v>
      </c>
      <c r="BT26" s="355">
        <v>6329.2889150000001</v>
      </c>
      <c r="BU26" s="355">
        <v>6021.2409491495519</v>
      </c>
      <c r="BV26" s="355">
        <v>5663.8192617300729</v>
      </c>
      <c r="BW26" s="355">
        <v>5415.9317707817163</v>
      </c>
      <c r="BX26" s="363">
        <v>5379.7954509551701</v>
      </c>
      <c r="BY26" s="363">
        <v>5555.152563078288</v>
      </c>
      <c r="BZ26" s="356">
        <v>5793.4792792082335</v>
      </c>
    </row>
    <row r="27" spans="1:78" s="52" customFormat="1" x14ac:dyDescent="0.2">
      <c r="A27" s="386"/>
      <c r="B27" s="120" t="s">
        <v>419</v>
      </c>
      <c r="C27" s="45"/>
      <c r="D27" s="355">
        <f t="shared" ref="D27:AG27" si="7">SUM(D30:D33)</f>
        <v>0</v>
      </c>
      <c r="E27" s="355">
        <f t="shared" si="7"/>
        <v>0</v>
      </c>
      <c r="F27" s="355">
        <f t="shared" si="7"/>
        <v>0</v>
      </c>
      <c r="G27" s="355">
        <f t="shared" si="7"/>
        <v>0</v>
      </c>
      <c r="H27" s="355">
        <f t="shared" si="7"/>
        <v>0</v>
      </c>
      <c r="I27" s="355">
        <f t="shared" si="7"/>
        <v>0</v>
      </c>
      <c r="J27" s="355">
        <f t="shared" si="7"/>
        <v>0</v>
      </c>
      <c r="K27" s="355">
        <f t="shared" si="7"/>
        <v>0</v>
      </c>
      <c r="L27" s="355">
        <f t="shared" si="7"/>
        <v>0</v>
      </c>
      <c r="M27" s="355">
        <f t="shared" si="7"/>
        <v>0</v>
      </c>
      <c r="N27" s="355">
        <f t="shared" si="7"/>
        <v>0</v>
      </c>
      <c r="O27" s="355">
        <f t="shared" si="7"/>
        <v>0</v>
      </c>
      <c r="P27" s="355">
        <f t="shared" si="7"/>
        <v>0</v>
      </c>
      <c r="Q27" s="355">
        <f t="shared" si="7"/>
        <v>0</v>
      </c>
      <c r="R27" s="355">
        <f t="shared" si="7"/>
        <v>0</v>
      </c>
      <c r="S27" s="355">
        <f t="shared" si="7"/>
        <v>0</v>
      </c>
      <c r="T27" s="355">
        <f t="shared" si="7"/>
        <v>0</v>
      </c>
      <c r="U27" s="355">
        <f t="shared" si="7"/>
        <v>0</v>
      </c>
      <c r="V27" s="355">
        <f t="shared" si="7"/>
        <v>0</v>
      </c>
      <c r="W27" s="355">
        <f t="shared" si="7"/>
        <v>0</v>
      </c>
      <c r="X27" s="355">
        <f t="shared" si="7"/>
        <v>0</v>
      </c>
      <c r="Y27" s="355">
        <f t="shared" si="7"/>
        <v>0</v>
      </c>
      <c r="Z27" s="355">
        <f t="shared" si="7"/>
        <v>0</v>
      </c>
      <c r="AA27" s="355">
        <f t="shared" si="7"/>
        <v>0</v>
      </c>
      <c r="AB27" s="355">
        <f t="shared" si="7"/>
        <v>0</v>
      </c>
      <c r="AC27" s="355">
        <f t="shared" si="7"/>
        <v>0</v>
      </c>
      <c r="AD27" s="355">
        <f t="shared" si="7"/>
        <v>0</v>
      </c>
      <c r="AE27" s="355">
        <f t="shared" si="7"/>
        <v>0</v>
      </c>
      <c r="AF27" s="355">
        <f t="shared" si="7"/>
        <v>0</v>
      </c>
      <c r="AG27" s="355">
        <f t="shared" si="7"/>
        <v>0</v>
      </c>
      <c r="AH27" s="355">
        <f>SUM(AH30:AH33)</f>
        <v>400.06040998931815</v>
      </c>
      <c r="AI27" s="355">
        <f t="shared" ref="AI27:AQ27" si="8">SUM(AI30:AI33)</f>
        <v>440.24186395917997</v>
      </c>
      <c r="AJ27" s="355">
        <f t="shared" si="8"/>
        <v>568.64676658977396</v>
      </c>
      <c r="AK27" s="355">
        <f t="shared" si="8"/>
        <v>919.19447132057121</v>
      </c>
      <c r="AL27" s="355">
        <f t="shared" si="8"/>
        <v>1181.6407082203809</v>
      </c>
      <c r="AM27" s="355">
        <f t="shared" si="8"/>
        <v>1396.9133752255298</v>
      </c>
      <c r="AN27" s="355">
        <f t="shared" si="8"/>
        <v>1572.5977774696016</v>
      </c>
      <c r="AO27" s="355">
        <f t="shared" si="8"/>
        <v>1763.5441134969951</v>
      </c>
      <c r="AP27" s="355">
        <f t="shared" si="8"/>
        <v>1896.6084945680932</v>
      </c>
      <c r="AQ27" s="355">
        <f t="shared" si="8"/>
        <v>1963.1883599218736</v>
      </c>
      <c r="AR27" s="355">
        <f>SUM(AR30:AR33)</f>
        <v>1903.5669999999996</v>
      </c>
      <c r="AS27" s="355">
        <f>SUM(AS30:AS33)</f>
        <v>2187.5540000000001</v>
      </c>
      <c r="AT27" s="355">
        <f t="shared" ref="AT27:BQ27" si="9">SUM(AT30:AT33)</f>
        <v>2771.8209999999999</v>
      </c>
      <c r="AU27" s="355">
        <f t="shared" si="9"/>
        <v>3785.5240000000008</v>
      </c>
      <c r="AV27" s="355">
        <f t="shared" si="9"/>
        <v>5004.2709999999997</v>
      </c>
      <c r="AW27" s="355">
        <f t="shared" si="9"/>
        <v>6027.8400000000011</v>
      </c>
      <c r="AX27" s="355">
        <f t="shared" si="9"/>
        <v>6701.0210236028324</v>
      </c>
      <c r="AY27" s="355">
        <f t="shared" si="9"/>
        <v>7259.8193451132465</v>
      </c>
      <c r="AZ27" s="355">
        <f t="shared" si="9"/>
        <v>7627.8412922717607</v>
      </c>
      <c r="BA27" s="355">
        <f t="shared" si="9"/>
        <v>7388.3815092242394</v>
      </c>
      <c r="BB27" s="355">
        <f t="shared" si="9"/>
        <v>7213.0624270478074</v>
      </c>
      <c r="BC27" s="355">
        <f t="shared" si="9"/>
        <v>7066.8309277856351</v>
      </c>
      <c r="BD27" s="355">
        <f t="shared" si="9"/>
        <v>6955.0272430824934</v>
      </c>
      <c r="BE27" s="355">
        <f t="shared" si="9"/>
        <v>7130.0830912703177</v>
      </c>
      <c r="BF27" s="355">
        <f t="shared" si="9"/>
        <v>7853.4141332420995</v>
      </c>
      <c r="BG27" s="355">
        <f t="shared" si="9"/>
        <v>7907.4304242871603</v>
      </c>
      <c r="BH27" s="355">
        <f t="shared" si="9"/>
        <v>8609.1099443174389</v>
      </c>
      <c r="BI27" s="355">
        <f t="shared" si="9"/>
        <v>9364.2666422585644</v>
      </c>
      <c r="BJ27" s="355">
        <f t="shared" si="9"/>
        <v>9979.0686760457666</v>
      </c>
      <c r="BK27" s="355">
        <f t="shared" si="9"/>
        <v>10808.197886514117</v>
      </c>
      <c r="BL27" s="355">
        <f t="shared" si="9"/>
        <v>11599.496940774132</v>
      </c>
      <c r="BM27" s="355">
        <f t="shared" si="9"/>
        <v>14226.791440390265</v>
      </c>
      <c r="BN27" s="355">
        <f t="shared" si="9"/>
        <v>15478.01053884067</v>
      </c>
      <c r="BO27" s="355">
        <f t="shared" si="9"/>
        <v>16578.667176283001</v>
      </c>
      <c r="BP27" s="355">
        <f t="shared" si="9"/>
        <v>17472.491649240532</v>
      </c>
      <c r="BQ27" s="355">
        <f t="shared" si="9"/>
        <v>17625.749532084679</v>
      </c>
      <c r="BR27" s="355">
        <v>17738.510614072031</v>
      </c>
      <c r="BS27" s="355">
        <v>17716.225635332288</v>
      </c>
      <c r="BT27" s="355">
        <v>17111.31100400001</v>
      </c>
      <c r="BU27" s="355">
        <v>16359.144902174701</v>
      </c>
      <c r="BV27" s="355">
        <v>18176.359553692651</v>
      </c>
      <c r="BW27" s="355">
        <v>18526.171583910233</v>
      </c>
      <c r="BX27" s="363">
        <v>18136.851048745739</v>
      </c>
      <c r="BY27" s="363">
        <v>18519.385644747814</v>
      </c>
      <c r="BZ27" s="356">
        <v>18852.077608099407</v>
      </c>
    </row>
    <row r="28" spans="1:78" s="52" customFormat="1" ht="26.25" customHeight="1" x14ac:dyDescent="0.2">
      <c r="A28" s="236"/>
      <c r="B28" s="236" t="s">
        <v>420</v>
      </c>
      <c r="C28" s="4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63"/>
      <c r="BY28" s="363"/>
      <c r="BZ28" s="356"/>
    </row>
    <row r="29" spans="1:78" s="52" customFormat="1" x14ac:dyDescent="0.2">
      <c r="A29" s="45"/>
      <c r="B29" s="120" t="s">
        <v>454</v>
      </c>
      <c r="C29" s="45"/>
      <c r="D29" s="355">
        <v>0</v>
      </c>
      <c r="E29" s="355">
        <v>0</v>
      </c>
      <c r="F29" s="355">
        <v>0</v>
      </c>
      <c r="G29" s="355">
        <v>0</v>
      </c>
      <c r="H29" s="355">
        <v>0</v>
      </c>
      <c r="I29" s="355">
        <v>0</v>
      </c>
      <c r="J29" s="355">
        <v>0</v>
      </c>
      <c r="K29" s="355">
        <v>0</v>
      </c>
      <c r="L29" s="355">
        <v>0</v>
      </c>
      <c r="M29" s="355">
        <v>0</v>
      </c>
      <c r="N29" s="355">
        <v>0</v>
      </c>
      <c r="O29" s="355">
        <v>0</v>
      </c>
      <c r="P29" s="355">
        <v>0</v>
      </c>
      <c r="Q29" s="355">
        <v>0</v>
      </c>
      <c r="R29" s="355">
        <v>0</v>
      </c>
      <c r="S29" s="355">
        <v>0</v>
      </c>
      <c r="T29" s="355">
        <v>0</v>
      </c>
      <c r="U29" s="355">
        <v>0</v>
      </c>
      <c r="V29" s="355">
        <v>0</v>
      </c>
      <c r="W29" s="355">
        <v>0</v>
      </c>
      <c r="X29" s="355">
        <v>0</v>
      </c>
      <c r="Y29" s="355">
        <v>0</v>
      </c>
      <c r="Z29" s="355">
        <v>0</v>
      </c>
      <c r="AA29" s="355">
        <v>0</v>
      </c>
      <c r="AB29" s="355">
        <v>0</v>
      </c>
      <c r="AC29" s="355">
        <v>0</v>
      </c>
      <c r="AD29" s="355">
        <v>0</v>
      </c>
      <c r="AE29" s="355">
        <v>0</v>
      </c>
      <c r="AF29" s="355">
        <v>0</v>
      </c>
      <c r="AG29" s="355">
        <v>0</v>
      </c>
      <c r="AH29" s="355">
        <v>320.9395900106818</v>
      </c>
      <c r="AI29" s="355">
        <v>352.75813604081998</v>
      </c>
      <c r="AJ29" s="355">
        <v>455.35323341022615</v>
      </c>
      <c r="AK29" s="355">
        <v>736.40552867942881</v>
      </c>
      <c r="AL29" s="355">
        <v>946.35929177961918</v>
      </c>
      <c r="AM29" s="355">
        <v>1119.0866247744702</v>
      </c>
      <c r="AN29" s="355">
        <v>1260.4022225303984</v>
      </c>
      <c r="AO29" s="355">
        <v>1413.4558865030046</v>
      </c>
      <c r="AP29" s="355">
        <v>1518.3915054319073</v>
      </c>
      <c r="AQ29" s="355">
        <v>1572.8116400781266</v>
      </c>
      <c r="AR29" s="355">
        <v>1819.8820000000001</v>
      </c>
      <c r="AS29" s="355">
        <v>2044.9829999999999</v>
      </c>
      <c r="AT29" s="355">
        <v>2323.52</v>
      </c>
      <c r="AU29" s="355">
        <v>2573.1280000000002</v>
      </c>
      <c r="AV29" s="355">
        <v>2807.8249999999998</v>
      </c>
      <c r="AW29" s="355">
        <v>3189.0050000000001</v>
      </c>
      <c r="AX29" s="355">
        <v>3402.2148963971672</v>
      </c>
      <c r="AY29" s="355">
        <v>3614.8473488867526</v>
      </c>
      <c r="AZ29" s="355">
        <v>3751.9206727282358</v>
      </c>
      <c r="BA29" s="355">
        <v>3788.0146137757624</v>
      </c>
      <c r="BB29" s="355">
        <v>3851.7417929521921</v>
      </c>
      <c r="BC29" s="355">
        <v>3997.2728888889624</v>
      </c>
      <c r="BD29" s="355">
        <v>4207.3417317175063</v>
      </c>
      <c r="BE29" s="355">
        <v>4458.6120397296809</v>
      </c>
      <c r="BF29" s="355">
        <v>4782.8062827579006</v>
      </c>
      <c r="BG29" s="355">
        <v>4439.9426964228405</v>
      </c>
      <c r="BH29" s="355">
        <v>4548.4601171225586</v>
      </c>
      <c r="BI29" s="355">
        <v>4563.9384927414358</v>
      </c>
      <c r="BJ29" s="355">
        <v>4861.4789099542368</v>
      </c>
      <c r="BK29" s="355">
        <v>4923.6027084858815</v>
      </c>
      <c r="BL29" s="355">
        <v>5503.9442212258709</v>
      </c>
      <c r="BM29" s="355">
        <v>5762.4397376097304</v>
      </c>
      <c r="BN29" s="355">
        <v>5948.9797621593234</v>
      </c>
      <c r="BO29" s="355">
        <v>6241.622946717006</v>
      </c>
      <c r="BP29" s="355">
        <v>6427.139962759471</v>
      </c>
      <c r="BQ29" s="355">
        <v>6544.0581409153201</v>
      </c>
      <c r="BR29" s="355">
        <v>6578.0549409279665</v>
      </c>
      <c r="BS29" s="355">
        <v>6527.4880116677159</v>
      </c>
      <c r="BT29" s="355">
        <v>6329.2889150000001</v>
      </c>
      <c r="BU29" s="355"/>
      <c r="BV29" s="355"/>
      <c r="BW29" s="355"/>
      <c r="BX29" s="363"/>
      <c r="BY29" s="363"/>
      <c r="BZ29" s="356"/>
    </row>
    <row r="30" spans="1:78" s="52" customFormat="1" ht="22.5" customHeight="1" x14ac:dyDescent="0.2">
      <c r="A30" s="45"/>
      <c r="B30" s="120" t="s">
        <v>366</v>
      </c>
      <c r="C30" s="45"/>
      <c r="D30" s="355">
        <v>0</v>
      </c>
      <c r="E30" s="355">
        <v>0</v>
      </c>
      <c r="F30" s="355">
        <v>0</v>
      </c>
      <c r="G30" s="355">
        <v>0</v>
      </c>
      <c r="H30" s="355">
        <v>0</v>
      </c>
      <c r="I30" s="355">
        <v>0</v>
      </c>
      <c r="J30" s="355">
        <v>0</v>
      </c>
      <c r="K30" s="355">
        <v>0</v>
      </c>
      <c r="L30" s="355">
        <v>0</v>
      </c>
      <c r="M30" s="355">
        <v>0</v>
      </c>
      <c r="N30" s="355">
        <v>0</v>
      </c>
      <c r="O30" s="355">
        <v>0</v>
      </c>
      <c r="P30" s="355">
        <v>0</v>
      </c>
      <c r="Q30" s="355">
        <v>0</v>
      </c>
      <c r="R30" s="355">
        <v>0</v>
      </c>
      <c r="S30" s="355">
        <v>0</v>
      </c>
      <c r="T30" s="355">
        <v>0</v>
      </c>
      <c r="U30" s="355">
        <v>0</v>
      </c>
      <c r="V30" s="355">
        <v>0</v>
      </c>
      <c r="W30" s="355">
        <v>0</v>
      </c>
      <c r="X30" s="355">
        <v>0</v>
      </c>
      <c r="Y30" s="355">
        <v>0</v>
      </c>
      <c r="Z30" s="355">
        <v>0</v>
      </c>
      <c r="AA30" s="355">
        <v>0</v>
      </c>
      <c r="AB30" s="355">
        <v>0</v>
      </c>
      <c r="AC30" s="355">
        <v>0</v>
      </c>
      <c r="AD30" s="355">
        <v>0</v>
      </c>
      <c r="AE30" s="355">
        <v>0</v>
      </c>
      <c r="AF30" s="355">
        <v>0</v>
      </c>
      <c r="AG30" s="355">
        <v>0</v>
      </c>
      <c r="AH30" s="355">
        <v>51.497172727332845</v>
      </c>
      <c r="AI30" s="355">
        <v>56.414147956273574</v>
      </c>
      <c r="AJ30" s="355">
        <v>72.615417878922116</v>
      </c>
      <c r="AK30" s="355">
        <v>117.78692276529311</v>
      </c>
      <c r="AL30" s="355">
        <v>151.22362386540289</v>
      </c>
      <c r="AM30" s="355">
        <v>178.70507247687672</v>
      </c>
      <c r="AN30" s="355">
        <v>201.80019075346371</v>
      </c>
      <c r="AO30" s="355">
        <v>225.35883833034222</v>
      </c>
      <c r="AP30" s="355">
        <v>242.96586799409306</v>
      </c>
      <c r="AQ30" s="355">
        <v>251.3770479196252</v>
      </c>
      <c r="AR30" s="355">
        <v>219.61099999999999</v>
      </c>
      <c r="AS30" s="355">
        <v>302.30599999999998</v>
      </c>
      <c r="AT30" s="355">
        <v>415.50300000000004</v>
      </c>
      <c r="AU30" s="355">
        <v>549.82100000000003</v>
      </c>
      <c r="AV30" s="355">
        <v>722.96500000000003</v>
      </c>
      <c r="AW30" s="355">
        <v>963.53300000000002</v>
      </c>
      <c r="AX30" s="355">
        <v>1237.7020586775143</v>
      </c>
      <c r="AY30" s="355">
        <v>1440.7675679371928</v>
      </c>
      <c r="AZ30" s="355">
        <v>1632.1173192887268</v>
      </c>
      <c r="BA30" s="355">
        <v>1783.2014949487759</v>
      </c>
      <c r="BB30" s="355">
        <v>1966.2753495570933</v>
      </c>
      <c r="BC30" s="355">
        <v>2143.4684371455282</v>
      </c>
      <c r="BD30" s="355">
        <v>2303.1767229957381</v>
      </c>
      <c r="BE30" s="355">
        <v>2531.7035246192022</v>
      </c>
      <c r="BF30" s="355">
        <v>2999.4614887041653</v>
      </c>
      <c r="BG30" s="355">
        <v>2966.6712049912694</v>
      </c>
      <c r="BH30" s="355">
        <v>3201.5130041258617</v>
      </c>
      <c r="BI30" s="355">
        <v>3472.5465205192463</v>
      </c>
      <c r="BJ30" s="355">
        <v>3760.9241738617989</v>
      </c>
      <c r="BK30" s="355">
        <v>3996.4280011900032</v>
      </c>
      <c r="BL30" s="355">
        <v>4244.6051546596109</v>
      </c>
      <c r="BM30" s="355">
        <v>4816.6368835239837</v>
      </c>
      <c r="BN30" s="355">
        <v>5116.2278732207014</v>
      </c>
      <c r="BO30" s="355">
        <v>5469.0315633652781</v>
      </c>
      <c r="BP30" s="355">
        <v>5737.9549651022062</v>
      </c>
      <c r="BQ30" s="355">
        <v>5906.7941022493942</v>
      </c>
      <c r="BR30" s="355">
        <v>6506.7348483009719</v>
      </c>
      <c r="BS30" s="355">
        <v>6964.344186289647</v>
      </c>
      <c r="BT30" s="355">
        <v>7015.2522599964095</v>
      </c>
      <c r="BU30" s="355"/>
      <c r="BV30" s="355"/>
      <c r="BW30" s="355"/>
      <c r="BX30" s="363"/>
      <c r="BY30" s="363"/>
      <c r="BZ30" s="356"/>
    </row>
    <row r="31" spans="1:78" s="52" customFormat="1" x14ac:dyDescent="0.2">
      <c r="A31" s="45"/>
      <c r="B31" s="120" t="s">
        <v>422</v>
      </c>
      <c r="C31" s="45"/>
      <c r="D31" s="355">
        <v>0</v>
      </c>
      <c r="E31" s="355">
        <v>0</v>
      </c>
      <c r="F31" s="355">
        <v>0</v>
      </c>
      <c r="G31" s="355">
        <v>0</v>
      </c>
      <c r="H31" s="355">
        <v>0</v>
      </c>
      <c r="I31" s="355">
        <v>0</v>
      </c>
      <c r="J31" s="355">
        <v>0</v>
      </c>
      <c r="K31" s="355">
        <v>0</v>
      </c>
      <c r="L31" s="355">
        <v>0</v>
      </c>
      <c r="M31" s="355">
        <v>0</v>
      </c>
      <c r="N31" s="355">
        <v>0</v>
      </c>
      <c r="O31" s="355">
        <v>0</v>
      </c>
      <c r="P31" s="355">
        <v>0</v>
      </c>
      <c r="Q31" s="355">
        <v>0</v>
      </c>
      <c r="R31" s="355">
        <v>0</v>
      </c>
      <c r="S31" s="355">
        <v>0</v>
      </c>
      <c r="T31" s="355">
        <v>0</v>
      </c>
      <c r="U31" s="355">
        <v>0</v>
      </c>
      <c r="V31" s="355">
        <v>0</v>
      </c>
      <c r="W31" s="355">
        <v>0</v>
      </c>
      <c r="X31" s="355">
        <v>0</v>
      </c>
      <c r="Y31" s="355">
        <v>0</v>
      </c>
      <c r="Z31" s="355">
        <v>0</v>
      </c>
      <c r="AA31" s="355">
        <v>0</v>
      </c>
      <c r="AB31" s="355">
        <v>0</v>
      </c>
      <c r="AC31" s="355">
        <v>0</v>
      </c>
      <c r="AD31" s="355">
        <v>0</v>
      </c>
      <c r="AE31" s="355">
        <v>0</v>
      </c>
      <c r="AF31" s="355">
        <v>0</v>
      </c>
      <c r="AG31" s="355">
        <v>0</v>
      </c>
      <c r="AH31" s="355">
        <v>168.08730332909167</v>
      </c>
      <c r="AI31" s="355">
        <v>184.99751749637238</v>
      </c>
      <c r="AJ31" s="355">
        <v>239.23474572028033</v>
      </c>
      <c r="AK31" s="355">
        <v>386.48978982576017</v>
      </c>
      <c r="AL31" s="355">
        <v>497.02647197775968</v>
      </c>
      <c r="AM31" s="355">
        <v>587.578235170884</v>
      </c>
      <c r="AN31" s="355">
        <v>661.2712513369687</v>
      </c>
      <c r="AO31" s="355">
        <v>741.87435234499264</v>
      </c>
      <c r="AP31" s="355">
        <v>797.59674087542669</v>
      </c>
      <c r="AQ31" s="355">
        <v>825.30668435995631</v>
      </c>
      <c r="AR31" s="355">
        <v>605.18799999999999</v>
      </c>
      <c r="AS31" s="355">
        <v>725.47699999999998</v>
      </c>
      <c r="AT31" s="355">
        <v>943.97500000000002</v>
      </c>
      <c r="AU31" s="355">
        <v>1292.8490000000002</v>
      </c>
      <c r="AV31" s="355">
        <v>1634.97</v>
      </c>
      <c r="AW31" s="355">
        <v>1949.7149999999999</v>
      </c>
      <c r="AX31" s="355">
        <v>2178.8338293619486</v>
      </c>
      <c r="AY31" s="355">
        <v>2410.3410278276319</v>
      </c>
      <c r="AZ31" s="355">
        <v>2602.0677779938896</v>
      </c>
      <c r="BA31" s="355">
        <v>2613.3758641330728</v>
      </c>
      <c r="BB31" s="355">
        <v>2654.0090183747411</v>
      </c>
      <c r="BC31" s="355">
        <v>2717.25314288246</v>
      </c>
      <c r="BD31" s="355">
        <v>2631.7231073019957</v>
      </c>
      <c r="BE31" s="355">
        <v>2676.4827117072482</v>
      </c>
      <c r="BF31" s="355">
        <v>2863.2198953002007</v>
      </c>
      <c r="BG31" s="355">
        <v>3002.8396047330152</v>
      </c>
      <c r="BH31" s="355">
        <v>3231.1334929200289</v>
      </c>
      <c r="BI31" s="355">
        <v>3522.8486328112713</v>
      </c>
      <c r="BJ31" s="355">
        <v>3676.4928151004046</v>
      </c>
      <c r="BK31" s="355">
        <v>3930.1189148811586</v>
      </c>
      <c r="BL31" s="355">
        <v>4122.4846621636352</v>
      </c>
      <c r="BM31" s="355">
        <v>4731.9697243651808</v>
      </c>
      <c r="BN31" s="355">
        <v>5152.3156460949622</v>
      </c>
      <c r="BO31" s="355">
        <v>5488.63957396979</v>
      </c>
      <c r="BP31" s="355">
        <v>5687.7660422616582</v>
      </c>
      <c r="BQ31" s="355">
        <v>5692.0412985289258</v>
      </c>
      <c r="BR31" s="355">
        <v>5596.288435049948</v>
      </c>
      <c r="BS31" s="355">
        <v>5467.8613278076509</v>
      </c>
      <c r="BT31" s="355">
        <v>5175.8452222501146</v>
      </c>
      <c r="BU31" s="355"/>
      <c r="BV31" s="355"/>
      <c r="BW31" s="355"/>
      <c r="BX31" s="363"/>
      <c r="BY31" s="363"/>
      <c r="BZ31" s="356"/>
    </row>
    <row r="32" spans="1:78" s="52" customFormat="1" x14ac:dyDescent="0.2">
      <c r="A32" s="310"/>
      <c r="B32" s="120" t="s">
        <v>322</v>
      </c>
      <c r="C32" s="45"/>
      <c r="D32" s="355">
        <v>0</v>
      </c>
      <c r="E32" s="355">
        <v>0</v>
      </c>
      <c r="F32" s="355">
        <v>0</v>
      </c>
      <c r="G32" s="355">
        <v>0</v>
      </c>
      <c r="H32" s="355">
        <v>0</v>
      </c>
      <c r="I32" s="355">
        <v>0</v>
      </c>
      <c r="J32" s="355">
        <v>0</v>
      </c>
      <c r="K32" s="355">
        <v>0</v>
      </c>
      <c r="L32" s="355">
        <v>0</v>
      </c>
      <c r="M32" s="355">
        <v>0</v>
      </c>
      <c r="N32" s="355">
        <v>0</v>
      </c>
      <c r="O32" s="355">
        <v>0</v>
      </c>
      <c r="P32" s="355">
        <v>0</v>
      </c>
      <c r="Q32" s="355">
        <v>0</v>
      </c>
      <c r="R32" s="355">
        <v>0</v>
      </c>
      <c r="S32" s="355">
        <v>0</v>
      </c>
      <c r="T32" s="355">
        <v>0</v>
      </c>
      <c r="U32" s="355">
        <v>0</v>
      </c>
      <c r="V32" s="355">
        <v>0</v>
      </c>
      <c r="W32" s="355">
        <v>0</v>
      </c>
      <c r="X32" s="355">
        <v>0</v>
      </c>
      <c r="Y32" s="355">
        <v>0</v>
      </c>
      <c r="Z32" s="355">
        <v>0</v>
      </c>
      <c r="AA32" s="355">
        <v>0</v>
      </c>
      <c r="AB32" s="355">
        <v>0</v>
      </c>
      <c r="AC32" s="355">
        <v>0</v>
      </c>
      <c r="AD32" s="355">
        <v>0</v>
      </c>
      <c r="AE32" s="355">
        <v>0</v>
      </c>
      <c r="AF32" s="355">
        <v>0</v>
      </c>
      <c r="AG32" s="355">
        <v>0</v>
      </c>
      <c r="AH32" s="355">
        <v>167.7572054033308</v>
      </c>
      <c r="AI32" s="355">
        <v>184.83191810654029</v>
      </c>
      <c r="AJ32" s="355">
        <v>238.69433276913807</v>
      </c>
      <c r="AK32" s="355">
        <v>385.67308278503288</v>
      </c>
      <c r="AL32" s="355">
        <v>495.78191354102592</v>
      </c>
      <c r="AM32" s="355">
        <v>586.16955262509271</v>
      </c>
      <c r="AN32" s="355">
        <v>659.48966179596255</v>
      </c>
      <c r="AO32" s="355">
        <v>740.17522248237037</v>
      </c>
      <c r="AP32" s="355">
        <v>795.69381732493002</v>
      </c>
      <c r="AQ32" s="355">
        <v>824.05582000417701</v>
      </c>
      <c r="AR32" s="355">
        <v>827.64699999999993</v>
      </c>
      <c r="AS32" s="355">
        <v>856.07600000000002</v>
      </c>
      <c r="AT32" s="355">
        <v>998.779</v>
      </c>
      <c r="AU32" s="355">
        <v>1447.0230000000001</v>
      </c>
      <c r="AV32" s="355">
        <v>2057.3580000000002</v>
      </c>
      <c r="AW32" s="355">
        <v>2331.1950000000002</v>
      </c>
      <c r="AX32" s="355">
        <v>2407.7275243945537</v>
      </c>
      <c r="AY32" s="355">
        <v>2329.3000610574099</v>
      </c>
      <c r="AZ32" s="355">
        <v>2177.215384967817</v>
      </c>
      <c r="BA32" s="355">
        <v>1713.8246039972835</v>
      </c>
      <c r="BB32" s="355">
        <v>1410.9078789879757</v>
      </c>
      <c r="BC32" s="355">
        <v>1214.0820612666143</v>
      </c>
      <c r="BD32" s="355">
        <v>1085.7342355085079</v>
      </c>
      <c r="BE32" s="355">
        <v>1001.1096309288404</v>
      </c>
      <c r="BF32" s="355">
        <v>1053.6159987005542</v>
      </c>
      <c r="BG32" s="355">
        <v>956.77120862113122</v>
      </c>
      <c r="BH32" s="355">
        <v>1087.8137888204469</v>
      </c>
      <c r="BI32" s="355">
        <v>1160.1935787766724</v>
      </c>
      <c r="BJ32" s="355">
        <v>1245.1512127626136</v>
      </c>
      <c r="BK32" s="355">
        <v>1315.7849954177275</v>
      </c>
      <c r="BL32" s="355">
        <v>1528.2356823684902</v>
      </c>
      <c r="BM32" s="355">
        <v>2474.492773813538</v>
      </c>
      <c r="BN32" s="355">
        <v>2492.3723448820447</v>
      </c>
      <c r="BO32" s="355">
        <v>2602.272972800276</v>
      </c>
      <c r="BP32" s="355">
        <v>2678.532284898341</v>
      </c>
      <c r="BQ32" s="355">
        <v>2355.381181651002</v>
      </c>
      <c r="BR32" s="355">
        <v>1753.117847664269</v>
      </c>
      <c r="BS32" s="355">
        <v>1374.1237680959821</v>
      </c>
      <c r="BT32" s="355">
        <v>1130.7432728882734</v>
      </c>
      <c r="BU32" s="355"/>
      <c r="BV32" s="355"/>
      <c r="BW32" s="355"/>
      <c r="BX32" s="363"/>
      <c r="BY32" s="363"/>
      <c r="BZ32" s="356"/>
    </row>
    <row r="33" spans="1:78" s="52" customFormat="1" x14ac:dyDescent="0.2">
      <c r="A33" s="45"/>
      <c r="B33" s="120" t="s">
        <v>423</v>
      </c>
      <c r="C33" s="45"/>
      <c r="D33" s="355">
        <v>0</v>
      </c>
      <c r="E33" s="355">
        <v>0</v>
      </c>
      <c r="F33" s="355">
        <v>0</v>
      </c>
      <c r="G33" s="355">
        <v>0</v>
      </c>
      <c r="H33" s="355">
        <v>0</v>
      </c>
      <c r="I33" s="355">
        <v>0</v>
      </c>
      <c r="J33" s="355">
        <v>0</v>
      </c>
      <c r="K33" s="355">
        <v>0</v>
      </c>
      <c r="L33" s="355">
        <v>0</v>
      </c>
      <c r="M33" s="355">
        <v>0</v>
      </c>
      <c r="N33" s="355">
        <v>0</v>
      </c>
      <c r="O33" s="355">
        <v>0</v>
      </c>
      <c r="P33" s="355">
        <v>0</v>
      </c>
      <c r="Q33" s="355">
        <v>0</v>
      </c>
      <c r="R33" s="355">
        <v>0</v>
      </c>
      <c r="S33" s="355">
        <v>0</v>
      </c>
      <c r="T33" s="355">
        <v>0</v>
      </c>
      <c r="U33" s="355">
        <v>0</v>
      </c>
      <c r="V33" s="355">
        <v>0</v>
      </c>
      <c r="W33" s="355">
        <v>0</v>
      </c>
      <c r="X33" s="355">
        <v>0</v>
      </c>
      <c r="Y33" s="355">
        <v>0</v>
      </c>
      <c r="Z33" s="355">
        <v>0</v>
      </c>
      <c r="AA33" s="355">
        <v>0</v>
      </c>
      <c r="AB33" s="355">
        <v>0</v>
      </c>
      <c r="AC33" s="355">
        <v>0</v>
      </c>
      <c r="AD33" s="355">
        <v>0</v>
      </c>
      <c r="AE33" s="355">
        <v>0</v>
      </c>
      <c r="AF33" s="355">
        <v>0</v>
      </c>
      <c r="AG33" s="355">
        <v>0</v>
      </c>
      <c r="AH33" s="355">
        <v>12.718728529562867</v>
      </c>
      <c r="AI33" s="355">
        <v>13.998280399993689</v>
      </c>
      <c r="AJ33" s="355">
        <v>18.102270221433344</v>
      </c>
      <c r="AK33" s="355">
        <v>29.244675944485095</v>
      </c>
      <c r="AL33" s="355">
        <v>37.608698836192275</v>
      </c>
      <c r="AM33" s="355">
        <v>44.460514952676363</v>
      </c>
      <c r="AN33" s="355">
        <v>50.036673583206834</v>
      </c>
      <c r="AO33" s="355">
        <v>56.135700339289997</v>
      </c>
      <c r="AP33" s="355">
        <v>60.352068373643192</v>
      </c>
      <c r="AQ33" s="355">
        <v>62.448807638114886</v>
      </c>
      <c r="AR33" s="355">
        <v>251.12099999999964</v>
      </c>
      <c r="AS33" s="355">
        <v>303.69499999999999</v>
      </c>
      <c r="AT33" s="355">
        <v>413.56399999999968</v>
      </c>
      <c r="AU33" s="355">
        <v>495.83100000000047</v>
      </c>
      <c r="AV33" s="355">
        <v>588.97799999999972</v>
      </c>
      <c r="AW33" s="355">
        <v>783.39700000000119</v>
      </c>
      <c r="AX33" s="355">
        <v>876.75761116881586</v>
      </c>
      <c r="AY33" s="355">
        <v>1079.4106882910114</v>
      </c>
      <c r="AZ33" s="355">
        <v>1216.4408100213277</v>
      </c>
      <c r="BA33" s="355">
        <v>1277.9795461451065</v>
      </c>
      <c r="BB33" s="355">
        <v>1181.8701801279974</v>
      </c>
      <c r="BC33" s="355">
        <v>992.02728649103301</v>
      </c>
      <c r="BD33" s="355">
        <v>934.39317727625121</v>
      </c>
      <c r="BE33" s="355">
        <v>920.78722401502739</v>
      </c>
      <c r="BF33" s="355">
        <v>937.11675053717931</v>
      </c>
      <c r="BG33" s="355">
        <v>981.1484059417445</v>
      </c>
      <c r="BH33" s="355">
        <v>1088.6496584511015</v>
      </c>
      <c r="BI33" s="355">
        <v>1208.6779101513739</v>
      </c>
      <c r="BJ33" s="355">
        <v>1296.5004743209502</v>
      </c>
      <c r="BK33" s="355">
        <v>1565.8659750252277</v>
      </c>
      <c r="BL33" s="355">
        <v>1704.1714415823972</v>
      </c>
      <c r="BM33" s="355">
        <v>2203.6920586875649</v>
      </c>
      <c r="BN33" s="355">
        <v>2717.0946746429627</v>
      </c>
      <c r="BO33" s="355">
        <v>3018.723066147656</v>
      </c>
      <c r="BP33" s="355">
        <v>3368.2383569783251</v>
      </c>
      <c r="BQ33" s="355">
        <v>3671.532949655355</v>
      </c>
      <c r="BR33" s="355">
        <v>3882.3694830568411</v>
      </c>
      <c r="BS33" s="355">
        <v>3909.8963531390082</v>
      </c>
      <c r="BT33" s="355">
        <v>3789.4702488652092</v>
      </c>
      <c r="BU33" s="355"/>
      <c r="BV33" s="355"/>
      <c r="BW33" s="355"/>
      <c r="BX33" s="363"/>
      <c r="BY33" s="363"/>
      <c r="BZ33" s="356"/>
    </row>
    <row r="34" spans="1:78" s="52" customFormat="1" x14ac:dyDescent="0.2">
      <c r="A34" s="45"/>
      <c r="B34" s="120" t="s">
        <v>419</v>
      </c>
      <c r="C34" s="45"/>
      <c r="D34" s="355">
        <f t="shared" ref="D34:AI34" si="10">SUM(D30:D33)</f>
        <v>0</v>
      </c>
      <c r="E34" s="355">
        <f t="shared" si="10"/>
        <v>0</v>
      </c>
      <c r="F34" s="355">
        <f t="shared" si="10"/>
        <v>0</v>
      </c>
      <c r="G34" s="355">
        <f t="shared" si="10"/>
        <v>0</v>
      </c>
      <c r="H34" s="355">
        <f t="shared" si="10"/>
        <v>0</v>
      </c>
      <c r="I34" s="355">
        <f t="shared" si="10"/>
        <v>0</v>
      </c>
      <c r="J34" s="355">
        <f t="shared" si="10"/>
        <v>0</v>
      </c>
      <c r="K34" s="355">
        <f t="shared" si="10"/>
        <v>0</v>
      </c>
      <c r="L34" s="355">
        <f t="shared" si="10"/>
        <v>0</v>
      </c>
      <c r="M34" s="355">
        <f t="shared" si="10"/>
        <v>0</v>
      </c>
      <c r="N34" s="355">
        <f t="shared" si="10"/>
        <v>0</v>
      </c>
      <c r="O34" s="355">
        <f t="shared" si="10"/>
        <v>0</v>
      </c>
      <c r="P34" s="355">
        <f t="shared" si="10"/>
        <v>0</v>
      </c>
      <c r="Q34" s="355">
        <f t="shared" si="10"/>
        <v>0</v>
      </c>
      <c r="R34" s="355">
        <f t="shared" si="10"/>
        <v>0</v>
      </c>
      <c r="S34" s="355">
        <f t="shared" si="10"/>
        <v>0</v>
      </c>
      <c r="T34" s="355">
        <f t="shared" si="10"/>
        <v>0</v>
      </c>
      <c r="U34" s="355">
        <f t="shared" si="10"/>
        <v>0</v>
      </c>
      <c r="V34" s="355">
        <f t="shared" si="10"/>
        <v>0</v>
      </c>
      <c r="W34" s="355">
        <f t="shared" si="10"/>
        <v>0</v>
      </c>
      <c r="X34" s="355">
        <f t="shared" si="10"/>
        <v>0</v>
      </c>
      <c r="Y34" s="355">
        <f t="shared" si="10"/>
        <v>0</v>
      </c>
      <c r="Z34" s="355">
        <f t="shared" si="10"/>
        <v>0</v>
      </c>
      <c r="AA34" s="355">
        <f t="shared" si="10"/>
        <v>0</v>
      </c>
      <c r="AB34" s="355">
        <f t="shared" si="10"/>
        <v>0</v>
      </c>
      <c r="AC34" s="355">
        <f t="shared" si="10"/>
        <v>0</v>
      </c>
      <c r="AD34" s="355">
        <f t="shared" si="10"/>
        <v>0</v>
      </c>
      <c r="AE34" s="355">
        <f t="shared" si="10"/>
        <v>0</v>
      </c>
      <c r="AF34" s="355">
        <f t="shared" si="10"/>
        <v>0</v>
      </c>
      <c r="AG34" s="355">
        <f t="shared" si="10"/>
        <v>0</v>
      </c>
      <c r="AH34" s="355">
        <f t="shared" si="10"/>
        <v>400.06040998931815</v>
      </c>
      <c r="AI34" s="355">
        <f t="shared" si="10"/>
        <v>440.24186395917997</v>
      </c>
      <c r="AJ34" s="355">
        <f t="shared" ref="AJ34:BQ34" si="11">SUM(AJ30:AJ33)</f>
        <v>568.64676658977396</v>
      </c>
      <c r="AK34" s="355">
        <f t="shared" si="11"/>
        <v>919.19447132057121</v>
      </c>
      <c r="AL34" s="355">
        <f t="shared" si="11"/>
        <v>1181.6407082203809</v>
      </c>
      <c r="AM34" s="355">
        <f t="shared" si="11"/>
        <v>1396.9133752255298</v>
      </c>
      <c r="AN34" s="355">
        <f t="shared" si="11"/>
        <v>1572.5977774696016</v>
      </c>
      <c r="AO34" s="355">
        <f t="shared" si="11"/>
        <v>1763.5441134969951</v>
      </c>
      <c r="AP34" s="355">
        <f t="shared" si="11"/>
        <v>1896.6084945680932</v>
      </c>
      <c r="AQ34" s="355">
        <f t="shared" si="11"/>
        <v>1963.1883599218736</v>
      </c>
      <c r="AR34" s="355">
        <f t="shared" si="11"/>
        <v>1903.5669999999996</v>
      </c>
      <c r="AS34" s="355">
        <f t="shared" si="11"/>
        <v>2187.5540000000001</v>
      </c>
      <c r="AT34" s="355">
        <f t="shared" si="11"/>
        <v>2771.8209999999999</v>
      </c>
      <c r="AU34" s="355">
        <f t="shared" si="11"/>
        <v>3785.5240000000008</v>
      </c>
      <c r="AV34" s="355">
        <f t="shared" si="11"/>
        <v>5004.2709999999997</v>
      </c>
      <c r="AW34" s="355">
        <f t="shared" si="11"/>
        <v>6027.8400000000011</v>
      </c>
      <c r="AX34" s="355">
        <f t="shared" si="11"/>
        <v>6701.0210236028324</v>
      </c>
      <c r="AY34" s="355">
        <f t="shared" si="11"/>
        <v>7259.8193451132465</v>
      </c>
      <c r="AZ34" s="355">
        <f t="shared" si="11"/>
        <v>7627.8412922717607</v>
      </c>
      <c r="BA34" s="355">
        <f t="shared" si="11"/>
        <v>7388.3815092242394</v>
      </c>
      <c r="BB34" s="355">
        <f t="shared" si="11"/>
        <v>7213.0624270478074</v>
      </c>
      <c r="BC34" s="355">
        <f t="shared" si="11"/>
        <v>7066.8309277856351</v>
      </c>
      <c r="BD34" s="355">
        <f t="shared" si="11"/>
        <v>6955.0272430824934</v>
      </c>
      <c r="BE34" s="355">
        <f t="shared" si="11"/>
        <v>7130.0830912703177</v>
      </c>
      <c r="BF34" s="355">
        <f t="shared" si="11"/>
        <v>7853.4141332420995</v>
      </c>
      <c r="BG34" s="355">
        <f t="shared" si="11"/>
        <v>7907.4304242871603</v>
      </c>
      <c r="BH34" s="355">
        <f t="shared" si="11"/>
        <v>8609.1099443174389</v>
      </c>
      <c r="BI34" s="355">
        <f t="shared" si="11"/>
        <v>9364.2666422585644</v>
      </c>
      <c r="BJ34" s="355">
        <f t="shared" si="11"/>
        <v>9979.0686760457666</v>
      </c>
      <c r="BK34" s="355">
        <f t="shared" si="11"/>
        <v>10808.197886514117</v>
      </c>
      <c r="BL34" s="355">
        <f t="shared" si="11"/>
        <v>11599.496940774132</v>
      </c>
      <c r="BM34" s="355">
        <f t="shared" si="11"/>
        <v>14226.791440390265</v>
      </c>
      <c r="BN34" s="355">
        <f t="shared" si="11"/>
        <v>15478.01053884067</v>
      </c>
      <c r="BO34" s="355">
        <f t="shared" si="11"/>
        <v>16578.667176283001</v>
      </c>
      <c r="BP34" s="355">
        <f t="shared" si="11"/>
        <v>17472.491649240532</v>
      </c>
      <c r="BQ34" s="355">
        <f t="shared" si="11"/>
        <v>17625.749532084679</v>
      </c>
      <c r="BR34" s="355">
        <f>SUM(BR30:BR33)</f>
        <v>17738.510614072031</v>
      </c>
      <c r="BS34" s="355">
        <f>SUM(BS30:BS33)</f>
        <v>17716.225635332288</v>
      </c>
      <c r="BT34" s="355">
        <f>SUM(BT30:BT33)</f>
        <v>17111.31100400001</v>
      </c>
      <c r="BU34" s="355"/>
      <c r="BV34" s="355"/>
      <c r="BW34" s="355"/>
      <c r="BX34" s="363"/>
      <c r="BY34" s="363"/>
      <c r="BZ34" s="356"/>
    </row>
    <row r="35" spans="1:78" s="52" customFormat="1" ht="26.25" customHeight="1" x14ac:dyDescent="0.2">
      <c r="A35" s="236"/>
      <c r="B35" s="236" t="s">
        <v>425</v>
      </c>
      <c r="C35" s="4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63"/>
      <c r="BY35" s="363"/>
      <c r="BZ35" s="356"/>
    </row>
    <row r="36" spans="1:78" s="52" customFormat="1" x14ac:dyDescent="0.2">
      <c r="A36" s="45"/>
      <c r="B36" s="120" t="s">
        <v>455</v>
      </c>
      <c r="C36" s="45"/>
      <c r="D36" s="355">
        <f t="shared" ref="D36:BO36" si="12">SUM(D37:D39)</f>
        <v>0</v>
      </c>
      <c r="E36" s="355">
        <f t="shared" si="12"/>
        <v>0</v>
      </c>
      <c r="F36" s="355">
        <f t="shared" si="12"/>
        <v>0</v>
      </c>
      <c r="G36" s="355">
        <f t="shared" si="12"/>
        <v>0</v>
      </c>
      <c r="H36" s="355">
        <f t="shared" si="12"/>
        <v>0</v>
      </c>
      <c r="I36" s="355">
        <f t="shared" si="12"/>
        <v>0</v>
      </c>
      <c r="J36" s="355">
        <f t="shared" si="12"/>
        <v>0</v>
      </c>
      <c r="K36" s="355">
        <f t="shared" si="12"/>
        <v>0</v>
      </c>
      <c r="L36" s="355">
        <f t="shared" si="12"/>
        <v>0</v>
      </c>
      <c r="M36" s="355">
        <f t="shared" si="12"/>
        <v>0</v>
      </c>
      <c r="N36" s="355">
        <f t="shared" si="12"/>
        <v>0</v>
      </c>
      <c r="O36" s="355">
        <f t="shared" si="12"/>
        <v>0</v>
      </c>
      <c r="P36" s="355">
        <f t="shared" si="12"/>
        <v>0</v>
      </c>
      <c r="Q36" s="355">
        <f t="shared" si="12"/>
        <v>0</v>
      </c>
      <c r="R36" s="355">
        <f t="shared" si="12"/>
        <v>0</v>
      </c>
      <c r="S36" s="355">
        <f t="shared" si="12"/>
        <v>0</v>
      </c>
      <c r="T36" s="355">
        <f t="shared" si="12"/>
        <v>0</v>
      </c>
      <c r="U36" s="355">
        <f t="shared" si="12"/>
        <v>0</v>
      </c>
      <c r="V36" s="355">
        <f t="shared" si="12"/>
        <v>0</v>
      </c>
      <c r="W36" s="355">
        <f t="shared" si="12"/>
        <v>0</v>
      </c>
      <c r="X36" s="355">
        <f t="shared" si="12"/>
        <v>0</v>
      </c>
      <c r="Y36" s="355">
        <f t="shared" si="12"/>
        <v>0</v>
      </c>
      <c r="Z36" s="355">
        <f t="shared" si="12"/>
        <v>0</v>
      </c>
      <c r="AA36" s="355">
        <f t="shared" si="12"/>
        <v>0</v>
      </c>
      <c r="AB36" s="355">
        <f t="shared" si="12"/>
        <v>0</v>
      </c>
      <c r="AC36" s="355">
        <f t="shared" si="12"/>
        <v>0</v>
      </c>
      <c r="AD36" s="355">
        <f t="shared" si="12"/>
        <v>0</v>
      </c>
      <c r="AE36" s="355">
        <f t="shared" si="12"/>
        <v>0</v>
      </c>
      <c r="AF36" s="355">
        <f t="shared" si="12"/>
        <v>0</v>
      </c>
      <c r="AG36" s="355">
        <f t="shared" si="12"/>
        <v>0</v>
      </c>
      <c r="AH36" s="355">
        <f t="shared" si="12"/>
        <v>0</v>
      </c>
      <c r="AI36" s="355">
        <f t="shared" si="12"/>
        <v>0</v>
      </c>
      <c r="AJ36" s="355">
        <f t="shared" si="12"/>
        <v>0</v>
      </c>
      <c r="AK36" s="355">
        <f t="shared" si="12"/>
        <v>0</v>
      </c>
      <c r="AL36" s="355">
        <f t="shared" si="12"/>
        <v>0</v>
      </c>
      <c r="AM36" s="355">
        <f t="shared" si="12"/>
        <v>0</v>
      </c>
      <c r="AN36" s="355">
        <f t="shared" si="12"/>
        <v>0</v>
      </c>
      <c r="AO36" s="355">
        <f t="shared" si="12"/>
        <v>0</v>
      </c>
      <c r="AP36" s="355">
        <f t="shared" si="12"/>
        <v>0</v>
      </c>
      <c r="AQ36" s="355">
        <f t="shared" si="12"/>
        <v>0</v>
      </c>
      <c r="AR36" s="355">
        <f t="shared" si="12"/>
        <v>0</v>
      </c>
      <c r="AS36" s="355">
        <f t="shared" si="12"/>
        <v>0</v>
      </c>
      <c r="AT36" s="355">
        <f t="shared" si="12"/>
        <v>0</v>
      </c>
      <c r="AU36" s="355">
        <f t="shared" si="12"/>
        <v>3945.2429999999995</v>
      </c>
      <c r="AV36" s="355">
        <f t="shared" si="12"/>
        <v>4566.0839999999998</v>
      </c>
      <c r="AW36" s="355">
        <f t="shared" si="12"/>
        <v>5028.2650000000003</v>
      </c>
      <c r="AX36" s="355">
        <f t="shared" si="12"/>
        <v>5228.0419039999997</v>
      </c>
      <c r="AY36" s="355">
        <f t="shared" si="12"/>
        <v>5429.9853480000002</v>
      </c>
      <c r="AZ36" s="355">
        <f t="shared" si="12"/>
        <v>5569.4310189999997</v>
      </c>
      <c r="BA36" s="355">
        <f t="shared" si="12"/>
        <v>5497.5839940000005</v>
      </c>
      <c r="BB36" s="355">
        <f t="shared" si="12"/>
        <v>5404.9490960500007</v>
      </c>
      <c r="BC36" s="355">
        <f t="shared" si="12"/>
        <v>5344.7178286746339</v>
      </c>
      <c r="BD36" s="355">
        <f t="shared" si="12"/>
        <v>5258.2453963295238</v>
      </c>
      <c r="BE36" s="355">
        <f t="shared" si="12"/>
        <v>5282.4608215130647</v>
      </c>
      <c r="BF36" s="355">
        <f t="shared" si="12"/>
        <v>5405.2562457978129</v>
      </c>
      <c r="BG36" s="355">
        <f t="shared" si="12"/>
        <v>5027.4844449073989</v>
      </c>
      <c r="BH36" s="355">
        <f t="shared" si="12"/>
        <v>5200.1678251855656</v>
      </c>
      <c r="BI36" s="355">
        <f t="shared" si="12"/>
        <v>5262.5853160000006</v>
      </c>
      <c r="BJ36" s="355">
        <f t="shared" si="12"/>
        <v>5369.7323449999994</v>
      </c>
      <c r="BK36" s="355">
        <f t="shared" si="12"/>
        <v>5453.8794030000026</v>
      </c>
      <c r="BL36" s="355">
        <f t="shared" si="12"/>
        <v>5368.0309109999998</v>
      </c>
      <c r="BM36" s="355">
        <f t="shared" si="12"/>
        <v>5469.5985130000008</v>
      </c>
      <c r="BN36" s="355">
        <f t="shared" si="12"/>
        <v>5405.4632049999982</v>
      </c>
      <c r="BO36" s="355">
        <f t="shared" si="12"/>
        <v>5577.6619860000001</v>
      </c>
      <c r="BP36" s="355">
        <f t="shared" ref="BP36:BU36" si="13">SUM(BP37:BP39)</f>
        <v>5877.8337030000021</v>
      </c>
      <c r="BQ36" s="355">
        <f t="shared" si="13"/>
        <v>5949.4745670000011</v>
      </c>
      <c r="BR36" s="355">
        <f t="shared" si="13"/>
        <v>5996.8369509999993</v>
      </c>
      <c r="BS36" s="355">
        <f t="shared" si="13"/>
        <v>5971.5869620000003</v>
      </c>
      <c r="BT36" s="355">
        <f t="shared" si="13"/>
        <v>5801.1453980000006</v>
      </c>
      <c r="BU36" s="355">
        <f t="shared" si="13"/>
        <v>5495.2191090723245</v>
      </c>
      <c r="BV36" s="355">
        <f>SUM(BV37:BV39)</f>
        <v>5766.8046048306305</v>
      </c>
      <c r="BW36" s="355">
        <f>SUM(BW37:BW39)</f>
        <v>5739.3853962903668</v>
      </c>
      <c r="BX36" s="363">
        <f>SUM(BX37:BX39)</f>
        <v>5864.9983109500845</v>
      </c>
      <c r="BY36" s="363">
        <f>SUM(BY37:BY39)</f>
        <v>6026.4132255242739</v>
      </c>
      <c r="BZ36" s="356">
        <f>SUM(BZ37:BZ39)</f>
        <v>6191.0687866816179</v>
      </c>
    </row>
    <row r="37" spans="1:78" s="52" customFormat="1" x14ac:dyDescent="0.2">
      <c r="A37" s="45"/>
      <c r="B37" s="263" t="s">
        <v>426</v>
      </c>
      <c r="C37" s="45"/>
      <c r="D37" s="355" t="s">
        <v>406</v>
      </c>
      <c r="E37" s="355" t="s">
        <v>406</v>
      </c>
      <c r="F37" s="355" t="s">
        <v>406</v>
      </c>
      <c r="G37" s="355" t="s">
        <v>406</v>
      </c>
      <c r="H37" s="355" t="s">
        <v>406</v>
      </c>
      <c r="I37" s="355" t="s">
        <v>406</v>
      </c>
      <c r="J37" s="355" t="s">
        <v>406</v>
      </c>
      <c r="K37" s="355" t="s">
        <v>406</v>
      </c>
      <c r="L37" s="355" t="s">
        <v>406</v>
      </c>
      <c r="M37" s="355" t="s">
        <v>406</v>
      </c>
      <c r="N37" s="355" t="s">
        <v>406</v>
      </c>
      <c r="O37" s="355" t="s">
        <v>406</v>
      </c>
      <c r="P37" s="355" t="s">
        <v>406</v>
      </c>
      <c r="Q37" s="355" t="s">
        <v>406</v>
      </c>
      <c r="R37" s="355" t="s">
        <v>406</v>
      </c>
      <c r="S37" s="355" t="s">
        <v>406</v>
      </c>
      <c r="T37" s="355" t="s">
        <v>406</v>
      </c>
      <c r="U37" s="355" t="s">
        <v>406</v>
      </c>
      <c r="V37" s="355" t="s">
        <v>406</v>
      </c>
      <c r="W37" s="355" t="s">
        <v>406</v>
      </c>
      <c r="X37" s="355" t="s">
        <v>406</v>
      </c>
      <c r="Y37" s="355" t="s">
        <v>406</v>
      </c>
      <c r="Z37" s="355" t="s">
        <v>406</v>
      </c>
      <c r="AA37" s="355" t="s">
        <v>406</v>
      </c>
      <c r="AB37" s="355" t="s">
        <v>406</v>
      </c>
      <c r="AC37" s="355" t="s">
        <v>406</v>
      </c>
      <c r="AD37" s="355" t="s">
        <v>406</v>
      </c>
      <c r="AE37" s="355" t="s">
        <v>406</v>
      </c>
      <c r="AF37" s="355" t="s">
        <v>406</v>
      </c>
      <c r="AG37" s="355" t="s">
        <v>406</v>
      </c>
      <c r="AH37" s="355" t="s">
        <v>406</v>
      </c>
      <c r="AI37" s="355" t="s">
        <v>406</v>
      </c>
      <c r="AJ37" s="355" t="s">
        <v>406</v>
      </c>
      <c r="AK37" s="355" t="s">
        <v>406</v>
      </c>
      <c r="AL37" s="355" t="s">
        <v>406</v>
      </c>
      <c r="AM37" s="355" t="s">
        <v>406</v>
      </c>
      <c r="AN37" s="355" t="s">
        <v>406</v>
      </c>
      <c r="AO37" s="355" t="s">
        <v>406</v>
      </c>
      <c r="AP37" s="355" t="s">
        <v>406</v>
      </c>
      <c r="AQ37" s="355" t="s">
        <v>406</v>
      </c>
      <c r="AR37" s="355" t="s">
        <v>406</v>
      </c>
      <c r="AS37" s="355" t="s">
        <v>406</v>
      </c>
      <c r="AT37" s="355" t="s">
        <v>406</v>
      </c>
      <c r="AU37" s="355">
        <v>3236.7390749716378</v>
      </c>
      <c r="AV37" s="355">
        <v>3777.160321579041</v>
      </c>
      <c r="AW37" s="355">
        <v>4181.6408677259369</v>
      </c>
      <c r="AX37" s="355">
        <v>4354.828047</v>
      </c>
      <c r="AY37" s="355">
        <v>4537.4679940000005</v>
      </c>
      <c r="AZ37" s="355">
        <v>4634.1636629999994</v>
      </c>
      <c r="BA37" s="355">
        <v>4535.8971240000001</v>
      </c>
      <c r="BB37" s="355">
        <v>4440.2668552700006</v>
      </c>
      <c r="BC37" s="355">
        <v>4375.6373696746332</v>
      </c>
      <c r="BD37" s="355">
        <v>4287.3265713295241</v>
      </c>
      <c r="BE37" s="355">
        <v>4295.7709825130651</v>
      </c>
      <c r="BF37" s="355">
        <v>4378.7157327978121</v>
      </c>
      <c r="BG37" s="355">
        <v>4215.6524239073988</v>
      </c>
      <c r="BH37" s="355">
        <v>4369.9485561855663</v>
      </c>
      <c r="BI37" s="355">
        <v>4418.6826030000011</v>
      </c>
      <c r="BJ37" s="355">
        <v>4504.6312519999992</v>
      </c>
      <c r="BK37" s="355">
        <v>4581.3157550000024</v>
      </c>
      <c r="BL37" s="355">
        <v>4510.0732129999997</v>
      </c>
      <c r="BM37" s="355">
        <v>4583.9270970000007</v>
      </c>
      <c r="BN37" s="355">
        <v>4509.0307519999978</v>
      </c>
      <c r="BO37" s="355">
        <v>4682.9926180000002</v>
      </c>
      <c r="BP37" s="355">
        <v>4958.7607460000017</v>
      </c>
      <c r="BQ37" s="355">
        <v>5047.1581330000008</v>
      </c>
      <c r="BR37" s="355">
        <v>5091.0835709999992</v>
      </c>
      <c r="BS37" s="355">
        <v>5058.5009950000003</v>
      </c>
      <c r="BT37" s="355">
        <v>4893.5645820000009</v>
      </c>
      <c r="BU37" s="355">
        <v>4610.3324224884736</v>
      </c>
      <c r="BV37" s="355">
        <v>4806.3550660895044</v>
      </c>
      <c r="BW37" s="355">
        <v>4751.7598122781183</v>
      </c>
      <c r="BX37" s="363">
        <v>4853.4779975487581</v>
      </c>
      <c r="BY37" s="363">
        <v>4983.7243262876591</v>
      </c>
      <c r="BZ37" s="356">
        <v>5116.5127315536638</v>
      </c>
    </row>
    <row r="38" spans="1:78" s="52" customFormat="1" x14ac:dyDescent="0.2">
      <c r="A38" s="45"/>
      <c r="B38" s="263" t="s">
        <v>427</v>
      </c>
      <c r="C38" s="45"/>
      <c r="D38" s="355" t="s">
        <v>406</v>
      </c>
      <c r="E38" s="355" t="s">
        <v>406</v>
      </c>
      <c r="F38" s="355" t="s">
        <v>406</v>
      </c>
      <c r="G38" s="355" t="s">
        <v>406</v>
      </c>
      <c r="H38" s="355" t="s">
        <v>406</v>
      </c>
      <c r="I38" s="355" t="s">
        <v>406</v>
      </c>
      <c r="J38" s="355" t="s">
        <v>406</v>
      </c>
      <c r="K38" s="355" t="s">
        <v>406</v>
      </c>
      <c r="L38" s="355" t="s">
        <v>406</v>
      </c>
      <c r="M38" s="355" t="s">
        <v>406</v>
      </c>
      <c r="N38" s="355" t="s">
        <v>406</v>
      </c>
      <c r="O38" s="355" t="s">
        <v>406</v>
      </c>
      <c r="P38" s="355" t="s">
        <v>406</v>
      </c>
      <c r="Q38" s="355" t="s">
        <v>406</v>
      </c>
      <c r="R38" s="355" t="s">
        <v>406</v>
      </c>
      <c r="S38" s="355" t="s">
        <v>406</v>
      </c>
      <c r="T38" s="355" t="s">
        <v>406</v>
      </c>
      <c r="U38" s="355" t="s">
        <v>406</v>
      </c>
      <c r="V38" s="355" t="s">
        <v>406</v>
      </c>
      <c r="W38" s="355" t="s">
        <v>406</v>
      </c>
      <c r="X38" s="355" t="s">
        <v>406</v>
      </c>
      <c r="Y38" s="355" t="s">
        <v>406</v>
      </c>
      <c r="Z38" s="355" t="s">
        <v>406</v>
      </c>
      <c r="AA38" s="355" t="s">
        <v>406</v>
      </c>
      <c r="AB38" s="355" t="s">
        <v>406</v>
      </c>
      <c r="AC38" s="355" t="s">
        <v>406</v>
      </c>
      <c r="AD38" s="355" t="s">
        <v>406</v>
      </c>
      <c r="AE38" s="355" t="s">
        <v>406</v>
      </c>
      <c r="AF38" s="355" t="s">
        <v>406</v>
      </c>
      <c r="AG38" s="355" t="s">
        <v>406</v>
      </c>
      <c r="AH38" s="355" t="s">
        <v>406</v>
      </c>
      <c r="AI38" s="355" t="s">
        <v>406</v>
      </c>
      <c r="AJ38" s="355" t="s">
        <v>406</v>
      </c>
      <c r="AK38" s="355" t="s">
        <v>406</v>
      </c>
      <c r="AL38" s="355" t="s">
        <v>406</v>
      </c>
      <c r="AM38" s="355" t="s">
        <v>406</v>
      </c>
      <c r="AN38" s="355" t="s">
        <v>406</v>
      </c>
      <c r="AO38" s="355" t="s">
        <v>406</v>
      </c>
      <c r="AP38" s="355" t="s">
        <v>406</v>
      </c>
      <c r="AQ38" s="355" t="s">
        <v>406</v>
      </c>
      <c r="AR38" s="355" t="s">
        <v>406</v>
      </c>
      <c r="AS38" s="355" t="s">
        <v>406</v>
      </c>
      <c r="AT38" s="355" t="s">
        <v>406</v>
      </c>
      <c r="AU38" s="355">
        <v>183.55250930270057</v>
      </c>
      <c r="AV38" s="355">
        <v>215.76524734087627</v>
      </c>
      <c r="AW38" s="355">
        <v>233.48116452688467</v>
      </c>
      <c r="AX38" s="355">
        <v>249.68303599999999</v>
      </c>
      <c r="AY38" s="355">
        <v>261.47803500000003</v>
      </c>
      <c r="AZ38" s="355">
        <v>270.25333700000004</v>
      </c>
      <c r="BA38" s="355">
        <v>267.80757900000003</v>
      </c>
      <c r="BB38" s="355">
        <v>266.30177027999997</v>
      </c>
      <c r="BC38" s="355">
        <v>267.94469299999997</v>
      </c>
      <c r="BD38" s="355">
        <v>270.05906600000003</v>
      </c>
      <c r="BE38" s="355">
        <v>273.37646599999994</v>
      </c>
      <c r="BF38" s="355">
        <v>283.87166200000001</v>
      </c>
      <c r="BG38" s="355">
        <v>272.87907999999999</v>
      </c>
      <c r="BH38" s="355">
        <v>273.85431499999993</v>
      </c>
      <c r="BI38" s="355">
        <v>281.61558000000008</v>
      </c>
      <c r="BJ38" s="355">
        <v>289.47423800000001</v>
      </c>
      <c r="BK38" s="355">
        <v>298.57093800000001</v>
      </c>
      <c r="BL38" s="355">
        <v>265.65446399999996</v>
      </c>
      <c r="BM38" s="355">
        <v>250.632768</v>
      </c>
      <c r="BN38" s="355">
        <v>232.66302899999994</v>
      </c>
      <c r="BO38" s="355">
        <v>220.99752100000003</v>
      </c>
      <c r="BP38" s="355">
        <v>229.47088200000007</v>
      </c>
      <c r="BQ38" s="355">
        <v>230.47488800000002</v>
      </c>
      <c r="BR38" s="355">
        <v>230.44787599999995</v>
      </c>
      <c r="BS38" s="355">
        <v>235.603419</v>
      </c>
      <c r="BT38" s="355">
        <v>238.79134599999998</v>
      </c>
      <c r="BU38" s="355">
        <v>233.83589786157867</v>
      </c>
      <c r="BV38" s="355">
        <v>254.28295303440987</v>
      </c>
      <c r="BW38" s="355">
        <v>262.5145335585616</v>
      </c>
      <c r="BX38" s="363">
        <v>268.09943690945909</v>
      </c>
      <c r="BY38" s="363">
        <v>275.66862704386199</v>
      </c>
      <c r="BZ38" s="356">
        <v>283.37957031973838</v>
      </c>
    </row>
    <row r="39" spans="1:78" s="52" customFormat="1" x14ac:dyDescent="0.2">
      <c r="A39" s="45"/>
      <c r="B39" s="263" t="s">
        <v>428</v>
      </c>
      <c r="C39" s="45"/>
      <c r="D39" s="355" t="s">
        <v>406</v>
      </c>
      <c r="E39" s="355" t="s">
        <v>406</v>
      </c>
      <c r="F39" s="355" t="s">
        <v>406</v>
      </c>
      <c r="G39" s="355" t="s">
        <v>406</v>
      </c>
      <c r="H39" s="355" t="s">
        <v>406</v>
      </c>
      <c r="I39" s="355" t="s">
        <v>406</v>
      </c>
      <c r="J39" s="355" t="s">
        <v>406</v>
      </c>
      <c r="K39" s="355" t="s">
        <v>406</v>
      </c>
      <c r="L39" s="355" t="s">
        <v>406</v>
      </c>
      <c r="M39" s="355" t="s">
        <v>406</v>
      </c>
      <c r="N39" s="355" t="s">
        <v>406</v>
      </c>
      <c r="O39" s="355" t="s">
        <v>406</v>
      </c>
      <c r="P39" s="355" t="s">
        <v>406</v>
      </c>
      <c r="Q39" s="355" t="s">
        <v>406</v>
      </c>
      <c r="R39" s="355" t="s">
        <v>406</v>
      </c>
      <c r="S39" s="355" t="s">
        <v>406</v>
      </c>
      <c r="T39" s="355" t="s">
        <v>406</v>
      </c>
      <c r="U39" s="355" t="s">
        <v>406</v>
      </c>
      <c r="V39" s="355" t="s">
        <v>406</v>
      </c>
      <c r="W39" s="355" t="s">
        <v>406</v>
      </c>
      <c r="X39" s="355" t="s">
        <v>406</v>
      </c>
      <c r="Y39" s="355" t="s">
        <v>406</v>
      </c>
      <c r="Z39" s="355" t="s">
        <v>406</v>
      </c>
      <c r="AA39" s="355" t="s">
        <v>406</v>
      </c>
      <c r="AB39" s="355" t="s">
        <v>406</v>
      </c>
      <c r="AC39" s="355" t="s">
        <v>406</v>
      </c>
      <c r="AD39" s="355" t="s">
        <v>406</v>
      </c>
      <c r="AE39" s="355" t="s">
        <v>406</v>
      </c>
      <c r="AF39" s="355" t="s">
        <v>406</v>
      </c>
      <c r="AG39" s="355" t="s">
        <v>406</v>
      </c>
      <c r="AH39" s="355" t="s">
        <v>406</v>
      </c>
      <c r="AI39" s="355" t="s">
        <v>406</v>
      </c>
      <c r="AJ39" s="355" t="s">
        <v>406</v>
      </c>
      <c r="AK39" s="355" t="s">
        <v>406</v>
      </c>
      <c r="AL39" s="355" t="s">
        <v>406</v>
      </c>
      <c r="AM39" s="355" t="s">
        <v>406</v>
      </c>
      <c r="AN39" s="355" t="s">
        <v>406</v>
      </c>
      <c r="AO39" s="355" t="s">
        <v>406</v>
      </c>
      <c r="AP39" s="355" t="s">
        <v>406</v>
      </c>
      <c r="AQ39" s="355" t="s">
        <v>406</v>
      </c>
      <c r="AR39" s="355" t="s">
        <v>406</v>
      </c>
      <c r="AS39" s="355" t="s">
        <v>406</v>
      </c>
      <c r="AT39" s="355" t="s">
        <v>406</v>
      </c>
      <c r="AU39" s="355">
        <v>524.95141572566149</v>
      </c>
      <c r="AV39" s="355">
        <v>573.15843108008266</v>
      </c>
      <c r="AW39" s="355">
        <v>613.142967747179</v>
      </c>
      <c r="AX39" s="355">
        <v>623.53082099999983</v>
      </c>
      <c r="AY39" s="355">
        <v>631.03931899999998</v>
      </c>
      <c r="AZ39" s="355">
        <v>665.01401899999996</v>
      </c>
      <c r="BA39" s="355">
        <v>693.87929099999985</v>
      </c>
      <c r="BB39" s="355">
        <v>698.3804705</v>
      </c>
      <c r="BC39" s="355">
        <v>701.13576599999999</v>
      </c>
      <c r="BD39" s="355">
        <v>700.85975900000005</v>
      </c>
      <c r="BE39" s="355">
        <v>713.31337299999996</v>
      </c>
      <c r="BF39" s="355">
        <v>742.66885100000002</v>
      </c>
      <c r="BG39" s="355">
        <v>538.95294100000001</v>
      </c>
      <c r="BH39" s="355">
        <v>556.36495400000001</v>
      </c>
      <c r="BI39" s="355">
        <v>562.28713300000015</v>
      </c>
      <c r="BJ39" s="355">
        <v>575.62685500000009</v>
      </c>
      <c r="BK39" s="355">
        <v>573.99270999999999</v>
      </c>
      <c r="BL39" s="355">
        <v>592.30323399999986</v>
      </c>
      <c r="BM39" s="355">
        <v>635.03864799999997</v>
      </c>
      <c r="BN39" s="355">
        <v>663.76942399999973</v>
      </c>
      <c r="BO39" s="355">
        <v>673.67184699999996</v>
      </c>
      <c r="BP39" s="355">
        <v>689.60207500000024</v>
      </c>
      <c r="BQ39" s="355">
        <v>671.84154600000011</v>
      </c>
      <c r="BR39" s="355">
        <v>675.30550399999993</v>
      </c>
      <c r="BS39" s="355">
        <v>677.48254800000007</v>
      </c>
      <c r="BT39" s="355">
        <v>668.78947000000005</v>
      </c>
      <c r="BU39" s="355">
        <v>651.05078872227216</v>
      </c>
      <c r="BV39" s="355">
        <v>706.16658570671655</v>
      </c>
      <c r="BW39" s="355">
        <v>725.11105045368765</v>
      </c>
      <c r="BX39" s="363">
        <v>743.42087649186738</v>
      </c>
      <c r="BY39" s="363">
        <v>767.02027219275249</v>
      </c>
      <c r="BZ39" s="356">
        <v>791.17648480821583</v>
      </c>
    </row>
    <row r="40" spans="1:78" s="52" customFormat="1" ht="26.25" customHeight="1" x14ac:dyDescent="0.2">
      <c r="A40" s="45"/>
      <c r="B40" s="120" t="s">
        <v>451</v>
      </c>
      <c r="C40" s="45"/>
      <c r="D40" s="355">
        <f t="shared" ref="D40:AI40" si="14">SUM(D41:D43)</f>
        <v>0</v>
      </c>
      <c r="E40" s="355">
        <f t="shared" si="14"/>
        <v>0</v>
      </c>
      <c r="F40" s="355">
        <f t="shared" si="14"/>
        <v>0</v>
      </c>
      <c r="G40" s="355">
        <f t="shared" si="14"/>
        <v>0</v>
      </c>
      <c r="H40" s="355">
        <f t="shared" si="14"/>
        <v>0</v>
      </c>
      <c r="I40" s="355">
        <f t="shared" si="14"/>
        <v>0</v>
      </c>
      <c r="J40" s="355">
        <f t="shared" si="14"/>
        <v>0</v>
      </c>
      <c r="K40" s="355">
        <f t="shared" si="14"/>
        <v>0</v>
      </c>
      <c r="L40" s="355">
        <f t="shared" si="14"/>
        <v>0</v>
      </c>
      <c r="M40" s="355">
        <f t="shared" si="14"/>
        <v>0</v>
      </c>
      <c r="N40" s="355">
        <f t="shared" si="14"/>
        <v>0</v>
      </c>
      <c r="O40" s="355">
        <f t="shared" si="14"/>
        <v>0</v>
      </c>
      <c r="P40" s="355">
        <f t="shared" si="14"/>
        <v>0</v>
      </c>
      <c r="Q40" s="355">
        <f t="shared" si="14"/>
        <v>0</v>
      </c>
      <c r="R40" s="355">
        <f t="shared" si="14"/>
        <v>0</v>
      </c>
      <c r="S40" s="355">
        <f t="shared" si="14"/>
        <v>0</v>
      </c>
      <c r="T40" s="355">
        <f t="shared" si="14"/>
        <v>0</v>
      </c>
      <c r="U40" s="355">
        <f t="shared" si="14"/>
        <v>0</v>
      </c>
      <c r="V40" s="355">
        <f t="shared" si="14"/>
        <v>0</v>
      </c>
      <c r="W40" s="355">
        <f t="shared" si="14"/>
        <v>0</v>
      </c>
      <c r="X40" s="355">
        <f t="shared" si="14"/>
        <v>0</v>
      </c>
      <c r="Y40" s="355">
        <f t="shared" si="14"/>
        <v>0</v>
      </c>
      <c r="Z40" s="355">
        <f t="shared" si="14"/>
        <v>0</v>
      </c>
      <c r="AA40" s="355">
        <f t="shared" si="14"/>
        <v>0</v>
      </c>
      <c r="AB40" s="355">
        <f t="shared" si="14"/>
        <v>0</v>
      </c>
      <c r="AC40" s="355">
        <f t="shared" si="14"/>
        <v>0</v>
      </c>
      <c r="AD40" s="355">
        <f t="shared" si="14"/>
        <v>0</v>
      </c>
      <c r="AE40" s="355">
        <f t="shared" si="14"/>
        <v>0</v>
      </c>
      <c r="AF40" s="355">
        <f t="shared" si="14"/>
        <v>0</v>
      </c>
      <c r="AG40" s="355">
        <f t="shared" si="14"/>
        <v>0</v>
      </c>
      <c r="AH40" s="355">
        <f t="shared" si="14"/>
        <v>0</v>
      </c>
      <c r="AI40" s="355">
        <f t="shared" si="14"/>
        <v>0</v>
      </c>
      <c r="AJ40" s="355">
        <f t="shared" ref="AJ40:BU40" si="15">SUM(AJ41:AJ43)</f>
        <v>0</v>
      </c>
      <c r="AK40" s="355">
        <f t="shared" si="15"/>
        <v>0</v>
      </c>
      <c r="AL40" s="355">
        <f t="shared" si="15"/>
        <v>0</v>
      </c>
      <c r="AM40" s="355">
        <f t="shared" si="15"/>
        <v>0</v>
      </c>
      <c r="AN40" s="355">
        <f t="shared" si="15"/>
        <v>0</v>
      </c>
      <c r="AO40" s="355">
        <f t="shared" si="15"/>
        <v>0</v>
      </c>
      <c r="AP40" s="355">
        <f t="shared" si="15"/>
        <v>0</v>
      </c>
      <c r="AQ40" s="355">
        <f t="shared" si="15"/>
        <v>0</v>
      </c>
      <c r="AR40" s="355">
        <f t="shared" si="15"/>
        <v>0</v>
      </c>
      <c r="AS40" s="355">
        <f t="shared" si="15"/>
        <v>0</v>
      </c>
      <c r="AT40" s="355">
        <f t="shared" si="15"/>
        <v>0</v>
      </c>
      <c r="AU40" s="355">
        <f t="shared" si="15"/>
        <v>2413.4089999999997</v>
      </c>
      <c r="AV40" s="355">
        <f t="shared" si="15"/>
        <v>3246.0120000000002</v>
      </c>
      <c r="AW40" s="355">
        <f t="shared" si="15"/>
        <v>4188.58</v>
      </c>
      <c r="AX40" s="355">
        <f t="shared" si="15"/>
        <v>4875.1940160000004</v>
      </c>
      <c r="AY40" s="355">
        <f t="shared" si="15"/>
        <v>5444.6813459999994</v>
      </c>
      <c r="AZ40" s="355">
        <f t="shared" si="15"/>
        <v>5810.3309459999982</v>
      </c>
      <c r="BA40" s="355">
        <f t="shared" si="15"/>
        <v>5678.8121289999999</v>
      </c>
      <c r="BB40" s="355">
        <f t="shared" si="15"/>
        <v>5659.8551239500011</v>
      </c>
      <c r="BC40" s="355">
        <f t="shared" si="15"/>
        <v>5719.3859879999654</v>
      </c>
      <c r="BD40" s="355">
        <f t="shared" si="15"/>
        <v>5904.123578470475</v>
      </c>
      <c r="BE40" s="355">
        <f t="shared" si="15"/>
        <v>6306.2343094869357</v>
      </c>
      <c r="BF40" s="355">
        <f t="shared" si="15"/>
        <v>7230.9641702021872</v>
      </c>
      <c r="BG40" s="355">
        <f t="shared" si="15"/>
        <v>7319.8412333400011</v>
      </c>
      <c r="BH40" s="355">
        <f t="shared" si="15"/>
        <v>7957.4022362544338</v>
      </c>
      <c r="BI40" s="355">
        <f t="shared" si="15"/>
        <v>8665.6198189999977</v>
      </c>
      <c r="BJ40" s="355">
        <f t="shared" si="15"/>
        <v>9470.8152410000039</v>
      </c>
      <c r="BK40" s="355">
        <f t="shared" si="15"/>
        <v>10277.921191999998</v>
      </c>
      <c r="BL40" s="355">
        <f t="shared" si="15"/>
        <v>11735.410251000003</v>
      </c>
      <c r="BM40" s="355">
        <f t="shared" si="15"/>
        <v>14519.632665000001</v>
      </c>
      <c r="BN40" s="355">
        <f t="shared" si="15"/>
        <v>16021.527095999994</v>
      </c>
      <c r="BO40" s="355">
        <f t="shared" si="15"/>
        <v>17242.628137000007</v>
      </c>
      <c r="BP40" s="355">
        <f t="shared" si="15"/>
        <v>18021.797909000001</v>
      </c>
      <c r="BQ40" s="355">
        <f t="shared" si="15"/>
        <v>18220.333105999998</v>
      </c>
      <c r="BR40" s="355">
        <f t="shared" si="15"/>
        <v>18319.728604</v>
      </c>
      <c r="BS40" s="355">
        <f t="shared" si="15"/>
        <v>18272.126685000003</v>
      </c>
      <c r="BT40" s="355">
        <f t="shared" si="15"/>
        <v>17639.454521000003</v>
      </c>
      <c r="BU40" s="355">
        <f t="shared" si="15"/>
        <v>16885.166742251928</v>
      </c>
      <c r="BV40" s="355">
        <f>SUM(BV41:BV43)</f>
        <v>18073.374210592094</v>
      </c>
      <c r="BW40" s="355">
        <f>SUM(BW41:BW43)</f>
        <v>18202.717958401579</v>
      </c>
      <c r="BX40" s="363">
        <f>SUM(BX41:BX43)</f>
        <v>17651.648188750827</v>
      </c>
      <c r="BY40" s="363">
        <f>SUM(BY41:BY43)</f>
        <v>18048.124982301826</v>
      </c>
      <c r="BZ40" s="356">
        <f>SUM(BZ41:BZ43)</f>
        <v>18454.488100626026</v>
      </c>
    </row>
    <row r="41" spans="1:78" s="52" customFormat="1" x14ac:dyDescent="0.2">
      <c r="A41" s="45"/>
      <c r="B41" s="263" t="s">
        <v>426</v>
      </c>
      <c r="C41" s="45"/>
      <c r="D41" s="355" t="s">
        <v>406</v>
      </c>
      <c r="E41" s="355" t="s">
        <v>406</v>
      </c>
      <c r="F41" s="355" t="s">
        <v>406</v>
      </c>
      <c r="G41" s="355" t="s">
        <v>406</v>
      </c>
      <c r="H41" s="355" t="s">
        <v>406</v>
      </c>
      <c r="I41" s="355" t="s">
        <v>406</v>
      </c>
      <c r="J41" s="355" t="s">
        <v>406</v>
      </c>
      <c r="K41" s="355" t="s">
        <v>406</v>
      </c>
      <c r="L41" s="355" t="s">
        <v>406</v>
      </c>
      <c r="M41" s="355" t="s">
        <v>406</v>
      </c>
      <c r="N41" s="355" t="s">
        <v>406</v>
      </c>
      <c r="O41" s="355" t="s">
        <v>406</v>
      </c>
      <c r="P41" s="355" t="s">
        <v>406</v>
      </c>
      <c r="Q41" s="355" t="s">
        <v>406</v>
      </c>
      <c r="R41" s="355" t="s">
        <v>406</v>
      </c>
      <c r="S41" s="355" t="s">
        <v>406</v>
      </c>
      <c r="T41" s="355" t="s">
        <v>406</v>
      </c>
      <c r="U41" s="355" t="s">
        <v>406</v>
      </c>
      <c r="V41" s="355" t="s">
        <v>406</v>
      </c>
      <c r="W41" s="355" t="s">
        <v>406</v>
      </c>
      <c r="X41" s="355" t="s">
        <v>406</v>
      </c>
      <c r="Y41" s="355" t="s">
        <v>406</v>
      </c>
      <c r="Z41" s="355" t="s">
        <v>406</v>
      </c>
      <c r="AA41" s="355" t="s">
        <v>406</v>
      </c>
      <c r="AB41" s="355" t="s">
        <v>406</v>
      </c>
      <c r="AC41" s="355" t="s">
        <v>406</v>
      </c>
      <c r="AD41" s="355" t="s">
        <v>406</v>
      </c>
      <c r="AE41" s="355" t="s">
        <v>406</v>
      </c>
      <c r="AF41" s="355" t="s">
        <v>406</v>
      </c>
      <c r="AG41" s="355" t="s">
        <v>406</v>
      </c>
      <c r="AH41" s="355" t="s">
        <v>406</v>
      </c>
      <c r="AI41" s="355" t="s">
        <v>406</v>
      </c>
      <c r="AJ41" s="355" t="s">
        <v>406</v>
      </c>
      <c r="AK41" s="355" t="s">
        <v>406</v>
      </c>
      <c r="AL41" s="355" t="s">
        <v>406</v>
      </c>
      <c r="AM41" s="355" t="s">
        <v>406</v>
      </c>
      <c r="AN41" s="355" t="s">
        <v>406</v>
      </c>
      <c r="AO41" s="355" t="s">
        <v>406</v>
      </c>
      <c r="AP41" s="355" t="s">
        <v>406</v>
      </c>
      <c r="AQ41" s="355" t="s">
        <v>406</v>
      </c>
      <c r="AR41" s="355" t="s">
        <v>406</v>
      </c>
      <c r="AS41" s="355" t="s">
        <v>406</v>
      </c>
      <c r="AT41" s="355" t="s">
        <v>406</v>
      </c>
      <c r="AU41" s="355">
        <v>2167.1547548999097</v>
      </c>
      <c r="AV41" s="355">
        <v>2933.9340063665963</v>
      </c>
      <c r="AW41" s="355">
        <v>3808.909900802536</v>
      </c>
      <c r="AX41" s="355">
        <v>4431.8053010000003</v>
      </c>
      <c r="AY41" s="355">
        <v>4945.9247070000001</v>
      </c>
      <c r="AZ41" s="355">
        <v>5272.4258929999987</v>
      </c>
      <c r="BA41" s="355">
        <v>5125.3931899999998</v>
      </c>
      <c r="BB41" s="355">
        <v>5085.6280137300009</v>
      </c>
      <c r="BC41" s="355">
        <v>5127.7575389068625</v>
      </c>
      <c r="BD41" s="355">
        <v>5286.4482749333047</v>
      </c>
      <c r="BE41" s="355">
        <v>5644.5086698518116</v>
      </c>
      <c r="BF41" s="355">
        <v>6440.9761648831518</v>
      </c>
      <c r="BG41" s="355">
        <v>6436.3892621292925</v>
      </c>
      <c r="BH41" s="355">
        <v>7040.1673683997742</v>
      </c>
      <c r="BI41" s="355">
        <v>7712.8027929999989</v>
      </c>
      <c r="BJ41" s="355">
        <v>8463.0670730000038</v>
      </c>
      <c r="BK41" s="355">
        <v>9198.6850749999976</v>
      </c>
      <c r="BL41" s="355">
        <v>10489.469894000003</v>
      </c>
      <c r="BM41" s="355">
        <v>13015.576289000001</v>
      </c>
      <c r="BN41" s="355">
        <v>14364.520094999996</v>
      </c>
      <c r="BO41" s="355">
        <v>15453.731155000005</v>
      </c>
      <c r="BP41" s="355">
        <v>16160.501292999999</v>
      </c>
      <c r="BQ41" s="355">
        <v>16348.544953999997</v>
      </c>
      <c r="BR41" s="355">
        <v>16438.019783</v>
      </c>
      <c r="BS41" s="355">
        <v>16388.976737000001</v>
      </c>
      <c r="BT41" s="355">
        <v>15805.191595000006</v>
      </c>
      <c r="BU41" s="355">
        <v>15089.538302734203</v>
      </c>
      <c r="BV41" s="355">
        <v>16103.474281631452</v>
      </c>
      <c r="BW41" s="355">
        <v>16170.699502835694</v>
      </c>
      <c r="BX41" s="363">
        <v>15686.012299011589</v>
      </c>
      <c r="BY41" s="363">
        <v>16029.689720795155</v>
      </c>
      <c r="BZ41" s="356">
        <v>16382.083629527755</v>
      </c>
    </row>
    <row r="42" spans="1:78" s="52" customFormat="1" x14ac:dyDescent="0.2">
      <c r="A42" s="45"/>
      <c r="B42" s="263" t="s">
        <v>427</v>
      </c>
      <c r="C42" s="45"/>
      <c r="D42" s="355" t="s">
        <v>406</v>
      </c>
      <c r="E42" s="355" t="s">
        <v>406</v>
      </c>
      <c r="F42" s="355" t="s">
        <v>406</v>
      </c>
      <c r="G42" s="355" t="s">
        <v>406</v>
      </c>
      <c r="H42" s="355" t="s">
        <v>406</v>
      </c>
      <c r="I42" s="355" t="s">
        <v>406</v>
      </c>
      <c r="J42" s="355" t="s">
        <v>406</v>
      </c>
      <c r="K42" s="355" t="s">
        <v>406</v>
      </c>
      <c r="L42" s="355" t="s">
        <v>406</v>
      </c>
      <c r="M42" s="355" t="s">
        <v>406</v>
      </c>
      <c r="N42" s="355" t="s">
        <v>406</v>
      </c>
      <c r="O42" s="355" t="s">
        <v>406</v>
      </c>
      <c r="P42" s="355" t="s">
        <v>406</v>
      </c>
      <c r="Q42" s="355" t="s">
        <v>406</v>
      </c>
      <c r="R42" s="355" t="s">
        <v>406</v>
      </c>
      <c r="S42" s="355" t="s">
        <v>406</v>
      </c>
      <c r="T42" s="355" t="s">
        <v>406</v>
      </c>
      <c r="U42" s="355" t="s">
        <v>406</v>
      </c>
      <c r="V42" s="355" t="s">
        <v>406</v>
      </c>
      <c r="W42" s="355" t="s">
        <v>406</v>
      </c>
      <c r="X42" s="355" t="s">
        <v>406</v>
      </c>
      <c r="Y42" s="355" t="s">
        <v>406</v>
      </c>
      <c r="Z42" s="355" t="s">
        <v>406</v>
      </c>
      <c r="AA42" s="355" t="s">
        <v>406</v>
      </c>
      <c r="AB42" s="355" t="s">
        <v>406</v>
      </c>
      <c r="AC42" s="355" t="s">
        <v>406</v>
      </c>
      <c r="AD42" s="355" t="s">
        <v>406</v>
      </c>
      <c r="AE42" s="355" t="s">
        <v>406</v>
      </c>
      <c r="AF42" s="355" t="s">
        <v>406</v>
      </c>
      <c r="AG42" s="355" t="s">
        <v>406</v>
      </c>
      <c r="AH42" s="355" t="s">
        <v>406</v>
      </c>
      <c r="AI42" s="355" t="s">
        <v>406</v>
      </c>
      <c r="AJ42" s="355" t="s">
        <v>406</v>
      </c>
      <c r="AK42" s="355" t="s">
        <v>406</v>
      </c>
      <c r="AL42" s="355" t="s">
        <v>406</v>
      </c>
      <c r="AM42" s="355" t="s">
        <v>406</v>
      </c>
      <c r="AN42" s="355" t="s">
        <v>406</v>
      </c>
      <c r="AO42" s="355" t="s">
        <v>406</v>
      </c>
      <c r="AP42" s="355" t="s">
        <v>406</v>
      </c>
      <c r="AQ42" s="355" t="s">
        <v>406</v>
      </c>
      <c r="AR42" s="355" t="s">
        <v>406</v>
      </c>
      <c r="AS42" s="355" t="s">
        <v>406</v>
      </c>
      <c r="AT42" s="355" t="s">
        <v>406</v>
      </c>
      <c r="AU42" s="355">
        <v>109.79860287962624</v>
      </c>
      <c r="AV42" s="355">
        <v>141.66202051450421</v>
      </c>
      <c r="AW42" s="355">
        <v>175.6639341584962</v>
      </c>
      <c r="AX42" s="355">
        <v>202.48892000000004</v>
      </c>
      <c r="AY42" s="355">
        <v>222.72060800000003</v>
      </c>
      <c r="AZ42" s="355">
        <v>236.10433199999997</v>
      </c>
      <c r="BA42" s="355">
        <v>233.49411200000003</v>
      </c>
      <c r="BB42" s="355">
        <v>233.80841371999998</v>
      </c>
      <c r="BC42" s="355">
        <v>239.17032009310364</v>
      </c>
      <c r="BD42" s="355">
        <v>245.04842974875737</v>
      </c>
      <c r="BE42" s="355">
        <v>256.9479966351247</v>
      </c>
      <c r="BF42" s="355">
        <v>289.38963031903631</v>
      </c>
      <c r="BG42" s="355">
        <v>272.54368921070835</v>
      </c>
      <c r="BH42" s="355">
        <v>285.19785585465985</v>
      </c>
      <c r="BI42" s="355">
        <v>301.48449999999997</v>
      </c>
      <c r="BJ42" s="355">
        <v>324.24810600000001</v>
      </c>
      <c r="BK42" s="355">
        <v>357.63231799999994</v>
      </c>
      <c r="BL42" s="355">
        <v>446.53869700000007</v>
      </c>
      <c r="BM42" s="355">
        <v>583.22119599999996</v>
      </c>
      <c r="BN42" s="355">
        <v>660.18464399999982</v>
      </c>
      <c r="BO42" s="355">
        <v>734.82701900000029</v>
      </c>
      <c r="BP42" s="355">
        <v>762.09558300000015</v>
      </c>
      <c r="BQ42" s="355">
        <v>773.47292899999979</v>
      </c>
      <c r="BR42" s="355">
        <v>780.83464700000013</v>
      </c>
      <c r="BS42" s="355">
        <v>788.56670200000008</v>
      </c>
      <c r="BT42" s="355">
        <v>769.92821600000002</v>
      </c>
      <c r="BU42" s="355">
        <v>756.77977262865465</v>
      </c>
      <c r="BV42" s="355">
        <v>835.163302803683</v>
      </c>
      <c r="BW42" s="355">
        <v>866.02683496371139</v>
      </c>
      <c r="BX42" s="363">
        <v>837.43836794289268</v>
      </c>
      <c r="BY42" s="363">
        <v>858.72092086368093</v>
      </c>
      <c r="BZ42" s="356">
        <v>880.4543592416278</v>
      </c>
    </row>
    <row r="43" spans="1:78" s="52" customFormat="1" x14ac:dyDescent="0.2">
      <c r="A43" s="45"/>
      <c r="B43" s="263" t="s">
        <v>428</v>
      </c>
      <c r="C43" s="45"/>
      <c r="D43" s="355" t="s">
        <v>406</v>
      </c>
      <c r="E43" s="355" t="s">
        <v>406</v>
      </c>
      <c r="F43" s="355" t="s">
        <v>406</v>
      </c>
      <c r="G43" s="355" t="s">
        <v>406</v>
      </c>
      <c r="H43" s="355" t="s">
        <v>406</v>
      </c>
      <c r="I43" s="355" t="s">
        <v>406</v>
      </c>
      <c r="J43" s="355" t="s">
        <v>406</v>
      </c>
      <c r="K43" s="355" t="s">
        <v>406</v>
      </c>
      <c r="L43" s="355" t="s">
        <v>406</v>
      </c>
      <c r="M43" s="355" t="s">
        <v>406</v>
      </c>
      <c r="N43" s="355" t="s">
        <v>406</v>
      </c>
      <c r="O43" s="355" t="s">
        <v>406</v>
      </c>
      <c r="P43" s="355" t="s">
        <v>406</v>
      </c>
      <c r="Q43" s="355" t="s">
        <v>406</v>
      </c>
      <c r="R43" s="355" t="s">
        <v>406</v>
      </c>
      <c r="S43" s="355" t="s">
        <v>406</v>
      </c>
      <c r="T43" s="355" t="s">
        <v>406</v>
      </c>
      <c r="U43" s="355" t="s">
        <v>406</v>
      </c>
      <c r="V43" s="355" t="s">
        <v>406</v>
      </c>
      <c r="W43" s="355" t="s">
        <v>406</v>
      </c>
      <c r="X43" s="355" t="s">
        <v>406</v>
      </c>
      <c r="Y43" s="355" t="s">
        <v>406</v>
      </c>
      <c r="Z43" s="355" t="s">
        <v>406</v>
      </c>
      <c r="AA43" s="355" t="s">
        <v>406</v>
      </c>
      <c r="AB43" s="355" t="s">
        <v>406</v>
      </c>
      <c r="AC43" s="355" t="s">
        <v>406</v>
      </c>
      <c r="AD43" s="355" t="s">
        <v>406</v>
      </c>
      <c r="AE43" s="355" t="s">
        <v>406</v>
      </c>
      <c r="AF43" s="355" t="s">
        <v>406</v>
      </c>
      <c r="AG43" s="355" t="s">
        <v>406</v>
      </c>
      <c r="AH43" s="355" t="s">
        <v>406</v>
      </c>
      <c r="AI43" s="355" t="s">
        <v>406</v>
      </c>
      <c r="AJ43" s="355" t="s">
        <v>406</v>
      </c>
      <c r="AK43" s="355" t="s">
        <v>406</v>
      </c>
      <c r="AL43" s="355" t="s">
        <v>406</v>
      </c>
      <c r="AM43" s="355" t="s">
        <v>406</v>
      </c>
      <c r="AN43" s="355" t="s">
        <v>406</v>
      </c>
      <c r="AO43" s="355" t="s">
        <v>406</v>
      </c>
      <c r="AP43" s="355" t="s">
        <v>406</v>
      </c>
      <c r="AQ43" s="355" t="s">
        <v>406</v>
      </c>
      <c r="AR43" s="355" t="s">
        <v>406</v>
      </c>
      <c r="AS43" s="355" t="s">
        <v>406</v>
      </c>
      <c r="AT43" s="355" t="s">
        <v>406</v>
      </c>
      <c r="AU43" s="355">
        <v>136.45564222046383</v>
      </c>
      <c r="AV43" s="355">
        <v>170.41597311889956</v>
      </c>
      <c r="AW43" s="355">
        <v>204.00616503896794</v>
      </c>
      <c r="AX43" s="355">
        <v>240.89979499999998</v>
      </c>
      <c r="AY43" s="355">
        <v>276.03603100000004</v>
      </c>
      <c r="AZ43" s="355">
        <v>301.80072100000007</v>
      </c>
      <c r="BA43" s="355">
        <v>319.92482699999994</v>
      </c>
      <c r="BB43" s="355">
        <v>340.41869650000012</v>
      </c>
      <c r="BC43" s="355">
        <v>352.45812899999993</v>
      </c>
      <c r="BD43" s="355">
        <v>372.62687378841298</v>
      </c>
      <c r="BE43" s="355">
        <v>404.7776429999999</v>
      </c>
      <c r="BF43" s="355">
        <v>500.59837500000003</v>
      </c>
      <c r="BG43" s="355">
        <v>610.90828199999987</v>
      </c>
      <c r="BH43" s="355">
        <v>632.037012</v>
      </c>
      <c r="BI43" s="355">
        <v>651.33252599999992</v>
      </c>
      <c r="BJ43" s="355">
        <v>683.50006199999996</v>
      </c>
      <c r="BK43" s="355">
        <v>721.60379899999998</v>
      </c>
      <c r="BL43" s="355">
        <v>799.40165999999999</v>
      </c>
      <c r="BM43" s="355">
        <v>920.83518000000004</v>
      </c>
      <c r="BN43" s="355">
        <v>996.82235699999978</v>
      </c>
      <c r="BO43" s="355">
        <v>1054.0699630000004</v>
      </c>
      <c r="BP43" s="355">
        <v>1099.2010330000003</v>
      </c>
      <c r="BQ43" s="355">
        <v>1098.3152229999996</v>
      </c>
      <c r="BR43" s="355">
        <v>1100.874174</v>
      </c>
      <c r="BS43" s="355">
        <v>1094.5832460000001</v>
      </c>
      <c r="BT43" s="355">
        <v>1064.3347100000001</v>
      </c>
      <c r="BU43" s="355">
        <v>1038.8486668890698</v>
      </c>
      <c r="BV43" s="355">
        <v>1134.7366261569584</v>
      </c>
      <c r="BW43" s="355">
        <v>1165.991620602173</v>
      </c>
      <c r="BX43" s="363">
        <v>1128.1975217963447</v>
      </c>
      <c r="BY43" s="363">
        <v>1159.7143406429902</v>
      </c>
      <c r="BZ43" s="356">
        <v>1191.9501118566423</v>
      </c>
    </row>
    <row r="44" spans="1:78" s="52" customFormat="1" ht="26.25" customHeight="1" x14ac:dyDescent="0.2">
      <c r="A44" s="45"/>
      <c r="B44" s="310" t="s">
        <v>431</v>
      </c>
      <c r="C44" s="4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63"/>
      <c r="BY44" s="363"/>
      <c r="BZ44" s="356"/>
    </row>
    <row r="45" spans="1:78" s="52" customFormat="1" x14ac:dyDescent="0.2">
      <c r="A45" s="45"/>
      <c r="B45" s="120" t="s">
        <v>432</v>
      </c>
      <c r="C45" s="45"/>
      <c r="D45" s="355">
        <f t="shared" ref="D45:AT45" si="16">SUM(D46:D48)</f>
        <v>0</v>
      </c>
      <c r="E45" s="355">
        <f t="shared" si="16"/>
        <v>0</v>
      </c>
      <c r="F45" s="355">
        <f t="shared" si="16"/>
        <v>0</v>
      </c>
      <c r="G45" s="355">
        <f t="shared" si="16"/>
        <v>0</v>
      </c>
      <c r="H45" s="355">
        <f t="shared" si="16"/>
        <v>0</v>
      </c>
      <c r="I45" s="355">
        <f t="shared" si="16"/>
        <v>0</v>
      </c>
      <c r="J45" s="355">
        <f t="shared" si="16"/>
        <v>0</v>
      </c>
      <c r="K45" s="355">
        <f t="shared" si="16"/>
        <v>0</v>
      </c>
      <c r="L45" s="355">
        <f t="shared" si="16"/>
        <v>0</v>
      </c>
      <c r="M45" s="355">
        <f t="shared" si="16"/>
        <v>0</v>
      </c>
      <c r="N45" s="355">
        <f t="shared" si="16"/>
        <v>0</v>
      </c>
      <c r="O45" s="355">
        <f t="shared" si="16"/>
        <v>0</v>
      </c>
      <c r="P45" s="355">
        <f t="shared" si="16"/>
        <v>0</v>
      </c>
      <c r="Q45" s="355">
        <f t="shared" si="16"/>
        <v>0</v>
      </c>
      <c r="R45" s="355">
        <f t="shared" si="16"/>
        <v>0</v>
      </c>
      <c r="S45" s="355">
        <f t="shared" si="16"/>
        <v>0</v>
      </c>
      <c r="T45" s="355">
        <f t="shared" si="16"/>
        <v>0</v>
      </c>
      <c r="U45" s="355">
        <f t="shared" si="16"/>
        <v>0</v>
      </c>
      <c r="V45" s="355">
        <f t="shared" si="16"/>
        <v>0</v>
      </c>
      <c r="W45" s="355">
        <f t="shared" si="16"/>
        <v>0</v>
      </c>
      <c r="X45" s="355">
        <f t="shared" si="16"/>
        <v>0</v>
      </c>
      <c r="Y45" s="355">
        <f t="shared" si="16"/>
        <v>0</v>
      </c>
      <c r="Z45" s="355">
        <f t="shared" si="16"/>
        <v>0</v>
      </c>
      <c r="AA45" s="355">
        <f t="shared" si="16"/>
        <v>0</v>
      </c>
      <c r="AB45" s="355">
        <f t="shared" si="16"/>
        <v>0</v>
      </c>
      <c r="AC45" s="355">
        <f t="shared" si="16"/>
        <v>0</v>
      </c>
      <c r="AD45" s="355">
        <f t="shared" si="16"/>
        <v>0</v>
      </c>
      <c r="AE45" s="355">
        <f t="shared" si="16"/>
        <v>0</v>
      </c>
      <c r="AF45" s="355">
        <f t="shared" si="16"/>
        <v>0</v>
      </c>
      <c r="AG45" s="355">
        <f t="shared" si="16"/>
        <v>0</v>
      </c>
      <c r="AH45" s="355">
        <f t="shared" si="16"/>
        <v>0</v>
      </c>
      <c r="AI45" s="355">
        <f t="shared" si="16"/>
        <v>0</v>
      </c>
      <c r="AJ45" s="355">
        <f t="shared" si="16"/>
        <v>0</v>
      </c>
      <c r="AK45" s="355">
        <f t="shared" si="16"/>
        <v>0</v>
      </c>
      <c r="AL45" s="355">
        <f t="shared" si="16"/>
        <v>0</v>
      </c>
      <c r="AM45" s="355">
        <f t="shared" si="16"/>
        <v>0</v>
      </c>
      <c r="AN45" s="355">
        <f t="shared" si="16"/>
        <v>0</v>
      </c>
      <c r="AO45" s="355">
        <f t="shared" si="16"/>
        <v>0</v>
      </c>
      <c r="AP45" s="355">
        <f t="shared" si="16"/>
        <v>0</v>
      </c>
      <c r="AQ45" s="355">
        <f t="shared" si="16"/>
        <v>0</v>
      </c>
      <c r="AR45" s="355">
        <f t="shared" si="16"/>
        <v>0</v>
      </c>
      <c r="AS45" s="355">
        <f t="shared" si="16"/>
        <v>0</v>
      </c>
      <c r="AT45" s="355">
        <f t="shared" si="16"/>
        <v>0</v>
      </c>
      <c r="AU45" s="355">
        <v>2708.66</v>
      </c>
      <c r="AV45" s="355">
        <v>3535.2440000000001</v>
      </c>
      <c r="AW45" s="355">
        <v>4454.2159999999994</v>
      </c>
      <c r="AX45" s="355">
        <f t="shared" ref="AX45:BT45" si="17">SUM(AX46:AX48)</f>
        <v>5113.3546770751864</v>
      </c>
      <c r="AY45" s="355">
        <f t="shared" si="17"/>
        <v>5651.4439407474802</v>
      </c>
      <c r="AZ45" s="355">
        <f t="shared" si="17"/>
        <v>6028.8879480805444</v>
      </c>
      <c r="BA45" s="355">
        <f t="shared" si="17"/>
        <v>5953.7060448394323</v>
      </c>
      <c r="BB45" s="355">
        <f t="shared" si="17"/>
        <v>5958.6779989229053</v>
      </c>
      <c r="BC45" s="355">
        <f t="shared" si="17"/>
        <v>6007.0621828336034</v>
      </c>
      <c r="BD45" s="355">
        <f t="shared" si="17"/>
        <v>6181.0154254508516</v>
      </c>
      <c r="BE45" s="355">
        <f t="shared" si="17"/>
        <v>6626.9679922369442</v>
      </c>
      <c r="BF45" s="355">
        <f t="shared" si="17"/>
        <v>7599.9883777870036</v>
      </c>
      <c r="BG45" s="355">
        <f t="shared" si="17"/>
        <v>7549.9188525306281</v>
      </c>
      <c r="BH45" s="355">
        <f t="shared" si="17"/>
        <v>12804.77139214534</v>
      </c>
      <c r="BI45" s="355">
        <f t="shared" si="17"/>
        <v>13557.341300000002</v>
      </c>
      <c r="BJ45" s="355">
        <f t="shared" si="17"/>
        <v>14497.841268</v>
      </c>
      <c r="BK45" s="355">
        <f t="shared" si="17"/>
        <v>15410.146448000001</v>
      </c>
      <c r="BL45" s="355">
        <f t="shared" si="17"/>
        <v>16755.202160000001</v>
      </c>
      <c r="BM45" s="355">
        <f t="shared" si="17"/>
        <v>19603.200417</v>
      </c>
      <c r="BN45" s="355">
        <f t="shared" si="17"/>
        <v>21027.491165999996</v>
      </c>
      <c r="BO45" s="355">
        <f t="shared" si="17"/>
        <v>22387.085473999996</v>
      </c>
      <c r="BP45" s="355">
        <f t="shared" si="17"/>
        <v>23452.705895999996</v>
      </c>
      <c r="BQ45" s="355">
        <f t="shared" si="17"/>
        <v>23698.914690999998</v>
      </c>
      <c r="BR45" s="355">
        <f t="shared" si="17"/>
        <v>23752.597499000003</v>
      </c>
      <c r="BS45" s="355">
        <f t="shared" si="17"/>
        <v>23615.447659000001</v>
      </c>
      <c r="BT45" s="355">
        <f t="shared" si="17"/>
        <v>22894.495554000001</v>
      </c>
      <c r="BU45" s="355">
        <f t="shared" ref="BU45:BZ45" si="18">SUM(BU46:BU48)</f>
        <v>21801.508946127269</v>
      </c>
      <c r="BV45" s="355">
        <f t="shared" si="18"/>
        <v>23262.004271585902</v>
      </c>
      <c r="BW45" s="355">
        <f t="shared" si="18"/>
        <v>23360.841617412341</v>
      </c>
      <c r="BX45" s="363">
        <f t="shared" si="18"/>
        <v>22919.986857974178</v>
      </c>
      <c r="BY45" s="363">
        <f t="shared" si="18"/>
        <v>23459.678238995613</v>
      </c>
      <c r="BZ45" s="356">
        <f t="shared" si="18"/>
        <v>24011.660434811874</v>
      </c>
    </row>
    <row r="46" spans="1:78" s="52" customFormat="1" x14ac:dyDescent="0.2">
      <c r="A46" s="45"/>
      <c r="B46" s="263" t="s">
        <v>456</v>
      </c>
      <c r="C46" s="45"/>
      <c r="D46" s="355" t="s">
        <v>406</v>
      </c>
      <c r="E46" s="355" t="s">
        <v>406</v>
      </c>
      <c r="F46" s="355" t="s">
        <v>406</v>
      </c>
      <c r="G46" s="355" t="s">
        <v>406</v>
      </c>
      <c r="H46" s="355" t="s">
        <v>406</v>
      </c>
      <c r="I46" s="355" t="s">
        <v>406</v>
      </c>
      <c r="J46" s="355" t="s">
        <v>406</v>
      </c>
      <c r="K46" s="355" t="s">
        <v>406</v>
      </c>
      <c r="L46" s="355" t="s">
        <v>406</v>
      </c>
      <c r="M46" s="355" t="s">
        <v>406</v>
      </c>
      <c r="N46" s="355" t="s">
        <v>406</v>
      </c>
      <c r="O46" s="355" t="s">
        <v>406</v>
      </c>
      <c r="P46" s="355" t="s">
        <v>406</v>
      </c>
      <c r="Q46" s="355" t="s">
        <v>406</v>
      </c>
      <c r="R46" s="355" t="s">
        <v>406</v>
      </c>
      <c r="S46" s="355" t="s">
        <v>406</v>
      </c>
      <c r="T46" s="355" t="s">
        <v>406</v>
      </c>
      <c r="U46" s="355" t="s">
        <v>406</v>
      </c>
      <c r="V46" s="355" t="s">
        <v>406</v>
      </c>
      <c r="W46" s="355" t="s">
        <v>406</v>
      </c>
      <c r="X46" s="355" t="s">
        <v>406</v>
      </c>
      <c r="Y46" s="355" t="s">
        <v>406</v>
      </c>
      <c r="Z46" s="355" t="s">
        <v>406</v>
      </c>
      <c r="AA46" s="355" t="s">
        <v>406</v>
      </c>
      <c r="AB46" s="355" t="s">
        <v>406</v>
      </c>
      <c r="AC46" s="355" t="s">
        <v>406</v>
      </c>
      <c r="AD46" s="355" t="s">
        <v>406</v>
      </c>
      <c r="AE46" s="355" t="s">
        <v>406</v>
      </c>
      <c r="AF46" s="355" t="s">
        <v>406</v>
      </c>
      <c r="AG46" s="355" t="s">
        <v>406</v>
      </c>
      <c r="AH46" s="355" t="s">
        <v>406</v>
      </c>
      <c r="AI46" s="355" t="s">
        <v>406</v>
      </c>
      <c r="AJ46" s="355" t="s">
        <v>406</v>
      </c>
      <c r="AK46" s="355" t="s">
        <v>406</v>
      </c>
      <c r="AL46" s="355" t="s">
        <v>406</v>
      </c>
      <c r="AM46" s="355" t="s">
        <v>406</v>
      </c>
      <c r="AN46" s="355" t="s">
        <v>406</v>
      </c>
      <c r="AO46" s="355" t="s">
        <v>406</v>
      </c>
      <c r="AP46" s="355" t="s">
        <v>406</v>
      </c>
      <c r="AQ46" s="355" t="s">
        <v>406</v>
      </c>
      <c r="AR46" s="355" t="s">
        <v>406</v>
      </c>
      <c r="AS46" s="355" t="s">
        <v>406</v>
      </c>
      <c r="AT46" s="355" t="s">
        <v>406</v>
      </c>
      <c r="AU46" s="355" t="s">
        <v>406</v>
      </c>
      <c r="AV46" s="355" t="s">
        <v>406</v>
      </c>
      <c r="AW46" s="355" t="s">
        <v>406</v>
      </c>
      <c r="AX46" s="355">
        <v>4429.415416868932</v>
      </c>
      <c r="AY46" s="355">
        <v>4968.5965239301477</v>
      </c>
      <c r="AZ46" s="355">
        <v>5313.8474070000002</v>
      </c>
      <c r="BA46" s="355">
        <v>5219.4321618548292</v>
      </c>
      <c r="BB46" s="355">
        <v>5207.4534479525946</v>
      </c>
      <c r="BC46" s="355">
        <v>5247.5654994292272</v>
      </c>
      <c r="BD46" s="355">
        <v>5411.0352473970588</v>
      </c>
      <c r="BE46" s="355">
        <v>5803.9106138518118</v>
      </c>
      <c r="BF46" s="355">
        <v>6684.2752928831515</v>
      </c>
      <c r="BG46" s="355">
        <v>6757.0424057892933</v>
      </c>
      <c r="BH46" s="355">
        <v>7812.838736879773</v>
      </c>
      <c r="BI46" s="355">
        <v>8496.7527129999999</v>
      </c>
      <c r="BJ46" s="355">
        <v>9293.8341270000001</v>
      </c>
      <c r="BK46" s="355">
        <v>10107.739526000001</v>
      </c>
      <c r="BL46" s="355">
        <v>11544.045435999999</v>
      </c>
      <c r="BM46" s="355">
        <v>14280.365131999999</v>
      </c>
      <c r="BN46" s="355">
        <v>15754.283516999996</v>
      </c>
      <c r="BO46" s="355">
        <v>16935.230993999998</v>
      </c>
      <c r="BP46" s="355">
        <v>17703.513562999997</v>
      </c>
      <c r="BQ46" s="355">
        <v>17883.090279</v>
      </c>
      <c r="BR46" s="355">
        <v>17907.511554000001</v>
      </c>
      <c r="BS46" s="355">
        <v>17818.636347000003</v>
      </c>
      <c r="BT46" s="355">
        <v>17252.238771999997</v>
      </c>
      <c r="BU46" s="355">
        <v>16521.117501302542</v>
      </c>
      <c r="BV46" s="355">
        <v>17714.432435261726</v>
      </c>
      <c r="BW46" s="355">
        <v>17845.678439782714</v>
      </c>
      <c r="BX46" s="363">
        <v>17287.582002377618</v>
      </c>
      <c r="BY46" s="363">
        <v>17675.079943778226</v>
      </c>
      <c r="BZ46" s="356">
        <v>18072.265398006144</v>
      </c>
    </row>
    <row r="47" spans="1:78" s="52" customFormat="1" x14ac:dyDescent="0.2">
      <c r="A47" s="45"/>
      <c r="B47" s="263" t="s">
        <v>457</v>
      </c>
      <c r="C47" s="45"/>
      <c r="D47" s="355" t="s">
        <v>406</v>
      </c>
      <c r="E47" s="355" t="s">
        <v>406</v>
      </c>
      <c r="F47" s="355" t="s">
        <v>406</v>
      </c>
      <c r="G47" s="355" t="s">
        <v>406</v>
      </c>
      <c r="H47" s="355" t="s">
        <v>406</v>
      </c>
      <c r="I47" s="355" t="s">
        <v>406</v>
      </c>
      <c r="J47" s="355" t="s">
        <v>406</v>
      </c>
      <c r="K47" s="355" t="s">
        <v>406</v>
      </c>
      <c r="L47" s="355" t="s">
        <v>406</v>
      </c>
      <c r="M47" s="355" t="s">
        <v>406</v>
      </c>
      <c r="N47" s="355" t="s">
        <v>406</v>
      </c>
      <c r="O47" s="355" t="s">
        <v>406</v>
      </c>
      <c r="P47" s="355" t="s">
        <v>406</v>
      </c>
      <c r="Q47" s="355" t="s">
        <v>406</v>
      </c>
      <c r="R47" s="355" t="s">
        <v>406</v>
      </c>
      <c r="S47" s="355" t="s">
        <v>406</v>
      </c>
      <c r="T47" s="355" t="s">
        <v>406</v>
      </c>
      <c r="U47" s="355" t="s">
        <v>406</v>
      </c>
      <c r="V47" s="355" t="s">
        <v>406</v>
      </c>
      <c r="W47" s="355" t="s">
        <v>406</v>
      </c>
      <c r="X47" s="355" t="s">
        <v>406</v>
      </c>
      <c r="Y47" s="355" t="s">
        <v>406</v>
      </c>
      <c r="Z47" s="355" t="s">
        <v>406</v>
      </c>
      <c r="AA47" s="355" t="s">
        <v>406</v>
      </c>
      <c r="AB47" s="355" t="s">
        <v>406</v>
      </c>
      <c r="AC47" s="355" t="s">
        <v>406</v>
      </c>
      <c r="AD47" s="355" t="s">
        <v>406</v>
      </c>
      <c r="AE47" s="355" t="s">
        <v>406</v>
      </c>
      <c r="AF47" s="355" t="s">
        <v>406</v>
      </c>
      <c r="AG47" s="355" t="s">
        <v>406</v>
      </c>
      <c r="AH47" s="355" t="s">
        <v>406</v>
      </c>
      <c r="AI47" s="355" t="s">
        <v>406</v>
      </c>
      <c r="AJ47" s="355" t="s">
        <v>406</v>
      </c>
      <c r="AK47" s="355" t="s">
        <v>406</v>
      </c>
      <c r="AL47" s="355" t="s">
        <v>406</v>
      </c>
      <c r="AM47" s="355" t="s">
        <v>406</v>
      </c>
      <c r="AN47" s="355" t="s">
        <v>406</v>
      </c>
      <c r="AO47" s="355" t="s">
        <v>406</v>
      </c>
      <c r="AP47" s="355" t="s">
        <v>406</v>
      </c>
      <c r="AQ47" s="355" t="s">
        <v>406</v>
      </c>
      <c r="AR47" s="355" t="s">
        <v>406</v>
      </c>
      <c r="AS47" s="355" t="s">
        <v>406</v>
      </c>
      <c r="AT47" s="355" t="s">
        <v>406</v>
      </c>
      <c r="AU47" s="355" t="s">
        <v>406</v>
      </c>
      <c r="AV47" s="355" t="s">
        <v>406</v>
      </c>
      <c r="AW47" s="355" t="s">
        <v>406</v>
      </c>
      <c r="AX47" s="355">
        <v>97.835934361254431</v>
      </c>
      <c r="AY47" s="355">
        <v>92.96147905233147</v>
      </c>
      <c r="AZ47" s="355">
        <v>95.657403645544264</v>
      </c>
      <c r="BA47" s="355">
        <v>90.424803879432829</v>
      </c>
      <c r="BB47" s="355">
        <v>106.58802431385607</v>
      </c>
      <c r="BC47" s="355">
        <v>116.47249782937627</v>
      </c>
      <c r="BD47" s="355">
        <v>125.77455034379273</v>
      </c>
      <c r="BE47" s="355">
        <v>168.56066903013232</v>
      </c>
      <c r="BF47" s="355">
        <v>232.54356990385213</v>
      </c>
      <c r="BG47" s="355">
        <v>301.1443687413348</v>
      </c>
      <c r="BH47" s="355">
        <v>446.74966326556677</v>
      </c>
      <c r="BI47" s="355">
        <v>543.66435000000001</v>
      </c>
      <c r="BJ47" s="355">
        <v>611.69554699999992</v>
      </c>
      <c r="BK47" s="355">
        <v>646.66085999999996</v>
      </c>
      <c r="BL47" s="355">
        <v>596.97222399999998</v>
      </c>
      <c r="BM47" s="355">
        <v>527.91480200000001</v>
      </c>
      <c r="BN47" s="355">
        <v>451.205443</v>
      </c>
      <c r="BO47" s="355">
        <v>478.69337500000006</v>
      </c>
      <c r="BP47" s="355">
        <v>516.43352000000016</v>
      </c>
      <c r="BQ47" s="355">
        <v>557.09083299999986</v>
      </c>
      <c r="BR47" s="355">
        <v>585.29426899999999</v>
      </c>
      <c r="BS47" s="355">
        <v>633.61245500000007</v>
      </c>
      <c r="BT47" s="355">
        <v>663.14482100000009</v>
      </c>
      <c r="BU47" s="355">
        <v>570.55325285213007</v>
      </c>
      <c r="BV47" s="355">
        <v>692.78098158468481</v>
      </c>
      <c r="BW47" s="355">
        <v>726.75137831941265</v>
      </c>
      <c r="BX47" s="363">
        <v>760.1159024744727</v>
      </c>
      <c r="BY47" s="363">
        <v>791.42223428712441</v>
      </c>
      <c r="BZ47" s="356">
        <v>823.97202484773038</v>
      </c>
    </row>
    <row r="48" spans="1:78" s="52" customFormat="1" x14ac:dyDescent="0.2">
      <c r="A48" s="45"/>
      <c r="B48" s="263" t="s">
        <v>458</v>
      </c>
      <c r="C48" s="45"/>
      <c r="D48" s="355" t="s">
        <v>406</v>
      </c>
      <c r="E48" s="355" t="s">
        <v>406</v>
      </c>
      <c r="F48" s="355" t="s">
        <v>406</v>
      </c>
      <c r="G48" s="355" t="s">
        <v>406</v>
      </c>
      <c r="H48" s="355" t="s">
        <v>406</v>
      </c>
      <c r="I48" s="355" t="s">
        <v>406</v>
      </c>
      <c r="J48" s="355" t="s">
        <v>406</v>
      </c>
      <c r="K48" s="355" t="s">
        <v>406</v>
      </c>
      <c r="L48" s="355" t="s">
        <v>406</v>
      </c>
      <c r="M48" s="355" t="s">
        <v>406</v>
      </c>
      <c r="N48" s="355" t="s">
        <v>406</v>
      </c>
      <c r="O48" s="355" t="s">
        <v>406</v>
      </c>
      <c r="P48" s="355" t="s">
        <v>406</v>
      </c>
      <c r="Q48" s="355" t="s">
        <v>406</v>
      </c>
      <c r="R48" s="355" t="s">
        <v>406</v>
      </c>
      <c r="S48" s="355" t="s">
        <v>406</v>
      </c>
      <c r="T48" s="355" t="s">
        <v>406</v>
      </c>
      <c r="U48" s="355" t="s">
        <v>406</v>
      </c>
      <c r="V48" s="355" t="s">
        <v>406</v>
      </c>
      <c r="W48" s="355" t="s">
        <v>406</v>
      </c>
      <c r="X48" s="355" t="s">
        <v>406</v>
      </c>
      <c r="Y48" s="355" t="s">
        <v>406</v>
      </c>
      <c r="Z48" s="355" t="s">
        <v>406</v>
      </c>
      <c r="AA48" s="355" t="s">
        <v>406</v>
      </c>
      <c r="AB48" s="355" t="s">
        <v>406</v>
      </c>
      <c r="AC48" s="355" t="s">
        <v>406</v>
      </c>
      <c r="AD48" s="355" t="s">
        <v>406</v>
      </c>
      <c r="AE48" s="355" t="s">
        <v>406</v>
      </c>
      <c r="AF48" s="355" t="s">
        <v>406</v>
      </c>
      <c r="AG48" s="355" t="s">
        <v>406</v>
      </c>
      <c r="AH48" s="355" t="s">
        <v>406</v>
      </c>
      <c r="AI48" s="355" t="s">
        <v>406</v>
      </c>
      <c r="AJ48" s="355" t="s">
        <v>406</v>
      </c>
      <c r="AK48" s="355" t="s">
        <v>406</v>
      </c>
      <c r="AL48" s="355" t="s">
        <v>406</v>
      </c>
      <c r="AM48" s="355" t="s">
        <v>406</v>
      </c>
      <c r="AN48" s="355" t="s">
        <v>406</v>
      </c>
      <c r="AO48" s="355" t="s">
        <v>406</v>
      </c>
      <c r="AP48" s="355" t="s">
        <v>406</v>
      </c>
      <c r="AQ48" s="355" t="s">
        <v>406</v>
      </c>
      <c r="AR48" s="355" t="s">
        <v>406</v>
      </c>
      <c r="AS48" s="355" t="s">
        <v>406</v>
      </c>
      <c r="AT48" s="355" t="s">
        <v>406</v>
      </c>
      <c r="AU48" s="355" t="s">
        <v>406</v>
      </c>
      <c r="AV48" s="355" t="s">
        <v>406</v>
      </c>
      <c r="AW48" s="355" t="s">
        <v>406</v>
      </c>
      <c r="AX48" s="355">
        <v>586.10332584499997</v>
      </c>
      <c r="AY48" s="355">
        <v>589.88593776500011</v>
      </c>
      <c r="AZ48" s="355">
        <v>619.38313743499998</v>
      </c>
      <c r="BA48" s="355">
        <v>643.84907910517018</v>
      </c>
      <c r="BB48" s="355">
        <v>644.63652665645463</v>
      </c>
      <c r="BC48" s="355">
        <v>643.02418557499993</v>
      </c>
      <c r="BD48" s="355">
        <v>644.20562771000004</v>
      </c>
      <c r="BE48" s="355">
        <v>654.49670935500001</v>
      </c>
      <c r="BF48" s="355">
        <v>683.16951500000005</v>
      </c>
      <c r="BG48" s="355">
        <v>491.732078</v>
      </c>
      <c r="BH48" s="355">
        <v>4545.182992</v>
      </c>
      <c r="BI48" s="355">
        <v>4516.9242370000011</v>
      </c>
      <c r="BJ48" s="355">
        <v>4592.3115940000016</v>
      </c>
      <c r="BK48" s="355">
        <v>4655.7460620000002</v>
      </c>
      <c r="BL48" s="355">
        <v>4614.1845000000012</v>
      </c>
      <c r="BM48" s="355">
        <v>4794.9204830000017</v>
      </c>
      <c r="BN48" s="355">
        <v>4822.0022060000001</v>
      </c>
      <c r="BO48" s="355">
        <v>4973.1611050000001</v>
      </c>
      <c r="BP48" s="355">
        <v>5232.7588130000004</v>
      </c>
      <c r="BQ48" s="355">
        <v>5258.7335790000016</v>
      </c>
      <c r="BR48" s="355">
        <v>5259.7916759999998</v>
      </c>
      <c r="BS48" s="355">
        <v>5163.1988570000003</v>
      </c>
      <c r="BT48" s="355">
        <v>4979.1119610000005</v>
      </c>
      <c r="BU48" s="355">
        <v>4709.8381919725989</v>
      </c>
      <c r="BV48" s="355">
        <v>4854.79085473949</v>
      </c>
      <c r="BW48" s="355">
        <v>4788.4117993102172</v>
      </c>
      <c r="BX48" s="363">
        <v>4872.2889531220872</v>
      </c>
      <c r="BY48" s="363">
        <v>4993.1760609302619</v>
      </c>
      <c r="BZ48" s="356">
        <v>5115.4230119579979</v>
      </c>
    </row>
    <row r="49" spans="1:78" s="52" customFormat="1" ht="24.75" customHeight="1" x14ac:dyDescent="0.2">
      <c r="A49" s="45"/>
      <c r="B49" s="120" t="s">
        <v>433</v>
      </c>
      <c r="C49" s="45"/>
      <c r="D49" s="355">
        <f t="shared" ref="D49:AI49" si="19">SUM(D50:D52)</f>
        <v>0</v>
      </c>
      <c r="E49" s="355">
        <f t="shared" si="19"/>
        <v>0</v>
      </c>
      <c r="F49" s="355">
        <f t="shared" si="19"/>
        <v>0</v>
      </c>
      <c r="G49" s="355">
        <f t="shared" si="19"/>
        <v>0</v>
      </c>
      <c r="H49" s="355">
        <f t="shared" si="19"/>
        <v>0</v>
      </c>
      <c r="I49" s="355">
        <f t="shared" si="19"/>
        <v>0</v>
      </c>
      <c r="J49" s="355">
        <f t="shared" si="19"/>
        <v>0</v>
      </c>
      <c r="K49" s="355">
        <f t="shared" si="19"/>
        <v>0</v>
      </c>
      <c r="L49" s="355">
        <f t="shared" si="19"/>
        <v>0</v>
      </c>
      <c r="M49" s="355">
        <f t="shared" si="19"/>
        <v>0</v>
      </c>
      <c r="N49" s="355">
        <f t="shared" si="19"/>
        <v>0</v>
      </c>
      <c r="O49" s="355">
        <f t="shared" si="19"/>
        <v>0</v>
      </c>
      <c r="P49" s="355">
        <f t="shared" si="19"/>
        <v>0</v>
      </c>
      <c r="Q49" s="355">
        <f t="shared" si="19"/>
        <v>0</v>
      </c>
      <c r="R49" s="355">
        <f t="shared" si="19"/>
        <v>0</v>
      </c>
      <c r="S49" s="355">
        <f t="shared" si="19"/>
        <v>0</v>
      </c>
      <c r="T49" s="355">
        <f t="shared" si="19"/>
        <v>0</v>
      </c>
      <c r="U49" s="355">
        <f t="shared" si="19"/>
        <v>0</v>
      </c>
      <c r="V49" s="355">
        <f t="shared" si="19"/>
        <v>0</v>
      </c>
      <c r="W49" s="355">
        <f t="shared" si="19"/>
        <v>0</v>
      </c>
      <c r="X49" s="355">
        <f t="shared" si="19"/>
        <v>0</v>
      </c>
      <c r="Y49" s="355">
        <f t="shared" si="19"/>
        <v>0</v>
      </c>
      <c r="Z49" s="355">
        <f t="shared" si="19"/>
        <v>0</v>
      </c>
      <c r="AA49" s="355">
        <f t="shared" si="19"/>
        <v>0</v>
      </c>
      <c r="AB49" s="355">
        <f t="shared" si="19"/>
        <v>0</v>
      </c>
      <c r="AC49" s="355">
        <f t="shared" si="19"/>
        <v>0</v>
      </c>
      <c r="AD49" s="355">
        <f t="shared" si="19"/>
        <v>0</v>
      </c>
      <c r="AE49" s="355">
        <f t="shared" si="19"/>
        <v>0</v>
      </c>
      <c r="AF49" s="355">
        <f t="shared" si="19"/>
        <v>0</v>
      </c>
      <c r="AG49" s="355">
        <f t="shared" si="19"/>
        <v>0</v>
      </c>
      <c r="AH49" s="355">
        <f t="shared" si="19"/>
        <v>0</v>
      </c>
      <c r="AI49" s="355">
        <f t="shared" si="19"/>
        <v>0</v>
      </c>
      <c r="AJ49" s="355">
        <f t="shared" ref="AJ49:BU49" si="20">SUM(AJ50:AJ52)</f>
        <v>0</v>
      </c>
      <c r="AK49" s="355">
        <f t="shared" si="20"/>
        <v>0</v>
      </c>
      <c r="AL49" s="355">
        <f t="shared" si="20"/>
        <v>0</v>
      </c>
      <c r="AM49" s="355">
        <f t="shared" si="20"/>
        <v>0</v>
      </c>
      <c r="AN49" s="355">
        <f t="shared" si="20"/>
        <v>0</v>
      </c>
      <c r="AO49" s="355">
        <f t="shared" si="20"/>
        <v>0</v>
      </c>
      <c r="AP49" s="355">
        <f t="shared" si="20"/>
        <v>0</v>
      </c>
      <c r="AQ49" s="355">
        <f t="shared" si="20"/>
        <v>0</v>
      </c>
      <c r="AR49" s="355">
        <f t="shared" si="20"/>
        <v>0</v>
      </c>
      <c r="AS49" s="355">
        <f t="shared" si="20"/>
        <v>0</v>
      </c>
      <c r="AT49" s="355">
        <f t="shared" si="20"/>
        <v>0</v>
      </c>
      <c r="AU49" s="355">
        <f t="shared" si="20"/>
        <v>3649.9919999999997</v>
      </c>
      <c r="AV49" s="355">
        <f t="shared" si="20"/>
        <v>4276.851999999999</v>
      </c>
      <c r="AW49" s="355">
        <f t="shared" si="20"/>
        <v>4762.6290000000017</v>
      </c>
      <c r="AX49" s="355">
        <f t="shared" si="20"/>
        <v>4989.8812429248146</v>
      </c>
      <c r="AY49" s="355">
        <f t="shared" si="20"/>
        <v>5223.2227532525258</v>
      </c>
      <c r="AZ49" s="355">
        <f t="shared" si="20"/>
        <v>5350.8740169194498</v>
      </c>
      <c r="BA49" s="355">
        <f t="shared" si="20"/>
        <v>5222.6900781605664</v>
      </c>
      <c r="BB49" s="355">
        <f t="shared" si="20"/>
        <v>5106.1262210770974</v>
      </c>
      <c r="BC49" s="355">
        <f t="shared" si="20"/>
        <v>5057.0168972702568</v>
      </c>
      <c r="BD49" s="355">
        <f t="shared" si="20"/>
        <v>4981.3293010757343</v>
      </c>
      <c r="BE49" s="355">
        <f t="shared" si="20"/>
        <v>4961.6985451279334</v>
      </c>
      <c r="BF49" s="355">
        <f t="shared" si="20"/>
        <v>5036.3023338939556</v>
      </c>
      <c r="BG49" s="355">
        <f t="shared" si="20"/>
        <v>4791.5473475060626</v>
      </c>
      <c r="BH49" s="355">
        <f t="shared" si="20"/>
        <v>352.83686502826782</v>
      </c>
      <c r="BI49" s="355">
        <f t="shared" si="20"/>
        <v>370.8638349999992</v>
      </c>
      <c r="BJ49" s="355">
        <f t="shared" si="20"/>
        <v>342.7063180000041</v>
      </c>
      <c r="BK49" s="355">
        <f t="shared" si="20"/>
        <v>321.65414699999565</v>
      </c>
      <c r="BL49" s="355">
        <f t="shared" si="20"/>
        <v>348.23900200000571</v>
      </c>
      <c r="BM49" s="355">
        <f t="shared" si="20"/>
        <v>386.0307610000018</v>
      </c>
      <c r="BN49" s="355">
        <f t="shared" si="20"/>
        <v>399.49913500000184</v>
      </c>
      <c r="BO49" s="355">
        <f t="shared" si="20"/>
        <v>433.20464900001389</v>
      </c>
      <c r="BP49" s="355">
        <f t="shared" si="20"/>
        <v>446.92571600000156</v>
      </c>
      <c r="BQ49" s="355">
        <f t="shared" si="20"/>
        <v>470.89298200000121</v>
      </c>
      <c r="BR49" s="355">
        <f t="shared" si="20"/>
        <v>563.96805599999789</v>
      </c>
      <c r="BS49" s="355">
        <f t="shared" si="20"/>
        <v>628.2659879999992</v>
      </c>
      <c r="BT49" s="355">
        <f t="shared" si="20"/>
        <v>546.10436500000287</v>
      </c>
      <c r="BU49" s="355">
        <f t="shared" si="20"/>
        <v>578.87690519697935</v>
      </c>
      <c r="BV49" s="355">
        <f>SUM(BV50:BV52)</f>
        <v>578.17454383682707</v>
      </c>
      <c r="BW49" s="355">
        <f>SUM(BW50:BW52)</f>
        <v>581.26173727959758</v>
      </c>
      <c r="BX49" s="363">
        <f>SUM(BX50:BX52)</f>
        <v>596.65964172673193</v>
      </c>
      <c r="BY49" s="363">
        <f>SUM(BY50:BY52)</f>
        <v>614.8599688304821</v>
      </c>
      <c r="BZ49" s="356">
        <f>SUM(BZ50:BZ52)</f>
        <v>633.89645249577006</v>
      </c>
    </row>
    <row r="50" spans="1:78" s="52" customFormat="1" x14ac:dyDescent="0.2">
      <c r="A50" s="45"/>
      <c r="B50" s="263" t="s">
        <v>459</v>
      </c>
      <c r="C50" s="45"/>
      <c r="D50" s="355" t="s">
        <v>406</v>
      </c>
      <c r="E50" s="355" t="s">
        <v>406</v>
      </c>
      <c r="F50" s="355" t="s">
        <v>406</v>
      </c>
      <c r="G50" s="355" t="s">
        <v>406</v>
      </c>
      <c r="H50" s="355" t="s">
        <v>406</v>
      </c>
      <c r="I50" s="355" t="s">
        <v>406</v>
      </c>
      <c r="J50" s="355" t="s">
        <v>406</v>
      </c>
      <c r="K50" s="355" t="s">
        <v>406</v>
      </c>
      <c r="L50" s="355" t="s">
        <v>406</v>
      </c>
      <c r="M50" s="355" t="s">
        <v>406</v>
      </c>
      <c r="N50" s="355" t="s">
        <v>406</v>
      </c>
      <c r="O50" s="355" t="s">
        <v>406</v>
      </c>
      <c r="P50" s="355" t="s">
        <v>406</v>
      </c>
      <c r="Q50" s="355" t="s">
        <v>406</v>
      </c>
      <c r="R50" s="355" t="s">
        <v>406</v>
      </c>
      <c r="S50" s="355" t="s">
        <v>406</v>
      </c>
      <c r="T50" s="355" t="s">
        <v>406</v>
      </c>
      <c r="U50" s="355" t="s">
        <v>406</v>
      </c>
      <c r="V50" s="355" t="s">
        <v>406</v>
      </c>
      <c r="W50" s="355" t="s">
        <v>406</v>
      </c>
      <c r="X50" s="355" t="s">
        <v>406</v>
      </c>
      <c r="Y50" s="355" t="s">
        <v>406</v>
      </c>
      <c r="Z50" s="355" t="s">
        <v>406</v>
      </c>
      <c r="AA50" s="355" t="s">
        <v>406</v>
      </c>
      <c r="AB50" s="355" t="s">
        <v>406</v>
      </c>
      <c r="AC50" s="355" t="s">
        <v>406</v>
      </c>
      <c r="AD50" s="355" t="s">
        <v>406</v>
      </c>
      <c r="AE50" s="355" t="s">
        <v>406</v>
      </c>
      <c r="AF50" s="355" t="s">
        <v>406</v>
      </c>
      <c r="AG50" s="355" t="s">
        <v>406</v>
      </c>
      <c r="AH50" s="355" t="s">
        <v>406</v>
      </c>
      <c r="AI50" s="355" t="s">
        <v>406</v>
      </c>
      <c r="AJ50" s="355" t="s">
        <v>406</v>
      </c>
      <c r="AK50" s="355" t="s">
        <v>406</v>
      </c>
      <c r="AL50" s="355" t="s">
        <v>406</v>
      </c>
      <c r="AM50" s="355" t="s">
        <v>406</v>
      </c>
      <c r="AN50" s="355" t="s">
        <v>406</v>
      </c>
      <c r="AO50" s="355" t="s">
        <v>406</v>
      </c>
      <c r="AP50" s="355" t="s">
        <v>406</v>
      </c>
      <c r="AQ50" s="355" t="s">
        <v>406</v>
      </c>
      <c r="AR50" s="355" t="s">
        <v>406</v>
      </c>
      <c r="AS50" s="355" t="s">
        <v>406</v>
      </c>
      <c r="AT50" s="355" t="s">
        <v>406</v>
      </c>
      <c r="AU50" s="355">
        <v>3114.1550000000002</v>
      </c>
      <c r="AV50" s="355">
        <v>3633.5120000000002</v>
      </c>
      <c r="AW50" s="355">
        <v>4037.9810000000002</v>
      </c>
      <c r="AX50" s="355">
        <v>4226.3026981393186</v>
      </c>
      <c r="AY50" s="355">
        <v>4421.0604006604308</v>
      </c>
      <c r="AZ50" s="355">
        <v>4534.5630379493414</v>
      </c>
      <c r="BA50" s="355">
        <v>4441.312006402869</v>
      </c>
      <c r="BB50" s="355">
        <v>4315.8404802199366</v>
      </c>
      <c r="BC50" s="355">
        <v>4240.8678359897649</v>
      </c>
      <c r="BD50" s="355">
        <v>4129.9407028060114</v>
      </c>
      <c r="BE50" s="355">
        <v>4079.0531644913372</v>
      </c>
      <c r="BF50" s="355">
        <v>4096.7528282306994</v>
      </c>
      <c r="BG50" s="355">
        <v>3844.8726073335538</v>
      </c>
      <c r="BH50" s="355" t="s">
        <v>406</v>
      </c>
      <c r="BI50" s="355" t="s">
        <v>406</v>
      </c>
      <c r="BJ50" s="355" t="s">
        <v>406</v>
      </c>
      <c r="BK50" s="355" t="s">
        <v>406</v>
      </c>
      <c r="BL50" s="355" t="s">
        <v>406</v>
      </c>
      <c r="BM50" s="355" t="s">
        <v>406</v>
      </c>
      <c r="BN50" s="355" t="s">
        <v>406</v>
      </c>
      <c r="BO50" s="355" t="s">
        <v>406</v>
      </c>
      <c r="BP50" s="355" t="s">
        <v>406</v>
      </c>
      <c r="BQ50" s="355" t="s">
        <v>406</v>
      </c>
      <c r="BR50" s="355" t="s">
        <v>406</v>
      </c>
      <c r="BS50" s="355" t="s">
        <v>406</v>
      </c>
      <c r="BT50" s="355" t="s">
        <v>406</v>
      </c>
      <c r="BU50" s="355" t="s">
        <v>406</v>
      </c>
      <c r="BV50" s="355" t="s">
        <v>406</v>
      </c>
      <c r="BW50" s="355" t="s">
        <v>406</v>
      </c>
      <c r="BX50" s="363" t="s">
        <v>406</v>
      </c>
      <c r="BY50" s="363" t="s">
        <v>406</v>
      </c>
      <c r="BZ50" s="356" t="s">
        <v>406</v>
      </c>
    </row>
    <row r="51" spans="1:78" s="52" customFormat="1" x14ac:dyDescent="0.2">
      <c r="A51" s="45"/>
      <c r="B51" s="263" t="s">
        <v>460</v>
      </c>
      <c r="C51" s="45"/>
      <c r="D51" s="355" t="s">
        <v>406</v>
      </c>
      <c r="E51" s="355" t="s">
        <v>406</v>
      </c>
      <c r="F51" s="355" t="s">
        <v>406</v>
      </c>
      <c r="G51" s="355" t="s">
        <v>406</v>
      </c>
      <c r="H51" s="355" t="s">
        <v>406</v>
      </c>
      <c r="I51" s="355" t="s">
        <v>406</v>
      </c>
      <c r="J51" s="355" t="s">
        <v>406</v>
      </c>
      <c r="K51" s="355" t="s">
        <v>406</v>
      </c>
      <c r="L51" s="355" t="s">
        <v>406</v>
      </c>
      <c r="M51" s="355" t="s">
        <v>406</v>
      </c>
      <c r="N51" s="355" t="s">
        <v>406</v>
      </c>
      <c r="O51" s="355" t="s">
        <v>406</v>
      </c>
      <c r="P51" s="355" t="s">
        <v>406</v>
      </c>
      <c r="Q51" s="355" t="s">
        <v>406</v>
      </c>
      <c r="R51" s="355" t="s">
        <v>406</v>
      </c>
      <c r="S51" s="355" t="s">
        <v>406</v>
      </c>
      <c r="T51" s="355" t="s">
        <v>406</v>
      </c>
      <c r="U51" s="355" t="s">
        <v>406</v>
      </c>
      <c r="V51" s="355" t="s">
        <v>406</v>
      </c>
      <c r="W51" s="355" t="s">
        <v>406</v>
      </c>
      <c r="X51" s="355" t="s">
        <v>406</v>
      </c>
      <c r="Y51" s="355" t="s">
        <v>406</v>
      </c>
      <c r="Z51" s="355" t="s">
        <v>406</v>
      </c>
      <c r="AA51" s="355" t="s">
        <v>406</v>
      </c>
      <c r="AB51" s="355" t="s">
        <v>406</v>
      </c>
      <c r="AC51" s="355" t="s">
        <v>406</v>
      </c>
      <c r="AD51" s="355" t="s">
        <v>406</v>
      </c>
      <c r="AE51" s="355" t="s">
        <v>406</v>
      </c>
      <c r="AF51" s="355" t="s">
        <v>406</v>
      </c>
      <c r="AG51" s="355" t="s">
        <v>406</v>
      </c>
      <c r="AH51" s="355" t="s">
        <v>406</v>
      </c>
      <c r="AI51" s="355" t="s">
        <v>406</v>
      </c>
      <c r="AJ51" s="355" t="s">
        <v>406</v>
      </c>
      <c r="AK51" s="355" t="s">
        <v>406</v>
      </c>
      <c r="AL51" s="355" t="s">
        <v>406</v>
      </c>
      <c r="AM51" s="355" t="s">
        <v>406</v>
      </c>
      <c r="AN51" s="355" t="s">
        <v>406</v>
      </c>
      <c r="AO51" s="355" t="s">
        <v>406</v>
      </c>
      <c r="AP51" s="355" t="s">
        <v>406</v>
      </c>
      <c r="AQ51" s="355" t="s">
        <v>406</v>
      </c>
      <c r="AR51" s="355" t="s">
        <v>406</v>
      </c>
      <c r="AS51" s="355" t="s">
        <v>406</v>
      </c>
      <c r="AT51" s="355" t="s">
        <v>406</v>
      </c>
      <c r="AU51" s="355">
        <v>181.965</v>
      </c>
      <c r="AV51" s="355">
        <v>214.066</v>
      </c>
      <c r="AW51" s="355">
        <v>231.85599999999999</v>
      </c>
      <c r="AX51" s="355">
        <v>248.25138732470668</v>
      </c>
      <c r="AY51" s="355">
        <v>260.59597526855003</v>
      </c>
      <c r="AZ51" s="355">
        <v>269.42270267979103</v>
      </c>
      <c r="BA51" s="355">
        <v>266.82421889558537</v>
      </c>
      <c r="BB51" s="355">
        <v>265.2056659520656</v>
      </c>
      <c r="BC51" s="355">
        <v>266.9137775611797</v>
      </c>
      <c r="BD51" s="355">
        <v>268.83757781930126</v>
      </c>
      <c r="BE51" s="355">
        <v>272.36002185110834</v>
      </c>
      <c r="BF51" s="355">
        <v>282.06406816095773</v>
      </c>
      <c r="BG51" s="355">
        <v>289.39901345521349</v>
      </c>
      <c r="BH51" s="355" t="s">
        <v>406</v>
      </c>
      <c r="BI51" s="355" t="s">
        <v>406</v>
      </c>
      <c r="BJ51" s="355" t="s">
        <v>406</v>
      </c>
      <c r="BK51" s="355" t="s">
        <v>406</v>
      </c>
      <c r="BL51" s="355" t="s">
        <v>406</v>
      </c>
      <c r="BM51" s="355" t="s">
        <v>406</v>
      </c>
      <c r="BN51" s="355" t="s">
        <v>406</v>
      </c>
      <c r="BO51" s="355" t="s">
        <v>406</v>
      </c>
      <c r="BP51" s="355" t="s">
        <v>406</v>
      </c>
      <c r="BQ51" s="355" t="s">
        <v>406</v>
      </c>
      <c r="BR51" s="355" t="s">
        <v>406</v>
      </c>
      <c r="BS51" s="355" t="s">
        <v>406</v>
      </c>
      <c r="BT51" s="355" t="s">
        <v>406</v>
      </c>
      <c r="BU51" s="355" t="s">
        <v>406</v>
      </c>
      <c r="BV51" s="355" t="s">
        <v>406</v>
      </c>
      <c r="BW51" s="355" t="s">
        <v>406</v>
      </c>
      <c r="BX51" s="363" t="s">
        <v>406</v>
      </c>
      <c r="BY51" s="363" t="s">
        <v>406</v>
      </c>
      <c r="BZ51" s="356" t="s">
        <v>406</v>
      </c>
    </row>
    <row r="52" spans="1:78" s="328" customFormat="1" ht="24.75" customHeight="1" thickBot="1" x14ac:dyDescent="0.25">
      <c r="B52" s="389" t="s">
        <v>461</v>
      </c>
      <c r="C52" s="72"/>
      <c r="D52" s="358" t="s">
        <v>406</v>
      </c>
      <c r="E52" s="358" t="s">
        <v>406</v>
      </c>
      <c r="F52" s="358" t="s">
        <v>406</v>
      </c>
      <c r="G52" s="358" t="s">
        <v>406</v>
      </c>
      <c r="H52" s="358" t="s">
        <v>406</v>
      </c>
      <c r="I52" s="358" t="s">
        <v>406</v>
      </c>
      <c r="J52" s="358" t="s">
        <v>406</v>
      </c>
      <c r="K52" s="358" t="s">
        <v>406</v>
      </c>
      <c r="L52" s="358" t="s">
        <v>406</v>
      </c>
      <c r="M52" s="358" t="s">
        <v>406</v>
      </c>
      <c r="N52" s="358" t="s">
        <v>406</v>
      </c>
      <c r="O52" s="358" t="s">
        <v>406</v>
      </c>
      <c r="P52" s="358" t="s">
        <v>406</v>
      </c>
      <c r="Q52" s="358" t="s">
        <v>406</v>
      </c>
      <c r="R52" s="358" t="s">
        <v>406</v>
      </c>
      <c r="S52" s="358" t="s">
        <v>406</v>
      </c>
      <c r="T52" s="358" t="s">
        <v>406</v>
      </c>
      <c r="U52" s="358" t="s">
        <v>406</v>
      </c>
      <c r="V52" s="358" t="s">
        <v>406</v>
      </c>
      <c r="W52" s="358" t="s">
        <v>406</v>
      </c>
      <c r="X52" s="358" t="s">
        <v>406</v>
      </c>
      <c r="Y52" s="358" t="s">
        <v>406</v>
      </c>
      <c r="Z52" s="358" t="s">
        <v>406</v>
      </c>
      <c r="AA52" s="358" t="s">
        <v>406</v>
      </c>
      <c r="AB52" s="358" t="s">
        <v>406</v>
      </c>
      <c r="AC52" s="358" t="s">
        <v>406</v>
      </c>
      <c r="AD52" s="358" t="s">
        <v>406</v>
      </c>
      <c r="AE52" s="358" t="s">
        <v>406</v>
      </c>
      <c r="AF52" s="358" t="s">
        <v>406</v>
      </c>
      <c r="AG52" s="358" t="s">
        <v>406</v>
      </c>
      <c r="AH52" s="358" t="s">
        <v>406</v>
      </c>
      <c r="AI52" s="358" t="s">
        <v>406</v>
      </c>
      <c r="AJ52" s="358" t="s">
        <v>406</v>
      </c>
      <c r="AK52" s="358" t="s">
        <v>406</v>
      </c>
      <c r="AL52" s="358" t="s">
        <v>406</v>
      </c>
      <c r="AM52" s="358" t="s">
        <v>406</v>
      </c>
      <c r="AN52" s="358" t="s">
        <v>406</v>
      </c>
      <c r="AO52" s="358" t="s">
        <v>406</v>
      </c>
      <c r="AP52" s="358" t="s">
        <v>406</v>
      </c>
      <c r="AQ52" s="358" t="s">
        <v>406</v>
      </c>
      <c r="AR52" s="358" t="s">
        <v>406</v>
      </c>
      <c r="AS52" s="358" t="s">
        <v>406</v>
      </c>
      <c r="AT52" s="358" t="s">
        <v>406</v>
      </c>
      <c r="AU52" s="358">
        <v>353.87199999999939</v>
      </c>
      <c r="AV52" s="358">
        <v>429.27399999999852</v>
      </c>
      <c r="AW52" s="358">
        <v>492.79200000000128</v>
      </c>
      <c r="AX52" s="358">
        <v>515.32715746078907</v>
      </c>
      <c r="AY52" s="358">
        <v>541.56637732354477</v>
      </c>
      <c r="AZ52" s="358">
        <v>546.888276290318</v>
      </c>
      <c r="BA52" s="358">
        <v>514.55385286211151</v>
      </c>
      <c r="BB52" s="358">
        <v>525.08007490509476</v>
      </c>
      <c r="BC52" s="358">
        <v>549.23528371931229</v>
      </c>
      <c r="BD52" s="358">
        <v>582.55102045042167</v>
      </c>
      <c r="BE52" s="358">
        <v>610.28535878548792</v>
      </c>
      <c r="BF52" s="358">
        <v>657.4854375022984</v>
      </c>
      <c r="BG52" s="358">
        <v>657.2757267172957</v>
      </c>
      <c r="BH52" s="358">
        <v>352.83686502826782</v>
      </c>
      <c r="BI52" s="358">
        <v>370.8638349999992</v>
      </c>
      <c r="BJ52" s="358">
        <v>342.7063180000041</v>
      </c>
      <c r="BK52" s="358">
        <v>321.65414699999565</v>
      </c>
      <c r="BL52" s="358">
        <v>348.23900200000571</v>
      </c>
      <c r="BM52" s="358">
        <v>386.0307610000018</v>
      </c>
      <c r="BN52" s="358">
        <v>399.49913500000184</v>
      </c>
      <c r="BO52" s="358">
        <v>433.20464900001389</v>
      </c>
      <c r="BP52" s="358">
        <v>446.92571600000156</v>
      </c>
      <c r="BQ52" s="358">
        <v>470.89298200000121</v>
      </c>
      <c r="BR52" s="358">
        <v>563.96805599999789</v>
      </c>
      <c r="BS52" s="358">
        <v>628.2659879999992</v>
      </c>
      <c r="BT52" s="358">
        <v>546.10436500000287</v>
      </c>
      <c r="BU52" s="358">
        <v>578.87690519697935</v>
      </c>
      <c r="BV52" s="358">
        <v>578.17454383682707</v>
      </c>
      <c r="BW52" s="358">
        <v>581.26173727959758</v>
      </c>
      <c r="BX52" s="358">
        <v>596.65964172673193</v>
      </c>
      <c r="BY52" s="358">
        <v>614.8599688304821</v>
      </c>
      <c r="BZ52" s="359">
        <v>633.89645249577006</v>
      </c>
    </row>
    <row r="53" spans="1:78" ht="26.25" customHeight="1" x14ac:dyDescent="0.25">
      <c r="A53" s="337"/>
      <c r="B53" s="89" t="s">
        <v>745</v>
      </c>
      <c r="D53" s="43" t="s">
        <v>618</v>
      </c>
      <c r="E53" s="43" t="s">
        <v>619</v>
      </c>
      <c r="F53" s="43" t="s">
        <v>620</v>
      </c>
      <c r="G53" s="43" t="s">
        <v>621</v>
      </c>
      <c r="H53" s="43" t="s">
        <v>622</v>
      </c>
      <c r="I53" s="43" t="s">
        <v>623</v>
      </c>
      <c r="J53" s="43" t="s">
        <v>624</v>
      </c>
      <c r="K53" s="43" t="s">
        <v>625</v>
      </c>
      <c r="L53" s="43" t="s">
        <v>626</v>
      </c>
      <c r="M53" s="43" t="s">
        <v>627</v>
      </c>
      <c r="N53" s="43" t="s">
        <v>628</v>
      </c>
      <c r="O53" s="43" t="s">
        <v>629</v>
      </c>
      <c r="P53" s="43" t="s">
        <v>630</v>
      </c>
      <c r="Q53" s="43" t="s">
        <v>631</v>
      </c>
      <c r="R53" s="43" t="s">
        <v>632</v>
      </c>
      <c r="S53" s="43" t="s">
        <v>633</v>
      </c>
      <c r="T53" s="43" t="s">
        <v>634</v>
      </c>
      <c r="U53" s="43" t="s">
        <v>635</v>
      </c>
      <c r="V53" s="43" t="s">
        <v>636</v>
      </c>
      <c r="W53" s="43" t="s">
        <v>637</v>
      </c>
      <c r="X53" s="43" t="s">
        <v>638</v>
      </c>
      <c r="Y53" s="43" t="s">
        <v>639</v>
      </c>
      <c r="Z53" s="43" t="s">
        <v>640</v>
      </c>
      <c r="AA53" s="43" t="s">
        <v>641</v>
      </c>
      <c r="AB53" s="43" t="s">
        <v>642</v>
      </c>
      <c r="AC53" s="43" t="s">
        <v>643</v>
      </c>
      <c r="AD53" s="43" t="s">
        <v>644</v>
      </c>
      <c r="AE53" s="43" t="s">
        <v>645</v>
      </c>
      <c r="AF53" s="43" t="s">
        <v>646</v>
      </c>
      <c r="AG53" s="43" t="s">
        <v>647</v>
      </c>
      <c r="AH53" s="43" t="s">
        <v>648</v>
      </c>
      <c r="AI53" s="43" t="s">
        <v>649</v>
      </c>
      <c r="AJ53" s="43" t="s">
        <v>650</v>
      </c>
      <c r="AK53" s="43" t="s">
        <v>651</v>
      </c>
      <c r="AL53" s="43" t="s">
        <v>652</v>
      </c>
      <c r="AM53" s="43" t="s">
        <v>653</v>
      </c>
      <c r="AN53" s="43" t="s">
        <v>654</v>
      </c>
      <c r="AO53" s="43" t="s">
        <v>655</v>
      </c>
      <c r="AP53" s="43" t="s">
        <v>656</v>
      </c>
      <c r="AQ53" s="43" t="s">
        <v>657</v>
      </c>
      <c r="AR53" s="43" t="s">
        <v>658</v>
      </c>
      <c r="AS53" s="43" t="s">
        <v>659</v>
      </c>
      <c r="AT53" s="43" t="s">
        <v>660</v>
      </c>
      <c r="AU53" s="43" t="s">
        <v>661</v>
      </c>
      <c r="AV53" s="43" t="s">
        <v>662</v>
      </c>
      <c r="AW53" s="43" t="s">
        <v>663</v>
      </c>
      <c r="AX53" s="43" t="s">
        <v>664</v>
      </c>
      <c r="AY53" s="43" t="s">
        <v>588</v>
      </c>
      <c r="AZ53" s="43" t="s">
        <v>589</v>
      </c>
      <c r="BA53" s="43" t="s">
        <v>590</v>
      </c>
      <c r="BB53" s="43" t="s">
        <v>591</v>
      </c>
      <c r="BC53" s="43" t="s">
        <v>592</v>
      </c>
      <c r="BD53" s="43" t="s">
        <v>593</v>
      </c>
      <c r="BE53" s="43" t="s">
        <v>594</v>
      </c>
      <c r="BF53" s="43" t="s">
        <v>595</v>
      </c>
      <c r="BG53" s="43" t="s">
        <v>596</v>
      </c>
      <c r="BH53" s="43" t="s">
        <v>597</v>
      </c>
      <c r="BI53" s="43" t="s">
        <v>598</v>
      </c>
      <c r="BJ53" s="43" t="s">
        <v>599</v>
      </c>
      <c r="BK53" s="43" t="s">
        <v>600</v>
      </c>
      <c r="BL53" s="43" t="s">
        <v>601</v>
      </c>
      <c r="BM53" s="43" t="s">
        <v>602</v>
      </c>
      <c r="BN53" s="43" t="s">
        <v>603</v>
      </c>
      <c r="BO53" s="43" t="s">
        <v>604</v>
      </c>
      <c r="BP53" s="43" t="s">
        <v>605</v>
      </c>
      <c r="BQ53" s="43" t="s">
        <v>606</v>
      </c>
      <c r="BR53" s="43" t="s">
        <v>607</v>
      </c>
      <c r="BS53" s="43" t="s">
        <v>608</v>
      </c>
      <c r="BT53" s="43" t="s">
        <v>609</v>
      </c>
      <c r="BU53" s="43" t="s">
        <v>610</v>
      </c>
      <c r="BV53" s="43" t="s">
        <v>611</v>
      </c>
      <c r="BW53" s="43" t="s">
        <v>612</v>
      </c>
      <c r="BX53" s="43" t="s">
        <v>613</v>
      </c>
      <c r="BY53" s="43" t="s">
        <v>614</v>
      </c>
      <c r="BZ53" s="44" t="s">
        <v>615</v>
      </c>
    </row>
    <row r="54" spans="1:78" ht="15" customHeight="1" x14ac:dyDescent="0.25">
      <c r="A54" s="337"/>
      <c r="B54" s="360" t="s">
        <v>462</v>
      </c>
      <c r="C54" s="361"/>
      <c r="D54" s="277" t="s">
        <v>616</v>
      </c>
      <c r="E54" s="277" t="s">
        <v>616</v>
      </c>
      <c r="F54" s="277" t="s">
        <v>616</v>
      </c>
      <c r="G54" s="277" t="s">
        <v>616</v>
      </c>
      <c r="H54" s="277" t="s">
        <v>616</v>
      </c>
      <c r="I54" s="277" t="s">
        <v>616</v>
      </c>
      <c r="J54" s="277" t="s">
        <v>616</v>
      </c>
      <c r="K54" s="277" t="s">
        <v>616</v>
      </c>
      <c r="L54" s="277" t="s">
        <v>616</v>
      </c>
      <c r="M54" s="277" t="s">
        <v>616</v>
      </c>
      <c r="N54" s="277" t="s">
        <v>616</v>
      </c>
      <c r="O54" s="277" t="s">
        <v>616</v>
      </c>
      <c r="P54" s="277" t="s">
        <v>616</v>
      </c>
      <c r="Q54" s="277" t="s">
        <v>616</v>
      </c>
      <c r="R54" s="277" t="s">
        <v>616</v>
      </c>
      <c r="S54" s="277" t="s">
        <v>616</v>
      </c>
      <c r="T54" s="277" t="s">
        <v>616</v>
      </c>
      <c r="U54" s="277" t="s">
        <v>616</v>
      </c>
      <c r="V54" s="277" t="s">
        <v>616</v>
      </c>
      <c r="W54" s="277" t="s">
        <v>616</v>
      </c>
      <c r="X54" s="277" t="s">
        <v>616</v>
      </c>
      <c r="Y54" s="277" t="s">
        <v>616</v>
      </c>
      <c r="Z54" s="277" t="s">
        <v>616</v>
      </c>
      <c r="AA54" s="277" t="s">
        <v>616</v>
      </c>
      <c r="AB54" s="277" t="s">
        <v>616</v>
      </c>
      <c r="AC54" s="277" t="s">
        <v>616</v>
      </c>
      <c r="AD54" s="277" t="s">
        <v>616</v>
      </c>
      <c r="AE54" s="277" t="s">
        <v>616</v>
      </c>
      <c r="AF54" s="277" t="s">
        <v>616</v>
      </c>
      <c r="AG54" s="277" t="s">
        <v>616</v>
      </c>
      <c r="AH54" s="277" t="s">
        <v>616</v>
      </c>
      <c r="AI54" s="277" t="s">
        <v>616</v>
      </c>
      <c r="AJ54" s="277" t="s">
        <v>616</v>
      </c>
      <c r="AK54" s="277" t="s">
        <v>616</v>
      </c>
      <c r="AL54" s="277" t="s">
        <v>616</v>
      </c>
      <c r="AM54" s="277" t="s">
        <v>616</v>
      </c>
      <c r="AN54" s="277" t="s">
        <v>616</v>
      </c>
      <c r="AO54" s="277" t="s">
        <v>616</v>
      </c>
      <c r="AP54" s="277" t="s">
        <v>616</v>
      </c>
      <c r="AQ54" s="277" t="s">
        <v>616</v>
      </c>
      <c r="AR54" s="277" t="s">
        <v>616</v>
      </c>
      <c r="AS54" s="277" t="s">
        <v>616</v>
      </c>
      <c r="AT54" s="277" t="s">
        <v>616</v>
      </c>
      <c r="AU54" s="277" t="s">
        <v>616</v>
      </c>
      <c r="AV54" s="277" t="s">
        <v>616</v>
      </c>
      <c r="AW54" s="277" t="s">
        <v>616</v>
      </c>
      <c r="AX54" s="277" t="s">
        <v>616</v>
      </c>
      <c r="AY54" s="277" t="s">
        <v>616</v>
      </c>
      <c r="AZ54" s="277" t="s">
        <v>616</v>
      </c>
      <c r="BA54" s="277" t="s">
        <v>616</v>
      </c>
      <c r="BB54" s="277" t="s">
        <v>616</v>
      </c>
      <c r="BC54" s="277" t="s">
        <v>616</v>
      </c>
      <c r="BD54" s="277" t="s">
        <v>616</v>
      </c>
      <c r="BE54" s="277" t="s">
        <v>616</v>
      </c>
      <c r="BF54" s="277" t="s">
        <v>616</v>
      </c>
      <c r="BG54" s="277" t="s">
        <v>616</v>
      </c>
      <c r="BH54" s="277" t="s">
        <v>616</v>
      </c>
      <c r="BI54" s="277" t="s">
        <v>616</v>
      </c>
      <c r="BJ54" s="277" t="s">
        <v>616</v>
      </c>
      <c r="BK54" s="277" t="s">
        <v>616</v>
      </c>
      <c r="BL54" s="277" t="s">
        <v>616</v>
      </c>
      <c r="BM54" s="277" t="s">
        <v>616</v>
      </c>
      <c r="BN54" s="277" t="s">
        <v>616</v>
      </c>
      <c r="BO54" s="277" t="s">
        <v>616</v>
      </c>
      <c r="BP54" s="277" t="s">
        <v>616</v>
      </c>
      <c r="BQ54" s="277" t="s">
        <v>616</v>
      </c>
      <c r="BR54" s="277" t="s">
        <v>616</v>
      </c>
      <c r="BS54" s="277" t="s">
        <v>616</v>
      </c>
      <c r="BT54" s="277" t="s">
        <v>616</v>
      </c>
      <c r="BU54" s="277" t="s">
        <v>617</v>
      </c>
      <c r="BV54" s="277" t="s">
        <v>617</v>
      </c>
      <c r="BW54" s="277" t="s">
        <v>617</v>
      </c>
      <c r="BX54" s="277" t="s">
        <v>617</v>
      </c>
      <c r="BY54" s="277" t="s">
        <v>617</v>
      </c>
      <c r="BZ54" s="278" t="s">
        <v>617</v>
      </c>
    </row>
    <row r="55" spans="1:78" s="230" customFormat="1" ht="24" customHeight="1" x14ac:dyDescent="0.25">
      <c r="A55" s="391"/>
      <c r="B55" s="89" t="s">
        <v>93</v>
      </c>
      <c r="C55" s="89"/>
      <c r="D55" s="352">
        <v>0</v>
      </c>
      <c r="E55" s="352">
        <v>0</v>
      </c>
      <c r="F55" s="352">
        <v>0</v>
      </c>
      <c r="G55" s="352">
        <v>0</v>
      </c>
      <c r="H55" s="352">
        <v>0</v>
      </c>
      <c r="I55" s="352">
        <v>0</v>
      </c>
      <c r="J55" s="352">
        <v>0</v>
      </c>
      <c r="K55" s="352">
        <v>0</v>
      </c>
      <c r="L55" s="352">
        <v>0</v>
      </c>
      <c r="M55" s="352">
        <v>0</v>
      </c>
      <c r="N55" s="352">
        <v>0</v>
      </c>
      <c r="O55" s="352">
        <v>0</v>
      </c>
      <c r="P55" s="352">
        <v>0</v>
      </c>
      <c r="Q55" s="352">
        <v>0</v>
      </c>
      <c r="R55" s="352">
        <v>0</v>
      </c>
      <c r="S55" s="352">
        <v>0</v>
      </c>
      <c r="T55" s="352">
        <v>0</v>
      </c>
      <c r="U55" s="352">
        <v>0</v>
      </c>
      <c r="V55" s="352">
        <v>0</v>
      </c>
      <c r="W55" s="352">
        <v>0</v>
      </c>
      <c r="X55" s="352">
        <v>0</v>
      </c>
      <c r="Y55" s="352">
        <v>0</v>
      </c>
      <c r="Z55" s="352">
        <v>278.30184541275304</v>
      </c>
      <c r="AA55" s="352">
        <v>235.26271195867321</v>
      </c>
      <c r="AB55" s="352">
        <v>1137.9795767271587</v>
      </c>
      <c r="AC55" s="352">
        <v>2240.6883614932585</v>
      </c>
      <c r="AD55" s="352">
        <v>1143.7486984656541</v>
      </c>
      <c r="AE55" s="352">
        <v>1291.7563662448381</v>
      </c>
      <c r="AF55" s="352">
        <v>1174.8642598175466</v>
      </c>
      <c r="AG55" s="352">
        <v>3513.9709439793851</v>
      </c>
      <c r="AH55" s="352">
        <v>3331.2808461346226</v>
      </c>
      <c r="AI55" s="352">
        <v>3134.5719598961959</v>
      </c>
      <c r="AJ55" s="352">
        <v>3397.0449437784291</v>
      </c>
      <c r="AK55" s="352">
        <v>4970.0102077845959</v>
      </c>
      <c r="AL55" s="352">
        <v>5953.9474791224811</v>
      </c>
      <c r="AM55" s="352">
        <v>6720.4151039756171</v>
      </c>
      <c r="AN55" s="352">
        <v>7156.2755927747148</v>
      </c>
      <c r="AO55" s="352">
        <v>7595.1444969594286</v>
      </c>
      <c r="AP55" s="352">
        <v>7839.5749057882485</v>
      </c>
      <c r="AQ55" s="352">
        <v>7690.1088778339154</v>
      </c>
      <c r="AR55" s="352">
        <v>7603.8055298905265</v>
      </c>
      <c r="AS55" s="352">
        <v>8028.4110933963993</v>
      </c>
      <c r="AT55" s="352">
        <v>8935.5738572753071</v>
      </c>
      <c r="AU55" s="352">
        <v>10547.297241240194</v>
      </c>
      <c r="AV55" s="352">
        <v>12641.4648556214</v>
      </c>
      <c r="AW55" s="352">
        <v>14573.069995963899</v>
      </c>
      <c r="AX55" s="352">
        <v>15788.423774242219</v>
      </c>
      <c r="AY55" s="352">
        <v>16492.794087326169</v>
      </c>
      <c r="AZ55" s="352">
        <v>16656.99534314009</v>
      </c>
      <c r="BA55" s="352">
        <v>16239.119877394112</v>
      </c>
      <c r="BB55" s="352">
        <v>15850.460197678762</v>
      </c>
      <c r="BC55" s="352">
        <v>15779.899285603244</v>
      </c>
      <c r="BD55" s="352">
        <v>15596.798129660239</v>
      </c>
      <c r="BE55" s="352">
        <v>15996.000061355428</v>
      </c>
      <c r="BF55" s="352">
        <v>17043.100944333037</v>
      </c>
      <c r="BG55" s="352">
        <v>16296.819510274352</v>
      </c>
      <c r="BH55" s="352">
        <v>16895.904005520501</v>
      </c>
      <c r="BI55" s="352">
        <v>17430.452093588254</v>
      </c>
      <c r="BJ55" s="352">
        <v>18008.193310565297</v>
      </c>
      <c r="BK55" s="352">
        <v>18627.223299908845</v>
      </c>
      <c r="BL55" s="352">
        <f t="shared" ref="BL55:BY55" si="21">SUM(BL56:BL58)</f>
        <v>19737.978968675092</v>
      </c>
      <c r="BM55" s="352">
        <f t="shared" si="21"/>
        <v>22737.923207450556</v>
      </c>
      <c r="BN55" s="352">
        <f t="shared" si="21"/>
        <v>23936.041005795316</v>
      </c>
      <c r="BO55" s="352">
        <f t="shared" si="21"/>
        <v>25130.577911792265</v>
      </c>
      <c r="BP55" s="352">
        <f t="shared" si="21"/>
        <v>25783.524937458384</v>
      </c>
      <c r="BQ55" s="352">
        <f t="shared" si="21"/>
        <v>25637.13600673608</v>
      </c>
      <c r="BR55" s="352">
        <f t="shared" si="21"/>
        <v>25424.257717179269</v>
      </c>
      <c r="BS55" s="352">
        <f t="shared" si="21"/>
        <v>25178.461187760255</v>
      </c>
      <c r="BT55" s="352">
        <f t="shared" si="21"/>
        <v>23807.369646843454</v>
      </c>
      <c r="BU55" s="352">
        <f t="shared" si="21"/>
        <v>22380.385851324259</v>
      </c>
      <c r="BV55" s="352">
        <f t="shared" si="21"/>
        <v>23493.070797603516</v>
      </c>
      <c r="BW55" s="352">
        <f t="shared" si="21"/>
        <v>23266.578304791834</v>
      </c>
      <c r="BX55" s="362">
        <f t="shared" si="21"/>
        <v>22471.553239520254</v>
      </c>
      <c r="BY55" s="362">
        <f t="shared" si="21"/>
        <v>22592.327051700922</v>
      </c>
      <c r="BZ55" s="353">
        <f t="shared" ref="BZ55" si="22">SUM(BZ56:BZ58)</f>
        <v>22726.125577540744</v>
      </c>
    </row>
    <row r="56" spans="1:78" x14ac:dyDescent="0.2">
      <c r="A56" s="386"/>
      <c r="B56" s="120" t="s">
        <v>148</v>
      </c>
      <c r="C56" s="4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5"/>
      <c r="AW56" s="355"/>
      <c r="AX56" s="355"/>
      <c r="AY56" s="355"/>
      <c r="AZ56" s="355"/>
      <c r="BA56" s="355"/>
      <c r="BB56" s="355"/>
      <c r="BC56" s="355"/>
      <c r="BD56" s="355"/>
      <c r="BE56" s="355"/>
      <c r="BF56" s="355"/>
      <c r="BG56" s="355"/>
      <c r="BH56" s="355"/>
      <c r="BI56" s="355"/>
      <c r="BJ56" s="355"/>
      <c r="BK56" s="355"/>
      <c r="BL56" s="355">
        <v>17474.148719117664</v>
      </c>
      <c r="BM56" s="355">
        <v>19250.349868259582</v>
      </c>
      <c r="BN56" s="355">
        <v>20128.187004415864</v>
      </c>
      <c r="BO56" s="355">
        <v>20984.43886505879</v>
      </c>
      <c r="BP56" s="355">
        <v>21446.695936592401</v>
      </c>
      <c r="BQ56" s="355">
        <v>21768.667582681519</v>
      </c>
      <c r="BR56" s="355">
        <v>22373.550381447792</v>
      </c>
      <c r="BS56" s="355">
        <v>22588.916505434572</v>
      </c>
      <c r="BT56" s="355">
        <v>21631.258239081366</v>
      </c>
      <c r="BU56" s="355">
        <v>20385.434877889027</v>
      </c>
      <c r="BV56" s="355">
        <v>20642.753732080579</v>
      </c>
      <c r="BW56" s="355">
        <v>20367.691263675748</v>
      </c>
      <c r="BX56" s="363">
        <v>19698.479272739969</v>
      </c>
      <c r="BY56" s="363">
        <v>19788.109662383376</v>
      </c>
      <c r="BZ56" s="356">
        <v>19888.254356336693</v>
      </c>
    </row>
    <row r="57" spans="1:78" x14ac:dyDescent="0.2">
      <c r="A57" s="386"/>
      <c r="B57" s="120" t="s">
        <v>149</v>
      </c>
      <c r="C57" s="4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v>1861.9500646026027</v>
      </c>
      <c r="BM57" s="355">
        <v>3048.4600125617731</v>
      </c>
      <c r="BN57" s="355">
        <v>3361.5744472839106</v>
      </c>
      <c r="BO57" s="355">
        <v>3669.0774877100425</v>
      </c>
      <c r="BP57" s="355">
        <v>3854.6742743516356</v>
      </c>
      <c r="BQ57" s="355">
        <v>3368.9879322160768</v>
      </c>
      <c r="BR57" s="355">
        <v>2461.0488509602897</v>
      </c>
      <c r="BS57" s="355">
        <v>1937.0550916310945</v>
      </c>
      <c r="BT57" s="355">
        <v>1621.462272149676</v>
      </c>
      <c r="BU57" s="355">
        <v>1416.0740682382477</v>
      </c>
      <c r="BV57" s="355">
        <v>2280.5606221298458</v>
      </c>
      <c r="BW57" s="355">
        <v>2334.0255698558703</v>
      </c>
      <c r="BX57" s="363">
        <v>2202.9302217907139</v>
      </c>
      <c r="BY57" s="363">
        <v>2227.2128633365928</v>
      </c>
      <c r="BZ57" s="356">
        <v>2253.3435333758412</v>
      </c>
    </row>
    <row r="58" spans="1:78" x14ac:dyDescent="0.2">
      <c r="A58" s="386"/>
      <c r="B58" s="120" t="s">
        <v>150</v>
      </c>
      <c r="C58" s="4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355"/>
      <c r="AO58" s="355"/>
      <c r="AP58" s="355"/>
      <c r="AQ58" s="355"/>
      <c r="AR58" s="355"/>
      <c r="AS58" s="355"/>
      <c r="AT58" s="355"/>
      <c r="AU58" s="355"/>
      <c r="AV58" s="355"/>
      <c r="AW58" s="355"/>
      <c r="AX58" s="355"/>
      <c r="AY58" s="355"/>
      <c r="AZ58" s="355"/>
      <c r="BA58" s="355"/>
      <c r="BB58" s="355"/>
      <c r="BC58" s="355"/>
      <c r="BD58" s="355"/>
      <c r="BE58" s="355"/>
      <c r="BF58" s="355"/>
      <c r="BG58" s="355"/>
      <c r="BH58" s="355"/>
      <c r="BI58" s="355"/>
      <c r="BJ58" s="355"/>
      <c r="BK58" s="355"/>
      <c r="BL58" s="355">
        <v>401.88018495482419</v>
      </c>
      <c r="BM58" s="355">
        <v>439.11332662920188</v>
      </c>
      <c r="BN58" s="355">
        <v>446.27955409554295</v>
      </c>
      <c r="BO58" s="355">
        <v>477.06155902343471</v>
      </c>
      <c r="BP58" s="355">
        <v>482.15472651434624</v>
      </c>
      <c r="BQ58" s="355">
        <v>499.48049183848184</v>
      </c>
      <c r="BR58" s="355">
        <v>589.65848477118709</v>
      </c>
      <c r="BS58" s="355">
        <v>652.48959069458795</v>
      </c>
      <c r="BT58" s="355">
        <v>554.64913561241463</v>
      </c>
      <c r="BU58" s="355">
        <v>578.87690519698435</v>
      </c>
      <c r="BV58" s="355">
        <v>569.75644339309395</v>
      </c>
      <c r="BW58" s="355">
        <v>564.86147126021888</v>
      </c>
      <c r="BX58" s="363">
        <v>570.14374498957079</v>
      </c>
      <c r="BY58" s="363">
        <v>577.00452598095205</v>
      </c>
      <c r="BZ58" s="356">
        <v>584.52768782820829</v>
      </c>
    </row>
    <row r="59" spans="1:78" s="52" customFormat="1" ht="26.25" customHeight="1" x14ac:dyDescent="0.2">
      <c r="A59" s="45"/>
      <c r="B59" s="45" t="s">
        <v>445</v>
      </c>
      <c r="C59" s="4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355"/>
      <c r="BS59" s="355"/>
      <c r="BT59" s="355"/>
      <c r="BU59" s="355"/>
      <c r="BV59" s="355"/>
      <c r="BW59" s="355"/>
      <c r="BX59" s="363"/>
      <c r="BY59" s="363"/>
      <c r="BZ59" s="356"/>
    </row>
    <row r="60" spans="1:78" s="52" customFormat="1" x14ac:dyDescent="0.2">
      <c r="A60" s="45"/>
      <c r="B60" s="120" t="s">
        <v>446</v>
      </c>
      <c r="C60" s="45"/>
      <c r="D60" s="355" t="s">
        <v>406</v>
      </c>
      <c r="E60" s="355" t="s">
        <v>406</v>
      </c>
      <c r="F60" s="355" t="s">
        <v>406</v>
      </c>
      <c r="G60" s="355" t="s">
        <v>406</v>
      </c>
      <c r="H60" s="355" t="s">
        <v>406</v>
      </c>
      <c r="I60" s="355" t="s">
        <v>406</v>
      </c>
      <c r="J60" s="355" t="s">
        <v>406</v>
      </c>
      <c r="K60" s="355" t="s">
        <v>406</v>
      </c>
      <c r="L60" s="355" t="s">
        <v>406</v>
      </c>
      <c r="M60" s="355" t="s">
        <v>406</v>
      </c>
      <c r="N60" s="355" t="s">
        <v>406</v>
      </c>
      <c r="O60" s="355" t="s">
        <v>406</v>
      </c>
      <c r="P60" s="355" t="s">
        <v>406</v>
      </c>
      <c r="Q60" s="355" t="s">
        <v>406</v>
      </c>
      <c r="R60" s="355" t="s">
        <v>406</v>
      </c>
      <c r="S60" s="355" t="s">
        <v>406</v>
      </c>
      <c r="T60" s="355" t="s">
        <v>406</v>
      </c>
      <c r="U60" s="355" t="s">
        <v>406</v>
      </c>
      <c r="V60" s="355" t="s">
        <v>406</v>
      </c>
      <c r="W60" s="355" t="s">
        <v>406</v>
      </c>
      <c r="X60" s="355" t="s">
        <v>406</v>
      </c>
      <c r="Y60" s="355" t="s">
        <v>406</v>
      </c>
      <c r="Z60" s="355">
        <v>278.30184541275304</v>
      </c>
      <c r="AA60" s="355">
        <v>235.26271195867321</v>
      </c>
      <c r="AB60" s="355">
        <v>975.41106576613595</v>
      </c>
      <c r="AC60" s="355">
        <v>1951.8885282341273</v>
      </c>
      <c r="AD60" s="355">
        <v>1011.1401537160131</v>
      </c>
      <c r="AE60" s="355">
        <v>1078.6831511941432</v>
      </c>
      <c r="AF60" s="355">
        <v>1017.0466726778761</v>
      </c>
      <c r="AG60" s="355">
        <v>2779.3249717731687</v>
      </c>
      <c r="AH60" s="355">
        <v>2652.0876639130006</v>
      </c>
      <c r="AI60" s="355">
        <v>2513.9820510642885</v>
      </c>
      <c r="AJ60" s="355">
        <v>2789.9558571461512</v>
      </c>
      <c r="AK60" s="355">
        <v>4159.4866778849573</v>
      </c>
      <c r="AL60" s="355">
        <v>4971.8818939852672</v>
      </c>
      <c r="AM60" s="355">
        <v>5288.7209482796989</v>
      </c>
      <c r="AN60" s="355">
        <v>5420.8850766306168</v>
      </c>
      <c r="AO60" s="355">
        <v>5488.9681350389828</v>
      </c>
      <c r="AP60" s="355">
        <v>5553.1278761645017</v>
      </c>
      <c r="AQ60" s="355">
        <v>5450.0601945282224</v>
      </c>
      <c r="AR60" s="355">
        <v>5417.2449896590415</v>
      </c>
      <c r="AS60" s="355">
        <v>5438.5413436585313</v>
      </c>
      <c r="AT60" s="355">
        <v>5837.1942971157105</v>
      </c>
      <c r="AU60" s="355">
        <v>6544.0993798563268</v>
      </c>
      <c r="AV60" s="355">
        <v>7388.7968624316945</v>
      </c>
      <c r="AW60" s="355">
        <v>7950.3623857464681</v>
      </c>
      <c r="AX60" s="355">
        <v>8169.9112782717393</v>
      </c>
      <c r="AY60" s="355">
        <v>8235.2528828468494</v>
      </c>
      <c r="AZ60" s="355">
        <v>8152.1904265440371</v>
      </c>
      <c r="BA60" s="355">
        <v>7987.8991879043579</v>
      </c>
      <c r="BB60" s="355">
        <v>7742.6521801955869</v>
      </c>
      <c r="BC60" s="355">
        <v>7622.7861745956016</v>
      </c>
      <c r="BD60" s="355">
        <v>7347.1832282554478</v>
      </c>
      <c r="BE60" s="355">
        <v>7291.4552638668029</v>
      </c>
      <c r="BF60" s="355">
        <v>7290.2982314238834</v>
      </c>
      <c r="BG60" s="355">
        <v>6638.7579288676552</v>
      </c>
      <c r="BH60" s="355">
        <v>6677.6422757598793</v>
      </c>
      <c r="BI60" s="355">
        <v>6585.8623095989469</v>
      </c>
      <c r="BJ60" s="355">
        <v>6515.8766908289381</v>
      </c>
      <c r="BK60" s="355">
        <v>6457.6606394784121</v>
      </c>
      <c r="BL60" s="355">
        <v>6194.8984546993916</v>
      </c>
      <c r="BM60" s="355">
        <v>6221.7155755873928</v>
      </c>
      <c r="BN60" s="355">
        <v>6038.4303680839093</v>
      </c>
      <c r="BO60" s="355">
        <v>6142.335103949501</v>
      </c>
      <c r="BP60" s="355">
        <v>6341.1551407947227</v>
      </c>
      <c r="BQ60" s="355">
        <v>6310.6620750310767</v>
      </c>
      <c r="BR60" s="355">
        <v>6270.0107786717235</v>
      </c>
      <c r="BS60" s="355">
        <v>6201.8291727619717</v>
      </c>
      <c r="BT60" s="355">
        <v>5891.9145987097554</v>
      </c>
      <c r="BU60" s="355">
        <v>5495.2191090723245</v>
      </c>
      <c r="BV60" s="355">
        <v>5682.8411358050334</v>
      </c>
      <c r="BW60" s="355">
        <v>5577.4489720427782</v>
      </c>
      <c r="BX60" s="363">
        <v>5604.3544217024055</v>
      </c>
      <c r="BY60" s="363">
        <v>5655.3815223537995</v>
      </c>
      <c r="BZ60" s="356">
        <v>5708.8994721713352</v>
      </c>
    </row>
    <row r="61" spans="1:78" s="52" customFormat="1" x14ac:dyDescent="0.2">
      <c r="A61" s="45"/>
      <c r="B61" s="120" t="s">
        <v>447</v>
      </c>
      <c r="C61" s="45"/>
      <c r="D61" s="355" t="s">
        <v>406</v>
      </c>
      <c r="E61" s="355" t="s">
        <v>406</v>
      </c>
      <c r="F61" s="355" t="s">
        <v>406</v>
      </c>
      <c r="G61" s="355" t="s">
        <v>406</v>
      </c>
      <c r="H61" s="355" t="s">
        <v>406</v>
      </c>
      <c r="I61" s="355" t="s">
        <v>406</v>
      </c>
      <c r="J61" s="355" t="s">
        <v>406</v>
      </c>
      <c r="K61" s="355" t="s">
        <v>406</v>
      </c>
      <c r="L61" s="355" t="s">
        <v>406</v>
      </c>
      <c r="M61" s="355" t="s">
        <v>406</v>
      </c>
      <c r="N61" s="355" t="s">
        <v>406</v>
      </c>
      <c r="O61" s="355" t="s">
        <v>406</v>
      </c>
      <c r="P61" s="355" t="s">
        <v>406</v>
      </c>
      <c r="Q61" s="355" t="s">
        <v>406</v>
      </c>
      <c r="R61" s="355" t="s">
        <v>406</v>
      </c>
      <c r="S61" s="355" t="s">
        <v>406</v>
      </c>
      <c r="T61" s="355" t="s">
        <v>406</v>
      </c>
      <c r="U61" s="355" t="s">
        <v>406</v>
      </c>
      <c r="V61" s="355" t="s">
        <v>406</v>
      </c>
      <c r="W61" s="355" t="s">
        <v>406</v>
      </c>
      <c r="X61" s="355" t="s">
        <v>406</v>
      </c>
      <c r="Y61" s="355" t="s">
        <v>406</v>
      </c>
      <c r="Z61" s="355" t="s">
        <v>406</v>
      </c>
      <c r="AA61" s="355" t="s">
        <v>406</v>
      </c>
      <c r="AB61" s="355" t="s">
        <v>406</v>
      </c>
      <c r="AC61" s="355" t="s">
        <v>406</v>
      </c>
      <c r="AD61" s="355" t="s">
        <v>406</v>
      </c>
      <c r="AE61" s="355" t="s">
        <v>406</v>
      </c>
      <c r="AF61" s="355" t="s">
        <v>406</v>
      </c>
      <c r="AG61" s="355" t="s">
        <v>406</v>
      </c>
      <c r="AH61" s="355" t="s">
        <v>406</v>
      </c>
      <c r="AI61" s="355" t="s">
        <v>406</v>
      </c>
      <c r="AJ61" s="355" t="s">
        <v>406</v>
      </c>
      <c r="AK61" s="355" t="s">
        <v>406</v>
      </c>
      <c r="AL61" s="355" t="s">
        <v>406</v>
      </c>
      <c r="AM61" s="355" t="s">
        <v>406</v>
      </c>
      <c r="AN61" s="355" t="s">
        <v>406</v>
      </c>
      <c r="AO61" s="355" t="s">
        <v>406</v>
      </c>
      <c r="AP61" s="355" t="s">
        <v>406</v>
      </c>
      <c r="AQ61" s="355" t="s">
        <v>406</v>
      </c>
      <c r="AR61" s="355" t="s">
        <v>406</v>
      </c>
      <c r="AS61" s="355" t="s">
        <v>406</v>
      </c>
      <c r="AT61" s="355" t="s">
        <v>406</v>
      </c>
      <c r="AU61" s="355" t="s">
        <v>406</v>
      </c>
      <c r="AV61" s="355" t="s">
        <v>406</v>
      </c>
      <c r="AW61" s="355" t="s">
        <v>406</v>
      </c>
      <c r="AX61" s="355">
        <v>2044.9046544463586</v>
      </c>
      <c r="AY61" s="355">
        <v>2487.685486667217</v>
      </c>
      <c r="AZ61" s="355">
        <v>2913.9192513186813</v>
      </c>
      <c r="BA61" s="355">
        <v>3257.9016836258652</v>
      </c>
      <c r="BB61" s="355">
        <v>3552.9045495847245</v>
      </c>
      <c r="BC61" s="355">
        <v>3926.4006571404152</v>
      </c>
      <c r="BD61" s="355">
        <v>4265.9486039445928</v>
      </c>
      <c r="BE61" s="355">
        <v>4806.2029025544607</v>
      </c>
      <c r="BF61" s="355">
        <v>5663.849512957363</v>
      </c>
      <c r="BG61" s="355">
        <v>5665.1854309616547</v>
      </c>
      <c r="BH61" s="355">
        <v>5911.3147082163841</v>
      </c>
      <c r="BI61" s="355">
        <v>6194.1480017799295</v>
      </c>
      <c r="BJ61" s="355">
        <v>6303.8891058043755</v>
      </c>
      <c r="BK61" s="355">
        <v>6606.6392736611188</v>
      </c>
      <c r="BL61" s="355">
        <v>7053.2492301513539</v>
      </c>
      <c r="BM61" s="355">
        <v>7902.4606824325856</v>
      </c>
      <c r="BN61" s="355">
        <v>8210.4281448982347</v>
      </c>
      <c r="BO61" s="355">
        <v>8838.7166336148894</v>
      </c>
      <c r="BP61" s="355">
        <v>9439.5159278828814</v>
      </c>
      <c r="BQ61" s="355">
        <v>9488.168159320825</v>
      </c>
      <c r="BR61" s="355">
        <v>9642.0384488223681</v>
      </c>
      <c r="BS61" s="355">
        <v>9854.8378585038809</v>
      </c>
      <c r="BT61" s="355">
        <v>9494.9374318320024</v>
      </c>
      <c r="BU61" s="355">
        <v>9034.6786544044935</v>
      </c>
      <c r="BV61" s="355">
        <v>9204.1922664323192</v>
      </c>
      <c r="BW61" s="355">
        <v>9019.1605079148922</v>
      </c>
      <c r="BX61" s="363">
        <v>8374.3403953818834</v>
      </c>
      <c r="BY61" s="363">
        <v>8460.576332731689</v>
      </c>
      <c r="BZ61" s="356">
        <v>8544.2879707545835</v>
      </c>
    </row>
    <row r="62" spans="1:78" s="52" customFormat="1" x14ac:dyDescent="0.2">
      <c r="A62" s="45"/>
      <c r="B62" s="120" t="s">
        <v>448</v>
      </c>
      <c r="C62" s="45"/>
      <c r="D62" s="355" t="s">
        <v>406</v>
      </c>
      <c r="E62" s="355" t="s">
        <v>406</v>
      </c>
      <c r="F62" s="355" t="s">
        <v>406</v>
      </c>
      <c r="G62" s="355" t="s">
        <v>406</v>
      </c>
      <c r="H62" s="355" t="s">
        <v>406</v>
      </c>
      <c r="I62" s="355" t="s">
        <v>406</v>
      </c>
      <c r="J62" s="355" t="s">
        <v>406</v>
      </c>
      <c r="K62" s="355" t="s">
        <v>406</v>
      </c>
      <c r="L62" s="355" t="s">
        <v>406</v>
      </c>
      <c r="M62" s="355" t="s">
        <v>406</v>
      </c>
      <c r="N62" s="355" t="s">
        <v>406</v>
      </c>
      <c r="O62" s="355" t="s">
        <v>406</v>
      </c>
      <c r="P62" s="355" t="s">
        <v>406</v>
      </c>
      <c r="Q62" s="355" t="s">
        <v>406</v>
      </c>
      <c r="R62" s="355" t="s">
        <v>406</v>
      </c>
      <c r="S62" s="355" t="s">
        <v>406</v>
      </c>
      <c r="T62" s="355" t="s">
        <v>406</v>
      </c>
      <c r="U62" s="355" t="s">
        <v>406</v>
      </c>
      <c r="V62" s="355" t="s">
        <v>406</v>
      </c>
      <c r="W62" s="355" t="s">
        <v>406</v>
      </c>
      <c r="X62" s="355" t="s">
        <v>406</v>
      </c>
      <c r="Y62" s="355" t="s">
        <v>406</v>
      </c>
      <c r="Z62" s="355" t="s">
        <v>406</v>
      </c>
      <c r="AA62" s="355" t="s">
        <v>406</v>
      </c>
      <c r="AB62" s="355" t="s">
        <v>406</v>
      </c>
      <c r="AC62" s="355" t="s">
        <v>406</v>
      </c>
      <c r="AD62" s="355" t="s">
        <v>406</v>
      </c>
      <c r="AE62" s="355" t="s">
        <v>406</v>
      </c>
      <c r="AF62" s="355" t="s">
        <v>406</v>
      </c>
      <c r="AG62" s="355" t="s">
        <v>406</v>
      </c>
      <c r="AH62" s="355" t="s">
        <v>406</v>
      </c>
      <c r="AI62" s="355" t="s">
        <v>406</v>
      </c>
      <c r="AJ62" s="355" t="s">
        <v>406</v>
      </c>
      <c r="AK62" s="355" t="s">
        <v>406</v>
      </c>
      <c r="AL62" s="355" t="s">
        <v>406</v>
      </c>
      <c r="AM62" s="355" t="s">
        <v>406</v>
      </c>
      <c r="AN62" s="355" t="s">
        <v>406</v>
      </c>
      <c r="AO62" s="355" t="s">
        <v>406</v>
      </c>
      <c r="AP62" s="355" t="s">
        <v>406</v>
      </c>
      <c r="AQ62" s="355" t="s">
        <v>406</v>
      </c>
      <c r="AR62" s="355" t="s">
        <v>406</v>
      </c>
      <c r="AS62" s="355" t="s">
        <v>406</v>
      </c>
      <c r="AT62" s="355" t="s">
        <v>406</v>
      </c>
      <c r="AU62" s="355" t="s">
        <v>406</v>
      </c>
      <c r="AV62" s="355" t="s">
        <v>406</v>
      </c>
      <c r="AW62" s="355" t="s">
        <v>406</v>
      </c>
      <c r="AX62" s="355">
        <v>5573.60784152412</v>
      </c>
      <c r="AY62" s="355">
        <v>5769.8557178120973</v>
      </c>
      <c r="AZ62" s="355">
        <v>5590.8856652773711</v>
      </c>
      <c r="BA62" s="355">
        <v>4993.3190058638911</v>
      </c>
      <c r="BB62" s="355">
        <v>4554.9034678984481</v>
      </c>
      <c r="BC62" s="355">
        <v>4230.7294965113415</v>
      </c>
      <c r="BD62" s="355">
        <v>3983.6822579147465</v>
      </c>
      <c r="BE62" s="355">
        <v>3898.3598856781177</v>
      </c>
      <c r="BF62" s="355">
        <v>4088.9126438001331</v>
      </c>
      <c r="BG62" s="355">
        <v>3995.9894810949854</v>
      </c>
      <c r="BH62" s="355">
        <v>4306.9477588849841</v>
      </c>
      <c r="BI62" s="355">
        <v>4650.4417822093792</v>
      </c>
      <c r="BJ62" s="355">
        <v>5188.4275139319843</v>
      </c>
      <c r="BK62" s="355">
        <v>5562.9233867693174</v>
      </c>
      <c r="BL62" s="355">
        <v>6489.8312838243437</v>
      </c>
      <c r="BM62" s="355">
        <v>8613.7469494305751</v>
      </c>
      <c r="BN62" s="355">
        <v>9687.18249281317</v>
      </c>
      <c r="BO62" s="355">
        <v>10149.526174227878</v>
      </c>
      <c r="BP62" s="355">
        <v>10002.853868780778</v>
      </c>
      <c r="BQ62" s="355">
        <v>9838.3057723841666</v>
      </c>
      <c r="BR62" s="355">
        <v>9512.2084896851793</v>
      </c>
      <c r="BS62" s="355">
        <v>9121.7941564944012</v>
      </c>
      <c r="BT62" s="355">
        <v>8420.517616301704</v>
      </c>
      <c r="BU62" s="355">
        <v>7850.4880878474341</v>
      </c>
      <c r="BV62" s="355">
        <v>8606.0373953661656</v>
      </c>
      <c r="BW62" s="355">
        <v>8669.968824834159</v>
      </c>
      <c r="BX62" s="363">
        <v>8492.8584224359638</v>
      </c>
      <c r="BY62" s="363">
        <v>8476.3691966154329</v>
      </c>
      <c r="BZ62" s="356">
        <v>8472.938134614822</v>
      </c>
    </row>
    <row r="63" spans="1:78" s="52" customFormat="1" x14ac:dyDescent="0.2">
      <c r="A63" s="45"/>
      <c r="B63" s="310" t="s">
        <v>463</v>
      </c>
      <c r="C63" s="45"/>
      <c r="D63" s="355" t="s">
        <v>406</v>
      </c>
      <c r="E63" s="355" t="s">
        <v>406</v>
      </c>
      <c r="F63" s="355" t="s">
        <v>406</v>
      </c>
      <c r="G63" s="355" t="s">
        <v>406</v>
      </c>
      <c r="H63" s="355" t="s">
        <v>406</v>
      </c>
      <c r="I63" s="355" t="s">
        <v>406</v>
      </c>
      <c r="J63" s="355" t="s">
        <v>406</v>
      </c>
      <c r="K63" s="355" t="s">
        <v>406</v>
      </c>
      <c r="L63" s="355" t="s">
        <v>406</v>
      </c>
      <c r="M63" s="355" t="s">
        <v>406</v>
      </c>
      <c r="N63" s="355" t="s">
        <v>406</v>
      </c>
      <c r="O63" s="355" t="s">
        <v>406</v>
      </c>
      <c r="P63" s="355" t="s">
        <v>406</v>
      </c>
      <c r="Q63" s="355" t="s">
        <v>406</v>
      </c>
      <c r="R63" s="355" t="s">
        <v>406</v>
      </c>
      <c r="S63" s="355" t="s">
        <v>406</v>
      </c>
      <c r="T63" s="355" t="s">
        <v>406</v>
      </c>
      <c r="U63" s="355" t="s">
        <v>406</v>
      </c>
      <c r="V63" s="355" t="s">
        <v>406</v>
      </c>
      <c r="W63" s="355" t="s">
        <v>406</v>
      </c>
      <c r="X63" s="355" t="s">
        <v>406</v>
      </c>
      <c r="Y63" s="355" t="s">
        <v>406</v>
      </c>
      <c r="Z63" s="355" t="s">
        <v>406</v>
      </c>
      <c r="AA63" s="355" t="s">
        <v>406</v>
      </c>
      <c r="AB63" s="355" t="s">
        <v>406</v>
      </c>
      <c r="AC63" s="355" t="s">
        <v>406</v>
      </c>
      <c r="AD63" s="355" t="s">
        <v>406</v>
      </c>
      <c r="AE63" s="355" t="s">
        <v>406</v>
      </c>
      <c r="AF63" s="355" t="s">
        <v>406</v>
      </c>
      <c r="AG63" s="355" t="s">
        <v>406</v>
      </c>
      <c r="AH63" s="355" t="s">
        <v>406</v>
      </c>
      <c r="AI63" s="355" t="s">
        <v>406</v>
      </c>
      <c r="AJ63" s="355" t="s">
        <v>406</v>
      </c>
      <c r="AK63" s="355" t="s">
        <v>406</v>
      </c>
      <c r="AL63" s="355" t="s">
        <v>406</v>
      </c>
      <c r="AM63" s="355" t="s">
        <v>406</v>
      </c>
      <c r="AN63" s="355" t="s">
        <v>406</v>
      </c>
      <c r="AO63" s="355" t="s">
        <v>406</v>
      </c>
      <c r="AP63" s="355" t="s">
        <v>406</v>
      </c>
      <c r="AQ63" s="355" t="s">
        <v>406</v>
      </c>
      <c r="AR63" s="355" t="s">
        <v>406</v>
      </c>
      <c r="AS63" s="355" t="s">
        <v>406</v>
      </c>
      <c r="AT63" s="355" t="s">
        <v>406</v>
      </c>
      <c r="AU63" s="355" t="s">
        <v>406</v>
      </c>
      <c r="AV63" s="355" t="s">
        <v>406</v>
      </c>
      <c r="AW63" s="355" t="s">
        <v>406</v>
      </c>
      <c r="AX63" s="355" t="s">
        <v>406</v>
      </c>
      <c r="AY63" s="355" t="s">
        <v>406</v>
      </c>
      <c r="AZ63" s="355" t="s">
        <v>406</v>
      </c>
      <c r="BA63" s="355" t="s">
        <v>406</v>
      </c>
      <c r="BB63" s="355" t="s">
        <v>406</v>
      </c>
      <c r="BC63" s="355" t="s">
        <v>406</v>
      </c>
      <c r="BD63" s="355" t="s">
        <v>406</v>
      </c>
      <c r="BE63" s="355" t="s">
        <v>406</v>
      </c>
      <c r="BF63" s="355" t="s">
        <v>406</v>
      </c>
      <c r="BG63" s="355" t="s">
        <v>406</v>
      </c>
      <c r="BH63" s="355" t="s">
        <v>406</v>
      </c>
      <c r="BI63" s="355" t="s">
        <v>406</v>
      </c>
      <c r="BJ63" s="355">
        <v>459.49992763572317</v>
      </c>
      <c r="BK63" s="355">
        <v>499.2874842715014</v>
      </c>
      <c r="BL63" s="355">
        <v>2150.2150068959745</v>
      </c>
      <c r="BM63" s="355">
        <v>5425.7044649419131</v>
      </c>
      <c r="BN63" s="355">
        <v>7103.2167689225598</v>
      </c>
      <c r="BO63" s="355">
        <v>7930.5026541288635</v>
      </c>
      <c r="BP63" s="355">
        <v>8069.7510552243157</v>
      </c>
      <c r="BQ63" s="355">
        <v>8153.5334650971263</v>
      </c>
      <c r="BR63" s="355">
        <v>7975.1179670208276</v>
      </c>
      <c r="BS63" s="355">
        <v>7727.4073189159162</v>
      </c>
      <c r="BT63" s="355">
        <v>7164.814002568186</v>
      </c>
      <c r="BU63" s="355">
        <v>6746.68609788306</v>
      </c>
      <c r="BV63" s="355">
        <v>7495.3830371462536</v>
      </c>
      <c r="BW63" s="355">
        <v>7617.1700551875992</v>
      </c>
      <c r="BX63" s="363">
        <v>7650.8070048740738</v>
      </c>
      <c r="BY63" s="363">
        <v>7635.9526557094387</v>
      </c>
      <c r="BZ63" s="356">
        <v>7632.8617772462967</v>
      </c>
    </row>
    <row r="64" spans="1:78" s="52" customFormat="1" ht="26.25" customHeight="1" x14ac:dyDescent="0.2">
      <c r="A64" s="45"/>
      <c r="B64" s="120" t="s">
        <v>450</v>
      </c>
      <c r="C64" s="45"/>
      <c r="D64" s="355" t="s">
        <v>406</v>
      </c>
      <c r="E64" s="355" t="s">
        <v>406</v>
      </c>
      <c r="F64" s="355" t="s">
        <v>406</v>
      </c>
      <c r="G64" s="355" t="s">
        <v>406</v>
      </c>
      <c r="H64" s="355" t="s">
        <v>406</v>
      </c>
      <c r="I64" s="355" t="s">
        <v>406</v>
      </c>
      <c r="J64" s="355" t="s">
        <v>406</v>
      </c>
      <c r="K64" s="355" t="s">
        <v>406</v>
      </c>
      <c r="L64" s="355" t="s">
        <v>406</v>
      </c>
      <c r="M64" s="355" t="s">
        <v>406</v>
      </c>
      <c r="N64" s="355" t="s">
        <v>406</v>
      </c>
      <c r="O64" s="355" t="s">
        <v>406</v>
      </c>
      <c r="P64" s="355" t="s">
        <v>406</v>
      </c>
      <c r="Q64" s="355" t="s">
        <v>406</v>
      </c>
      <c r="R64" s="355" t="s">
        <v>406</v>
      </c>
      <c r="S64" s="355" t="s">
        <v>406</v>
      </c>
      <c r="T64" s="355" t="s">
        <v>406</v>
      </c>
      <c r="U64" s="355" t="s">
        <v>406</v>
      </c>
      <c r="V64" s="355" t="s">
        <v>406</v>
      </c>
      <c r="W64" s="355" t="s">
        <v>406</v>
      </c>
      <c r="X64" s="355" t="s">
        <v>406</v>
      </c>
      <c r="Y64" s="355" t="s">
        <v>406</v>
      </c>
      <c r="Z64" s="355" t="s">
        <v>406</v>
      </c>
      <c r="AA64" s="355" t="s">
        <v>406</v>
      </c>
      <c r="AB64" s="355" t="s">
        <v>406</v>
      </c>
      <c r="AC64" s="355" t="s">
        <v>406</v>
      </c>
      <c r="AD64" s="355" t="s">
        <v>406</v>
      </c>
      <c r="AE64" s="355" t="s">
        <v>406</v>
      </c>
      <c r="AF64" s="355" t="s">
        <v>406</v>
      </c>
      <c r="AG64" s="355" t="s">
        <v>406</v>
      </c>
      <c r="AH64" s="355" t="s">
        <v>406</v>
      </c>
      <c r="AI64" s="355" t="s">
        <v>406</v>
      </c>
      <c r="AJ64" s="355" t="s">
        <v>406</v>
      </c>
      <c r="AK64" s="355" t="s">
        <v>406</v>
      </c>
      <c r="AL64" s="355" t="s">
        <v>406</v>
      </c>
      <c r="AM64" s="355" t="s">
        <v>406</v>
      </c>
      <c r="AN64" s="355" t="s">
        <v>406</v>
      </c>
      <c r="AO64" s="355" t="s">
        <v>406</v>
      </c>
      <c r="AP64" s="355" t="s">
        <v>406</v>
      </c>
      <c r="AQ64" s="355" t="s">
        <v>406</v>
      </c>
      <c r="AR64" s="355" t="s">
        <v>406</v>
      </c>
      <c r="AS64" s="355" t="s">
        <v>406</v>
      </c>
      <c r="AT64" s="355" t="s">
        <v>406</v>
      </c>
      <c r="AU64" s="355" t="s">
        <v>406</v>
      </c>
      <c r="AV64" s="355" t="s">
        <v>406</v>
      </c>
      <c r="AW64" s="355" t="s">
        <v>406</v>
      </c>
      <c r="AX64" s="355">
        <v>10214.815932718097</v>
      </c>
      <c r="AY64" s="355">
        <v>10722.938369514066</v>
      </c>
      <c r="AZ64" s="355">
        <v>11066.109677862718</v>
      </c>
      <c r="BA64" s="355">
        <v>11245.800871530224</v>
      </c>
      <c r="BB64" s="355">
        <v>11295.556729780312</v>
      </c>
      <c r="BC64" s="355">
        <v>11549.186831736017</v>
      </c>
      <c r="BD64" s="355">
        <v>11613.131832200042</v>
      </c>
      <c r="BE64" s="355">
        <v>12097.658166421263</v>
      </c>
      <c r="BF64" s="355">
        <v>12954.147744381246</v>
      </c>
      <c r="BG64" s="355">
        <v>12303.943359829309</v>
      </c>
      <c r="BH64" s="355">
        <v>12588.956983976263</v>
      </c>
      <c r="BI64" s="355">
        <v>12780.010311378875</v>
      </c>
      <c r="BJ64" s="355">
        <v>12819.765796633314</v>
      </c>
      <c r="BK64" s="355">
        <v>13064.29991313953</v>
      </c>
      <c r="BL64" s="355">
        <v>13248.147684850745</v>
      </c>
      <c r="BM64" s="355">
        <v>14124.176258019977</v>
      </c>
      <c r="BN64" s="355">
        <v>14248.858512982142</v>
      </c>
      <c r="BO64" s="355">
        <v>14981.05173756439</v>
      </c>
      <c r="BP64" s="355">
        <v>15780.671068677604</v>
      </c>
      <c r="BQ64" s="355">
        <v>15798.830234351901</v>
      </c>
      <c r="BR64" s="355">
        <v>15912.049227494092</v>
      </c>
      <c r="BS64" s="355">
        <v>16056.667031265852</v>
      </c>
      <c r="BT64" s="355">
        <v>15386.852030541759</v>
      </c>
      <c r="BU64" s="355">
        <v>14529.897763476818</v>
      </c>
      <c r="BV64" s="355">
        <v>14887.033402237352</v>
      </c>
      <c r="BW64" s="355">
        <v>14596.609479957671</v>
      </c>
      <c r="BX64" s="363">
        <v>13978.69481708429</v>
      </c>
      <c r="BY64" s="363">
        <v>14115.957855085489</v>
      </c>
      <c r="BZ64" s="356">
        <v>14253.187442925917</v>
      </c>
    </row>
    <row r="65" spans="1:78" s="52" customFormat="1" x14ac:dyDescent="0.2">
      <c r="A65" s="45"/>
      <c r="B65" s="120" t="s">
        <v>451</v>
      </c>
      <c r="C65" s="45"/>
      <c r="D65" s="355" t="s">
        <v>406</v>
      </c>
      <c r="E65" s="355" t="s">
        <v>406</v>
      </c>
      <c r="F65" s="355" t="s">
        <v>406</v>
      </c>
      <c r="G65" s="355" t="s">
        <v>406</v>
      </c>
      <c r="H65" s="355" t="s">
        <v>406</v>
      </c>
      <c r="I65" s="355" t="s">
        <v>406</v>
      </c>
      <c r="J65" s="355" t="s">
        <v>406</v>
      </c>
      <c r="K65" s="355" t="s">
        <v>406</v>
      </c>
      <c r="L65" s="355" t="s">
        <v>406</v>
      </c>
      <c r="M65" s="355" t="s">
        <v>406</v>
      </c>
      <c r="N65" s="355" t="s">
        <v>406</v>
      </c>
      <c r="O65" s="355" t="s">
        <v>406</v>
      </c>
      <c r="P65" s="355" t="s">
        <v>406</v>
      </c>
      <c r="Q65" s="355" t="s">
        <v>406</v>
      </c>
      <c r="R65" s="355" t="s">
        <v>406</v>
      </c>
      <c r="S65" s="355" t="s">
        <v>406</v>
      </c>
      <c r="T65" s="355" t="s">
        <v>406</v>
      </c>
      <c r="U65" s="355" t="s">
        <v>406</v>
      </c>
      <c r="V65" s="355" t="s">
        <v>406</v>
      </c>
      <c r="W65" s="355" t="s">
        <v>406</v>
      </c>
      <c r="X65" s="355" t="s">
        <v>406</v>
      </c>
      <c r="Y65" s="355" t="s">
        <v>406</v>
      </c>
      <c r="Z65" s="355" t="s">
        <v>406</v>
      </c>
      <c r="AA65" s="355" t="s">
        <v>406</v>
      </c>
      <c r="AB65" s="355">
        <v>162.56851096102267</v>
      </c>
      <c r="AC65" s="355">
        <v>288.79983325913111</v>
      </c>
      <c r="AD65" s="355">
        <v>132.60854474964106</v>
      </c>
      <c r="AE65" s="355">
        <v>213.07321505069496</v>
      </c>
      <c r="AF65" s="355">
        <v>157.81758713967045</v>
      </c>
      <c r="AG65" s="355">
        <v>734.64597220621647</v>
      </c>
      <c r="AH65" s="355">
        <v>679.19318222162212</v>
      </c>
      <c r="AI65" s="355">
        <v>620.58990883190768</v>
      </c>
      <c r="AJ65" s="355">
        <v>607.08908663227783</v>
      </c>
      <c r="AK65" s="355">
        <v>810.52352989963822</v>
      </c>
      <c r="AL65" s="355">
        <v>982.06558513721382</v>
      </c>
      <c r="AM65" s="355">
        <v>1431.6941556959184</v>
      </c>
      <c r="AN65" s="355">
        <v>1735.3905161440978</v>
      </c>
      <c r="AO65" s="355">
        <v>2106.1763619204457</v>
      </c>
      <c r="AP65" s="355">
        <v>2286.4470296237469</v>
      </c>
      <c r="AQ65" s="355">
        <v>2240.0486833056939</v>
      </c>
      <c r="AR65" s="355">
        <v>2186.5605402314859</v>
      </c>
      <c r="AS65" s="355">
        <v>2589.8697497378685</v>
      </c>
      <c r="AT65" s="355">
        <v>3098.3795601595953</v>
      </c>
      <c r="AU65" s="355">
        <v>4003.1978613838687</v>
      </c>
      <c r="AV65" s="355">
        <v>5252.667993189707</v>
      </c>
      <c r="AW65" s="355">
        <v>6622.7076102174287</v>
      </c>
      <c r="AX65" s="355">
        <v>7618.512495970479</v>
      </c>
      <c r="AY65" s="355">
        <v>8257.5412044793138</v>
      </c>
      <c r="AZ65" s="355">
        <v>8504.8049165960529</v>
      </c>
      <c r="BA65" s="355">
        <v>8251.2206894897572</v>
      </c>
      <c r="BB65" s="355">
        <v>8107.8080174831721</v>
      </c>
      <c r="BC65" s="355">
        <v>8157.1301536517567</v>
      </c>
      <c r="BD65" s="355">
        <v>8249.6308618593339</v>
      </c>
      <c r="BE65" s="355">
        <v>8704.5627882325825</v>
      </c>
      <c r="BF65" s="355">
        <v>9752.7621567574952</v>
      </c>
      <c r="BG65" s="355">
        <v>9661.1749120566437</v>
      </c>
      <c r="BH65" s="355">
        <v>10218.262467101375</v>
      </c>
      <c r="BI65" s="355">
        <v>10844.589783989308</v>
      </c>
      <c r="BJ65" s="355">
        <v>11492.316619736361</v>
      </c>
      <c r="BK65" s="355">
        <v>12169.562660430434</v>
      </c>
      <c r="BL65" s="355">
        <v>13543.080513975698</v>
      </c>
      <c r="BM65" s="355">
        <v>16516.207631863159</v>
      </c>
      <c r="BN65" s="355">
        <v>17897.610637711405</v>
      </c>
      <c r="BO65" s="355">
        <v>18988.242807842766</v>
      </c>
      <c r="BP65" s="355">
        <v>19442.369796663661</v>
      </c>
      <c r="BQ65" s="355">
        <v>19326.473931704993</v>
      </c>
      <c r="BR65" s="355">
        <v>19154.246938507546</v>
      </c>
      <c r="BS65" s="355">
        <v>18976.632014998282</v>
      </c>
      <c r="BT65" s="355">
        <v>17915.455048133706</v>
      </c>
      <c r="BU65" s="355">
        <v>16885.166742251928</v>
      </c>
      <c r="BV65" s="355">
        <v>17810.229661798483</v>
      </c>
      <c r="BW65" s="355">
        <v>17689.129332749053</v>
      </c>
      <c r="BX65" s="363">
        <v>16867.198817817851</v>
      </c>
      <c r="BY65" s="363">
        <v>16936.945529347122</v>
      </c>
      <c r="BZ65" s="356">
        <v>17017.226105369406</v>
      </c>
    </row>
    <row r="66" spans="1:78" s="52" customFormat="1" ht="26.25" customHeight="1" x14ac:dyDescent="0.2">
      <c r="A66" s="140"/>
      <c r="B66" s="140" t="s">
        <v>411</v>
      </c>
      <c r="C66" s="4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5"/>
      <c r="AK66" s="355"/>
      <c r="AL66" s="355"/>
      <c r="AM66" s="355"/>
      <c r="AN66" s="355"/>
      <c r="AO66" s="355"/>
      <c r="AP66" s="355"/>
      <c r="AQ66" s="355"/>
      <c r="AR66" s="355"/>
      <c r="AS66" s="355"/>
      <c r="AT66" s="355"/>
      <c r="AU66" s="355"/>
      <c r="AV66" s="355"/>
      <c r="AW66" s="355"/>
      <c r="AX66" s="355"/>
      <c r="AY66" s="355"/>
      <c r="AZ66" s="355"/>
      <c r="BA66" s="355"/>
      <c r="BB66" s="355"/>
      <c r="BC66" s="355"/>
      <c r="BD66" s="355"/>
      <c r="BE66" s="355"/>
      <c r="BF66" s="355"/>
      <c r="BG66" s="355"/>
      <c r="BH66" s="355"/>
      <c r="BI66" s="355"/>
      <c r="BJ66" s="355"/>
      <c r="BK66" s="355"/>
      <c r="BL66" s="355"/>
      <c r="BM66" s="355"/>
      <c r="BN66" s="355"/>
      <c r="BO66" s="355"/>
      <c r="BP66" s="355"/>
      <c r="BQ66" s="355"/>
      <c r="BR66" s="355"/>
      <c r="BS66" s="355"/>
      <c r="BT66" s="355"/>
      <c r="BU66" s="355"/>
      <c r="BV66" s="355"/>
      <c r="BW66" s="355"/>
      <c r="BX66" s="363"/>
      <c r="BY66" s="363"/>
      <c r="BZ66" s="356"/>
    </row>
    <row r="67" spans="1:78" s="52" customFormat="1" x14ac:dyDescent="0.2">
      <c r="A67" s="386"/>
      <c r="B67" s="62" t="s">
        <v>412</v>
      </c>
      <c r="C67" s="45"/>
      <c r="D67" s="355" t="s">
        <v>406</v>
      </c>
      <c r="E67" s="355" t="s">
        <v>406</v>
      </c>
      <c r="F67" s="355" t="s">
        <v>406</v>
      </c>
      <c r="G67" s="355" t="s">
        <v>406</v>
      </c>
      <c r="H67" s="355" t="s">
        <v>406</v>
      </c>
      <c r="I67" s="355" t="s">
        <v>406</v>
      </c>
      <c r="J67" s="355" t="s">
        <v>406</v>
      </c>
      <c r="K67" s="355" t="s">
        <v>406</v>
      </c>
      <c r="L67" s="355" t="s">
        <v>406</v>
      </c>
      <c r="M67" s="355" t="s">
        <v>406</v>
      </c>
      <c r="N67" s="355" t="s">
        <v>406</v>
      </c>
      <c r="O67" s="355" t="s">
        <v>406</v>
      </c>
      <c r="P67" s="355" t="s">
        <v>406</v>
      </c>
      <c r="Q67" s="355" t="s">
        <v>406</v>
      </c>
      <c r="R67" s="355" t="s">
        <v>406</v>
      </c>
      <c r="S67" s="355" t="s">
        <v>406</v>
      </c>
      <c r="T67" s="355" t="s">
        <v>406</v>
      </c>
      <c r="U67" s="355" t="s">
        <v>406</v>
      </c>
      <c r="V67" s="355" t="s">
        <v>406</v>
      </c>
      <c r="W67" s="355" t="s">
        <v>406</v>
      </c>
      <c r="X67" s="355" t="s">
        <v>406</v>
      </c>
      <c r="Y67" s="355" t="s">
        <v>406</v>
      </c>
      <c r="Z67" s="355" t="s">
        <v>406</v>
      </c>
      <c r="AA67" s="355" t="s">
        <v>406</v>
      </c>
      <c r="AB67" s="355" t="s">
        <v>406</v>
      </c>
      <c r="AC67" s="355" t="s">
        <v>406</v>
      </c>
      <c r="AD67" s="355" t="s">
        <v>406</v>
      </c>
      <c r="AE67" s="355" t="s">
        <v>406</v>
      </c>
      <c r="AF67" s="355" t="s">
        <v>406</v>
      </c>
      <c r="AG67" s="355" t="s">
        <v>406</v>
      </c>
      <c r="AH67" s="355" t="s">
        <v>406</v>
      </c>
      <c r="AI67" s="355" t="s">
        <v>406</v>
      </c>
      <c r="AJ67" s="355" t="s">
        <v>406</v>
      </c>
      <c r="AK67" s="355" t="s">
        <v>406</v>
      </c>
      <c r="AL67" s="355" t="s">
        <v>406</v>
      </c>
      <c r="AM67" s="355" t="s">
        <v>406</v>
      </c>
      <c r="AN67" s="355" t="s">
        <v>406</v>
      </c>
      <c r="AO67" s="355" t="s">
        <v>406</v>
      </c>
      <c r="AP67" s="355" t="s">
        <v>406</v>
      </c>
      <c r="AQ67" s="355" t="s">
        <v>406</v>
      </c>
      <c r="AR67" s="355" t="s">
        <v>406</v>
      </c>
      <c r="AS67" s="355" t="s">
        <v>406</v>
      </c>
      <c r="AT67" s="355" t="s">
        <v>406</v>
      </c>
      <c r="AU67" s="355" t="s">
        <v>406</v>
      </c>
      <c r="AV67" s="355" t="s">
        <v>406</v>
      </c>
      <c r="AW67" s="355" t="s">
        <v>406</v>
      </c>
      <c r="AX67" s="355" t="s">
        <v>406</v>
      </c>
      <c r="AY67" s="355" t="s">
        <v>406</v>
      </c>
      <c r="AZ67" s="355" t="s">
        <v>406</v>
      </c>
      <c r="BA67" s="355" t="s">
        <v>406</v>
      </c>
      <c r="BB67" s="355" t="s">
        <v>406</v>
      </c>
      <c r="BC67" s="355" t="s">
        <v>406</v>
      </c>
      <c r="BD67" s="355" t="s">
        <v>406</v>
      </c>
      <c r="BE67" s="355" t="s">
        <v>406</v>
      </c>
      <c r="BF67" s="355" t="s">
        <v>406</v>
      </c>
      <c r="BG67" s="355" t="s">
        <v>406</v>
      </c>
      <c r="BH67" s="355" t="s">
        <v>406</v>
      </c>
      <c r="BI67" s="355" t="s">
        <v>406</v>
      </c>
      <c r="BJ67" s="355" t="s">
        <v>406</v>
      </c>
      <c r="BK67" s="355" t="s">
        <v>406</v>
      </c>
      <c r="BL67" s="355">
        <v>1900.6487103174836</v>
      </c>
      <c r="BM67" s="355">
        <v>3108.4909928861266</v>
      </c>
      <c r="BN67" s="355">
        <v>3428.1986210550958</v>
      </c>
      <c r="BO67" s="355">
        <v>3743.2198938566717</v>
      </c>
      <c r="BP67" s="355">
        <v>3931.4244557229486</v>
      </c>
      <c r="BQ67" s="355">
        <v>3438.7578331678842</v>
      </c>
      <c r="BR67" s="355">
        <v>2521.5450935626018</v>
      </c>
      <c r="BS67" s="355">
        <v>1990.6700383476636</v>
      </c>
      <c r="BT67" s="355">
        <v>1662.2395212990712</v>
      </c>
      <c r="BU67" s="355">
        <v>1472.0375473085683</v>
      </c>
      <c r="BV67" s="355">
        <v>2342.5509643585692</v>
      </c>
      <c r="BW67" s="355">
        <v>2397.2353661506536</v>
      </c>
      <c r="BX67" s="363">
        <v>2267.592557515914</v>
      </c>
      <c r="BY67" s="363">
        <v>2293.0665806712914</v>
      </c>
      <c r="BZ67" s="356">
        <v>2320.3915326776792</v>
      </c>
    </row>
    <row r="68" spans="1:78" s="52" customFormat="1" x14ac:dyDescent="0.2">
      <c r="A68" s="386"/>
      <c r="B68" s="62" t="s">
        <v>24</v>
      </c>
      <c r="C68" s="45"/>
      <c r="D68" s="355" t="s">
        <v>406</v>
      </c>
      <c r="E68" s="355" t="s">
        <v>406</v>
      </c>
      <c r="F68" s="355" t="s">
        <v>406</v>
      </c>
      <c r="G68" s="355" t="s">
        <v>406</v>
      </c>
      <c r="H68" s="355" t="s">
        <v>406</v>
      </c>
      <c r="I68" s="355" t="s">
        <v>406</v>
      </c>
      <c r="J68" s="355" t="s">
        <v>406</v>
      </c>
      <c r="K68" s="355" t="s">
        <v>406</v>
      </c>
      <c r="L68" s="355" t="s">
        <v>406</v>
      </c>
      <c r="M68" s="355" t="s">
        <v>406</v>
      </c>
      <c r="N68" s="355" t="s">
        <v>406</v>
      </c>
      <c r="O68" s="355" t="s">
        <v>406</v>
      </c>
      <c r="P68" s="355" t="s">
        <v>406</v>
      </c>
      <c r="Q68" s="355" t="s">
        <v>406</v>
      </c>
      <c r="R68" s="355" t="s">
        <v>406</v>
      </c>
      <c r="S68" s="355" t="s">
        <v>406</v>
      </c>
      <c r="T68" s="355" t="s">
        <v>406</v>
      </c>
      <c r="U68" s="355" t="s">
        <v>406</v>
      </c>
      <c r="V68" s="355" t="s">
        <v>406</v>
      </c>
      <c r="W68" s="355" t="s">
        <v>406</v>
      </c>
      <c r="X68" s="355" t="s">
        <v>406</v>
      </c>
      <c r="Y68" s="355" t="s">
        <v>406</v>
      </c>
      <c r="Z68" s="355" t="s">
        <v>406</v>
      </c>
      <c r="AA68" s="355" t="s">
        <v>406</v>
      </c>
      <c r="AB68" s="355" t="s">
        <v>406</v>
      </c>
      <c r="AC68" s="355" t="s">
        <v>406</v>
      </c>
      <c r="AD68" s="355" t="s">
        <v>406</v>
      </c>
      <c r="AE68" s="355" t="s">
        <v>406</v>
      </c>
      <c r="AF68" s="355" t="s">
        <v>406</v>
      </c>
      <c r="AG68" s="355" t="s">
        <v>406</v>
      </c>
      <c r="AH68" s="355" t="s">
        <v>406</v>
      </c>
      <c r="AI68" s="355" t="s">
        <v>406</v>
      </c>
      <c r="AJ68" s="355" t="s">
        <v>406</v>
      </c>
      <c r="AK68" s="355" t="s">
        <v>406</v>
      </c>
      <c r="AL68" s="355" t="s">
        <v>406</v>
      </c>
      <c r="AM68" s="355" t="s">
        <v>406</v>
      </c>
      <c r="AN68" s="355" t="s">
        <v>406</v>
      </c>
      <c r="AO68" s="355" t="s">
        <v>406</v>
      </c>
      <c r="AP68" s="355" t="s">
        <v>406</v>
      </c>
      <c r="AQ68" s="355" t="s">
        <v>406</v>
      </c>
      <c r="AR68" s="355" t="s">
        <v>406</v>
      </c>
      <c r="AS68" s="355" t="s">
        <v>406</v>
      </c>
      <c r="AT68" s="355" t="s">
        <v>406</v>
      </c>
      <c r="AU68" s="355" t="s">
        <v>406</v>
      </c>
      <c r="AV68" s="355" t="s">
        <v>406</v>
      </c>
      <c r="AW68" s="355" t="s">
        <v>406</v>
      </c>
      <c r="AX68" s="355" t="s">
        <v>406</v>
      </c>
      <c r="AY68" s="355" t="s">
        <v>406</v>
      </c>
      <c r="AZ68" s="355" t="s">
        <v>406</v>
      </c>
      <c r="BA68" s="355" t="s">
        <v>406</v>
      </c>
      <c r="BB68" s="355" t="s">
        <v>406</v>
      </c>
      <c r="BC68" s="355" t="s">
        <v>406</v>
      </c>
      <c r="BD68" s="355" t="s">
        <v>406</v>
      </c>
      <c r="BE68" s="355" t="s">
        <v>406</v>
      </c>
      <c r="BF68" s="355" t="s">
        <v>406</v>
      </c>
      <c r="BG68" s="355" t="s">
        <v>406</v>
      </c>
      <c r="BH68" s="355" t="s">
        <v>406</v>
      </c>
      <c r="BI68" s="355" t="s">
        <v>406</v>
      </c>
      <c r="BJ68" s="355" t="s">
        <v>406</v>
      </c>
      <c r="BK68" s="355" t="s">
        <v>406</v>
      </c>
      <c r="BL68" s="355">
        <v>5166.5260312598566</v>
      </c>
      <c r="BM68" s="355">
        <v>5766.1778460131054</v>
      </c>
      <c r="BN68" s="355">
        <v>6010.0208260796007</v>
      </c>
      <c r="BO68" s="355">
        <v>6333.6952068481696</v>
      </c>
      <c r="BP68" s="355">
        <v>6531.7418298536159</v>
      </c>
      <c r="BQ68" s="355">
        <v>6570.320315297351</v>
      </c>
      <c r="BR68" s="355">
        <v>6982.356838120555</v>
      </c>
      <c r="BS68" s="355">
        <v>7214.346997589475</v>
      </c>
      <c r="BT68" s="355">
        <v>6977.5560121239823</v>
      </c>
      <c r="BU68" s="355">
        <v>6636.6344023368538</v>
      </c>
      <c r="BV68" s="355">
        <v>6844.4409673946138</v>
      </c>
      <c r="BW68" s="355">
        <v>6776.3919428391064</v>
      </c>
      <c r="BX68" s="363">
        <v>6372.9553616609237</v>
      </c>
      <c r="BY68" s="363">
        <v>6429.7778161358538</v>
      </c>
      <c r="BZ68" s="356">
        <v>6462.2805149105525</v>
      </c>
    </row>
    <row r="69" spans="1:78" s="52" customFormat="1" x14ac:dyDescent="0.2">
      <c r="A69" s="386"/>
      <c r="B69" s="62" t="s">
        <v>413</v>
      </c>
      <c r="C69" s="45"/>
      <c r="D69" s="355" t="s">
        <v>406</v>
      </c>
      <c r="E69" s="355" t="s">
        <v>406</v>
      </c>
      <c r="F69" s="355" t="s">
        <v>406</v>
      </c>
      <c r="G69" s="355" t="s">
        <v>406</v>
      </c>
      <c r="H69" s="355" t="s">
        <v>406</v>
      </c>
      <c r="I69" s="355" t="s">
        <v>406</v>
      </c>
      <c r="J69" s="355" t="s">
        <v>406</v>
      </c>
      <c r="K69" s="355" t="s">
        <v>406</v>
      </c>
      <c r="L69" s="355" t="s">
        <v>406</v>
      </c>
      <c r="M69" s="355" t="s">
        <v>406</v>
      </c>
      <c r="N69" s="355" t="s">
        <v>406</v>
      </c>
      <c r="O69" s="355" t="s">
        <v>406</v>
      </c>
      <c r="P69" s="355" t="s">
        <v>406</v>
      </c>
      <c r="Q69" s="355" t="s">
        <v>406</v>
      </c>
      <c r="R69" s="355" t="s">
        <v>406</v>
      </c>
      <c r="S69" s="355" t="s">
        <v>406</v>
      </c>
      <c r="T69" s="355" t="s">
        <v>406</v>
      </c>
      <c r="U69" s="355" t="s">
        <v>406</v>
      </c>
      <c r="V69" s="355" t="s">
        <v>406</v>
      </c>
      <c r="W69" s="355" t="s">
        <v>406</v>
      </c>
      <c r="X69" s="355" t="s">
        <v>406</v>
      </c>
      <c r="Y69" s="355" t="s">
        <v>406</v>
      </c>
      <c r="Z69" s="355" t="s">
        <v>406</v>
      </c>
      <c r="AA69" s="355" t="s">
        <v>406</v>
      </c>
      <c r="AB69" s="355" t="s">
        <v>406</v>
      </c>
      <c r="AC69" s="355" t="s">
        <v>406</v>
      </c>
      <c r="AD69" s="355" t="s">
        <v>406</v>
      </c>
      <c r="AE69" s="355" t="s">
        <v>406</v>
      </c>
      <c r="AF69" s="355" t="s">
        <v>406</v>
      </c>
      <c r="AG69" s="355" t="s">
        <v>406</v>
      </c>
      <c r="AH69" s="355" t="s">
        <v>406</v>
      </c>
      <c r="AI69" s="355" t="s">
        <v>406</v>
      </c>
      <c r="AJ69" s="355" t="s">
        <v>406</v>
      </c>
      <c r="AK69" s="355" t="s">
        <v>406</v>
      </c>
      <c r="AL69" s="355" t="s">
        <v>406</v>
      </c>
      <c r="AM69" s="355" t="s">
        <v>406</v>
      </c>
      <c r="AN69" s="355" t="s">
        <v>406</v>
      </c>
      <c r="AO69" s="355" t="s">
        <v>406</v>
      </c>
      <c r="AP69" s="355" t="s">
        <v>406</v>
      </c>
      <c r="AQ69" s="355" t="s">
        <v>406</v>
      </c>
      <c r="AR69" s="355" t="s">
        <v>406</v>
      </c>
      <c r="AS69" s="355" t="s">
        <v>406</v>
      </c>
      <c r="AT69" s="355" t="s">
        <v>406</v>
      </c>
      <c r="AU69" s="355" t="s">
        <v>406</v>
      </c>
      <c r="AV69" s="355" t="s">
        <v>406</v>
      </c>
      <c r="AW69" s="355" t="s">
        <v>406</v>
      </c>
      <c r="AX69" s="355" t="s">
        <v>406</v>
      </c>
      <c r="AY69" s="355" t="s">
        <v>406</v>
      </c>
      <c r="AZ69" s="355" t="s">
        <v>406</v>
      </c>
      <c r="BA69" s="355" t="s">
        <v>406</v>
      </c>
      <c r="BB69" s="355" t="s">
        <v>406</v>
      </c>
      <c r="BC69" s="355" t="s">
        <v>406</v>
      </c>
      <c r="BD69" s="355" t="s">
        <v>406</v>
      </c>
      <c r="BE69" s="355" t="s">
        <v>406</v>
      </c>
      <c r="BF69" s="355" t="s">
        <v>406</v>
      </c>
      <c r="BG69" s="355" t="s">
        <v>406</v>
      </c>
      <c r="BH69" s="355" t="s">
        <v>406</v>
      </c>
      <c r="BI69" s="355" t="s">
        <v>406</v>
      </c>
      <c r="BJ69" s="355" t="s">
        <v>406</v>
      </c>
      <c r="BK69" s="355" t="s">
        <v>406</v>
      </c>
      <c r="BL69" s="355">
        <v>3783.7041534183963</v>
      </c>
      <c r="BM69" s="355">
        <v>3884.2502564856504</v>
      </c>
      <c r="BN69" s="355">
        <v>3627.1048756168507</v>
      </c>
      <c r="BO69" s="355">
        <v>3307.0500639335551</v>
      </c>
      <c r="BP69" s="355">
        <v>2971.6009336419838</v>
      </c>
      <c r="BQ69" s="355">
        <v>2656.6121593443845</v>
      </c>
      <c r="BR69" s="355">
        <v>2487.2079114894882</v>
      </c>
      <c r="BS69" s="355">
        <v>2342.9946635244823</v>
      </c>
      <c r="BT69" s="355">
        <v>2121.4234438329149</v>
      </c>
      <c r="BU69" s="355">
        <v>1867.2960959667619</v>
      </c>
      <c r="BV69" s="355">
        <v>1656.3669868602365</v>
      </c>
      <c r="BW69" s="355">
        <v>1665.1351459714317</v>
      </c>
      <c r="BX69" s="363">
        <v>1593.6744699176254</v>
      </c>
      <c r="BY69" s="363">
        <v>1600.0248552451633</v>
      </c>
      <c r="BZ69" s="356">
        <v>1608.3052354087258</v>
      </c>
    </row>
    <row r="70" spans="1:78" s="52" customFormat="1" x14ac:dyDescent="0.2">
      <c r="A70" s="386"/>
      <c r="B70" s="62" t="s">
        <v>362</v>
      </c>
      <c r="C70" s="45"/>
      <c r="D70" s="355" t="s">
        <v>406</v>
      </c>
      <c r="E70" s="355" t="s">
        <v>406</v>
      </c>
      <c r="F70" s="355" t="s">
        <v>406</v>
      </c>
      <c r="G70" s="355" t="s">
        <v>406</v>
      </c>
      <c r="H70" s="355" t="s">
        <v>406</v>
      </c>
      <c r="I70" s="355" t="s">
        <v>406</v>
      </c>
      <c r="J70" s="355" t="s">
        <v>406</v>
      </c>
      <c r="K70" s="355" t="s">
        <v>406</v>
      </c>
      <c r="L70" s="355" t="s">
        <v>406</v>
      </c>
      <c r="M70" s="355" t="s">
        <v>406</v>
      </c>
      <c r="N70" s="355" t="s">
        <v>406</v>
      </c>
      <c r="O70" s="355" t="s">
        <v>406</v>
      </c>
      <c r="P70" s="355" t="s">
        <v>406</v>
      </c>
      <c r="Q70" s="355" t="s">
        <v>406</v>
      </c>
      <c r="R70" s="355" t="s">
        <v>406</v>
      </c>
      <c r="S70" s="355" t="s">
        <v>406</v>
      </c>
      <c r="T70" s="355" t="s">
        <v>406</v>
      </c>
      <c r="U70" s="355" t="s">
        <v>406</v>
      </c>
      <c r="V70" s="355" t="s">
        <v>406</v>
      </c>
      <c r="W70" s="355" t="s">
        <v>406</v>
      </c>
      <c r="X70" s="355" t="s">
        <v>406</v>
      </c>
      <c r="Y70" s="355" t="s">
        <v>406</v>
      </c>
      <c r="Z70" s="355" t="s">
        <v>406</v>
      </c>
      <c r="AA70" s="355" t="s">
        <v>406</v>
      </c>
      <c r="AB70" s="355" t="s">
        <v>406</v>
      </c>
      <c r="AC70" s="355" t="s">
        <v>406</v>
      </c>
      <c r="AD70" s="355" t="s">
        <v>406</v>
      </c>
      <c r="AE70" s="355" t="s">
        <v>406</v>
      </c>
      <c r="AF70" s="355" t="s">
        <v>406</v>
      </c>
      <c r="AG70" s="355" t="s">
        <v>406</v>
      </c>
      <c r="AH70" s="355" t="s">
        <v>406</v>
      </c>
      <c r="AI70" s="355" t="s">
        <v>406</v>
      </c>
      <c r="AJ70" s="355" t="s">
        <v>406</v>
      </c>
      <c r="AK70" s="355" t="s">
        <v>406</v>
      </c>
      <c r="AL70" s="355" t="s">
        <v>406</v>
      </c>
      <c r="AM70" s="355" t="s">
        <v>406</v>
      </c>
      <c r="AN70" s="355" t="s">
        <v>406</v>
      </c>
      <c r="AO70" s="355" t="s">
        <v>406</v>
      </c>
      <c r="AP70" s="355" t="s">
        <v>406</v>
      </c>
      <c r="AQ70" s="355" t="s">
        <v>406</v>
      </c>
      <c r="AR70" s="355" t="s">
        <v>406</v>
      </c>
      <c r="AS70" s="355" t="s">
        <v>406</v>
      </c>
      <c r="AT70" s="355" t="s">
        <v>406</v>
      </c>
      <c r="AU70" s="355" t="s">
        <v>406</v>
      </c>
      <c r="AV70" s="355" t="s">
        <v>406</v>
      </c>
      <c r="AW70" s="355" t="s">
        <v>406</v>
      </c>
      <c r="AX70" s="355" t="s">
        <v>406</v>
      </c>
      <c r="AY70" s="355" t="s">
        <v>406</v>
      </c>
      <c r="AZ70" s="355" t="s">
        <v>406</v>
      </c>
      <c r="BA70" s="355" t="s">
        <v>406</v>
      </c>
      <c r="BB70" s="355" t="s">
        <v>406</v>
      </c>
      <c r="BC70" s="355" t="s">
        <v>406</v>
      </c>
      <c r="BD70" s="355" t="s">
        <v>406</v>
      </c>
      <c r="BE70" s="355" t="s">
        <v>406</v>
      </c>
      <c r="BF70" s="355" t="s">
        <v>406</v>
      </c>
      <c r="BG70" s="355" t="s">
        <v>406</v>
      </c>
      <c r="BH70" s="355" t="s">
        <v>406</v>
      </c>
      <c r="BI70" s="355" t="s">
        <v>406</v>
      </c>
      <c r="BJ70" s="355" t="s">
        <v>406</v>
      </c>
      <c r="BK70" s="355" t="s">
        <v>406</v>
      </c>
      <c r="BL70" s="355">
        <v>363.8984380443577</v>
      </c>
      <c r="BM70" s="355">
        <v>445.82859864053711</v>
      </c>
      <c r="BN70" s="355">
        <v>519.55281689757146</v>
      </c>
      <c r="BO70" s="355">
        <v>595.22095688667002</v>
      </c>
      <c r="BP70" s="355">
        <v>675.44913509607397</v>
      </c>
      <c r="BQ70" s="355">
        <v>737.57921618587977</v>
      </c>
      <c r="BR70" s="355">
        <v>816.87553371320996</v>
      </c>
      <c r="BS70" s="355">
        <v>919.91511161966287</v>
      </c>
      <c r="BT70" s="355">
        <v>950.50851468762676</v>
      </c>
      <c r="BU70" s="355">
        <v>952.61496389220883</v>
      </c>
      <c r="BV70" s="355">
        <v>1066.5136156460562</v>
      </c>
      <c r="BW70" s="355">
        <v>1126.3698556323675</v>
      </c>
      <c r="BX70" s="363">
        <v>1177.1427937399303</v>
      </c>
      <c r="BY70" s="363">
        <v>1210.6394367302407</v>
      </c>
      <c r="BZ70" s="356">
        <v>1235.0336810647036</v>
      </c>
    </row>
    <row r="71" spans="1:78" s="52" customFormat="1" x14ac:dyDescent="0.2">
      <c r="A71" s="386"/>
      <c r="B71" s="62" t="s">
        <v>414</v>
      </c>
      <c r="C71" s="45"/>
      <c r="D71" s="355" t="s">
        <v>406</v>
      </c>
      <c r="E71" s="355" t="s">
        <v>406</v>
      </c>
      <c r="F71" s="355" t="s">
        <v>406</v>
      </c>
      <c r="G71" s="355" t="s">
        <v>406</v>
      </c>
      <c r="H71" s="355" t="s">
        <v>406</v>
      </c>
      <c r="I71" s="355" t="s">
        <v>406</v>
      </c>
      <c r="J71" s="355" t="s">
        <v>406</v>
      </c>
      <c r="K71" s="355" t="s">
        <v>406</v>
      </c>
      <c r="L71" s="355" t="s">
        <v>406</v>
      </c>
      <c r="M71" s="355" t="s">
        <v>406</v>
      </c>
      <c r="N71" s="355" t="s">
        <v>406</v>
      </c>
      <c r="O71" s="355" t="s">
        <v>406</v>
      </c>
      <c r="P71" s="355" t="s">
        <v>406</v>
      </c>
      <c r="Q71" s="355" t="s">
        <v>406</v>
      </c>
      <c r="R71" s="355" t="s">
        <v>406</v>
      </c>
      <c r="S71" s="355" t="s">
        <v>406</v>
      </c>
      <c r="T71" s="355" t="s">
        <v>406</v>
      </c>
      <c r="U71" s="355" t="s">
        <v>406</v>
      </c>
      <c r="V71" s="355" t="s">
        <v>406</v>
      </c>
      <c r="W71" s="355" t="s">
        <v>406</v>
      </c>
      <c r="X71" s="355" t="s">
        <v>406</v>
      </c>
      <c r="Y71" s="355" t="s">
        <v>406</v>
      </c>
      <c r="Z71" s="355" t="s">
        <v>406</v>
      </c>
      <c r="AA71" s="355" t="s">
        <v>406</v>
      </c>
      <c r="AB71" s="355" t="s">
        <v>406</v>
      </c>
      <c r="AC71" s="355" t="s">
        <v>406</v>
      </c>
      <c r="AD71" s="355" t="s">
        <v>406</v>
      </c>
      <c r="AE71" s="355" t="s">
        <v>406</v>
      </c>
      <c r="AF71" s="355" t="s">
        <v>406</v>
      </c>
      <c r="AG71" s="355" t="s">
        <v>406</v>
      </c>
      <c r="AH71" s="355" t="s">
        <v>406</v>
      </c>
      <c r="AI71" s="355" t="s">
        <v>406</v>
      </c>
      <c r="AJ71" s="355" t="s">
        <v>406</v>
      </c>
      <c r="AK71" s="355" t="s">
        <v>406</v>
      </c>
      <c r="AL71" s="355" t="s">
        <v>406</v>
      </c>
      <c r="AM71" s="355" t="s">
        <v>406</v>
      </c>
      <c r="AN71" s="355" t="s">
        <v>406</v>
      </c>
      <c r="AO71" s="355" t="s">
        <v>406</v>
      </c>
      <c r="AP71" s="355" t="s">
        <v>406</v>
      </c>
      <c r="AQ71" s="355" t="s">
        <v>406</v>
      </c>
      <c r="AR71" s="355" t="s">
        <v>406</v>
      </c>
      <c r="AS71" s="355" t="s">
        <v>406</v>
      </c>
      <c r="AT71" s="355" t="s">
        <v>406</v>
      </c>
      <c r="AU71" s="355" t="s">
        <v>406</v>
      </c>
      <c r="AV71" s="355" t="s">
        <v>406</v>
      </c>
      <c r="AW71" s="355" t="s">
        <v>406</v>
      </c>
      <c r="AX71" s="355" t="s">
        <v>406</v>
      </c>
      <c r="AY71" s="355" t="s">
        <v>406</v>
      </c>
      <c r="AZ71" s="355" t="s">
        <v>406</v>
      </c>
      <c r="BA71" s="355" t="s">
        <v>406</v>
      </c>
      <c r="BB71" s="355" t="s">
        <v>406</v>
      </c>
      <c r="BC71" s="355" t="s">
        <v>406</v>
      </c>
      <c r="BD71" s="355" t="s">
        <v>406</v>
      </c>
      <c r="BE71" s="355" t="s">
        <v>406</v>
      </c>
      <c r="BF71" s="355" t="s">
        <v>406</v>
      </c>
      <c r="BG71" s="355" t="s">
        <v>406</v>
      </c>
      <c r="BH71" s="355" t="s">
        <v>406</v>
      </c>
      <c r="BI71" s="355" t="s">
        <v>406</v>
      </c>
      <c r="BJ71" s="355" t="s">
        <v>406</v>
      </c>
      <c r="BK71" s="355" t="s">
        <v>406</v>
      </c>
      <c r="BL71" s="355">
        <v>748.27512146854497</v>
      </c>
      <c r="BM71" s="355">
        <v>770.73832315409436</v>
      </c>
      <c r="BN71" s="355">
        <v>740.72618690462593</v>
      </c>
      <c r="BO71" s="355">
        <v>690.23527376163725</v>
      </c>
      <c r="BP71" s="355">
        <v>594.35768737774094</v>
      </c>
      <c r="BQ71" s="355">
        <v>521.11879826267682</v>
      </c>
      <c r="BR71" s="355">
        <v>463.98987269802569</v>
      </c>
      <c r="BS71" s="355">
        <v>396.14793498399797</v>
      </c>
      <c r="BT71" s="355">
        <v>314.74171706532076</v>
      </c>
      <c r="BU71" s="355">
        <v>219.15875420972836</v>
      </c>
      <c r="BV71" s="355">
        <v>200.26194907509588</v>
      </c>
      <c r="BW71" s="355">
        <v>190.96179959083017</v>
      </c>
      <c r="BX71" s="363">
        <v>129.37989375994439</v>
      </c>
      <c r="BY71" s="363">
        <v>130.35557288599125</v>
      </c>
      <c r="BZ71" s="356">
        <v>131.30905940429818</v>
      </c>
    </row>
    <row r="72" spans="1:78" s="52" customFormat="1" ht="26.25" customHeight="1" x14ac:dyDescent="0.2">
      <c r="A72" s="386"/>
      <c r="B72" s="62" t="s">
        <v>415</v>
      </c>
      <c r="C72" s="45"/>
      <c r="D72" s="355" t="s">
        <v>406</v>
      </c>
      <c r="E72" s="355" t="s">
        <v>406</v>
      </c>
      <c r="F72" s="355" t="s">
        <v>406</v>
      </c>
      <c r="G72" s="355" t="s">
        <v>406</v>
      </c>
      <c r="H72" s="355" t="s">
        <v>406</v>
      </c>
      <c r="I72" s="355" t="s">
        <v>406</v>
      </c>
      <c r="J72" s="355" t="s">
        <v>406</v>
      </c>
      <c r="K72" s="355" t="s">
        <v>406</v>
      </c>
      <c r="L72" s="355" t="s">
        <v>406</v>
      </c>
      <c r="M72" s="355" t="s">
        <v>406</v>
      </c>
      <c r="N72" s="355" t="s">
        <v>406</v>
      </c>
      <c r="O72" s="355" t="s">
        <v>406</v>
      </c>
      <c r="P72" s="355" t="s">
        <v>406</v>
      </c>
      <c r="Q72" s="355" t="s">
        <v>406</v>
      </c>
      <c r="R72" s="355" t="s">
        <v>406</v>
      </c>
      <c r="S72" s="355" t="s">
        <v>406</v>
      </c>
      <c r="T72" s="355" t="s">
        <v>406</v>
      </c>
      <c r="U72" s="355" t="s">
        <v>406</v>
      </c>
      <c r="V72" s="355" t="s">
        <v>406</v>
      </c>
      <c r="W72" s="355" t="s">
        <v>406</v>
      </c>
      <c r="X72" s="355" t="s">
        <v>406</v>
      </c>
      <c r="Y72" s="355" t="s">
        <v>406</v>
      </c>
      <c r="Z72" s="355" t="s">
        <v>406</v>
      </c>
      <c r="AA72" s="355" t="s">
        <v>406</v>
      </c>
      <c r="AB72" s="355" t="s">
        <v>406</v>
      </c>
      <c r="AC72" s="355" t="s">
        <v>406</v>
      </c>
      <c r="AD72" s="355" t="s">
        <v>406</v>
      </c>
      <c r="AE72" s="355" t="s">
        <v>406</v>
      </c>
      <c r="AF72" s="355" t="s">
        <v>406</v>
      </c>
      <c r="AG72" s="355" t="s">
        <v>406</v>
      </c>
      <c r="AH72" s="355" t="s">
        <v>406</v>
      </c>
      <c r="AI72" s="355" t="s">
        <v>406</v>
      </c>
      <c r="AJ72" s="355" t="s">
        <v>406</v>
      </c>
      <c r="AK72" s="355" t="s">
        <v>406</v>
      </c>
      <c r="AL72" s="355" t="s">
        <v>406</v>
      </c>
      <c r="AM72" s="355" t="s">
        <v>406</v>
      </c>
      <c r="AN72" s="355" t="s">
        <v>406</v>
      </c>
      <c r="AO72" s="355" t="s">
        <v>406</v>
      </c>
      <c r="AP72" s="355" t="s">
        <v>406</v>
      </c>
      <c r="AQ72" s="355" t="s">
        <v>406</v>
      </c>
      <c r="AR72" s="355" t="s">
        <v>406</v>
      </c>
      <c r="AS72" s="355" t="s">
        <v>406</v>
      </c>
      <c r="AT72" s="355" t="s">
        <v>406</v>
      </c>
      <c r="AU72" s="355" t="s">
        <v>406</v>
      </c>
      <c r="AV72" s="355" t="s">
        <v>406</v>
      </c>
      <c r="AW72" s="355" t="s">
        <v>406</v>
      </c>
      <c r="AX72" s="355" t="s">
        <v>406</v>
      </c>
      <c r="AY72" s="355" t="s">
        <v>406</v>
      </c>
      <c r="AZ72" s="355" t="s">
        <v>406</v>
      </c>
      <c r="BA72" s="355" t="s">
        <v>406</v>
      </c>
      <c r="BB72" s="355" t="s">
        <v>406</v>
      </c>
      <c r="BC72" s="355" t="s">
        <v>406</v>
      </c>
      <c r="BD72" s="355" t="s">
        <v>406</v>
      </c>
      <c r="BE72" s="355" t="s">
        <v>406</v>
      </c>
      <c r="BF72" s="355" t="s">
        <v>406</v>
      </c>
      <c r="BG72" s="355" t="s">
        <v>406</v>
      </c>
      <c r="BH72" s="355" t="s">
        <v>406</v>
      </c>
      <c r="BI72" s="355" t="s">
        <v>406</v>
      </c>
      <c r="BJ72" s="355" t="s">
        <v>406</v>
      </c>
      <c r="BK72" s="355" t="s">
        <v>406</v>
      </c>
      <c r="BL72" s="355">
        <v>4792.2241816469341</v>
      </c>
      <c r="BM72" s="355">
        <v>4906.3460791305224</v>
      </c>
      <c r="BN72" s="355">
        <v>4963.4356395824125</v>
      </c>
      <c r="BO72" s="355">
        <v>5090.5314096620095</v>
      </c>
      <c r="BP72" s="355">
        <v>5119.8660613436759</v>
      </c>
      <c r="BQ72" s="355">
        <v>5140.4513942310059</v>
      </c>
      <c r="BR72" s="355">
        <v>5073.234780892918</v>
      </c>
      <c r="BS72" s="355">
        <v>4987.1992993472668</v>
      </c>
      <c r="BT72" s="355">
        <v>4720.102670231302</v>
      </c>
      <c r="BU72" s="355">
        <v>4453.2825789885846</v>
      </c>
      <c r="BV72" s="355">
        <v>4179.6803411641622</v>
      </c>
      <c r="BW72" s="355">
        <v>3891.8043497659464</v>
      </c>
      <c r="BX72" s="363">
        <v>3716.0100655542474</v>
      </c>
      <c r="BY72" s="363">
        <v>3703.9889844924628</v>
      </c>
      <c r="BZ72" s="356">
        <v>3746.8081131484178</v>
      </c>
    </row>
    <row r="73" spans="1:78" s="52" customFormat="1" x14ac:dyDescent="0.2">
      <c r="A73" s="386"/>
      <c r="B73" s="62" t="s">
        <v>363</v>
      </c>
      <c r="C73" s="45"/>
      <c r="D73" s="355" t="s">
        <v>406</v>
      </c>
      <c r="E73" s="355" t="s">
        <v>406</v>
      </c>
      <c r="F73" s="355" t="s">
        <v>406</v>
      </c>
      <c r="G73" s="355" t="s">
        <v>406</v>
      </c>
      <c r="H73" s="355" t="s">
        <v>406</v>
      </c>
      <c r="I73" s="355" t="s">
        <v>406</v>
      </c>
      <c r="J73" s="355" t="s">
        <v>406</v>
      </c>
      <c r="K73" s="355" t="s">
        <v>406</v>
      </c>
      <c r="L73" s="355" t="s">
        <v>406</v>
      </c>
      <c r="M73" s="355" t="s">
        <v>406</v>
      </c>
      <c r="N73" s="355" t="s">
        <v>406</v>
      </c>
      <c r="O73" s="355" t="s">
        <v>406</v>
      </c>
      <c r="P73" s="355" t="s">
        <v>406</v>
      </c>
      <c r="Q73" s="355" t="s">
        <v>406</v>
      </c>
      <c r="R73" s="355" t="s">
        <v>406</v>
      </c>
      <c r="S73" s="355" t="s">
        <v>406</v>
      </c>
      <c r="T73" s="355" t="s">
        <v>406</v>
      </c>
      <c r="U73" s="355" t="s">
        <v>406</v>
      </c>
      <c r="V73" s="355" t="s">
        <v>406</v>
      </c>
      <c r="W73" s="355" t="s">
        <v>406</v>
      </c>
      <c r="X73" s="355" t="s">
        <v>406</v>
      </c>
      <c r="Y73" s="355" t="s">
        <v>406</v>
      </c>
      <c r="Z73" s="355" t="s">
        <v>406</v>
      </c>
      <c r="AA73" s="355" t="s">
        <v>406</v>
      </c>
      <c r="AB73" s="355" t="s">
        <v>406</v>
      </c>
      <c r="AC73" s="355" t="s">
        <v>406</v>
      </c>
      <c r="AD73" s="355" t="s">
        <v>406</v>
      </c>
      <c r="AE73" s="355" t="s">
        <v>406</v>
      </c>
      <c r="AF73" s="355" t="s">
        <v>406</v>
      </c>
      <c r="AG73" s="355" t="s">
        <v>406</v>
      </c>
      <c r="AH73" s="355" t="s">
        <v>406</v>
      </c>
      <c r="AI73" s="355" t="s">
        <v>406</v>
      </c>
      <c r="AJ73" s="355" t="s">
        <v>406</v>
      </c>
      <c r="AK73" s="355" t="s">
        <v>406</v>
      </c>
      <c r="AL73" s="355" t="s">
        <v>406</v>
      </c>
      <c r="AM73" s="355" t="s">
        <v>406</v>
      </c>
      <c r="AN73" s="355" t="s">
        <v>406</v>
      </c>
      <c r="AO73" s="355" t="s">
        <v>406</v>
      </c>
      <c r="AP73" s="355" t="s">
        <v>406</v>
      </c>
      <c r="AQ73" s="355" t="s">
        <v>406</v>
      </c>
      <c r="AR73" s="355" t="s">
        <v>406</v>
      </c>
      <c r="AS73" s="355" t="s">
        <v>406</v>
      </c>
      <c r="AT73" s="355" t="s">
        <v>406</v>
      </c>
      <c r="AU73" s="355" t="s">
        <v>406</v>
      </c>
      <c r="AV73" s="355" t="s">
        <v>406</v>
      </c>
      <c r="AW73" s="355" t="s">
        <v>406</v>
      </c>
      <c r="AX73" s="355" t="s">
        <v>406</v>
      </c>
      <c r="AY73" s="355" t="s">
        <v>406</v>
      </c>
      <c r="AZ73" s="355" t="s">
        <v>406</v>
      </c>
      <c r="BA73" s="355" t="s">
        <v>406</v>
      </c>
      <c r="BB73" s="355" t="s">
        <v>406</v>
      </c>
      <c r="BC73" s="355" t="s">
        <v>406</v>
      </c>
      <c r="BD73" s="355" t="s">
        <v>406</v>
      </c>
      <c r="BE73" s="355" t="s">
        <v>406</v>
      </c>
      <c r="BF73" s="355" t="s">
        <v>406</v>
      </c>
      <c r="BG73" s="355" t="s">
        <v>406</v>
      </c>
      <c r="BH73" s="355" t="s">
        <v>406</v>
      </c>
      <c r="BI73" s="355" t="s">
        <v>406</v>
      </c>
      <c r="BJ73" s="355" t="s">
        <v>406</v>
      </c>
      <c r="BK73" s="355" t="s">
        <v>406</v>
      </c>
      <c r="BL73" s="355">
        <v>114.78030445019986</v>
      </c>
      <c r="BM73" s="355">
        <v>143.44423685505464</v>
      </c>
      <c r="BN73" s="355">
        <v>170.90034966167624</v>
      </c>
      <c r="BO73" s="355">
        <v>197.59261889322991</v>
      </c>
      <c r="BP73" s="355">
        <v>238.28061673461724</v>
      </c>
      <c r="BQ73" s="355">
        <v>267.58719146294823</v>
      </c>
      <c r="BR73" s="355">
        <v>286.72941439429729</v>
      </c>
      <c r="BS73" s="355">
        <v>311.8319176316333</v>
      </c>
      <c r="BT73" s="355">
        <v>306.84927854733468</v>
      </c>
      <c r="BU73" s="355">
        <v>301.80591085061309</v>
      </c>
      <c r="BV73" s="355">
        <v>333.92350940609197</v>
      </c>
      <c r="BW73" s="355">
        <v>345.72230636337656</v>
      </c>
      <c r="BX73" s="363">
        <v>348.46467005614653</v>
      </c>
      <c r="BY73" s="363">
        <v>351.03673813515394</v>
      </c>
      <c r="BZ73" s="356">
        <v>352.5536757188874</v>
      </c>
    </row>
    <row r="74" spans="1:78" s="52" customFormat="1" x14ac:dyDescent="0.2">
      <c r="A74" s="386"/>
      <c r="B74" s="62" t="s">
        <v>416</v>
      </c>
      <c r="C74" s="45"/>
      <c r="D74" s="355" t="s">
        <v>406</v>
      </c>
      <c r="E74" s="355" t="s">
        <v>406</v>
      </c>
      <c r="F74" s="355" t="s">
        <v>406</v>
      </c>
      <c r="G74" s="355" t="s">
        <v>406</v>
      </c>
      <c r="H74" s="355" t="s">
        <v>406</v>
      </c>
      <c r="I74" s="355" t="s">
        <v>406</v>
      </c>
      <c r="J74" s="355" t="s">
        <v>406</v>
      </c>
      <c r="K74" s="355" t="s">
        <v>406</v>
      </c>
      <c r="L74" s="355" t="s">
        <v>406</v>
      </c>
      <c r="M74" s="355" t="s">
        <v>406</v>
      </c>
      <c r="N74" s="355" t="s">
        <v>406</v>
      </c>
      <c r="O74" s="355" t="s">
        <v>406</v>
      </c>
      <c r="P74" s="355" t="s">
        <v>406</v>
      </c>
      <c r="Q74" s="355" t="s">
        <v>406</v>
      </c>
      <c r="R74" s="355" t="s">
        <v>406</v>
      </c>
      <c r="S74" s="355" t="s">
        <v>406</v>
      </c>
      <c r="T74" s="355" t="s">
        <v>406</v>
      </c>
      <c r="U74" s="355" t="s">
        <v>406</v>
      </c>
      <c r="V74" s="355" t="s">
        <v>406</v>
      </c>
      <c r="W74" s="355" t="s">
        <v>406</v>
      </c>
      <c r="X74" s="355" t="s">
        <v>406</v>
      </c>
      <c r="Y74" s="355" t="s">
        <v>406</v>
      </c>
      <c r="Z74" s="355" t="s">
        <v>406</v>
      </c>
      <c r="AA74" s="355" t="s">
        <v>406</v>
      </c>
      <c r="AB74" s="355" t="s">
        <v>406</v>
      </c>
      <c r="AC74" s="355" t="s">
        <v>406</v>
      </c>
      <c r="AD74" s="355" t="s">
        <v>406</v>
      </c>
      <c r="AE74" s="355" t="s">
        <v>406</v>
      </c>
      <c r="AF74" s="355" t="s">
        <v>406</v>
      </c>
      <c r="AG74" s="355" t="s">
        <v>406</v>
      </c>
      <c r="AH74" s="355" t="s">
        <v>406</v>
      </c>
      <c r="AI74" s="355" t="s">
        <v>406</v>
      </c>
      <c r="AJ74" s="355" t="s">
        <v>406</v>
      </c>
      <c r="AK74" s="355" t="s">
        <v>406</v>
      </c>
      <c r="AL74" s="355" t="s">
        <v>406</v>
      </c>
      <c r="AM74" s="355" t="s">
        <v>406</v>
      </c>
      <c r="AN74" s="355" t="s">
        <v>406</v>
      </c>
      <c r="AO74" s="355" t="s">
        <v>406</v>
      </c>
      <c r="AP74" s="355" t="s">
        <v>406</v>
      </c>
      <c r="AQ74" s="355" t="s">
        <v>406</v>
      </c>
      <c r="AR74" s="355" t="s">
        <v>406</v>
      </c>
      <c r="AS74" s="355" t="s">
        <v>406</v>
      </c>
      <c r="AT74" s="355" t="s">
        <v>406</v>
      </c>
      <c r="AU74" s="355" t="s">
        <v>406</v>
      </c>
      <c r="AV74" s="355" t="s">
        <v>406</v>
      </c>
      <c r="AW74" s="355" t="s">
        <v>406</v>
      </c>
      <c r="AX74" s="355" t="s">
        <v>406</v>
      </c>
      <c r="AY74" s="355" t="s">
        <v>406</v>
      </c>
      <c r="AZ74" s="355" t="s">
        <v>406</v>
      </c>
      <c r="BA74" s="355" t="s">
        <v>406</v>
      </c>
      <c r="BB74" s="355" t="s">
        <v>406</v>
      </c>
      <c r="BC74" s="355" t="s">
        <v>406</v>
      </c>
      <c r="BD74" s="355" t="s">
        <v>406</v>
      </c>
      <c r="BE74" s="355" t="s">
        <v>406</v>
      </c>
      <c r="BF74" s="355" t="s">
        <v>406</v>
      </c>
      <c r="BG74" s="355" t="s">
        <v>406</v>
      </c>
      <c r="BH74" s="355" t="s">
        <v>406</v>
      </c>
      <c r="BI74" s="355" t="s">
        <v>406</v>
      </c>
      <c r="BJ74" s="355" t="s">
        <v>406</v>
      </c>
      <c r="BK74" s="355" t="s">
        <v>406</v>
      </c>
      <c r="BL74" s="355">
        <v>26.440221691191105</v>
      </c>
      <c r="BM74" s="355">
        <v>30.122813194714197</v>
      </c>
      <c r="BN74" s="355">
        <v>32.824202060904973</v>
      </c>
      <c r="BO74" s="355">
        <v>34.318223074369946</v>
      </c>
      <c r="BP74" s="355">
        <v>35.343597837262671</v>
      </c>
      <c r="BQ74" s="355">
        <v>34.489425106607023</v>
      </c>
      <c r="BR74" s="355">
        <v>33.685669466993055</v>
      </c>
      <c r="BS74" s="355">
        <v>33.877810827574677</v>
      </c>
      <c r="BT74" s="355">
        <v>32.406160073633821</v>
      </c>
      <c r="BU74" s="355">
        <v>30.641486018626246</v>
      </c>
      <c r="BV74" s="355">
        <v>42.942723035834284</v>
      </c>
      <c r="BW74" s="355">
        <v>42.944223827885764</v>
      </c>
      <c r="BX74" s="363">
        <v>43.287619505345774</v>
      </c>
      <c r="BY74" s="363">
        <v>43.519006097526265</v>
      </c>
      <c r="BZ74" s="356">
        <v>43.597726591659104</v>
      </c>
    </row>
    <row r="75" spans="1:78" s="52" customFormat="1" x14ac:dyDescent="0.2">
      <c r="A75" s="386"/>
      <c r="B75" s="62" t="s">
        <v>30</v>
      </c>
      <c r="C75" s="45"/>
      <c r="D75" s="355" t="s">
        <v>406</v>
      </c>
      <c r="E75" s="355" t="s">
        <v>406</v>
      </c>
      <c r="F75" s="355" t="s">
        <v>406</v>
      </c>
      <c r="G75" s="355" t="s">
        <v>406</v>
      </c>
      <c r="H75" s="355" t="s">
        <v>406</v>
      </c>
      <c r="I75" s="355" t="s">
        <v>406</v>
      </c>
      <c r="J75" s="355" t="s">
        <v>406</v>
      </c>
      <c r="K75" s="355" t="s">
        <v>406</v>
      </c>
      <c r="L75" s="355" t="s">
        <v>406</v>
      </c>
      <c r="M75" s="355" t="s">
        <v>406</v>
      </c>
      <c r="N75" s="355" t="s">
        <v>406</v>
      </c>
      <c r="O75" s="355" t="s">
        <v>406</v>
      </c>
      <c r="P75" s="355" t="s">
        <v>406</v>
      </c>
      <c r="Q75" s="355" t="s">
        <v>406</v>
      </c>
      <c r="R75" s="355" t="s">
        <v>406</v>
      </c>
      <c r="S75" s="355" t="s">
        <v>406</v>
      </c>
      <c r="T75" s="355" t="s">
        <v>406</v>
      </c>
      <c r="U75" s="355" t="s">
        <v>406</v>
      </c>
      <c r="V75" s="355" t="s">
        <v>406</v>
      </c>
      <c r="W75" s="355" t="s">
        <v>406</v>
      </c>
      <c r="X75" s="355" t="s">
        <v>406</v>
      </c>
      <c r="Y75" s="355" t="s">
        <v>406</v>
      </c>
      <c r="Z75" s="355" t="s">
        <v>406</v>
      </c>
      <c r="AA75" s="355" t="s">
        <v>406</v>
      </c>
      <c r="AB75" s="355" t="s">
        <v>406</v>
      </c>
      <c r="AC75" s="355" t="s">
        <v>406</v>
      </c>
      <c r="AD75" s="355" t="s">
        <v>406</v>
      </c>
      <c r="AE75" s="355" t="s">
        <v>406</v>
      </c>
      <c r="AF75" s="355" t="s">
        <v>406</v>
      </c>
      <c r="AG75" s="355" t="s">
        <v>406</v>
      </c>
      <c r="AH75" s="355" t="s">
        <v>406</v>
      </c>
      <c r="AI75" s="355" t="s">
        <v>406</v>
      </c>
      <c r="AJ75" s="355" t="s">
        <v>406</v>
      </c>
      <c r="AK75" s="355" t="s">
        <v>406</v>
      </c>
      <c r="AL75" s="355" t="s">
        <v>406</v>
      </c>
      <c r="AM75" s="355" t="s">
        <v>406</v>
      </c>
      <c r="AN75" s="355" t="s">
        <v>406</v>
      </c>
      <c r="AO75" s="355" t="s">
        <v>406</v>
      </c>
      <c r="AP75" s="355" t="s">
        <v>406</v>
      </c>
      <c r="AQ75" s="355" t="s">
        <v>406</v>
      </c>
      <c r="AR75" s="355" t="s">
        <v>406</v>
      </c>
      <c r="AS75" s="355" t="s">
        <v>406</v>
      </c>
      <c r="AT75" s="355" t="s">
        <v>406</v>
      </c>
      <c r="AU75" s="355" t="s">
        <v>406</v>
      </c>
      <c r="AV75" s="355" t="s">
        <v>406</v>
      </c>
      <c r="AW75" s="355" t="s">
        <v>406</v>
      </c>
      <c r="AX75" s="355" t="s">
        <v>406</v>
      </c>
      <c r="AY75" s="355" t="s">
        <v>406</v>
      </c>
      <c r="AZ75" s="355" t="s">
        <v>406</v>
      </c>
      <c r="BA75" s="355" t="s">
        <v>406</v>
      </c>
      <c r="BB75" s="355" t="s">
        <v>406</v>
      </c>
      <c r="BC75" s="355" t="s">
        <v>406</v>
      </c>
      <c r="BD75" s="355" t="s">
        <v>406</v>
      </c>
      <c r="BE75" s="355" t="s">
        <v>406</v>
      </c>
      <c r="BF75" s="355" t="s">
        <v>406</v>
      </c>
      <c r="BG75" s="355" t="s">
        <v>406</v>
      </c>
      <c r="BH75" s="355" t="s">
        <v>406</v>
      </c>
      <c r="BI75" s="355" t="s">
        <v>406</v>
      </c>
      <c r="BJ75" s="355" t="s">
        <v>406</v>
      </c>
      <c r="BK75" s="355" t="s">
        <v>406</v>
      </c>
      <c r="BL75" s="355">
        <v>841.95945386602375</v>
      </c>
      <c r="BM75" s="355">
        <v>923.39697544300452</v>
      </c>
      <c r="BN75" s="355">
        <v>881.47963975555842</v>
      </c>
      <c r="BO75" s="355">
        <v>931.3888730217202</v>
      </c>
      <c r="BP75" s="355">
        <v>1030.1810508655797</v>
      </c>
      <c r="BQ75" s="355">
        <v>1113.7787723499578</v>
      </c>
      <c r="BR75" s="355">
        <v>1204.9192431375104</v>
      </c>
      <c r="BS75" s="355">
        <v>1290.5435144397022</v>
      </c>
      <c r="BT75" s="355">
        <v>1337.6844203241628</v>
      </c>
      <c r="BU75" s="355">
        <v>1370.1775157641887</v>
      </c>
      <c r="BV75" s="355">
        <v>1369.1844522926485</v>
      </c>
      <c r="BW75" s="355">
        <v>1371.317221948774</v>
      </c>
      <c r="BX75" s="363">
        <v>1424.7041895758514</v>
      </c>
      <c r="BY75" s="363">
        <v>1509.1462558902842</v>
      </c>
      <c r="BZ75" s="356">
        <v>1595.4666924970775</v>
      </c>
    </row>
    <row r="76" spans="1:78" s="52" customFormat="1" x14ac:dyDescent="0.2">
      <c r="A76" s="386"/>
      <c r="B76" s="62" t="s">
        <v>453</v>
      </c>
      <c r="C76" s="45"/>
      <c r="D76" s="355" t="s">
        <v>406</v>
      </c>
      <c r="E76" s="355" t="s">
        <v>406</v>
      </c>
      <c r="F76" s="355" t="s">
        <v>406</v>
      </c>
      <c r="G76" s="355" t="s">
        <v>406</v>
      </c>
      <c r="H76" s="355" t="s">
        <v>406</v>
      </c>
      <c r="I76" s="355" t="s">
        <v>406</v>
      </c>
      <c r="J76" s="355" t="s">
        <v>406</v>
      </c>
      <c r="K76" s="355" t="s">
        <v>406</v>
      </c>
      <c r="L76" s="355" t="s">
        <v>406</v>
      </c>
      <c r="M76" s="355" t="s">
        <v>406</v>
      </c>
      <c r="N76" s="355" t="s">
        <v>406</v>
      </c>
      <c r="O76" s="355" t="s">
        <v>406</v>
      </c>
      <c r="P76" s="355" t="s">
        <v>406</v>
      </c>
      <c r="Q76" s="355" t="s">
        <v>406</v>
      </c>
      <c r="R76" s="355" t="s">
        <v>406</v>
      </c>
      <c r="S76" s="355" t="s">
        <v>406</v>
      </c>
      <c r="T76" s="355" t="s">
        <v>406</v>
      </c>
      <c r="U76" s="355" t="s">
        <v>406</v>
      </c>
      <c r="V76" s="355" t="s">
        <v>406</v>
      </c>
      <c r="W76" s="355" t="s">
        <v>406</v>
      </c>
      <c r="X76" s="355" t="s">
        <v>406</v>
      </c>
      <c r="Y76" s="355" t="s">
        <v>406</v>
      </c>
      <c r="Z76" s="355" t="s">
        <v>406</v>
      </c>
      <c r="AA76" s="355" t="s">
        <v>406</v>
      </c>
      <c r="AB76" s="355" t="s">
        <v>406</v>
      </c>
      <c r="AC76" s="355" t="s">
        <v>406</v>
      </c>
      <c r="AD76" s="355" t="s">
        <v>406</v>
      </c>
      <c r="AE76" s="355" t="s">
        <v>406</v>
      </c>
      <c r="AF76" s="355" t="s">
        <v>406</v>
      </c>
      <c r="AG76" s="355" t="s">
        <v>406</v>
      </c>
      <c r="AH76" s="355" t="s">
        <v>406</v>
      </c>
      <c r="AI76" s="355" t="s">
        <v>406</v>
      </c>
      <c r="AJ76" s="355" t="s">
        <v>406</v>
      </c>
      <c r="AK76" s="355" t="s">
        <v>406</v>
      </c>
      <c r="AL76" s="355" t="s">
        <v>406</v>
      </c>
      <c r="AM76" s="355" t="s">
        <v>406</v>
      </c>
      <c r="AN76" s="355" t="s">
        <v>406</v>
      </c>
      <c r="AO76" s="355" t="s">
        <v>406</v>
      </c>
      <c r="AP76" s="355" t="s">
        <v>406</v>
      </c>
      <c r="AQ76" s="355" t="s">
        <v>406</v>
      </c>
      <c r="AR76" s="355" t="s">
        <v>406</v>
      </c>
      <c r="AS76" s="355" t="s">
        <v>406</v>
      </c>
      <c r="AT76" s="355" t="s">
        <v>406</v>
      </c>
      <c r="AU76" s="355" t="s">
        <v>406</v>
      </c>
      <c r="AV76" s="355" t="s">
        <v>406</v>
      </c>
      <c r="AW76" s="355" t="s">
        <v>406</v>
      </c>
      <c r="AX76" s="355" t="s">
        <v>406</v>
      </c>
      <c r="AY76" s="355" t="s">
        <v>406</v>
      </c>
      <c r="AZ76" s="355" t="s">
        <v>406</v>
      </c>
      <c r="BA76" s="355" t="s">
        <v>406</v>
      </c>
      <c r="BB76" s="355" t="s">
        <v>406</v>
      </c>
      <c r="BC76" s="355" t="s">
        <v>406</v>
      </c>
      <c r="BD76" s="355" t="s">
        <v>406</v>
      </c>
      <c r="BE76" s="355" t="s">
        <v>406</v>
      </c>
      <c r="BF76" s="355" t="s">
        <v>406</v>
      </c>
      <c r="BG76" s="355" t="s">
        <v>406</v>
      </c>
      <c r="BH76" s="355" t="s">
        <v>406</v>
      </c>
      <c r="BI76" s="355" t="s">
        <v>406</v>
      </c>
      <c r="BJ76" s="355" t="s">
        <v>406</v>
      </c>
      <c r="BK76" s="355" t="s">
        <v>406</v>
      </c>
      <c r="BL76" s="355">
        <v>1999.5223525120987</v>
      </c>
      <c r="BM76" s="355">
        <v>2759.1270856477427</v>
      </c>
      <c r="BN76" s="355">
        <v>3561.7978481810178</v>
      </c>
      <c r="BO76" s="355">
        <v>4207.325391854235</v>
      </c>
      <c r="BP76" s="355">
        <v>4655.2795689848854</v>
      </c>
      <c r="BQ76" s="355">
        <v>5156.440901327378</v>
      </c>
      <c r="BR76" s="355">
        <v>5553.7133597036718</v>
      </c>
      <c r="BS76" s="355">
        <v>5690.9338994487962</v>
      </c>
      <c r="BT76" s="355">
        <v>5383.8579086581121</v>
      </c>
      <c r="BU76" s="355">
        <v>5076.7365959881172</v>
      </c>
      <c r="BV76" s="355">
        <v>5457.2052883702108</v>
      </c>
      <c r="BW76" s="355">
        <v>5458.696092701457</v>
      </c>
      <c r="BX76" s="363">
        <v>5398.3416182343244</v>
      </c>
      <c r="BY76" s="363">
        <v>5320.7718054169527</v>
      </c>
      <c r="BZ76" s="356">
        <v>5230.3793461187406</v>
      </c>
    </row>
    <row r="77" spans="1:78" s="52" customFormat="1" ht="26.25" customHeight="1" x14ac:dyDescent="0.2">
      <c r="A77" s="386"/>
      <c r="B77" s="236" t="s">
        <v>418</v>
      </c>
      <c r="C77" s="45"/>
      <c r="D77" s="355">
        <v>0</v>
      </c>
      <c r="E77" s="355">
        <v>0</v>
      </c>
      <c r="F77" s="355">
        <v>0</v>
      </c>
      <c r="G77" s="355">
        <v>0</v>
      </c>
      <c r="H77" s="355">
        <v>0</v>
      </c>
      <c r="I77" s="355">
        <v>0</v>
      </c>
      <c r="J77" s="355">
        <v>0</v>
      </c>
      <c r="K77" s="355">
        <v>0</v>
      </c>
      <c r="L77" s="355">
        <v>0</v>
      </c>
      <c r="M77" s="355">
        <v>0</v>
      </c>
      <c r="N77" s="355">
        <v>0</v>
      </c>
      <c r="O77" s="355">
        <v>0</v>
      </c>
      <c r="P77" s="355">
        <v>0</v>
      </c>
      <c r="Q77" s="355">
        <v>0</v>
      </c>
      <c r="R77" s="355">
        <v>0</v>
      </c>
      <c r="S77" s="355">
        <v>0</v>
      </c>
      <c r="T77" s="355">
        <v>0</v>
      </c>
      <c r="U77" s="355">
        <v>0</v>
      </c>
      <c r="V77" s="355">
        <v>0</v>
      </c>
      <c r="W77" s="355">
        <v>0</v>
      </c>
      <c r="X77" s="355">
        <v>0</v>
      </c>
      <c r="Y77" s="355">
        <v>0</v>
      </c>
      <c r="Z77" s="355">
        <v>0</v>
      </c>
      <c r="AA77" s="355">
        <v>0</v>
      </c>
      <c r="AB77" s="355">
        <v>0</v>
      </c>
      <c r="AC77" s="355">
        <v>0</v>
      </c>
      <c r="AD77" s="355">
        <v>0</v>
      </c>
      <c r="AE77" s="355">
        <v>0</v>
      </c>
      <c r="AF77" s="355">
        <v>0</v>
      </c>
      <c r="AG77" s="355">
        <v>0</v>
      </c>
      <c r="AH77" s="355">
        <v>1482.8570166003924</v>
      </c>
      <c r="AI77" s="355">
        <v>1394.3830540464087</v>
      </c>
      <c r="AJ77" s="355">
        <v>1510.6009757708669</v>
      </c>
      <c r="AK77" s="355">
        <v>2210.6444760846662</v>
      </c>
      <c r="AL77" s="355">
        <v>2647.8259020843047</v>
      </c>
      <c r="AM77" s="355">
        <v>2989.160038072911</v>
      </c>
      <c r="AN77" s="355">
        <v>3183.8283311589462</v>
      </c>
      <c r="AO77" s="355">
        <v>3379.1003141542983</v>
      </c>
      <c r="AP77" s="355">
        <v>3485.6644050207969</v>
      </c>
      <c r="AQ77" s="355">
        <v>3420.5579062571614</v>
      </c>
      <c r="AR77" s="355">
        <v>3716.4545063859432</v>
      </c>
      <c r="AS77" s="355">
        <v>3878.9889380782852</v>
      </c>
      <c r="AT77" s="355">
        <v>4074.6997244848417</v>
      </c>
      <c r="AU77" s="355">
        <v>4268.1288197180629</v>
      </c>
      <c r="AV77" s="355">
        <v>4543.5976539759831</v>
      </c>
      <c r="AW77" s="355">
        <v>5042.2452674943379</v>
      </c>
      <c r="AX77" s="355">
        <v>5316.6738835648284</v>
      </c>
      <c r="AY77" s="355">
        <v>5482.3687621801137</v>
      </c>
      <c r="AZ77" s="355">
        <v>5491.830616991756</v>
      </c>
      <c r="BA77" s="355">
        <v>5503.9229760150629</v>
      </c>
      <c r="BB77" s="355">
        <v>5517.6647292657235</v>
      </c>
      <c r="BC77" s="355">
        <v>5701.0097382381846</v>
      </c>
      <c r="BD77" s="355">
        <v>5878.7753567578902</v>
      </c>
      <c r="BE77" s="355">
        <v>6154.2699721467043</v>
      </c>
      <c r="BF77" s="355">
        <v>6450.8094660188272</v>
      </c>
      <c r="BG77" s="355">
        <v>5860.1083851755493</v>
      </c>
      <c r="BH77" s="355">
        <v>5840.770381839835</v>
      </c>
      <c r="BI77" s="355">
        <v>5711.5407537981364</v>
      </c>
      <c r="BJ77" s="355">
        <v>5899.1389285581399</v>
      </c>
      <c r="BK77" s="355">
        <v>5829.7870315081072</v>
      </c>
      <c r="BL77" s="355">
        <v>6351.7472451499052</v>
      </c>
      <c r="BM77" s="355">
        <v>6554.8249992494821</v>
      </c>
      <c r="BN77" s="355">
        <v>6645.5914493528498</v>
      </c>
      <c r="BO77" s="355">
        <v>6873.5143555607683</v>
      </c>
      <c r="BP77" s="355">
        <v>6933.7605782651071</v>
      </c>
      <c r="BQ77" s="355">
        <v>6941.3423087371402</v>
      </c>
      <c r="BR77" s="355">
        <v>6877.7049833638448</v>
      </c>
      <c r="BS77" s="355">
        <v>6779.1637019142654</v>
      </c>
      <c r="BT77" s="355">
        <v>6428.3218570244708</v>
      </c>
      <c r="BU77" s="355">
        <v>6021.2409491495519</v>
      </c>
      <c r="BV77" s="355">
        <v>5581.3552377625374</v>
      </c>
      <c r="BW77" s="355">
        <v>5263.1215717147252</v>
      </c>
      <c r="BX77" s="363">
        <v>5140.7142551301058</v>
      </c>
      <c r="BY77" s="363">
        <v>5213.1352403827541</v>
      </c>
      <c r="BZ77" s="356">
        <v>5342.2748056454993</v>
      </c>
    </row>
    <row r="78" spans="1:78" s="52" customFormat="1" x14ac:dyDescent="0.2">
      <c r="A78" s="386"/>
      <c r="B78" s="236" t="s">
        <v>419</v>
      </c>
      <c r="C78" s="45"/>
      <c r="D78" s="355">
        <v>0</v>
      </c>
      <c r="E78" s="355">
        <v>0</v>
      </c>
      <c r="F78" s="355">
        <v>0</v>
      </c>
      <c r="G78" s="355">
        <v>0</v>
      </c>
      <c r="H78" s="355">
        <v>0</v>
      </c>
      <c r="I78" s="355">
        <v>0</v>
      </c>
      <c r="J78" s="355">
        <v>0</v>
      </c>
      <c r="K78" s="355">
        <v>0</v>
      </c>
      <c r="L78" s="355">
        <v>0</v>
      </c>
      <c r="M78" s="355">
        <v>0</v>
      </c>
      <c r="N78" s="355">
        <v>0</v>
      </c>
      <c r="O78" s="355">
        <v>0</v>
      </c>
      <c r="P78" s="355">
        <v>0</v>
      </c>
      <c r="Q78" s="355">
        <v>0</v>
      </c>
      <c r="R78" s="355">
        <v>0</v>
      </c>
      <c r="S78" s="355">
        <v>0</v>
      </c>
      <c r="T78" s="355">
        <v>0</v>
      </c>
      <c r="U78" s="355">
        <v>0</v>
      </c>
      <c r="V78" s="355">
        <v>0</v>
      </c>
      <c r="W78" s="355">
        <v>0</v>
      </c>
      <c r="X78" s="355">
        <v>0</v>
      </c>
      <c r="Y78" s="355">
        <v>0</v>
      </c>
      <c r="Z78" s="355">
        <v>0</v>
      </c>
      <c r="AA78" s="355">
        <v>0</v>
      </c>
      <c r="AB78" s="355">
        <v>0</v>
      </c>
      <c r="AC78" s="355">
        <v>0</v>
      </c>
      <c r="AD78" s="355">
        <v>0</v>
      </c>
      <c r="AE78" s="355">
        <v>0</v>
      </c>
      <c r="AF78" s="355">
        <v>0</v>
      </c>
      <c r="AG78" s="355">
        <v>0</v>
      </c>
      <c r="AH78" s="355">
        <v>1848.42382953423</v>
      </c>
      <c r="AI78" s="355">
        <v>1740.1889058497873</v>
      </c>
      <c r="AJ78" s="355">
        <v>1886.4439680075627</v>
      </c>
      <c r="AK78" s="355">
        <v>2759.3657316999302</v>
      </c>
      <c r="AL78" s="355">
        <v>3306.1215770381768</v>
      </c>
      <c r="AM78" s="355">
        <v>3731.2550659027061</v>
      </c>
      <c r="AN78" s="355">
        <v>3972.4472616157686</v>
      </c>
      <c r="AO78" s="355">
        <v>4216.0441828051289</v>
      </c>
      <c r="AP78" s="355">
        <v>4353.9105007674525</v>
      </c>
      <c r="AQ78" s="355">
        <v>4269.5509715767548</v>
      </c>
      <c r="AR78" s="355">
        <v>3887.3510235045837</v>
      </c>
      <c r="AS78" s="355">
        <v>4149.4221553181151</v>
      </c>
      <c r="AT78" s="355">
        <v>4860.8741327904636</v>
      </c>
      <c r="AU78" s="355">
        <v>6279.168421522133</v>
      </c>
      <c r="AV78" s="355">
        <v>8097.8672016454175</v>
      </c>
      <c r="AW78" s="355">
        <v>9530.8247284695608</v>
      </c>
      <c r="AX78" s="355">
        <v>10471.749890677393</v>
      </c>
      <c r="AY78" s="355">
        <v>11010.425325146049</v>
      </c>
      <c r="AZ78" s="355">
        <v>11165.164726148332</v>
      </c>
      <c r="BA78" s="355">
        <v>10735.196901379053</v>
      </c>
      <c r="BB78" s="355">
        <v>10332.795468413035</v>
      </c>
      <c r="BC78" s="355">
        <v>10078.889547365057</v>
      </c>
      <c r="BD78" s="355">
        <v>9718.0227729023482</v>
      </c>
      <c r="BE78" s="355">
        <v>9841.7300892087205</v>
      </c>
      <c r="BF78" s="355">
        <v>10592.291478314211</v>
      </c>
      <c r="BG78" s="355">
        <v>10436.711125098804</v>
      </c>
      <c r="BH78" s="355">
        <v>11055.133623680664</v>
      </c>
      <c r="BI78" s="355">
        <v>11718.911339790118</v>
      </c>
      <c r="BJ78" s="355">
        <v>12109.054382007156</v>
      </c>
      <c r="BK78" s="355">
        <v>12797.436268400741</v>
      </c>
      <c r="BL78" s="355">
        <v>13386.231723525181</v>
      </c>
      <c r="BM78" s="355">
        <v>16183.098208201067</v>
      </c>
      <c r="BN78" s="355">
        <v>17290.449556442461</v>
      </c>
      <c r="BO78" s="355">
        <v>18257.0635562315</v>
      </c>
      <c r="BP78" s="355">
        <v>18849.764359193279</v>
      </c>
      <c r="BQ78" s="355">
        <v>18695.793697998932</v>
      </c>
      <c r="BR78" s="355">
        <v>18546.552733815428</v>
      </c>
      <c r="BS78" s="355">
        <v>18399.297485845989</v>
      </c>
      <c r="BT78" s="355">
        <v>17379.047789818993</v>
      </c>
      <c r="BU78" s="355">
        <v>16359.144902174701</v>
      </c>
      <c r="BV78" s="355">
        <v>17911.715559840981</v>
      </c>
      <c r="BW78" s="355">
        <v>18003.456733077106</v>
      </c>
      <c r="BX78" s="363">
        <v>17330.838984390146</v>
      </c>
      <c r="BY78" s="363">
        <v>17379.191811318167</v>
      </c>
      <c r="BZ78" s="356">
        <v>17383.850771895242</v>
      </c>
    </row>
    <row r="79" spans="1:78" s="52" customFormat="1" ht="26.25" customHeight="1" x14ac:dyDescent="0.2">
      <c r="A79" s="236"/>
      <c r="B79" s="236" t="s">
        <v>420</v>
      </c>
      <c r="C79" s="45"/>
      <c r="D79" s="355"/>
      <c r="E79" s="355"/>
      <c r="F79" s="355"/>
      <c r="G79" s="355"/>
      <c r="H79" s="355"/>
      <c r="I79" s="355"/>
      <c r="J79" s="355"/>
      <c r="K79" s="355"/>
      <c r="L79" s="355"/>
      <c r="M79" s="355"/>
      <c r="N79" s="355"/>
      <c r="O79" s="355"/>
      <c r="P79" s="355"/>
      <c r="Q79" s="355"/>
      <c r="R79" s="355"/>
      <c r="S79" s="355"/>
      <c r="T79" s="355"/>
      <c r="U79" s="355"/>
      <c r="V79" s="355"/>
      <c r="W79" s="355"/>
      <c r="X79" s="355"/>
      <c r="Y79" s="355"/>
      <c r="Z79" s="355"/>
      <c r="AA79" s="355"/>
      <c r="AB79" s="355"/>
      <c r="AC79" s="355"/>
      <c r="AD79" s="355"/>
      <c r="AE79" s="355"/>
      <c r="AF79" s="355"/>
      <c r="AG79" s="355"/>
      <c r="AH79" s="355"/>
      <c r="AI79" s="355"/>
      <c r="AJ79" s="355"/>
      <c r="AK79" s="355"/>
      <c r="AL79" s="355"/>
      <c r="AM79" s="355"/>
      <c r="AN79" s="355"/>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55"/>
      <c r="BM79" s="355"/>
      <c r="BN79" s="355"/>
      <c r="BO79" s="355"/>
      <c r="BP79" s="355"/>
      <c r="BQ79" s="355"/>
      <c r="BR79" s="355"/>
      <c r="BS79" s="355"/>
      <c r="BT79" s="355"/>
      <c r="BU79" s="355"/>
      <c r="BV79" s="355"/>
      <c r="BW79" s="355"/>
      <c r="BX79" s="363"/>
      <c r="BY79" s="363"/>
      <c r="BZ79" s="356"/>
    </row>
    <row r="80" spans="1:78" s="52" customFormat="1" x14ac:dyDescent="0.2">
      <c r="A80" s="45"/>
      <c r="B80" s="120" t="s">
        <v>454</v>
      </c>
      <c r="C80" s="45"/>
      <c r="D80" s="355">
        <v>0</v>
      </c>
      <c r="E80" s="355">
        <v>0</v>
      </c>
      <c r="F80" s="355">
        <v>0</v>
      </c>
      <c r="G80" s="355">
        <v>0</v>
      </c>
      <c r="H80" s="355">
        <v>0</v>
      </c>
      <c r="I80" s="355">
        <v>0</v>
      </c>
      <c r="J80" s="355">
        <v>0</v>
      </c>
      <c r="K80" s="355">
        <v>0</v>
      </c>
      <c r="L80" s="355">
        <v>0</v>
      </c>
      <c r="M80" s="355">
        <v>0</v>
      </c>
      <c r="N80" s="355">
        <v>0</v>
      </c>
      <c r="O80" s="355">
        <v>0</v>
      </c>
      <c r="P80" s="355">
        <v>0</v>
      </c>
      <c r="Q80" s="355">
        <v>0</v>
      </c>
      <c r="R80" s="355">
        <v>0</v>
      </c>
      <c r="S80" s="355">
        <v>0</v>
      </c>
      <c r="T80" s="355">
        <v>0</v>
      </c>
      <c r="U80" s="355">
        <v>0</v>
      </c>
      <c r="V80" s="355">
        <v>0</v>
      </c>
      <c r="W80" s="355">
        <v>0</v>
      </c>
      <c r="X80" s="355">
        <v>0</v>
      </c>
      <c r="Y80" s="355">
        <v>0</v>
      </c>
      <c r="Z80" s="355">
        <v>0</v>
      </c>
      <c r="AA80" s="355">
        <v>0</v>
      </c>
      <c r="AB80" s="355">
        <v>0</v>
      </c>
      <c r="AC80" s="355">
        <v>0</v>
      </c>
      <c r="AD80" s="355">
        <v>0</v>
      </c>
      <c r="AE80" s="355">
        <v>0</v>
      </c>
      <c r="AF80" s="355">
        <v>0</v>
      </c>
      <c r="AG80" s="355">
        <v>0</v>
      </c>
      <c r="AH80" s="355">
        <v>1482.8570166003924</v>
      </c>
      <c r="AI80" s="355">
        <v>1394.3830540464087</v>
      </c>
      <c r="AJ80" s="355">
        <v>1510.6009757708669</v>
      </c>
      <c r="AK80" s="355">
        <v>2210.6444760846662</v>
      </c>
      <c r="AL80" s="355">
        <v>2647.8259020843047</v>
      </c>
      <c r="AM80" s="355">
        <v>2989.160038072911</v>
      </c>
      <c r="AN80" s="355">
        <v>3183.8283311589462</v>
      </c>
      <c r="AO80" s="355">
        <v>3379.1003141542983</v>
      </c>
      <c r="AP80" s="355">
        <v>3485.6644050207969</v>
      </c>
      <c r="AQ80" s="355">
        <v>3420.5579062571614</v>
      </c>
      <c r="AR80" s="355">
        <v>3716.4545063859432</v>
      </c>
      <c r="AS80" s="355">
        <v>3878.9889380782852</v>
      </c>
      <c r="AT80" s="355">
        <v>4074.6997244848417</v>
      </c>
      <c r="AU80" s="355">
        <v>4268.1288197180629</v>
      </c>
      <c r="AV80" s="355">
        <v>4543.5976539759831</v>
      </c>
      <c r="AW80" s="355">
        <v>5042.2452674943379</v>
      </c>
      <c r="AX80" s="355">
        <v>5316.6738835648284</v>
      </c>
      <c r="AY80" s="355">
        <v>5482.3687621801137</v>
      </c>
      <c r="AZ80" s="355">
        <v>5491.830616991756</v>
      </c>
      <c r="BA80" s="355">
        <v>5503.9229760150629</v>
      </c>
      <c r="BB80" s="355">
        <v>5517.6647292657235</v>
      </c>
      <c r="BC80" s="355">
        <v>5701.0097382381846</v>
      </c>
      <c r="BD80" s="355">
        <v>5878.7753567578902</v>
      </c>
      <c r="BE80" s="355">
        <v>6154.2699721467043</v>
      </c>
      <c r="BF80" s="355">
        <v>6450.8094660188272</v>
      </c>
      <c r="BG80" s="355">
        <v>5860.1083851755493</v>
      </c>
      <c r="BH80" s="355">
        <v>5840.770381839835</v>
      </c>
      <c r="BI80" s="355">
        <v>5711.5407537981364</v>
      </c>
      <c r="BJ80" s="355">
        <v>5899.1389285581399</v>
      </c>
      <c r="BK80" s="355">
        <v>5829.7870315081072</v>
      </c>
      <c r="BL80" s="355">
        <v>6351.7472451499052</v>
      </c>
      <c r="BM80" s="355">
        <v>6554.8249992494821</v>
      </c>
      <c r="BN80" s="355">
        <v>6645.5914493528498</v>
      </c>
      <c r="BO80" s="355">
        <v>6873.5143555607683</v>
      </c>
      <c r="BP80" s="355">
        <v>6933.7605782651071</v>
      </c>
      <c r="BQ80" s="355">
        <v>6941.3423087371402</v>
      </c>
      <c r="BR80" s="355">
        <v>6877.7049833638448</v>
      </c>
      <c r="BS80" s="355">
        <v>6779.1637019142654</v>
      </c>
      <c r="BT80" s="355">
        <v>6428.3218570244708</v>
      </c>
      <c r="BU80" s="355"/>
      <c r="BV80" s="355"/>
      <c r="BW80" s="355"/>
      <c r="BX80" s="363"/>
      <c r="BY80" s="363"/>
      <c r="BZ80" s="356"/>
    </row>
    <row r="81" spans="1:78" s="52" customFormat="1" x14ac:dyDescent="0.2">
      <c r="A81" s="45"/>
      <c r="B81" s="120" t="s">
        <v>366</v>
      </c>
      <c r="C81" s="45"/>
      <c r="D81" s="355">
        <v>0</v>
      </c>
      <c r="E81" s="355">
        <v>0</v>
      </c>
      <c r="F81" s="355">
        <v>0</v>
      </c>
      <c r="G81" s="355">
        <v>0</v>
      </c>
      <c r="H81" s="355">
        <v>0</v>
      </c>
      <c r="I81" s="355">
        <v>0</v>
      </c>
      <c r="J81" s="355">
        <v>0</v>
      </c>
      <c r="K81" s="355">
        <v>0</v>
      </c>
      <c r="L81" s="355">
        <v>0</v>
      </c>
      <c r="M81" s="355">
        <v>0</v>
      </c>
      <c r="N81" s="355">
        <v>0</v>
      </c>
      <c r="O81" s="355">
        <v>0</v>
      </c>
      <c r="P81" s="355">
        <v>0</v>
      </c>
      <c r="Q81" s="355">
        <v>0</v>
      </c>
      <c r="R81" s="355">
        <v>0</v>
      </c>
      <c r="S81" s="355">
        <v>0</v>
      </c>
      <c r="T81" s="355">
        <v>0</v>
      </c>
      <c r="U81" s="355">
        <v>0</v>
      </c>
      <c r="V81" s="355">
        <v>0</v>
      </c>
      <c r="W81" s="355">
        <v>0</v>
      </c>
      <c r="X81" s="355">
        <v>0</v>
      </c>
      <c r="Y81" s="355">
        <v>0</v>
      </c>
      <c r="Z81" s="355">
        <v>0</v>
      </c>
      <c r="AA81" s="355">
        <v>0</v>
      </c>
      <c r="AB81" s="355">
        <v>0</v>
      </c>
      <c r="AC81" s="355">
        <v>0</v>
      </c>
      <c r="AD81" s="355">
        <v>0</v>
      </c>
      <c r="AE81" s="355">
        <v>0</v>
      </c>
      <c r="AF81" s="355">
        <v>0</v>
      </c>
      <c r="AG81" s="355">
        <v>0</v>
      </c>
      <c r="AH81" s="355">
        <v>237.93556884417498</v>
      </c>
      <c r="AI81" s="355">
        <v>222.99395501282527</v>
      </c>
      <c r="AJ81" s="355">
        <v>240.8963263144044</v>
      </c>
      <c r="AK81" s="355">
        <v>353.58915709533858</v>
      </c>
      <c r="AL81" s="355">
        <v>423.10973406822455</v>
      </c>
      <c r="AM81" s="355">
        <v>477.33396988499987</v>
      </c>
      <c r="AN81" s="355">
        <v>509.75565820906957</v>
      </c>
      <c r="AO81" s="355">
        <v>538.75761434871515</v>
      </c>
      <c r="AP81" s="355">
        <v>557.75962567776048</v>
      </c>
      <c r="AQ81" s="355">
        <v>546.69594680158127</v>
      </c>
      <c r="AR81" s="355">
        <v>448.47648946575839</v>
      </c>
      <c r="AS81" s="355">
        <v>573.42365678086026</v>
      </c>
      <c r="AT81" s="355">
        <v>728.65736452564443</v>
      </c>
      <c r="AU81" s="355">
        <v>912.00548740140607</v>
      </c>
      <c r="AV81" s="355">
        <v>1169.8955874766934</v>
      </c>
      <c r="AW81" s="355">
        <v>1523.4750993882485</v>
      </c>
      <c r="AX81" s="355">
        <v>1934.1688903818656</v>
      </c>
      <c r="AY81" s="355">
        <v>2185.1044721027133</v>
      </c>
      <c r="AZ81" s="355">
        <v>2388.9929042861677</v>
      </c>
      <c r="BA81" s="355">
        <v>2590.9624644056262</v>
      </c>
      <c r="BB81" s="355">
        <v>2816.7122116356427</v>
      </c>
      <c r="BC81" s="355">
        <v>3057.0678493680116</v>
      </c>
      <c r="BD81" s="355">
        <v>3218.1504200940067</v>
      </c>
      <c r="BE81" s="355">
        <v>3494.5375020533456</v>
      </c>
      <c r="BF81" s="355">
        <v>4045.52336439907</v>
      </c>
      <c r="BG81" s="355">
        <v>3915.594410359146</v>
      </c>
      <c r="BH81" s="355">
        <v>4111.128129095905</v>
      </c>
      <c r="BI81" s="355">
        <v>4345.7182876038469</v>
      </c>
      <c r="BJ81" s="355">
        <v>4563.6759126848401</v>
      </c>
      <c r="BK81" s="355">
        <v>4731.9667148485478</v>
      </c>
      <c r="BL81" s="355">
        <v>4898.4252045805497</v>
      </c>
      <c r="BM81" s="355">
        <v>5478.966079309721</v>
      </c>
      <c r="BN81" s="355">
        <v>5715.3262519882855</v>
      </c>
      <c r="BO81" s="355">
        <v>6022.707120041383</v>
      </c>
      <c r="BP81" s="355">
        <v>6190.2504329164167</v>
      </c>
      <c r="BQ81" s="355">
        <v>6265.3905158012394</v>
      </c>
      <c r="BR81" s="355">
        <v>6803.1360475796973</v>
      </c>
      <c r="BS81" s="355">
        <v>7232.8634278517893</v>
      </c>
      <c r="BT81" s="355">
        <v>7125.0183142374744</v>
      </c>
      <c r="BU81" s="355"/>
      <c r="BV81" s="355"/>
      <c r="BW81" s="355"/>
      <c r="BX81" s="363"/>
      <c r="BY81" s="363"/>
      <c r="BZ81" s="356"/>
    </row>
    <row r="82" spans="1:78" s="52" customFormat="1" x14ac:dyDescent="0.2">
      <c r="A82" s="45"/>
      <c r="B82" s="120" t="s">
        <v>422</v>
      </c>
      <c r="C82" s="45"/>
      <c r="D82" s="355">
        <v>0</v>
      </c>
      <c r="E82" s="355">
        <v>0</v>
      </c>
      <c r="F82" s="355">
        <v>0</v>
      </c>
      <c r="G82" s="355">
        <v>0</v>
      </c>
      <c r="H82" s="355">
        <v>0</v>
      </c>
      <c r="I82" s="355">
        <v>0</v>
      </c>
      <c r="J82" s="355">
        <v>0</v>
      </c>
      <c r="K82" s="355">
        <v>0</v>
      </c>
      <c r="L82" s="355">
        <v>0</v>
      </c>
      <c r="M82" s="355">
        <v>0</v>
      </c>
      <c r="N82" s="355">
        <v>0</v>
      </c>
      <c r="O82" s="355">
        <v>0</v>
      </c>
      <c r="P82" s="355">
        <v>0</v>
      </c>
      <c r="Q82" s="355">
        <v>0</v>
      </c>
      <c r="R82" s="355">
        <v>0</v>
      </c>
      <c r="S82" s="355">
        <v>0</v>
      </c>
      <c r="T82" s="355">
        <v>0</v>
      </c>
      <c r="U82" s="355">
        <v>0</v>
      </c>
      <c r="V82" s="355">
        <v>0</v>
      </c>
      <c r="W82" s="355">
        <v>0</v>
      </c>
      <c r="X82" s="355">
        <v>0</v>
      </c>
      <c r="Y82" s="355">
        <v>0</v>
      </c>
      <c r="Z82" s="355">
        <v>0</v>
      </c>
      <c r="AA82" s="355">
        <v>0</v>
      </c>
      <c r="AB82" s="355">
        <v>0</v>
      </c>
      <c r="AC82" s="355">
        <v>0</v>
      </c>
      <c r="AD82" s="355">
        <v>0</v>
      </c>
      <c r="AE82" s="355">
        <v>0</v>
      </c>
      <c r="AF82" s="355">
        <v>0</v>
      </c>
      <c r="AG82" s="355">
        <v>0</v>
      </c>
      <c r="AH82" s="355">
        <v>776.62415264718925</v>
      </c>
      <c r="AI82" s="355">
        <v>731.25855106498716</v>
      </c>
      <c r="AJ82" s="355">
        <v>793.64373371601221</v>
      </c>
      <c r="AK82" s="355">
        <v>1160.2187730360904</v>
      </c>
      <c r="AL82" s="355">
        <v>1390.6341681809788</v>
      </c>
      <c r="AM82" s="355">
        <v>1569.4632934855906</v>
      </c>
      <c r="AN82" s="355">
        <v>1670.3986290668349</v>
      </c>
      <c r="AO82" s="355">
        <v>1773.5734669966669</v>
      </c>
      <c r="AP82" s="355">
        <v>1830.9866455945789</v>
      </c>
      <c r="AQ82" s="355">
        <v>1794.8807297319495</v>
      </c>
      <c r="AR82" s="355">
        <v>1235.8788480850385</v>
      </c>
      <c r="AS82" s="355">
        <v>1376.1078981244441</v>
      </c>
      <c r="AT82" s="355">
        <v>1655.4256784622378</v>
      </c>
      <c r="AU82" s="355">
        <v>2144.4895381977417</v>
      </c>
      <c r="AV82" s="355">
        <v>2645.6940358893853</v>
      </c>
      <c r="AW82" s="355">
        <v>3082.7613100991443</v>
      </c>
      <c r="AX82" s="355">
        <v>3404.8845443194805</v>
      </c>
      <c r="AY82" s="355">
        <v>3655.5840625560268</v>
      </c>
      <c r="AZ82" s="355">
        <v>3808.746702601095</v>
      </c>
      <c r="BA82" s="355">
        <v>3797.1921785243439</v>
      </c>
      <c r="BB82" s="355">
        <v>3801.8986575461799</v>
      </c>
      <c r="BC82" s="355">
        <v>3875.413828235517</v>
      </c>
      <c r="BD82" s="355">
        <v>3677.217097053257</v>
      </c>
      <c r="BE82" s="355">
        <v>3694.3777652895683</v>
      </c>
      <c r="BF82" s="355">
        <v>3861.7675297619621</v>
      </c>
      <c r="BG82" s="355">
        <v>3963.3316802062882</v>
      </c>
      <c r="BH82" s="355">
        <v>4149.164402733506</v>
      </c>
      <c r="BI82" s="355">
        <v>4408.668865227748</v>
      </c>
      <c r="BJ82" s="355">
        <v>4461.2230738500239</v>
      </c>
      <c r="BK82" s="355">
        <v>4653.4535052493657</v>
      </c>
      <c r="BL82" s="355">
        <v>4757.4938159962921</v>
      </c>
      <c r="BM82" s="355">
        <v>5382.6564540918853</v>
      </c>
      <c r="BN82" s="355">
        <v>5755.6398190918198</v>
      </c>
      <c r="BO82" s="355">
        <v>6044.3002126592237</v>
      </c>
      <c r="BP82" s="355">
        <v>6136.1053580193748</v>
      </c>
      <c r="BQ82" s="355">
        <v>6037.6002532018438</v>
      </c>
      <c r="BR82" s="355">
        <v>5851.2160819159635</v>
      </c>
      <c r="BS82" s="355">
        <v>5678.6817492911696</v>
      </c>
      <c r="BT82" s="355">
        <v>5256.8304935351634</v>
      </c>
      <c r="BU82" s="355"/>
      <c r="BV82" s="355"/>
      <c r="BW82" s="355"/>
      <c r="BX82" s="363"/>
      <c r="BY82" s="363"/>
      <c r="BZ82" s="356"/>
    </row>
    <row r="83" spans="1:78" s="52" customFormat="1" x14ac:dyDescent="0.2">
      <c r="A83" s="310"/>
      <c r="B83" s="120" t="s">
        <v>322</v>
      </c>
      <c r="C83" s="45"/>
      <c r="D83" s="355">
        <v>0</v>
      </c>
      <c r="E83" s="355">
        <v>0</v>
      </c>
      <c r="F83" s="355">
        <v>0</v>
      </c>
      <c r="G83" s="355">
        <v>0</v>
      </c>
      <c r="H83" s="355">
        <v>0</v>
      </c>
      <c r="I83" s="355">
        <v>0</v>
      </c>
      <c r="J83" s="355">
        <v>0</v>
      </c>
      <c r="K83" s="355">
        <v>0</v>
      </c>
      <c r="L83" s="355">
        <v>0</v>
      </c>
      <c r="M83" s="355">
        <v>0</v>
      </c>
      <c r="N83" s="355">
        <v>0</v>
      </c>
      <c r="O83" s="355">
        <v>0</v>
      </c>
      <c r="P83" s="355">
        <v>0</v>
      </c>
      <c r="Q83" s="355">
        <v>0</v>
      </c>
      <c r="R83" s="355">
        <v>0</v>
      </c>
      <c r="S83" s="355">
        <v>0</v>
      </c>
      <c r="T83" s="355">
        <v>0</v>
      </c>
      <c r="U83" s="355">
        <v>0</v>
      </c>
      <c r="V83" s="355">
        <v>0</v>
      </c>
      <c r="W83" s="355">
        <v>0</v>
      </c>
      <c r="X83" s="355">
        <v>0</v>
      </c>
      <c r="Y83" s="355">
        <v>0</v>
      </c>
      <c r="Z83" s="355">
        <v>0</v>
      </c>
      <c r="AA83" s="355">
        <v>0</v>
      </c>
      <c r="AB83" s="355">
        <v>0</v>
      </c>
      <c r="AC83" s="355">
        <v>0</v>
      </c>
      <c r="AD83" s="355">
        <v>0</v>
      </c>
      <c r="AE83" s="355">
        <v>0</v>
      </c>
      <c r="AF83" s="355">
        <v>0</v>
      </c>
      <c r="AG83" s="355">
        <v>0</v>
      </c>
      <c r="AH83" s="355">
        <v>775.09898080608536</v>
      </c>
      <c r="AI83" s="355">
        <v>730.60396947111121</v>
      </c>
      <c r="AJ83" s="355">
        <v>791.85095336129518</v>
      </c>
      <c r="AK83" s="355">
        <v>1157.76706831926</v>
      </c>
      <c r="AL83" s="355">
        <v>1387.1520086100147</v>
      </c>
      <c r="AM83" s="355">
        <v>1565.7006021273066</v>
      </c>
      <c r="AN83" s="355">
        <v>1665.8982599356507</v>
      </c>
      <c r="AO83" s="355">
        <v>1769.5114157452615</v>
      </c>
      <c r="AP83" s="355">
        <v>1826.6182380648258</v>
      </c>
      <c r="AQ83" s="355">
        <v>1792.1603442434471</v>
      </c>
      <c r="AR83" s="355">
        <v>1690.1713533332415</v>
      </c>
      <c r="AS83" s="355">
        <v>1623.8322441576806</v>
      </c>
      <c r="AT83" s="355">
        <v>1751.5341017599358</v>
      </c>
      <c r="AU83" s="355">
        <v>2400.2228296046255</v>
      </c>
      <c r="AV83" s="355">
        <v>3329.1985726278244</v>
      </c>
      <c r="AW83" s="355">
        <v>3685.9324323280966</v>
      </c>
      <c r="AX83" s="355">
        <v>3762.5789191754652</v>
      </c>
      <c r="AY83" s="355">
        <v>3532.6752861135665</v>
      </c>
      <c r="AZ83" s="355">
        <v>3186.8739117709561</v>
      </c>
      <c r="BA83" s="355">
        <v>2490.158982094928</v>
      </c>
      <c r="BB83" s="355">
        <v>2021.1418777810302</v>
      </c>
      <c r="BC83" s="355">
        <v>1731.5539485784464</v>
      </c>
      <c r="BD83" s="355">
        <v>1517.0594819000416</v>
      </c>
      <c r="BE83" s="355">
        <v>1381.8423503888826</v>
      </c>
      <c r="BF83" s="355">
        <v>1421.0644663716675</v>
      </c>
      <c r="BG83" s="355">
        <v>1262.8052580166161</v>
      </c>
      <c r="BH83" s="355">
        <v>1396.8838673073583</v>
      </c>
      <c r="BI83" s="355">
        <v>1451.9242356172765</v>
      </c>
      <c r="BJ83" s="355">
        <v>1510.9229366621807</v>
      </c>
      <c r="BK83" s="355">
        <v>1557.9539529699684</v>
      </c>
      <c r="BL83" s="355">
        <v>1763.6382919705263</v>
      </c>
      <c r="BM83" s="355">
        <v>2814.756914227306</v>
      </c>
      <c r="BN83" s="355">
        <v>2784.2233468515938</v>
      </c>
      <c r="BO83" s="355">
        <v>2865.7227115967721</v>
      </c>
      <c r="BP83" s="355">
        <v>2889.6681373443321</v>
      </c>
      <c r="BQ83" s="355">
        <v>2498.3743569109806</v>
      </c>
      <c r="BR83" s="355">
        <v>1832.9775998501616</v>
      </c>
      <c r="BS83" s="355">
        <v>1427.1048761733277</v>
      </c>
      <c r="BT83" s="355">
        <v>1148.4357553286179</v>
      </c>
      <c r="BU83" s="355"/>
      <c r="BV83" s="355"/>
      <c r="BW83" s="355"/>
      <c r="BX83" s="363"/>
      <c r="BY83" s="363"/>
      <c r="BZ83" s="356"/>
    </row>
    <row r="84" spans="1:78" s="52" customFormat="1" x14ac:dyDescent="0.2">
      <c r="A84" s="45"/>
      <c r="B84" s="120" t="s">
        <v>423</v>
      </c>
      <c r="C84" s="45"/>
      <c r="D84" s="355">
        <v>0</v>
      </c>
      <c r="E84" s="355">
        <v>0</v>
      </c>
      <c r="F84" s="355">
        <v>0</v>
      </c>
      <c r="G84" s="355">
        <v>0</v>
      </c>
      <c r="H84" s="355">
        <v>0</v>
      </c>
      <c r="I84" s="355">
        <v>0</v>
      </c>
      <c r="J84" s="355">
        <v>0</v>
      </c>
      <c r="K84" s="355">
        <v>0</v>
      </c>
      <c r="L84" s="355">
        <v>0</v>
      </c>
      <c r="M84" s="355">
        <v>0</v>
      </c>
      <c r="N84" s="355">
        <v>0</v>
      </c>
      <c r="O84" s="355">
        <v>0</v>
      </c>
      <c r="P84" s="355">
        <v>0</v>
      </c>
      <c r="Q84" s="355">
        <v>0</v>
      </c>
      <c r="R84" s="355">
        <v>0</v>
      </c>
      <c r="S84" s="355">
        <v>0</v>
      </c>
      <c r="T84" s="355">
        <v>0</v>
      </c>
      <c r="U84" s="355">
        <v>0</v>
      </c>
      <c r="V84" s="355">
        <v>0</v>
      </c>
      <c r="W84" s="355">
        <v>0</v>
      </c>
      <c r="X84" s="355">
        <v>0</v>
      </c>
      <c r="Y84" s="355">
        <v>0</v>
      </c>
      <c r="Z84" s="355">
        <v>0</v>
      </c>
      <c r="AA84" s="355">
        <v>0</v>
      </c>
      <c r="AB84" s="355">
        <v>0</v>
      </c>
      <c r="AC84" s="355">
        <v>0</v>
      </c>
      <c r="AD84" s="355">
        <v>0</v>
      </c>
      <c r="AE84" s="355">
        <v>0</v>
      </c>
      <c r="AF84" s="355">
        <v>0</v>
      </c>
      <c r="AG84" s="355">
        <v>0</v>
      </c>
      <c r="AH84" s="355">
        <v>58.765127236780515</v>
      </c>
      <c r="AI84" s="355">
        <v>55.332430300863464</v>
      </c>
      <c r="AJ84" s="355">
        <v>60.052954615850552</v>
      </c>
      <c r="AK84" s="355">
        <v>87.790733249241086</v>
      </c>
      <c r="AL84" s="355">
        <v>105.22566617895845</v>
      </c>
      <c r="AM84" s="355">
        <v>118.75720040480923</v>
      </c>
      <c r="AN84" s="355">
        <v>126.39471440421406</v>
      </c>
      <c r="AO84" s="355">
        <v>134.20168571448596</v>
      </c>
      <c r="AP84" s="355">
        <v>138.5459914302869</v>
      </c>
      <c r="AQ84" s="355">
        <v>135.81395079977651</v>
      </c>
      <c r="AR84" s="355">
        <v>512.82433262054519</v>
      </c>
      <c r="AS84" s="355">
        <v>576.05835625513009</v>
      </c>
      <c r="AT84" s="355">
        <v>725.25698804264562</v>
      </c>
      <c r="AU84" s="355">
        <v>822.45056631835996</v>
      </c>
      <c r="AV84" s="355">
        <v>953.0790056515151</v>
      </c>
      <c r="AW84" s="355">
        <v>1238.6558866540715</v>
      </c>
      <c r="AX84" s="355">
        <v>1370.1175368005806</v>
      </c>
      <c r="AY84" s="355">
        <v>1637.0615043737412</v>
      </c>
      <c r="AZ84" s="355">
        <v>1780.5512074901137</v>
      </c>
      <c r="BA84" s="355">
        <v>1856.8832763541543</v>
      </c>
      <c r="BB84" s="355">
        <v>1693.042721450181</v>
      </c>
      <c r="BC84" s="355">
        <v>1414.8539211830835</v>
      </c>
      <c r="BD84" s="355">
        <v>1305.5957738550424</v>
      </c>
      <c r="BE84" s="355">
        <v>1270.9724714769245</v>
      </c>
      <c r="BF84" s="355">
        <v>1263.9361177815108</v>
      </c>
      <c r="BG84" s="355">
        <v>1294.9797765167532</v>
      </c>
      <c r="BH84" s="355">
        <v>1397.9572245438937</v>
      </c>
      <c r="BI84" s="355">
        <v>1512.599951341246</v>
      </c>
      <c r="BJ84" s="355">
        <v>1573.2324588101128</v>
      </c>
      <c r="BK84" s="355">
        <v>1854.0620953328585</v>
      </c>
      <c r="BL84" s="355">
        <v>1966.6744109778142</v>
      </c>
      <c r="BM84" s="355">
        <v>2506.7187605721565</v>
      </c>
      <c r="BN84" s="355">
        <v>3035.2601385107637</v>
      </c>
      <c r="BO84" s="355">
        <v>3324.3335119341195</v>
      </c>
      <c r="BP84" s="355">
        <v>3633.740430913153</v>
      </c>
      <c r="BQ84" s="355">
        <v>3894.4285720848648</v>
      </c>
      <c r="BR84" s="355">
        <v>4059.2230044696048</v>
      </c>
      <c r="BS84" s="355">
        <v>4060.6474325297027</v>
      </c>
      <c r="BT84" s="355">
        <v>3848.7632267177337</v>
      </c>
      <c r="BU84" s="355"/>
      <c r="BV84" s="355"/>
      <c r="BW84" s="355"/>
      <c r="BX84" s="363"/>
      <c r="BY84" s="363"/>
      <c r="BZ84" s="356"/>
    </row>
    <row r="85" spans="1:78" s="52" customFormat="1" ht="26.25" customHeight="1" x14ac:dyDescent="0.2">
      <c r="A85" s="45"/>
      <c r="B85" s="120" t="s">
        <v>419</v>
      </c>
      <c r="C85" s="45"/>
      <c r="D85" s="355">
        <v>0</v>
      </c>
      <c r="E85" s="355">
        <v>0</v>
      </c>
      <c r="F85" s="355">
        <v>0</v>
      </c>
      <c r="G85" s="355">
        <v>0</v>
      </c>
      <c r="H85" s="355">
        <v>0</v>
      </c>
      <c r="I85" s="355">
        <v>0</v>
      </c>
      <c r="J85" s="355">
        <v>0</v>
      </c>
      <c r="K85" s="355">
        <v>0</v>
      </c>
      <c r="L85" s="355">
        <v>0</v>
      </c>
      <c r="M85" s="355">
        <v>0</v>
      </c>
      <c r="N85" s="355">
        <v>0</v>
      </c>
      <c r="O85" s="355">
        <v>0</v>
      </c>
      <c r="P85" s="355">
        <v>0</v>
      </c>
      <c r="Q85" s="355">
        <v>0</v>
      </c>
      <c r="R85" s="355">
        <v>0</v>
      </c>
      <c r="S85" s="355">
        <v>0</v>
      </c>
      <c r="T85" s="355">
        <v>0</v>
      </c>
      <c r="U85" s="355">
        <v>0</v>
      </c>
      <c r="V85" s="355">
        <v>0</v>
      </c>
      <c r="W85" s="355">
        <v>0</v>
      </c>
      <c r="X85" s="355">
        <v>0</v>
      </c>
      <c r="Y85" s="355">
        <v>0</v>
      </c>
      <c r="Z85" s="355">
        <v>0</v>
      </c>
      <c r="AA85" s="355">
        <v>0</v>
      </c>
      <c r="AB85" s="355">
        <v>0</v>
      </c>
      <c r="AC85" s="355">
        <v>0</v>
      </c>
      <c r="AD85" s="355">
        <v>0</v>
      </c>
      <c r="AE85" s="355">
        <v>0</v>
      </c>
      <c r="AF85" s="355">
        <v>0</v>
      </c>
      <c r="AG85" s="355">
        <v>0</v>
      </c>
      <c r="AH85" s="355">
        <v>1848.42382953423</v>
      </c>
      <c r="AI85" s="355">
        <v>1740.1889058497873</v>
      </c>
      <c r="AJ85" s="355">
        <v>1886.4439680075627</v>
      </c>
      <c r="AK85" s="355">
        <v>2759.3657316999302</v>
      </c>
      <c r="AL85" s="355">
        <v>3306.1215770381768</v>
      </c>
      <c r="AM85" s="355">
        <v>3731.2550659027061</v>
      </c>
      <c r="AN85" s="355">
        <v>3972.4472616157686</v>
      </c>
      <c r="AO85" s="355">
        <v>4216.0441828051289</v>
      </c>
      <c r="AP85" s="355">
        <v>4353.9105007674525</v>
      </c>
      <c r="AQ85" s="355">
        <v>4269.5509715767548</v>
      </c>
      <c r="AR85" s="355">
        <v>3887.3510235045837</v>
      </c>
      <c r="AS85" s="355">
        <v>4149.4221553181151</v>
      </c>
      <c r="AT85" s="355">
        <v>4860.8741327904636</v>
      </c>
      <c r="AU85" s="355">
        <v>6279.168421522133</v>
      </c>
      <c r="AV85" s="355">
        <v>8097.8672016454175</v>
      </c>
      <c r="AW85" s="355">
        <v>9530.8247284695608</v>
      </c>
      <c r="AX85" s="355">
        <v>10471.749890677393</v>
      </c>
      <c r="AY85" s="355">
        <v>11010.425325146049</v>
      </c>
      <c r="AZ85" s="355">
        <v>11165.164726148332</v>
      </c>
      <c r="BA85" s="355">
        <v>10735.196901379053</v>
      </c>
      <c r="BB85" s="355">
        <v>10332.795468413035</v>
      </c>
      <c r="BC85" s="355">
        <v>10078.889547365057</v>
      </c>
      <c r="BD85" s="355">
        <v>9718.0227729023482</v>
      </c>
      <c r="BE85" s="355">
        <v>9841.7300892087205</v>
      </c>
      <c r="BF85" s="355">
        <v>10592.291478314211</v>
      </c>
      <c r="BG85" s="355">
        <v>10436.711125098804</v>
      </c>
      <c r="BH85" s="355">
        <v>11055.133623680664</v>
      </c>
      <c r="BI85" s="355">
        <v>11718.911339790118</v>
      </c>
      <c r="BJ85" s="355">
        <v>12109.054382007156</v>
      </c>
      <c r="BK85" s="355">
        <v>12797.436268400741</v>
      </c>
      <c r="BL85" s="355">
        <v>13386.231723525181</v>
      </c>
      <c r="BM85" s="355">
        <v>16183.098208201067</v>
      </c>
      <c r="BN85" s="355">
        <v>17290.449556442461</v>
      </c>
      <c r="BO85" s="355">
        <v>18257.0635562315</v>
      </c>
      <c r="BP85" s="355">
        <v>18849.764359193279</v>
      </c>
      <c r="BQ85" s="355">
        <v>18695.793697998932</v>
      </c>
      <c r="BR85" s="355">
        <v>18546.552733815428</v>
      </c>
      <c r="BS85" s="355">
        <v>18399.297485845989</v>
      </c>
      <c r="BT85" s="355">
        <v>17379.047789818993</v>
      </c>
      <c r="BU85" s="355"/>
      <c r="BV85" s="355"/>
      <c r="BW85" s="355"/>
      <c r="BX85" s="363"/>
      <c r="BY85" s="363"/>
      <c r="BZ85" s="356"/>
    </row>
    <row r="86" spans="1:78" s="52" customFormat="1" ht="26.25" customHeight="1" x14ac:dyDescent="0.2">
      <c r="A86" s="236"/>
      <c r="B86" s="236" t="s">
        <v>425</v>
      </c>
      <c r="C86" s="4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63"/>
      <c r="BY86" s="363"/>
      <c r="BZ86" s="356"/>
    </row>
    <row r="87" spans="1:78" s="52" customFormat="1" x14ac:dyDescent="0.2">
      <c r="A87" s="45"/>
      <c r="B87" s="120" t="s">
        <v>455</v>
      </c>
      <c r="C87" s="45"/>
      <c r="D87" s="355">
        <v>0</v>
      </c>
      <c r="E87" s="355">
        <v>0</v>
      </c>
      <c r="F87" s="355">
        <v>0</v>
      </c>
      <c r="G87" s="355">
        <v>0</v>
      </c>
      <c r="H87" s="355">
        <v>0</v>
      </c>
      <c r="I87" s="355">
        <v>0</v>
      </c>
      <c r="J87" s="355">
        <v>0</v>
      </c>
      <c r="K87" s="355">
        <v>0</v>
      </c>
      <c r="L87" s="355">
        <v>0</v>
      </c>
      <c r="M87" s="355">
        <v>0</v>
      </c>
      <c r="N87" s="355">
        <v>0</v>
      </c>
      <c r="O87" s="355">
        <v>0</v>
      </c>
      <c r="P87" s="355">
        <v>0</v>
      </c>
      <c r="Q87" s="355">
        <v>0</v>
      </c>
      <c r="R87" s="355">
        <v>0</v>
      </c>
      <c r="S87" s="355">
        <v>0</v>
      </c>
      <c r="T87" s="355">
        <v>0</v>
      </c>
      <c r="U87" s="355">
        <v>0</v>
      </c>
      <c r="V87" s="355">
        <v>0</v>
      </c>
      <c r="W87" s="355">
        <v>0</v>
      </c>
      <c r="X87" s="355">
        <v>0</v>
      </c>
      <c r="Y87" s="355">
        <v>0</v>
      </c>
      <c r="Z87" s="355">
        <v>0</v>
      </c>
      <c r="AA87" s="355">
        <v>0</v>
      </c>
      <c r="AB87" s="355">
        <v>0</v>
      </c>
      <c r="AC87" s="355">
        <v>0</v>
      </c>
      <c r="AD87" s="355">
        <v>0</v>
      </c>
      <c r="AE87" s="355">
        <v>0</v>
      </c>
      <c r="AF87" s="355">
        <v>0</v>
      </c>
      <c r="AG87" s="355">
        <v>0</v>
      </c>
      <c r="AH87" s="355">
        <v>0</v>
      </c>
      <c r="AI87" s="355">
        <v>0</v>
      </c>
      <c r="AJ87" s="355">
        <v>0</v>
      </c>
      <c r="AK87" s="355">
        <v>0</v>
      </c>
      <c r="AL87" s="355">
        <v>0</v>
      </c>
      <c r="AM87" s="355">
        <v>0</v>
      </c>
      <c r="AN87" s="355">
        <v>0</v>
      </c>
      <c r="AO87" s="355">
        <v>0</v>
      </c>
      <c r="AP87" s="355">
        <v>0</v>
      </c>
      <c r="AQ87" s="355">
        <v>0</v>
      </c>
      <c r="AR87" s="355">
        <v>0</v>
      </c>
      <c r="AS87" s="355">
        <v>0</v>
      </c>
      <c r="AT87" s="355">
        <v>0</v>
      </c>
      <c r="AU87" s="355">
        <v>6544.0993798563259</v>
      </c>
      <c r="AV87" s="355">
        <v>7388.7968624316945</v>
      </c>
      <c r="AW87" s="355">
        <v>7950.3623857464681</v>
      </c>
      <c r="AX87" s="355">
        <v>8169.9112782717402</v>
      </c>
      <c r="AY87" s="355">
        <v>8235.2528828468476</v>
      </c>
      <c r="AZ87" s="355">
        <v>8152.1904265440389</v>
      </c>
      <c r="BA87" s="355">
        <v>7987.8991879043597</v>
      </c>
      <c r="BB87" s="355">
        <v>7742.652180195586</v>
      </c>
      <c r="BC87" s="355">
        <v>7622.7691319514879</v>
      </c>
      <c r="BD87" s="355">
        <v>7347.1672678009027</v>
      </c>
      <c r="BE87" s="355">
        <v>7291.4372731228441</v>
      </c>
      <c r="BF87" s="355">
        <v>7290.3387875755425</v>
      </c>
      <c r="BG87" s="355">
        <v>6635.5819807489916</v>
      </c>
      <c r="BH87" s="355">
        <v>6677.6415384191259</v>
      </c>
      <c r="BI87" s="355">
        <v>6585.8623095989469</v>
      </c>
      <c r="BJ87" s="355">
        <v>6515.8766908289381</v>
      </c>
      <c r="BK87" s="355">
        <v>6457.6606394784158</v>
      </c>
      <c r="BL87" s="355">
        <v>6194.8984546993906</v>
      </c>
      <c r="BM87" s="355">
        <v>6221.7155755873946</v>
      </c>
      <c r="BN87" s="355">
        <v>6038.4303680839075</v>
      </c>
      <c r="BO87" s="355">
        <v>6142.3351039495001</v>
      </c>
      <c r="BP87" s="355">
        <v>6341.1551407947245</v>
      </c>
      <c r="BQ87" s="355">
        <v>6310.6620750310776</v>
      </c>
      <c r="BR87" s="355">
        <v>6270.0107786717235</v>
      </c>
      <c r="BS87" s="355">
        <v>6201.8291727619726</v>
      </c>
      <c r="BT87" s="355">
        <v>5891.9145987097545</v>
      </c>
      <c r="BU87" s="355">
        <v>5495.2191090723245</v>
      </c>
      <c r="BV87" s="355">
        <v>5682.8411358050344</v>
      </c>
      <c r="BW87" s="355">
        <v>5577.4489720427764</v>
      </c>
      <c r="BX87" s="363">
        <v>5604.3544217024055</v>
      </c>
      <c r="BY87" s="363">
        <v>5655.3815223537986</v>
      </c>
      <c r="BZ87" s="356">
        <v>5708.8994721713361</v>
      </c>
    </row>
    <row r="88" spans="1:78" s="52" customFormat="1" x14ac:dyDescent="0.2">
      <c r="A88" s="45"/>
      <c r="B88" s="263" t="s">
        <v>426</v>
      </c>
      <c r="C88" s="45"/>
      <c r="D88" s="355" t="s">
        <v>406</v>
      </c>
      <c r="E88" s="355" t="s">
        <v>406</v>
      </c>
      <c r="F88" s="355" t="s">
        <v>406</v>
      </c>
      <c r="G88" s="355" t="s">
        <v>406</v>
      </c>
      <c r="H88" s="355" t="s">
        <v>406</v>
      </c>
      <c r="I88" s="355" t="s">
        <v>406</v>
      </c>
      <c r="J88" s="355" t="s">
        <v>406</v>
      </c>
      <c r="K88" s="355" t="s">
        <v>406</v>
      </c>
      <c r="L88" s="355" t="s">
        <v>406</v>
      </c>
      <c r="M88" s="355" t="s">
        <v>406</v>
      </c>
      <c r="N88" s="355" t="s">
        <v>406</v>
      </c>
      <c r="O88" s="355" t="s">
        <v>406</v>
      </c>
      <c r="P88" s="355" t="s">
        <v>406</v>
      </c>
      <c r="Q88" s="355" t="s">
        <v>406</v>
      </c>
      <c r="R88" s="355" t="s">
        <v>406</v>
      </c>
      <c r="S88" s="355" t="s">
        <v>406</v>
      </c>
      <c r="T88" s="355" t="s">
        <v>406</v>
      </c>
      <c r="U88" s="355" t="s">
        <v>406</v>
      </c>
      <c r="V88" s="355" t="s">
        <v>406</v>
      </c>
      <c r="W88" s="355" t="s">
        <v>406</v>
      </c>
      <c r="X88" s="355" t="s">
        <v>406</v>
      </c>
      <c r="Y88" s="355" t="s">
        <v>406</v>
      </c>
      <c r="Z88" s="355" t="s">
        <v>406</v>
      </c>
      <c r="AA88" s="355" t="s">
        <v>406</v>
      </c>
      <c r="AB88" s="355" t="s">
        <v>406</v>
      </c>
      <c r="AC88" s="355" t="s">
        <v>406</v>
      </c>
      <c r="AD88" s="355" t="s">
        <v>406</v>
      </c>
      <c r="AE88" s="355" t="s">
        <v>406</v>
      </c>
      <c r="AF88" s="355" t="s">
        <v>406</v>
      </c>
      <c r="AG88" s="355" t="s">
        <v>406</v>
      </c>
      <c r="AH88" s="355" t="s">
        <v>406</v>
      </c>
      <c r="AI88" s="355" t="s">
        <v>406</v>
      </c>
      <c r="AJ88" s="355" t="s">
        <v>406</v>
      </c>
      <c r="AK88" s="355" t="s">
        <v>406</v>
      </c>
      <c r="AL88" s="355" t="s">
        <v>406</v>
      </c>
      <c r="AM88" s="355" t="s">
        <v>406</v>
      </c>
      <c r="AN88" s="355" t="s">
        <v>406</v>
      </c>
      <c r="AO88" s="355" t="s">
        <v>406</v>
      </c>
      <c r="AP88" s="355" t="s">
        <v>406</v>
      </c>
      <c r="AQ88" s="355" t="s">
        <v>406</v>
      </c>
      <c r="AR88" s="355" t="s">
        <v>406</v>
      </c>
      <c r="AS88" s="355" t="s">
        <v>406</v>
      </c>
      <c r="AT88" s="355" t="s">
        <v>406</v>
      </c>
      <c r="AU88" s="355">
        <v>5368.8815044545127</v>
      </c>
      <c r="AV88" s="355">
        <v>6112.1675231959616</v>
      </c>
      <c r="AW88" s="355">
        <v>6611.7359099945024</v>
      </c>
      <c r="AX88" s="355">
        <v>6805.3316001346648</v>
      </c>
      <c r="AY88" s="355">
        <v>6881.6385282102256</v>
      </c>
      <c r="AZ88" s="355">
        <v>6783.2036198430296</v>
      </c>
      <c r="BA88" s="355">
        <v>6590.5839715702059</v>
      </c>
      <c r="BB88" s="355">
        <v>6360.7336973314632</v>
      </c>
      <c r="BC88" s="355">
        <v>6240.6425452848143</v>
      </c>
      <c r="BD88" s="355">
        <v>5990.5354499494206</v>
      </c>
      <c r="BE88" s="355">
        <v>5929.4987160403753</v>
      </c>
      <c r="BF88" s="355">
        <v>5905.7923796675504</v>
      </c>
      <c r="BG88" s="355">
        <v>5564.0763422980581</v>
      </c>
      <c r="BH88" s="355">
        <v>5611.5400464980403</v>
      </c>
      <c r="BI88" s="355">
        <v>5529.7602729027703</v>
      </c>
      <c r="BJ88" s="355">
        <v>5466.1238009408407</v>
      </c>
      <c r="BK88" s="355">
        <v>5424.5024948319051</v>
      </c>
      <c r="BL88" s="355">
        <v>5204.7847788175322</v>
      </c>
      <c r="BM88" s="355">
        <v>5214.2566861126406</v>
      </c>
      <c r="BN88" s="355">
        <v>5037.0277607876187</v>
      </c>
      <c r="BO88" s="355">
        <v>5157.0909139487203</v>
      </c>
      <c r="BP88" s="355">
        <v>5349.6360709252585</v>
      </c>
      <c r="BQ88" s="355">
        <v>5353.5667827332954</v>
      </c>
      <c r="BR88" s="355">
        <v>5322.9976279354287</v>
      </c>
      <c r="BS88" s="355">
        <v>5253.5380026902249</v>
      </c>
      <c r="BT88" s="355">
        <v>4970.1330724024028</v>
      </c>
      <c r="BU88" s="355">
        <v>4610.3324224884736</v>
      </c>
      <c r="BV88" s="355">
        <v>4736.375541487686</v>
      </c>
      <c r="BW88" s="355">
        <v>4617.6891862872108</v>
      </c>
      <c r="BX88" s="363">
        <v>4637.7866512618702</v>
      </c>
      <c r="BY88" s="363">
        <v>4676.8884596260641</v>
      </c>
      <c r="BZ88" s="356">
        <v>4718.0313834278786</v>
      </c>
    </row>
    <row r="89" spans="1:78" s="52" customFormat="1" x14ac:dyDescent="0.2">
      <c r="A89" s="45"/>
      <c r="B89" s="263" t="s">
        <v>427</v>
      </c>
      <c r="C89" s="45"/>
      <c r="D89" s="355" t="s">
        <v>406</v>
      </c>
      <c r="E89" s="355" t="s">
        <v>406</v>
      </c>
      <c r="F89" s="355" t="s">
        <v>406</v>
      </c>
      <c r="G89" s="355" t="s">
        <v>406</v>
      </c>
      <c r="H89" s="355" t="s">
        <v>406</v>
      </c>
      <c r="I89" s="355" t="s">
        <v>406</v>
      </c>
      <c r="J89" s="355" t="s">
        <v>406</v>
      </c>
      <c r="K89" s="355" t="s">
        <v>406</v>
      </c>
      <c r="L89" s="355" t="s">
        <v>406</v>
      </c>
      <c r="M89" s="355" t="s">
        <v>406</v>
      </c>
      <c r="N89" s="355" t="s">
        <v>406</v>
      </c>
      <c r="O89" s="355" t="s">
        <v>406</v>
      </c>
      <c r="P89" s="355" t="s">
        <v>406</v>
      </c>
      <c r="Q89" s="355" t="s">
        <v>406</v>
      </c>
      <c r="R89" s="355" t="s">
        <v>406</v>
      </c>
      <c r="S89" s="355" t="s">
        <v>406</v>
      </c>
      <c r="T89" s="355" t="s">
        <v>406</v>
      </c>
      <c r="U89" s="355" t="s">
        <v>406</v>
      </c>
      <c r="V89" s="355" t="s">
        <v>406</v>
      </c>
      <c r="W89" s="355" t="s">
        <v>406</v>
      </c>
      <c r="X89" s="355" t="s">
        <v>406</v>
      </c>
      <c r="Y89" s="355" t="s">
        <v>406</v>
      </c>
      <c r="Z89" s="355" t="s">
        <v>406</v>
      </c>
      <c r="AA89" s="355" t="s">
        <v>406</v>
      </c>
      <c r="AB89" s="355" t="s">
        <v>406</v>
      </c>
      <c r="AC89" s="355" t="s">
        <v>406</v>
      </c>
      <c r="AD89" s="355" t="s">
        <v>406</v>
      </c>
      <c r="AE89" s="355" t="s">
        <v>406</v>
      </c>
      <c r="AF89" s="355" t="s">
        <v>406</v>
      </c>
      <c r="AG89" s="355" t="s">
        <v>406</v>
      </c>
      <c r="AH89" s="355" t="s">
        <v>406</v>
      </c>
      <c r="AI89" s="355" t="s">
        <v>406</v>
      </c>
      <c r="AJ89" s="355" t="s">
        <v>406</v>
      </c>
      <c r="AK89" s="355" t="s">
        <v>406</v>
      </c>
      <c r="AL89" s="355" t="s">
        <v>406</v>
      </c>
      <c r="AM89" s="355" t="s">
        <v>406</v>
      </c>
      <c r="AN89" s="355" t="s">
        <v>406</v>
      </c>
      <c r="AO89" s="355" t="s">
        <v>406</v>
      </c>
      <c r="AP89" s="355" t="s">
        <v>406</v>
      </c>
      <c r="AQ89" s="355" t="s">
        <v>406</v>
      </c>
      <c r="AR89" s="355" t="s">
        <v>406</v>
      </c>
      <c r="AS89" s="355" t="s">
        <v>406</v>
      </c>
      <c r="AT89" s="355" t="s">
        <v>406</v>
      </c>
      <c r="AU89" s="355">
        <v>304.46435423594323</v>
      </c>
      <c r="AV89" s="355">
        <v>349.14942050432387</v>
      </c>
      <c r="AW89" s="355">
        <v>369.1650834303336</v>
      </c>
      <c r="AX89" s="355">
        <v>390.18207758602711</v>
      </c>
      <c r="AY89" s="355">
        <v>396.56419005403166</v>
      </c>
      <c r="AZ89" s="355">
        <v>395.58020543157039</v>
      </c>
      <c r="BA89" s="355">
        <v>389.12001074352895</v>
      </c>
      <c r="BB89" s="355">
        <v>381.48037023239186</v>
      </c>
      <c r="BC89" s="355">
        <v>382.1493669717463</v>
      </c>
      <c r="BD89" s="355">
        <v>377.34433837437814</v>
      </c>
      <c r="BE89" s="355">
        <v>377.34446522900151</v>
      </c>
      <c r="BF89" s="355">
        <v>382.87187398026384</v>
      </c>
      <c r="BG89" s="355">
        <v>360.1625278036467</v>
      </c>
      <c r="BH89" s="355">
        <v>351.66190992192816</v>
      </c>
      <c r="BI89" s="355">
        <v>352.42781309007995</v>
      </c>
      <c r="BJ89" s="355">
        <v>351.26116513721109</v>
      </c>
      <c r="BK89" s="355">
        <v>353.52263076337579</v>
      </c>
      <c r="BL89" s="355">
        <v>306.57469299315562</v>
      </c>
      <c r="BM89" s="355">
        <v>285.09693951245623</v>
      </c>
      <c r="BN89" s="355">
        <v>259.90732830156912</v>
      </c>
      <c r="BO89" s="355">
        <v>243.3709383127393</v>
      </c>
      <c r="BP89" s="355">
        <v>247.55897097162219</v>
      </c>
      <c r="BQ89" s="355">
        <v>244.46682115695393</v>
      </c>
      <c r="BR89" s="355">
        <v>240.94546479224505</v>
      </c>
      <c r="BS89" s="355">
        <v>244.68741164698497</v>
      </c>
      <c r="BT89" s="355">
        <v>242.5276598011157</v>
      </c>
      <c r="BU89" s="355">
        <v>233.83589786157867</v>
      </c>
      <c r="BV89" s="355">
        <v>250.58064641681486</v>
      </c>
      <c r="BW89" s="355">
        <v>255.1077013034957</v>
      </c>
      <c r="BX89" s="363">
        <v>256.18494414469058</v>
      </c>
      <c r="BY89" s="363">
        <v>258.69637566064347</v>
      </c>
      <c r="BZ89" s="356">
        <v>261.30956304389883</v>
      </c>
    </row>
    <row r="90" spans="1:78" s="52" customFormat="1" x14ac:dyDescent="0.2">
      <c r="A90" s="45"/>
      <c r="B90" s="263" t="s">
        <v>428</v>
      </c>
      <c r="C90" s="45"/>
      <c r="D90" s="355" t="s">
        <v>406</v>
      </c>
      <c r="E90" s="355" t="s">
        <v>406</v>
      </c>
      <c r="F90" s="355" t="s">
        <v>406</v>
      </c>
      <c r="G90" s="355" t="s">
        <v>406</v>
      </c>
      <c r="H90" s="355" t="s">
        <v>406</v>
      </c>
      <c r="I90" s="355" t="s">
        <v>406</v>
      </c>
      <c r="J90" s="355" t="s">
        <v>406</v>
      </c>
      <c r="K90" s="355" t="s">
        <v>406</v>
      </c>
      <c r="L90" s="355" t="s">
        <v>406</v>
      </c>
      <c r="M90" s="355" t="s">
        <v>406</v>
      </c>
      <c r="N90" s="355" t="s">
        <v>406</v>
      </c>
      <c r="O90" s="355" t="s">
        <v>406</v>
      </c>
      <c r="P90" s="355" t="s">
        <v>406</v>
      </c>
      <c r="Q90" s="355" t="s">
        <v>406</v>
      </c>
      <c r="R90" s="355" t="s">
        <v>406</v>
      </c>
      <c r="S90" s="355" t="s">
        <v>406</v>
      </c>
      <c r="T90" s="355" t="s">
        <v>406</v>
      </c>
      <c r="U90" s="355" t="s">
        <v>406</v>
      </c>
      <c r="V90" s="355" t="s">
        <v>406</v>
      </c>
      <c r="W90" s="355" t="s">
        <v>406</v>
      </c>
      <c r="X90" s="355" t="s">
        <v>406</v>
      </c>
      <c r="Y90" s="355" t="s">
        <v>406</v>
      </c>
      <c r="Z90" s="355" t="s">
        <v>406</v>
      </c>
      <c r="AA90" s="355" t="s">
        <v>406</v>
      </c>
      <c r="AB90" s="355" t="s">
        <v>406</v>
      </c>
      <c r="AC90" s="355" t="s">
        <v>406</v>
      </c>
      <c r="AD90" s="355" t="s">
        <v>406</v>
      </c>
      <c r="AE90" s="355" t="s">
        <v>406</v>
      </c>
      <c r="AF90" s="355" t="s">
        <v>406</v>
      </c>
      <c r="AG90" s="355" t="s">
        <v>406</v>
      </c>
      <c r="AH90" s="355" t="s">
        <v>406</v>
      </c>
      <c r="AI90" s="355" t="s">
        <v>406</v>
      </c>
      <c r="AJ90" s="355" t="s">
        <v>406</v>
      </c>
      <c r="AK90" s="355" t="s">
        <v>406</v>
      </c>
      <c r="AL90" s="355" t="s">
        <v>406</v>
      </c>
      <c r="AM90" s="355" t="s">
        <v>406</v>
      </c>
      <c r="AN90" s="355" t="s">
        <v>406</v>
      </c>
      <c r="AO90" s="355" t="s">
        <v>406</v>
      </c>
      <c r="AP90" s="355" t="s">
        <v>406</v>
      </c>
      <c r="AQ90" s="355" t="s">
        <v>406</v>
      </c>
      <c r="AR90" s="355" t="s">
        <v>406</v>
      </c>
      <c r="AS90" s="355" t="s">
        <v>406</v>
      </c>
      <c r="AT90" s="355" t="s">
        <v>406</v>
      </c>
      <c r="AU90" s="355">
        <v>870.75352116587044</v>
      </c>
      <c r="AV90" s="355">
        <v>927.47991873140904</v>
      </c>
      <c r="AW90" s="355">
        <v>969.46139232163216</v>
      </c>
      <c r="AX90" s="355">
        <v>974.39760055104875</v>
      </c>
      <c r="AY90" s="355">
        <v>957.05016458259172</v>
      </c>
      <c r="AZ90" s="355">
        <v>973.40660126943851</v>
      </c>
      <c r="BA90" s="355">
        <v>1008.1952055906235</v>
      </c>
      <c r="BB90" s="355">
        <v>1000.4381126317312</v>
      </c>
      <c r="BC90" s="355">
        <v>999.97721969492591</v>
      </c>
      <c r="BD90" s="355">
        <v>979.28747947710485</v>
      </c>
      <c r="BE90" s="355">
        <v>984.59409185346749</v>
      </c>
      <c r="BF90" s="355">
        <v>1001.6745339277273</v>
      </c>
      <c r="BG90" s="355">
        <v>711.34311064728627</v>
      </c>
      <c r="BH90" s="355">
        <v>714.43958199915801</v>
      </c>
      <c r="BI90" s="355">
        <v>703.67422360609783</v>
      </c>
      <c r="BJ90" s="355">
        <v>698.49172475088608</v>
      </c>
      <c r="BK90" s="355">
        <v>679.63551388313431</v>
      </c>
      <c r="BL90" s="355">
        <v>683.53898288870164</v>
      </c>
      <c r="BM90" s="355">
        <v>722.36194996229699</v>
      </c>
      <c r="BN90" s="355">
        <v>741.495278994719</v>
      </c>
      <c r="BO90" s="355">
        <v>741.87325168804091</v>
      </c>
      <c r="BP90" s="355">
        <v>743.96009889784375</v>
      </c>
      <c r="BQ90" s="355">
        <v>712.62847114082751</v>
      </c>
      <c r="BR90" s="355">
        <v>706.0676859440498</v>
      </c>
      <c r="BS90" s="355">
        <v>703.60375842476321</v>
      </c>
      <c r="BT90" s="355">
        <v>679.25386650623636</v>
      </c>
      <c r="BU90" s="355">
        <v>651.05078872227216</v>
      </c>
      <c r="BV90" s="355">
        <v>695.88494790053346</v>
      </c>
      <c r="BW90" s="355">
        <v>704.6520844520702</v>
      </c>
      <c r="BX90" s="363">
        <v>710.38282629584444</v>
      </c>
      <c r="BY90" s="363">
        <v>719.79668706709083</v>
      </c>
      <c r="BZ90" s="356">
        <v>729.55852569955869</v>
      </c>
    </row>
    <row r="91" spans="1:78" s="52" customFormat="1" ht="26.25" customHeight="1" x14ac:dyDescent="0.2">
      <c r="A91" s="45"/>
      <c r="B91" s="120" t="s">
        <v>451</v>
      </c>
      <c r="C91" s="45"/>
      <c r="D91" s="355">
        <v>0</v>
      </c>
      <c r="E91" s="355">
        <v>0</v>
      </c>
      <c r="F91" s="355">
        <v>0</v>
      </c>
      <c r="G91" s="355">
        <v>0</v>
      </c>
      <c r="H91" s="355">
        <v>0</v>
      </c>
      <c r="I91" s="355">
        <v>0</v>
      </c>
      <c r="J91" s="355">
        <v>0</v>
      </c>
      <c r="K91" s="355">
        <v>0</v>
      </c>
      <c r="L91" s="355">
        <v>0</v>
      </c>
      <c r="M91" s="355">
        <v>0</v>
      </c>
      <c r="N91" s="355">
        <v>0</v>
      </c>
      <c r="O91" s="355">
        <v>0</v>
      </c>
      <c r="P91" s="355">
        <v>0</v>
      </c>
      <c r="Q91" s="355">
        <v>0</v>
      </c>
      <c r="R91" s="355">
        <v>0</v>
      </c>
      <c r="S91" s="355">
        <v>0</v>
      </c>
      <c r="T91" s="355">
        <v>0</v>
      </c>
      <c r="U91" s="355">
        <v>0</v>
      </c>
      <c r="V91" s="355">
        <v>0</v>
      </c>
      <c r="W91" s="355">
        <v>0</v>
      </c>
      <c r="X91" s="355">
        <v>0</v>
      </c>
      <c r="Y91" s="355">
        <v>0</v>
      </c>
      <c r="Z91" s="355">
        <v>0</v>
      </c>
      <c r="AA91" s="355">
        <v>0</v>
      </c>
      <c r="AB91" s="355">
        <v>0</v>
      </c>
      <c r="AC91" s="355">
        <v>0</v>
      </c>
      <c r="AD91" s="355">
        <v>0</v>
      </c>
      <c r="AE91" s="355">
        <v>0</v>
      </c>
      <c r="AF91" s="355">
        <v>0</v>
      </c>
      <c r="AG91" s="355">
        <v>0</v>
      </c>
      <c r="AH91" s="355">
        <v>0</v>
      </c>
      <c r="AI91" s="355">
        <v>0</v>
      </c>
      <c r="AJ91" s="355">
        <v>0</v>
      </c>
      <c r="AK91" s="355">
        <v>0</v>
      </c>
      <c r="AL91" s="355">
        <v>0</v>
      </c>
      <c r="AM91" s="355">
        <v>0</v>
      </c>
      <c r="AN91" s="355">
        <v>0</v>
      </c>
      <c r="AO91" s="355">
        <v>0</v>
      </c>
      <c r="AP91" s="355">
        <v>0</v>
      </c>
      <c r="AQ91" s="355">
        <v>0</v>
      </c>
      <c r="AR91" s="355">
        <v>0</v>
      </c>
      <c r="AS91" s="355">
        <v>0</v>
      </c>
      <c r="AT91" s="355">
        <v>0</v>
      </c>
      <c r="AU91" s="355">
        <v>4003.1978613838678</v>
      </c>
      <c r="AV91" s="355">
        <v>5252.667993189707</v>
      </c>
      <c r="AW91" s="355">
        <v>6622.7076102174287</v>
      </c>
      <c r="AX91" s="355">
        <v>7618.5124959704808</v>
      </c>
      <c r="AY91" s="355">
        <v>8257.5412044793138</v>
      </c>
      <c r="AZ91" s="355">
        <v>8504.804916596051</v>
      </c>
      <c r="BA91" s="355">
        <v>8251.2206894897554</v>
      </c>
      <c r="BB91" s="355">
        <v>8107.8080174831748</v>
      </c>
      <c r="BC91" s="355">
        <v>8157.1301536517567</v>
      </c>
      <c r="BD91" s="355">
        <v>8249.6308618593339</v>
      </c>
      <c r="BE91" s="355">
        <v>8704.5627882325825</v>
      </c>
      <c r="BF91" s="355">
        <v>9752.7621567574952</v>
      </c>
      <c r="BG91" s="355">
        <v>9661.1749120566437</v>
      </c>
      <c r="BH91" s="355">
        <v>10218.262467101375</v>
      </c>
      <c r="BI91" s="355">
        <v>10844.589783989304</v>
      </c>
      <c r="BJ91" s="355">
        <v>11492.316619736357</v>
      </c>
      <c r="BK91" s="355">
        <v>12169.562660430434</v>
      </c>
      <c r="BL91" s="355">
        <v>13543.080513975696</v>
      </c>
      <c r="BM91" s="355">
        <v>16516.207631863163</v>
      </c>
      <c r="BN91" s="355">
        <v>17897.610637711405</v>
      </c>
      <c r="BO91" s="355">
        <v>18988.242807842769</v>
      </c>
      <c r="BP91" s="355">
        <v>19442.369796663661</v>
      </c>
      <c r="BQ91" s="355">
        <v>19326.473931704993</v>
      </c>
      <c r="BR91" s="355">
        <v>19154.246938507549</v>
      </c>
      <c r="BS91" s="355">
        <v>18976.632014998282</v>
      </c>
      <c r="BT91" s="355">
        <v>17915.455048133703</v>
      </c>
      <c r="BU91" s="355">
        <v>16885.166742251928</v>
      </c>
      <c r="BV91" s="355">
        <v>17810.229661798483</v>
      </c>
      <c r="BW91" s="355">
        <v>17689.129332749053</v>
      </c>
      <c r="BX91" s="363">
        <v>16867.198817817851</v>
      </c>
      <c r="BY91" s="363">
        <v>16936.945529347122</v>
      </c>
      <c r="BZ91" s="356">
        <v>17017.226105369406</v>
      </c>
    </row>
    <row r="92" spans="1:78" s="52" customFormat="1" x14ac:dyDescent="0.2">
      <c r="A92" s="45"/>
      <c r="B92" s="263" t="s">
        <v>426</v>
      </c>
      <c r="C92" s="45"/>
      <c r="D92" s="355" t="s">
        <v>406</v>
      </c>
      <c r="E92" s="355" t="s">
        <v>406</v>
      </c>
      <c r="F92" s="355" t="s">
        <v>406</v>
      </c>
      <c r="G92" s="355" t="s">
        <v>406</v>
      </c>
      <c r="H92" s="355" t="s">
        <v>406</v>
      </c>
      <c r="I92" s="355" t="s">
        <v>406</v>
      </c>
      <c r="J92" s="355" t="s">
        <v>406</v>
      </c>
      <c r="K92" s="355" t="s">
        <v>406</v>
      </c>
      <c r="L92" s="355" t="s">
        <v>406</v>
      </c>
      <c r="M92" s="355" t="s">
        <v>406</v>
      </c>
      <c r="N92" s="355" t="s">
        <v>406</v>
      </c>
      <c r="O92" s="355" t="s">
        <v>406</v>
      </c>
      <c r="P92" s="355" t="s">
        <v>406</v>
      </c>
      <c r="Q92" s="355" t="s">
        <v>406</v>
      </c>
      <c r="R92" s="355" t="s">
        <v>406</v>
      </c>
      <c r="S92" s="355" t="s">
        <v>406</v>
      </c>
      <c r="T92" s="355" t="s">
        <v>406</v>
      </c>
      <c r="U92" s="355" t="s">
        <v>406</v>
      </c>
      <c r="V92" s="355" t="s">
        <v>406</v>
      </c>
      <c r="W92" s="355" t="s">
        <v>406</v>
      </c>
      <c r="X92" s="355" t="s">
        <v>406</v>
      </c>
      <c r="Y92" s="355" t="s">
        <v>406</v>
      </c>
      <c r="Z92" s="355" t="s">
        <v>406</v>
      </c>
      <c r="AA92" s="355" t="s">
        <v>406</v>
      </c>
      <c r="AB92" s="355" t="s">
        <v>406</v>
      </c>
      <c r="AC92" s="355" t="s">
        <v>406</v>
      </c>
      <c r="AD92" s="355" t="s">
        <v>406</v>
      </c>
      <c r="AE92" s="355" t="s">
        <v>406</v>
      </c>
      <c r="AF92" s="355" t="s">
        <v>406</v>
      </c>
      <c r="AG92" s="355" t="s">
        <v>406</v>
      </c>
      <c r="AH92" s="355" t="s">
        <v>406</v>
      </c>
      <c r="AI92" s="355" t="s">
        <v>406</v>
      </c>
      <c r="AJ92" s="355" t="s">
        <v>406</v>
      </c>
      <c r="AK92" s="355" t="s">
        <v>406</v>
      </c>
      <c r="AL92" s="355" t="s">
        <v>406</v>
      </c>
      <c r="AM92" s="355" t="s">
        <v>406</v>
      </c>
      <c r="AN92" s="355" t="s">
        <v>406</v>
      </c>
      <c r="AO92" s="355" t="s">
        <v>406</v>
      </c>
      <c r="AP92" s="355" t="s">
        <v>406</v>
      </c>
      <c r="AQ92" s="355" t="s">
        <v>406</v>
      </c>
      <c r="AR92" s="355" t="s">
        <v>406</v>
      </c>
      <c r="AS92" s="355" t="s">
        <v>406</v>
      </c>
      <c r="AT92" s="355" t="s">
        <v>406</v>
      </c>
      <c r="AU92" s="355">
        <v>3594.7281542843339</v>
      </c>
      <c r="AV92" s="355">
        <v>4747.6661359762893</v>
      </c>
      <c r="AW92" s="355">
        <v>6022.3981842718695</v>
      </c>
      <c r="AX92" s="355">
        <v>6925.6246940258625</v>
      </c>
      <c r="AY92" s="355">
        <v>7501.1142924478481</v>
      </c>
      <c r="AZ92" s="355">
        <v>7717.4525984693764</v>
      </c>
      <c r="BA92" s="355">
        <v>7447.1120668232088</v>
      </c>
      <c r="BB92" s="355">
        <v>7285.2210313963842</v>
      </c>
      <c r="BC92" s="355">
        <v>7313.3349854324506</v>
      </c>
      <c r="BD92" s="355">
        <v>7386.5741898665983</v>
      </c>
      <c r="BE92" s="355">
        <v>7791.1757975015125</v>
      </c>
      <c r="BF92" s="355">
        <v>8687.2659184664408</v>
      </c>
      <c r="BG92" s="355">
        <v>8495.1408754996337</v>
      </c>
      <c r="BH92" s="355">
        <v>9040.4224703981745</v>
      </c>
      <c r="BI92" s="355">
        <v>9652.1869320300011</v>
      </c>
      <c r="BJ92" s="355">
        <v>10269.469301431749</v>
      </c>
      <c r="BK92" s="355">
        <v>10891.694178479622</v>
      </c>
      <c r="BL92" s="355">
        <v>12105.221060444896</v>
      </c>
      <c r="BM92" s="355">
        <v>14805.330506443566</v>
      </c>
      <c r="BN92" s="355">
        <v>16046.571972660304</v>
      </c>
      <c r="BO92" s="355">
        <v>17018.240904273145</v>
      </c>
      <c r="BP92" s="355">
        <v>17434.356096128347</v>
      </c>
      <c r="BQ92" s="355">
        <v>17341.051123304758</v>
      </c>
      <c r="BR92" s="355">
        <v>17186.820662556485</v>
      </c>
      <c r="BS92" s="355">
        <v>17020.874800289632</v>
      </c>
      <c r="BT92" s="355">
        <v>16052.491827922504</v>
      </c>
      <c r="BU92" s="355">
        <v>15089.538302734203</v>
      </c>
      <c r="BV92" s="355">
        <v>15869.011063835302</v>
      </c>
      <c r="BW92" s="355">
        <v>15714.444159403965</v>
      </c>
      <c r="BX92" s="363">
        <v>14988.91691455631</v>
      </c>
      <c r="BY92" s="363">
        <v>15042.780450582693</v>
      </c>
      <c r="BZ92" s="356">
        <v>15106.223466111078</v>
      </c>
    </row>
    <row r="93" spans="1:78" s="52" customFormat="1" x14ac:dyDescent="0.2">
      <c r="A93" s="45"/>
      <c r="B93" s="263" t="s">
        <v>427</v>
      </c>
      <c r="C93" s="45"/>
      <c r="D93" s="355" t="s">
        <v>406</v>
      </c>
      <c r="E93" s="355" t="s">
        <v>406</v>
      </c>
      <c r="F93" s="355" t="s">
        <v>406</v>
      </c>
      <c r="G93" s="355" t="s">
        <v>406</v>
      </c>
      <c r="H93" s="355" t="s">
        <v>406</v>
      </c>
      <c r="I93" s="355" t="s">
        <v>406</v>
      </c>
      <c r="J93" s="355" t="s">
        <v>406</v>
      </c>
      <c r="K93" s="355" t="s">
        <v>406</v>
      </c>
      <c r="L93" s="355" t="s">
        <v>406</v>
      </c>
      <c r="M93" s="355" t="s">
        <v>406</v>
      </c>
      <c r="N93" s="355" t="s">
        <v>406</v>
      </c>
      <c r="O93" s="355" t="s">
        <v>406</v>
      </c>
      <c r="P93" s="355" t="s">
        <v>406</v>
      </c>
      <c r="Q93" s="355" t="s">
        <v>406</v>
      </c>
      <c r="R93" s="355" t="s">
        <v>406</v>
      </c>
      <c r="S93" s="355" t="s">
        <v>406</v>
      </c>
      <c r="T93" s="355" t="s">
        <v>406</v>
      </c>
      <c r="U93" s="355" t="s">
        <v>406</v>
      </c>
      <c r="V93" s="355" t="s">
        <v>406</v>
      </c>
      <c r="W93" s="355" t="s">
        <v>406</v>
      </c>
      <c r="X93" s="355" t="s">
        <v>406</v>
      </c>
      <c r="Y93" s="355" t="s">
        <v>406</v>
      </c>
      <c r="Z93" s="355" t="s">
        <v>406</v>
      </c>
      <c r="AA93" s="355" t="s">
        <v>406</v>
      </c>
      <c r="AB93" s="355" t="s">
        <v>406</v>
      </c>
      <c r="AC93" s="355" t="s">
        <v>406</v>
      </c>
      <c r="AD93" s="355" t="s">
        <v>406</v>
      </c>
      <c r="AE93" s="355" t="s">
        <v>406</v>
      </c>
      <c r="AF93" s="355" t="s">
        <v>406</v>
      </c>
      <c r="AG93" s="355" t="s">
        <v>406</v>
      </c>
      <c r="AH93" s="355" t="s">
        <v>406</v>
      </c>
      <c r="AI93" s="355" t="s">
        <v>406</v>
      </c>
      <c r="AJ93" s="355" t="s">
        <v>406</v>
      </c>
      <c r="AK93" s="355" t="s">
        <v>406</v>
      </c>
      <c r="AL93" s="355" t="s">
        <v>406</v>
      </c>
      <c r="AM93" s="355" t="s">
        <v>406</v>
      </c>
      <c r="AN93" s="355" t="s">
        <v>406</v>
      </c>
      <c r="AO93" s="355" t="s">
        <v>406</v>
      </c>
      <c r="AP93" s="355" t="s">
        <v>406</v>
      </c>
      <c r="AQ93" s="355" t="s">
        <v>406</v>
      </c>
      <c r="AR93" s="355" t="s">
        <v>406</v>
      </c>
      <c r="AS93" s="355" t="s">
        <v>406</v>
      </c>
      <c r="AT93" s="355" t="s">
        <v>406</v>
      </c>
      <c r="AU93" s="355">
        <v>182.12641629771682</v>
      </c>
      <c r="AV93" s="355">
        <v>229.23623233898084</v>
      </c>
      <c r="AW93" s="355">
        <v>277.7482759293618</v>
      </c>
      <c r="AX93" s="355">
        <v>316.43137939796139</v>
      </c>
      <c r="AY93" s="355">
        <v>337.78369766264109</v>
      </c>
      <c r="AZ93" s="355">
        <v>345.59499317428845</v>
      </c>
      <c r="BA93" s="355">
        <v>339.26310715049163</v>
      </c>
      <c r="BB93" s="355">
        <v>334.9332606222352</v>
      </c>
      <c r="BC93" s="355">
        <v>341.11064264299313</v>
      </c>
      <c r="BD93" s="355">
        <v>342.3978278634242</v>
      </c>
      <c r="BE93" s="355">
        <v>354.66807293479474</v>
      </c>
      <c r="BF93" s="355">
        <v>390.31423316465174</v>
      </c>
      <c r="BG93" s="355">
        <v>359.71985849212109</v>
      </c>
      <c r="BH93" s="355">
        <v>366.22838203403319</v>
      </c>
      <c r="BI93" s="355">
        <v>377.29277270652489</v>
      </c>
      <c r="BJ93" s="355">
        <v>393.45735321391163</v>
      </c>
      <c r="BK93" s="355">
        <v>423.45420070778681</v>
      </c>
      <c r="BL93" s="355">
        <v>515.32152662165993</v>
      </c>
      <c r="BM93" s="355">
        <v>663.41915051743911</v>
      </c>
      <c r="BN93" s="355">
        <v>737.49072959830903</v>
      </c>
      <c r="BO93" s="355">
        <v>809.21967043957545</v>
      </c>
      <c r="BP93" s="355">
        <v>822.16792241857706</v>
      </c>
      <c r="BQ93" s="355">
        <v>820.42980840319694</v>
      </c>
      <c r="BR93" s="355">
        <v>816.40399648250036</v>
      </c>
      <c r="BS93" s="355">
        <v>818.97090476169762</v>
      </c>
      <c r="BT93" s="355">
        <v>781.97510742842394</v>
      </c>
      <c r="BU93" s="355">
        <v>756.77977262865465</v>
      </c>
      <c r="BV93" s="355">
        <v>823.00349977385042</v>
      </c>
      <c r="BW93" s="355">
        <v>841.59193832005224</v>
      </c>
      <c r="BX93" s="363">
        <v>800.22212649601215</v>
      </c>
      <c r="BY93" s="363">
        <v>805.85154833762874</v>
      </c>
      <c r="BZ93" s="356">
        <v>811.88331125612001</v>
      </c>
    </row>
    <row r="94" spans="1:78" s="52" customFormat="1" x14ac:dyDescent="0.2">
      <c r="A94" s="45"/>
      <c r="B94" s="263" t="s">
        <v>428</v>
      </c>
      <c r="C94" s="45"/>
      <c r="D94" s="355" t="s">
        <v>406</v>
      </c>
      <c r="E94" s="355" t="s">
        <v>406</v>
      </c>
      <c r="F94" s="355" t="s">
        <v>406</v>
      </c>
      <c r="G94" s="355" t="s">
        <v>406</v>
      </c>
      <c r="H94" s="355" t="s">
        <v>406</v>
      </c>
      <c r="I94" s="355" t="s">
        <v>406</v>
      </c>
      <c r="J94" s="355" t="s">
        <v>406</v>
      </c>
      <c r="K94" s="355" t="s">
        <v>406</v>
      </c>
      <c r="L94" s="355" t="s">
        <v>406</v>
      </c>
      <c r="M94" s="355" t="s">
        <v>406</v>
      </c>
      <c r="N94" s="355" t="s">
        <v>406</v>
      </c>
      <c r="O94" s="355" t="s">
        <v>406</v>
      </c>
      <c r="P94" s="355" t="s">
        <v>406</v>
      </c>
      <c r="Q94" s="355" t="s">
        <v>406</v>
      </c>
      <c r="R94" s="355" t="s">
        <v>406</v>
      </c>
      <c r="S94" s="355" t="s">
        <v>406</v>
      </c>
      <c r="T94" s="355" t="s">
        <v>406</v>
      </c>
      <c r="U94" s="355" t="s">
        <v>406</v>
      </c>
      <c r="V94" s="355" t="s">
        <v>406</v>
      </c>
      <c r="W94" s="355" t="s">
        <v>406</v>
      </c>
      <c r="X94" s="355" t="s">
        <v>406</v>
      </c>
      <c r="Y94" s="355" t="s">
        <v>406</v>
      </c>
      <c r="Z94" s="355" t="s">
        <v>406</v>
      </c>
      <c r="AA94" s="355" t="s">
        <v>406</v>
      </c>
      <c r="AB94" s="355" t="s">
        <v>406</v>
      </c>
      <c r="AC94" s="355" t="s">
        <v>406</v>
      </c>
      <c r="AD94" s="355" t="s">
        <v>406</v>
      </c>
      <c r="AE94" s="355" t="s">
        <v>406</v>
      </c>
      <c r="AF94" s="355" t="s">
        <v>406</v>
      </c>
      <c r="AG94" s="355" t="s">
        <v>406</v>
      </c>
      <c r="AH94" s="355" t="s">
        <v>406</v>
      </c>
      <c r="AI94" s="355" t="s">
        <v>406</v>
      </c>
      <c r="AJ94" s="355" t="s">
        <v>406</v>
      </c>
      <c r="AK94" s="355" t="s">
        <v>406</v>
      </c>
      <c r="AL94" s="355" t="s">
        <v>406</v>
      </c>
      <c r="AM94" s="355" t="s">
        <v>406</v>
      </c>
      <c r="AN94" s="355" t="s">
        <v>406</v>
      </c>
      <c r="AO94" s="355" t="s">
        <v>406</v>
      </c>
      <c r="AP94" s="355" t="s">
        <v>406</v>
      </c>
      <c r="AQ94" s="355" t="s">
        <v>406</v>
      </c>
      <c r="AR94" s="355" t="s">
        <v>406</v>
      </c>
      <c r="AS94" s="355" t="s">
        <v>406</v>
      </c>
      <c r="AT94" s="355" t="s">
        <v>406</v>
      </c>
      <c r="AU94" s="355">
        <v>226.34329080181732</v>
      </c>
      <c r="AV94" s="355">
        <v>275.76562487443704</v>
      </c>
      <c r="AW94" s="355">
        <v>322.56115001619776</v>
      </c>
      <c r="AX94" s="355">
        <v>376.45642254665643</v>
      </c>
      <c r="AY94" s="355">
        <v>418.6432143688267</v>
      </c>
      <c r="AZ94" s="355">
        <v>441.75732495238742</v>
      </c>
      <c r="BA94" s="355">
        <v>464.84551551605489</v>
      </c>
      <c r="BB94" s="355">
        <v>487.65372546455569</v>
      </c>
      <c r="BC94" s="355">
        <v>502.68452557631394</v>
      </c>
      <c r="BD94" s="355">
        <v>520.658844129312</v>
      </c>
      <c r="BE94" s="355">
        <v>558.71891779627697</v>
      </c>
      <c r="BF94" s="355">
        <v>675.18200512640419</v>
      </c>
      <c r="BG94" s="355">
        <v>806.31417806488867</v>
      </c>
      <c r="BH94" s="355">
        <v>811.61161466916701</v>
      </c>
      <c r="BI94" s="355">
        <v>815.11007925277977</v>
      </c>
      <c r="BJ94" s="355">
        <v>829.38996509069659</v>
      </c>
      <c r="BK94" s="355">
        <v>854.41428124302649</v>
      </c>
      <c r="BL94" s="355">
        <v>922.53792690914099</v>
      </c>
      <c r="BM94" s="355">
        <v>1047.4579749021555</v>
      </c>
      <c r="BN94" s="355">
        <v>1113.5479354527913</v>
      </c>
      <c r="BO94" s="355">
        <v>1160.782233130047</v>
      </c>
      <c r="BP94" s="355">
        <v>1185.8457781167376</v>
      </c>
      <c r="BQ94" s="355">
        <v>1164.9929999970359</v>
      </c>
      <c r="BR94" s="355">
        <v>1151.0222794685637</v>
      </c>
      <c r="BS94" s="355">
        <v>1136.7863099469496</v>
      </c>
      <c r="BT94" s="355">
        <v>1080.9881127827773</v>
      </c>
      <c r="BU94" s="355">
        <v>1038.8486668890698</v>
      </c>
      <c r="BV94" s="355">
        <v>1118.215098189333</v>
      </c>
      <c r="BW94" s="355">
        <v>1133.0932350250325</v>
      </c>
      <c r="BX94" s="363">
        <v>1078.059776765527</v>
      </c>
      <c r="BY94" s="363">
        <v>1088.3135304268005</v>
      </c>
      <c r="BZ94" s="356">
        <v>1099.1193280022089</v>
      </c>
    </row>
    <row r="95" spans="1:78" s="52" customFormat="1" ht="26.25" customHeight="1" x14ac:dyDescent="0.2">
      <c r="A95" s="45"/>
      <c r="B95" s="45" t="s">
        <v>431</v>
      </c>
      <c r="C95" s="45"/>
      <c r="D95" s="355"/>
      <c r="E95" s="355"/>
      <c r="F95" s="355"/>
      <c r="G95" s="355"/>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355"/>
      <c r="AS95" s="355"/>
      <c r="AT95" s="355"/>
      <c r="AU95" s="355"/>
      <c r="AV95" s="355"/>
      <c r="AW95" s="355"/>
      <c r="AX95" s="355"/>
      <c r="AY95" s="355"/>
      <c r="AZ95" s="355"/>
      <c r="BA95" s="355"/>
      <c r="BB95" s="355"/>
      <c r="BC95" s="355"/>
      <c r="BD95" s="355"/>
      <c r="BE95" s="355"/>
      <c r="BF95" s="355"/>
      <c r="BG95" s="355"/>
      <c r="BH95" s="355"/>
      <c r="BI95" s="355"/>
      <c r="BJ95" s="355"/>
      <c r="BK95" s="355"/>
      <c r="BL95" s="355"/>
      <c r="BM95" s="355"/>
      <c r="BN95" s="355"/>
      <c r="BO95" s="355"/>
      <c r="BP95" s="355"/>
      <c r="BQ95" s="355"/>
      <c r="BR95" s="355"/>
      <c r="BS95" s="355"/>
      <c r="BT95" s="355"/>
      <c r="BU95" s="355"/>
      <c r="BV95" s="355"/>
      <c r="BW95" s="355"/>
      <c r="BX95" s="363"/>
      <c r="BY95" s="363"/>
      <c r="BZ95" s="356"/>
    </row>
    <row r="96" spans="1:78" s="52" customFormat="1" x14ac:dyDescent="0.2">
      <c r="A96" s="45"/>
      <c r="B96" s="120" t="s">
        <v>432</v>
      </c>
      <c r="C96" s="45"/>
      <c r="D96" s="355">
        <v>0</v>
      </c>
      <c r="E96" s="355">
        <v>0</v>
      </c>
      <c r="F96" s="355">
        <v>0</v>
      </c>
      <c r="G96" s="355">
        <v>0</v>
      </c>
      <c r="H96" s="355">
        <v>0</v>
      </c>
      <c r="I96" s="355">
        <v>0</v>
      </c>
      <c r="J96" s="355">
        <v>0</v>
      </c>
      <c r="K96" s="355">
        <v>0</v>
      </c>
      <c r="L96" s="355">
        <v>0</v>
      </c>
      <c r="M96" s="355">
        <v>0</v>
      </c>
      <c r="N96" s="355">
        <v>0</v>
      </c>
      <c r="O96" s="355">
        <v>0</v>
      </c>
      <c r="P96" s="355">
        <v>0</v>
      </c>
      <c r="Q96" s="355">
        <v>0</v>
      </c>
      <c r="R96" s="355">
        <v>0</v>
      </c>
      <c r="S96" s="355">
        <v>0</v>
      </c>
      <c r="T96" s="355">
        <v>0</v>
      </c>
      <c r="U96" s="355">
        <v>0</v>
      </c>
      <c r="V96" s="355">
        <v>0</v>
      </c>
      <c r="W96" s="355">
        <v>0</v>
      </c>
      <c r="X96" s="355">
        <v>0</v>
      </c>
      <c r="Y96" s="355">
        <v>0</v>
      </c>
      <c r="Z96" s="355">
        <v>0</v>
      </c>
      <c r="AA96" s="355">
        <v>0</v>
      </c>
      <c r="AB96" s="355">
        <v>0</v>
      </c>
      <c r="AC96" s="355">
        <v>0</v>
      </c>
      <c r="AD96" s="355">
        <v>0</v>
      </c>
      <c r="AE96" s="355">
        <v>0</v>
      </c>
      <c r="AF96" s="355">
        <v>0</v>
      </c>
      <c r="AG96" s="355">
        <v>0</v>
      </c>
      <c r="AH96" s="355">
        <v>0</v>
      </c>
      <c r="AI96" s="355">
        <v>0</v>
      </c>
      <c r="AJ96" s="355">
        <v>0</v>
      </c>
      <c r="AK96" s="355">
        <v>0</v>
      </c>
      <c r="AL96" s="355">
        <v>0</v>
      </c>
      <c r="AM96" s="355">
        <v>0</v>
      </c>
      <c r="AN96" s="355">
        <v>0</v>
      </c>
      <c r="AO96" s="355">
        <v>0</v>
      </c>
      <c r="AP96" s="355">
        <v>0</v>
      </c>
      <c r="AQ96" s="355">
        <v>0</v>
      </c>
      <c r="AR96" s="355">
        <v>0</v>
      </c>
      <c r="AS96" s="355">
        <v>0</v>
      </c>
      <c r="AT96" s="355">
        <v>0</v>
      </c>
      <c r="AU96" s="355">
        <v>4492.940035947503</v>
      </c>
      <c r="AV96" s="355">
        <v>5720.70066497473</v>
      </c>
      <c r="AW96" s="355">
        <v>7042.7138077229592</v>
      </c>
      <c r="AX96" s="355">
        <v>7990.6884476341638</v>
      </c>
      <c r="AY96" s="355">
        <v>8571.1225763123439</v>
      </c>
      <c r="AZ96" s="355">
        <v>8824.7152079591906</v>
      </c>
      <c r="BA96" s="355">
        <v>8650.6370311937008</v>
      </c>
      <c r="BB96" s="355">
        <v>8535.8752468474868</v>
      </c>
      <c r="BC96" s="355">
        <v>8567.4210779378209</v>
      </c>
      <c r="BD96" s="355">
        <v>8636.5224124657852</v>
      </c>
      <c r="BE96" s="355">
        <v>9147.274927170798</v>
      </c>
      <c r="BF96" s="355">
        <v>10250.483517553561</v>
      </c>
      <c r="BG96" s="355">
        <v>9964.8454496395952</v>
      </c>
      <c r="BH96" s="355">
        <v>16442.868040532783</v>
      </c>
      <c r="BI96" s="355">
        <v>16966.334553204837</v>
      </c>
      <c r="BJ96" s="355">
        <v>17592.337926016138</v>
      </c>
      <c r="BK96" s="355">
        <v>18246.369017824003</v>
      </c>
      <c r="BL96" s="355">
        <v>19336.098783720267</v>
      </c>
      <c r="BM96" s="355">
        <v>22298.809880821354</v>
      </c>
      <c r="BN96" s="355">
        <v>23489.761451699775</v>
      </c>
      <c r="BO96" s="355">
        <v>24653.516352768838</v>
      </c>
      <c r="BP96" s="355">
        <v>25301.370210944035</v>
      </c>
      <c r="BQ96" s="355">
        <v>25137.655514897589</v>
      </c>
      <c r="BR96" s="355">
        <v>24834.599232408087</v>
      </c>
      <c r="BS96" s="355">
        <v>24525.971597065662</v>
      </c>
      <c r="BT96" s="355">
        <v>23252.720511231044</v>
      </c>
      <c r="BU96" s="355">
        <v>21801.508946127269</v>
      </c>
      <c r="BV96" s="355">
        <v>22923.314354210426</v>
      </c>
      <c r="BW96" s="355">
        <v>22701.71683353162</v>
      </c>
      <c r="BX96" s="363">
        <v>21901.409494530682</v>
      </c>
      <c r="BY96" s="363">
        <v>22015.32252571997</v>
      </c>
      <c r="BZ96" s="356">
        <v>22141.597889712539</v>
      </c>
    </row>
    <row r="97" spans="1:78" s="52" customFormat="1" x14ac:dyDescent="0.2">
      <c r="A97" s="45"/>
      <c r="B97" s="263" t="s">
        <v>456</v>
      </c>
      <c r="C97" s="45"/>
      <c r="D97" s="355" t="s">
        <v>406</v>
      </c>
      <c r="E97" s="355" t="s">
        <v>406</v>
      </c>
      <c r="F97" s="355" t="s">
        <v>406</v>
      </c>
      <c r="G97" s="355" t="s">
        <v>406</v>
      </c>
      <c r="H97" s="355" t="s">
        <v>406</v>
      </c>
      <c r="I97" s="355" t="s">
        <v>406</v>
      </c>
      <c r="J97" s="355" t="s">
        <v>406</v>
      </c>
      <c r="K97" s="355" t="s">
        <v>406</v>
      </c>
      <c r="L97" s="355" t="s">
        <v>406</v>
      </c>
      <c r="M97" s="355" t="s">
        <v>406</v>
      </c>
      <c r="N97" s="355" t="s">
        <v>406</v>
      </c>
      <c r="O97" s="355" t="s">
        <v>406</v>
      </c>
      <c r="P97" s="355" t="s">
        <v>406</v>
      </c>
      <c r="Q97" s="355" t="s">
        <v>406</v>
      </c>
      <c r="R97" s="355" t="s">
        <v>406</v>
      </c>
      <c r="S97" s="355" t="s">
        <v>406</v>
      </c>
      <c r="T97" s="355" t="s">
        <v>406</v>
      </c>
      <c r="U97" s="355" t="s">
        <v>406</v>
      </c>
      <c r="V97" s="355" t="s">
        <v>406</v>
      </c>
      <c r="W97" s="355" t="s">
        <v>406</v>
      </c>
      <c r="X97" s="355" t="s">
        <v>406</v>
      </c>
      <c r="Y97" s="355" t="s">
        <v>406</v>
      </c>
      <c r="Z97" s="355" t="s">
        <v>406</v>
      </c>
      <c r="AA97" s="355" t="s">
        <v>406</v>
      </c>
      <c r="AB97" s="355" t="s">
        <v>406</v>
      </c>
      <c r="AC97" s="355" t="s">
        <v>406</v>
      </c>
      <c r="AD97" s="355" t="s">
        <v>406</v>
      </c>
      <c r="AE97" s="355" t="s">
        <v>406</v>
      </c>
      <c r="AF97" s="355" t="s">
        <v>406</v>
      </c>
      <c r="AG97" s="355" t="s">
        <v>406</v>
      </c>
      <c r="AH97" s="355" t="s">
        <v>406</v>
      </c>
      <c r="AI97" s="355" t="s">
        <v>406</v>
      </c>
      <c r="AJ97" s="355" t="s">
        <v>406</v>
      </c>
      <c r="AK97" s="355" t="s">
        <v>406</v>
      </c>
      <c r="AL97" s="355" t="s">
        <v>406</v>
      </c>
      <c r="AM97" s="355" t="s">
        <v>406</v>
      </c>
      <c r="AN97" s="355" t="s">
        <v>406</v>
      </c>
      <c r="AO97" s="355" t="s">
        <v>406</v>
      </c>
      <c r="AP97" s="355" t="s">
        <v>406</v>
      </c>
      <c r="AQ97" s="355" t="s">
        <v>406</v>
      </c>
      <c r="AR97" s="355" t="s">
        <v>406</v>
      </c>
      <c r="AS97" s="355" t="s">
        <v>406</v>
      </c>
      <c r="AT97" s="355" t="s">
        <v>406</v>
      </c>
      <c r="AU97" s="355" t="s">
        <v>406</v>
      </c>
      <c r="AV97" s="355" t="s">
        <v>406</v>
      </c>
      <c r="AW97" s="355" t="s">
        <v>406</v>
      </c>
      <c r="AX97" s="355">
        <v>6921.8899991487542</v>
      </c>
      <c r="AY97" s="355">
        <v>7535.4989424547111</v>
      </c>
      <c r="AZ97" s="355">
        <v>7778.0828619077411</v>
      </c>
      <c r="BA97" s="355">
        <v>7583.7491473535601</v>
      </c>
      <c r="BB97" s="355">
        <v>7459.7373769020569</v>
      </c>
      <c r="BC97" s="355">
        <v>7484.2080703186575</v>
      </c>
      <c r="BD97" s="355">
        <v>7560.6553247484107</v>
      </c>
      <c r="BE97" s="355">
        <v>8011.2000087850956</v>
      </c>
      <c r="BF97" s="355">
        <v>9015.4155915223018</v>
      </c>
      <c r="BG97" s="355">
        <v>8918.3585394142574</v>
      </c>
      <c r="BH97" s="355">
        <v>10032.625529830219</v>
      </c>
      <c r="BI97" s="355">
        <v>10633.261046884525</v>
      </c>
      <c r="BJ97" s="355">
        <v>11277.559711693568</v>
      </c>
      <c r="BK97" s="355">
        <v>11968.059223173548</v>
      </c>
      <c r="BL97" s="355">
        <v>13322.238716232299</v>
      </c>
      <c r="BM97" s="355">
        <v>16244.038745379028</v>
      </c>
      <c r="BN97" s="355">
        <v>17599.073457471914</v>
      </c>
      <c r="BO97" s="355">
        <v>18649.725295121134</v>
      </c>
      <c r="BP97" s="355">
        <v>19098.996622318446</v>
      </c>
      <c r="BQ97" s="355">
        <v>18968.757381367963</v>
      </c>
      <c r="BR97" s="355">
        <v>18723.252171137519</v>
      </c>
      <c r="BS97" s="355">
        <v>18505.656774133309</v>
      </c>
      <c r="BT97" s="355">
        <v>17522.180622505617</v>
      </c>
      <c r="BU97" s="355">
        <v>16521.117501302542</v>
      </c>
      <c r="BV97" s="355">
        <v>17456.514003650882</v>
      </c>
      <c r="BW97" s="355">
        <v>17342.163663326231</v>
      </c>
      <c r="BX97" s="363">
        <v>16519.311941604494</v>
      </c>
      <c r="BY97" s="363">
        <v>16586.867972611275</v>
      </c>
      <c r="BZ97" s="356">
        <v>16664.771454900547</v>
      </c>
    </row>
    <row r="98" spans="1:78" s="52" customFormat="1" x14ac:dyDescent="0.2">
      <c r="A98" s="45"/>
      <c r="B98" s="263" t="s">
        <v>457</v>
      </c>
      <c r="C98" s="45"/>
      <c r="D98" s="355" t="s">
        <v>406</v>
      </c>
      <c r="E98" s="355" t="s">
        <v>406</v>
      </c>
      <c r="F98" s="355" t="s">
        <v>406</v>
      </c>
      <c r="G98" s="355" t="s">
        <v>406</v>
      </c>
      <c r="H98" s="355" t="s">
        <v>406</v>
      </c>
      <c r="I98" s="355" t="s">
        <v>406</v>
      </c>
      <c r="J98" s="355" t="s">
        <v>406</v>
      </c>
      <c r="K98" s="355" t="s">
        <v>406</v>
      </c>
      <c r="L98" s="355" t="s">
        <v>406</v>
      </c>
      <c r="M98" s="355" t="s">
        <v>406</v>
      </c>
      <c r="N98" s="355" t="s">
        <v>406</v>
      </c>
      <c r="O98" s="355" t="s">
        <v>406</v>
      </c>
      <c r="P98" s="355" t="s">
        <v>406</v>
      </c>
      <c r="Q98" s="355" t="s">
        <v>406</v>
      </c>
      <c r="R98" s="355" t="s">
        <v>406</v>
      </c>
      <c r="S98" s="355" t="s">
        <v>406</v>
      </c>
      <c r="T98" s="355" t="s">
        <v>406</v>
      </c>
      <c r="U98" s="355" t="s">
        <v>406</v>
      </c>
      <c r="V98" s="355" t="s">
        <v>406</v>
      </c>
      <c r="W98" s="355" t="s">
        <v>406</v>
      </c>
      <c r="X98" s="355" t="s">
        <v>406</v>
      </c>
      <c r="Y98" s="355" t="s">
        <v>406</v>
      </c>
      <c r="Z98" s="355" t="s">
        <v>406</v>
      </c>
      <c r="AA98" s="355" t="s">
        <v>406</v>
      </c>
      <c r="AB98" s="355" t="s">
        <v>406</v>
      </c>
      <c r="AC98" s="355" t="s">
        <v>406</v>
      </c>
      <c r="AD98" s="355" t="s">
        <v>406</v>
      </c>
      <c r="AE98" s="355" t="s">
        <v>406</v>
      </c>
      <c r="AF98" s="355" t="s">
        <v>406</v>
      </c>
      <c r="AG98" s="355" t="s">
        <v>406</v>
      </c>
      <c r="AH98" s="355" t="s">
        <v>406</v>
      </c>
      <c r="AI98" s="355" t="s">
        <v>406</v>
      </c>
      <c r="AJ98" s="355" t="s">
        <v>406</v>
      </c>
      <c r="AK98" s="355" t="s">
        <v>406</v>
      </c>
      <c r="AL98" s="355" t="s">
        <v>406</v>
      </c>
      <c r="AM98" s="355" t="s">
        <v>406</v>
      </c>
      <c r="AN98" s="355" t="s">
        <v>406</v>
      </c>
      <c r="AO98" s="355" t="s">
        <v>406</v>
      </c>
      <c r="AP98" s="355" t="s">
        <v>406</v>
      </c>
      <c r="AQ98" s="355" t="s">
        <v>406</v>
      </c>
      <c r="AR98" s="355" t="s">
        <v>406</v>
      </c>
      <c r="AS98" s="355" t="s">
        <v>406</v>
      </c>
      <c r="AT98" s="355" t="s">
        <v>406</v>
      </c>
      <c r="AU98" s="355" t="s">
        <v>406</v>
      </c>
      <c r="AV98" s="355" t="s">
        <v>406</v>
      </c>
      <c r="AW98" s="355" t="s">
        <v>406</v>
      </c>
      <c r="AX98" s="355">
        <v>152.889153957758</v>
      </c>
      <c r="AY98" s="355">
        <v>140.9877263557249</v>
      </c>
      <c r="AZ98" s="355">
        <v>140.01742145058154</v>
      </c>
      <c r="BA98" s="355">
        <v>131.38575386265074</v>
      </c>
      <c r="BB98" s="355">
        <v>152.68857933177162</v>
      </c>
      <c r="BC98" s="355">
        <v>166.11596526419817</v>
      </c>
      <c r="BD98" s="355">
        <v>175.74049702080129</v>
      </c>
      <c r="BE98" s="355">
        <v>232.66609757775569</v>
      </c>
      <c r="BF98" s="355">
        <v>313.64311521573558</v>
      </c>
      <c r="BG98" s="355">
        <v>397.46878756595277</v>
      </c>
      <c r="BH98" s="355">
        <v>573.6803520548782</v>
      </c>
      <c r="BI98" s="355">
        <v>680.36874211838619</v>
      </c>
      <c r="BJ98" s="355">
        <v>742.25911097644428</v>
      </c>
      <c r="BK98" s="355">
        <v>765.67816670391085</v>
      </c>
      <c r="BL98" s="355">
        <v>688.9271632877261</v>
      </c>
      <c r="BM98" s="355">
        <v>600.50764939692294</v>
      </c>
      <c r="BN98" s="355">
        <v>504.04055044454856</v>
      </c>
      <c r="BO98" s="355">
        <v>527.15548713255464</v>
      </c>
      <c r="BP98" s="355">
        <v>557.14149730967904</v>
      </c>
      <c r="BQ98" s="355">
        <v>590.91134058470368</v>
      </c>
      <c r="BR98" s="355">
        <v>611.95617044629364</v>
      </c>
      <c r="BS98" s="355">
        <v>658.04219760173237</v>
      </c>
      <c r="BT98" s="355">
        <v>673.52089696902078</v>
      </c>
      <c r="BU98" s="355">
        <v>570.55325285213007</v>
      </c>
      <c r="BV98" s="355">
        <v>682.6942353751665</v>
      </c>
      <c r="BW98" s="355">
        <v>706.24613056272415</v>
      </c>
      <c r="BX98" s="363">
        <v>726.3359157471001</v>
      </c>
      <c r="BY98" s="363">
        <v>742.6962793076616</v>
      </c>
      <c r="BZ98" s="356">
        <v>759.79990205511217</v>
      </c>
    </row>
    <row r="99" spans="1:78" s="52" customFormat="1" x14ac:dyDescent="0.2">
      <c r="A99" s="45"/>
      <c r="B99" s="263" t="s">
        <v>458</v>
      </c>
      <c r="C99" s="45"/>
      <c r="D99" s="355" t="s">
        <v>406</v>
      </c>
      <c r="E99" s="355" t="s">
        <v>406</v>
      </c>
      <c r="F99" s="355" t="s">
        <v>406</v>
      </c>
      <c r="G99" s="355" t="s">
        <v>406</v>
      </c>
      <c r="H99" s="355" t="s">
        <v>406</v>
      </c>
      <c r="I99" s="355" t="s">
        <v>406</v>
      </c>
      <c r="J99" s="355" t="s">
        <v>406</v>
      </c>
      <c r="K99" s="355" t="s">
        <v>406</v>
      </c>
      <c r="L99" s="355" t="s">
        <v>406</v>
      </c>
      <c r="M99" s="355" t="s">
        <v>406</v>
      </c>
      <c r="N99" s="355" t="s">
        <v>406</v>
      </c>
      <c r="O99" s="355" t="s">
        <v>406</v>
      </c>
      <c r="P99" s="355" t="s">
        <v>406</v>
      </c>
      <c r="Q99" s="355" t="s">
        <v>406</v>
      </c>
      <c r="R99" s="355" t="s">
        <v>406</v>
      </c>
      <c r="S99" s="355" t="s">
        <v>406</v>
      </c>
      <c r="T99" s="355" t="s">
        <v>406</v>
      </c>
      <c r="U99" s="355" t="s">
        <v>406</v>
      </c>
      <c r="V99" s="355" t="s">
        <v>406</v>
      </c>
      <c r="W99" s="355" t="s">
        <v>406</v>
      </c>
      <c r="X99" s="355" t="s">
        <v>406</v>
      </c>
      <c r="Y99" s="355" t="s">
        <v>406</v>
      </c>
      <c r="Z99" s="355" t="s">
        <v>406</v>
      </c>
      <c r="AA99" s="355" t="s">
        <v>406</v>
      </c>
      <c r="AB99" s="355" t="s">
        <v>406</v>
      </c>
      <c r="AC99" s="355" t="s">
        <v>406</v>
      </c>
      <c r="AD99" s="355" t="s">
        <v>406</v>
      </c>
      <c r="AE99" s="355" t="s">
        <v>406</v>
      </c>
      <c r="AF99" s="355" t="s">
        <v>406</v>
      </c>
      <c r="AG99" s="355" t="s">
        <v>406</v>
      </c>
      <c r="AH99" s="355" t="s">
        <v>406</v>
      </c>
      <c r="AI99" s="355" t="s">
        <v>406</v>
      </c>
      <c r="AJ99" s="355" t="s">
        <v>406</v>
      </c>
      <c r="AK99" s="355" t="s">
        <v>406</v>
      </c>
      <c r="AL99" s="355" t="s">
        <v>406</v>
      </c>
      <c r="AM99" s="355" t="s">
        <v>406</v>
      </c>
      <c r="AN99" s="355" t="s">
        <v>406</v>
      </c>
      <c r="AO99" s="355" t="s">
        <v>406</v>
      </c>
      <c r="AP99" s="355" t="s">
        <v>406</v>
      </c>
      <c r="AQ99" s="355" t="s">
        <v>406</v>
      </c>
      <c r="AR99" s="355" t="s">
        <v>406</v>
      </c>
      <c r="AS99" s="355" t="s">
        <v>406</v>
      </c>
      <c r="AT99" s="355" t="s">
        <v>406</v>
      </c>
      <c r="AU99" s="355" t="s">
        <v>406</v>
      </c>
      <c r="AV99" s="355" t="s">
        <v>406</v>
      </c>
      <c r="AW99" s="355" t="s">
        <v>406</v>
      </c>
      <c r="AX99" s="355">
        <v>915.90929452765192</v>
      </c>
      <c r="AY99" s="355">
        <v>894.6359075019061</v>
      </c>
      <c r="AZ99" s="355">
        <v>906.61492460086754</v>
      </c>
      <c r="BA99" s="355">
        <v>935.50212997749031</v>
      </c>
      <c r="BB99" s="355">
        <v>923.4492906136586</v>
      </c>
      <c r="BC99" s="355">
        <v>917.09704235496451</v>
      </c>
      <c r="BD99" s="355">
        <v>900.12659069657332</v>
      </c>
      <c r="BE99" s="355">
        <v>903.40882080794688</v>
      </c>
      <c r="BF99" s="355">
        <v>921.42481081552262</v>
      </c>
      <c r="BG99" s="355">
        <v>649.0181226593844</v>
      </c>
      <c r="BH99" s="355">
        <v>5836.5621586476891</v>
      </c>
      <c r="BI99" s="355">
        <v>5652.7047642019234</v>
      </c>
      <c r="BJ99" s="355">
        <v>5572.5191033461278</v>
      </c>
      <c r="BK99" s="355">
        <v>5512.6316279465445</v>
      </c>
      <c r="BL99" s="355">
        <v>5324.9329042002391</v>
      </c>
      <c r="BM99" s="355">
        <v>5454.2634860454045</v>
      </c>
      <c r="BN99" s="355">
        <v>5386.6474437833131</v>
      </c>
      <c r="BO99" s="355">
        <v>5476.6355705151518</v>
      </c>
      <c r="BP99" s="355">
        <v>5645.2320913159119</v>
      </c>
      <c r="BQ99" s="355">
        <v>5577.9867929449283</v>
      </c>
      <c r="BR99" s="355">
        <v>5499.3908908242738</v>
      </c>
      <c r="BS99" s="355">
        <v>5362.2726253306255</v>
      </c>
      <c r="BT99" s="355">
        <v>5057.018991756403</v>
      </c>
      <c r="BU99" s="355">
        <v>4709.8381919725989</v>
      </c>
      <c r="BV99" s="355">
        <v>4784.1061151843787</v>
      </c>
      <c r="BW99" s="355">
        <v>4653.3070396426647</v>
      </c>
      <c r="BX99" s="363">
        <v>4655.7616371790882</v>
      </c>
      <c r="BY99" s="363">
        <v>4685.7582738010315</v>
      </c>
      <c r="BZ99" s="356">
        <v>4717.0265327568777</v>
      </c>
    </row>
    <row r="100" spans="1:78" s="52" customFormat="1" ht="26.25" customHeight="1" x14ac:dyDescent="0.2">
      <c r="A100" s="45"/>
      <c r="B100" s="120" t="s">
        <v>433</v>
      </c>
      <c r="C100" s="45"/>
      <c r="D100" s="355">
        <v>0</v>
      </c>
      <c r="E100" s="355">
        <v>0</v>
      </c>
      <c r="F100" s="355">
        <v>0</v>
      </c>
      <c r="G100" s="355">
        <v>0</v>
      </c>
      <c r="H100" s="355">
        <v>0</v>
      </c>
      <c r="I100" s="355">
        <v>0</v>
      </c>
      <c r="J100" s="355">
        <v>0</v>
      </c>
      <c r="K100" s="355">
        <v>0</v>
      </c>
      <c r="L100" s="355">
        <v>0</v>
      </c>
      <c r="M100" s="355">
        <v>0</v>
      </c>
      <c r="N100" s="355">
        <v>0</v>
      </c>
      <c r="O100" s="355">
        <v>0</v>
      </c>
      <c r="P100" s="355">
        <v>0</v>
      </c>
      <c r="Q100" s="355">
        <v>0</v>
      </c>
      <c r="R100" s="355">
        <v>0</v>
      </c>
      <c r="S100" s="355">
        <v>0</v>
      </c>
      <c r="T100" s="355">
        <v>0</v>
      </c>
      <c r="U100" s="355">
        <v>0</v>
      </c>
      <c r="V100" s="355">
        <v>0</v>
      </c>
      <c r="W100" s="355">
        <v>0</v>
      </c>
      <c r="X100" s="355">
        <v>0</v>
      </c>
      <c r="Y100" s="355">
        <v>0</v>
      </c>
      <c r="Z100" s="355">
        <v>0</v>
      </c>
      <c r="AA100" s="355">
        <v>0</v>
      </c>
      <c r="AB100" s="355">
        <v>0</v>
      </c>
      <c r="AC100" s="355">
        <v>0</v>
      </c>
      <c r="AD100" s="355">
        <v>0</v>
      </c>
      <c r="AE100" s="355">
        <v>0</v>
      </c>
      <c r="AF100" s="355">
        <v>0</v>
      </c>
      <c r="AG100" s="355">
        <v>0</v>
      </c>
      <c r="AH100" s="355">
        <v>0</v>
      </c>
      <c r="AI100" s="355">
        <v>0</v>
      </c>
      <c r="AJ100" s="355">
        <v>0</v>
      </c>
      <c r="AK100" s="355">
        <v>0</v>
      </c>
      <c r="AL100" s="355">
        <v>0</v>
      </c>
      <c r="AM100" s="355">
        <v>0</v>
      </c>
      <c r="AN100" s="355">
        <v>0</v>
      </c>
      <c r="AO100" s="355">
        <v>0</v>
      </c>
      <c r="AP100" s="355">
        <v>0</v>
      </c>
      <c r="AQ100" s="355">
        <v>0</v>
      </c>
      <c r="AR100" s="355">
        <v>0</v>
      </c>
      <c r="AS100" s="355">
        <v>0</v>
      </c>
      <c r="AT100" s="355">
        <v>0</v>
      </c>
      <c r="AU100" s="355">
        <v>6054.3572052926911</v>
      </c>
      <c r="AV100" s="355">
        <v>6920.7641906466697</v>
      </c>
      <c r="AW100" s="355">
        <v>7530.3561882409394</v>
      </c>
      <c r="AX100" s="355">
        <v>7797.7353266080581</v>
      </c>
      <c r="AY100" s="355">
        <v>7921.6715110138293</v>
      </c>
      <c r="AZ100" s="355">
        <v>7832.2801351808939</v>
      </c>
      <c r="BA100" s="355">
        <v>7588.4828462004107</v>
      </c>
      <c r="BB100" s="355">
        <v>7314.5849508312749</v>
      </c>
      <c r="BC100" s="355">
        <v>7212.4429277546969</v>
      </c>
      <c r="BD100" s="355">
        <v>6960.2418359075791</v>
      </c>
      <c r="BE100" s="355">
        <v>6848.6856660836902</v>
      </c>
      <c r="BF100" s="355">
        <v>6792.7122380717074</v>
      </c>
      <c r="BG100" s="355">
        <v>6324.1777448408357</v>
      </c>
      <c r="BH100" s="355">
        <v>453.0850129080722</v>
      </c>
      <c r="BI100" s="355">
        <v>464.11754038341888</v>
      </c>
      <c r="BJ100" s="355">
        <v>415.85538454915985</v>
      </c>
      <c r="BK100" s="355">
        <v>380.85428208484262</v>
      </c>
      <c r="BL100" s="355">
        <v>401.88018495482419</v>
      </c>
      <c r="BM100" s="355">
        <v>439.11332662920188</v>
      </c>
      <c r="BN100" s="355">
        <v>446.27955409554295</v>
      </c>
      <c r="BO100" s="355">
        <v>477.06155902343471</v>
      </c>
      <c r="BP100" s="355">
        <v>482.15472651434624</v>
      </c>
      <c r="BQ100" s="355">
        <v>499.48049183848184</v>
      </c>
      <c r="BR100" s="355">
        <v>589.65848477118709</v>
      </c>
      <c r="BS100" s="355">
        <v>652.48959069458795</v>
      </c>
      <c r="BT100" s="355">
        <v>554.64913561241463</v>
      </c>
      <c r="BU100" s="355">
        <v>578.87690519697935</v>
      </c>
      <c r="BV100" s="355">
        <v>569.75644339309656</v>
      </c>
      <c r="BW100" s="355">
        <v>564.86147126020126</v>
      </c>
      <c r="BX100" s="363">
        <v>570.14374498956988</v>
      </c>
      <c r="BY100" s="363">
        <v>577.0045259809466</v>
      </c>
      <c r="BZ100" s="356">
        <v>584.52768782820624</v>
      </c>
    </row>
    <row r="101" spans="1:78" s="52" customFormat="1" x14ac:dyDescent="0.2">
      <c r="A101" s="45"/>
      <c r="B101" s="263" t="s">
        <v>459</v>
      </c>
      <c r="C101" s="45"/>
      <c r="D101" s="355" t="s">
        <v>406</v>
      </c>
      <c r="E101" s="355" t="s">
        <v>406</v>
      </c>
      <c r="F101" s="355" t="s">
        <v>406</v>
      </c>
      <c r="G101" s="355" t="s">
        <v>406</v>
      </c>
      <c r="H101" s="355" t="s">
        <v>406</v>
      </c>
      <c r="I101" s="355" t="s">
        <v>406</v>
      </c>
      <c r="J101" s="355" t="s">
        <v>406</v>
      </c>
      <c r="K101" s="355" t="s">
        <v>406</v>
      </c>
      <c r="L101" s="355" t="s">
        <v>406</v>
      </c>
      <c r="M101" s="355" t="s">
        <v>406</v>
      </c>
      <c r="N101" s="355" t="s">
        <v>406</v>
      </c>
      <c r="O101" s="355" t="s">
        <v>406</v>
      </c>
      <c r="P101" s="355" t="s">
        <v>406</v>
      </c>
      <c r="Q101" s="355" t="s">
        <v>406</v>
      </c>
      <c r="R101" s="355" t="s">
        <v>406</v>
      </c>
      <c r="S101" s="355" t="s">
        <v>406</v>
      </c>
      <c r="T101" s="355" t="s">
        <v>406</v>
      </c>
      <c r="U101" s="355" t="s">
        <v>406</v>
      </c>
      <c r="V101" s="355" t="s">
        <v>406</v>
      </c>
      <c r="W101" s="355" t="s">
        <v>406</v>
      </c>
      <c r="X101" s="355" t="s">
        <v>406</v>
      </c>
      <c r="Y101" s="355" t="s">
        <v>406</v>
      </c>
      <c r="Z101" s="355" t="s">
        <v>406</v>
      </c>
      <c r="AA101" s="355" t="s">
        <v>406</v>
      </c>
      <c r="AB101" s="355" t="s">
        <v>406</v>
      </c>
      <c r="AC101" s="355" t="s">
        <v>406</v>
      </c>
      <c r="AD101" s="355" t="s">
        <v>406</v>
      </c>
      <c r="AE101" s="355" t="s">
        <v>406</v>
      </c>
      <c r="AF101" s="355" t="s">
        <v>406</v>
      </c>
      <c r="AG101" s="355" t="s">
        <v>406</v>
      </c>
      <c r="AH101" s="355" t="s">
        <v>406</v>
      </c>
      <c r="AI101" s="355" t="s">
        <v>406</v>
      </c>
      <c r="AJ101" s="355" t="s">
        <v>406</v>
      </c>
      <c r="AK101" s="355" t="s">
        <v>406</v>
      </c>
      <c r="AL101" s="355" t="s">
        <v>406</v>
      </c>
      <c r="AM101" s="355" t="s">
        <v>406</v>
      </c>
      <c r="AN101" s="355" t="s">
        <v>406</v>
      </c>
      <c r="AO101" s="355" t="s">
        <v>406</v>
      </c>
      <c r="AP101" s="355" t="s">
        <v>406</v>
      </c>
      <c r="AQ101" s="355" t="s">
        <v>406</v>
      </c>
      <c r="AR101" s="355" t="s">
        <v>406</v>
      </c>
      <c r="AS101" s="355" t="s">
        <v>406</v>
      </c>
      <c r="AT101" s="355" t="s">
        <v>406</v>
      </c>
      <c r="AU101" s="355">
        <v>5165.5474211034607</v>
      </c>
      <c r="AV101" s="355">
        <v>5879.7170759906985</v>
      </c>
      <c r="AW101" s="355">
        <v>6384.5903620351964</v>
      </c>
      <c r="AX101" s="355">
        <v>6604.4838034868799</v>
      </c>
      <c r="AY101" s="355">
        <v>6705.0918329253018</v>
      </c>
      <c r="AZ101" s="355">
        <v>6637.4143535345356</v>
      </c>
      <c r="BA101" s="355">
        <v>6453.1533502524517</v>
      </c>
      <c r="BB101" s="355">
        <v>6182.4914739663491</v>
      </c>
      <c r="BC101" s="355">
        <v>6048.4308936632997</v>
      </c>
      <c r="BD101" s="355">
        <v>5770.625534288667</v>
      </c>
      <c r="BE101" s="355">
        <v>5630.3607897091269</v>
      </c>
      <c r="BF101" s="355">
        <v>5525.494942072216</v>
      </c>
      <c r="BG101" s="355">
        <v>5074.6984244459145</v>
      </c>
      <c r="BH101" s="355" t="s">
        <v>406</v>
      </c>
      <c r="BI101" s="355" t="s">
        <v>406</v>
      </c>
      <c r="BJ101" s="355" t="s">
        <v>406</v>
      </c>
      <c r="BK101" s="355" t="s">
        <v>406</v>
      </c>
      <c r="BL101" s="355" t="s">
        <v>406</v>
      </c>
      <c r="BM101" s="355" t="s">
        <v>406</v>
      </c>
      <c r="BN101" s="355" t="s">
        <v>406</v>
      </c>
      <c r="BO101" s="355" t="s">
        <v>406</v>
      </c>
      <c r="BP101" s="355" t="s">
        <v>406</v>
      </c>
      <c r="BQ101" s="355" t="s">
        <v>406</v>
      </c>
      <c r="BR101" s="355" t="s">
        <v>406</v>
      </c>
      <c r="BS101" s="355" t="s">
        <v>406</v>
      </c>
      <c r="BT101" s="355" t="s">
        <v>406</v>
      </c>
      <c r="BU101" s="355" t="s">
        <v>406</v>
      </c>
      <c r="BV101" s="355" t="s">
        <v>406</v>
      </c>
      <c r="BW101" s="355" t="s">
        <v>406</v>
      </c>
      <c r="BX101" s="363" t="s">
        <v>406</v>
      </c>
      <c r="BY101" s="363" t="s">
        <v>406</v>
      </c>
      <c r="BZ101" s="356" t="s">
        <v>406</v>
      </c>
    </row>
    <row r="102" spans="1:78" s="52" customFormat="1" x14ac:dyDescent="0.2">
      <c r="A102" s="45"/>
      <c r="B102" s="263" t="s">
        <v>460</v>
      </c>
      <c r="C102" s="45"/>
      <c r="D102" s="355" t="s">
        <v>406</v>
      </c>
      <c r="E102" s="355" t="s">
        <v>406</v>
      </c>
      <c r="F102" s="355" t="s">
        <v>406</v>
      </c>
      <c r="G102" s="355" t="s">
        <v>406</v>
      </c>
      <c r="H102" s="355" t="s">
        <v>406</v>
      </c>
      <c r="I102" s="355" t="s">
        <v>406</v>
      </c>
      <c r="J102" s="355" t="s">
        <v>406</v>
      </c>
      <c r="K102" s="355" t="s">
        <v>406</v>
      </c>
      <c r="L102" s="355" t="s">
        <v>406</v>
      </c>
      <c r="M102" s="355" t="s">
        <v>406</v>
      </c>
      <c r="N102" s="355" t="s">
        <v>406</v>
      </c>
      <c r="O102" s="355" t="s">
        <v>406</v>
      </c>
      <c r="P102" s="355" t="s">
        <v>406</v>
      </c>
      <c r="Q102" s="355" t="s">
        <v>406</v>
      </c>
      <c r="R102" s="355" t="s">
        <v>406</v>
      </c>
      <c r="S102" s="355" t="s">
        <v>406</v>
      </c>
      <c r="T102" s="355" t="s">
        <v>406</v>
      </c>
      <c r="U102" s="355" t="s">
        <v>406</v>
      </c>
      <c r="V102" s="355" t="s">
        <v>406</v>
      </c>
      <c r="W102" s="355" t="s">
        <v>406</v>
      </c>
      <c r="X102" s="355" t="s">
        <v>406</v>
      </c>
      <c r="Y102" s="355" t="s">
        <v>406</v>
      </c>
      <c r="Z102" s="355" t="s">
        <v>406</v>
      </c>
      <c r="AA102" s="355" t="s">
        <v>406</v>
      </c>
      <c r="AB102" s="355" t="s">
        <v>406</v>
      </c>
      <c r="AC102" s="355" t="s">
        <v>406</v>
      </c>
      <c r="AD102" s="355" t="s">
        <v>406</v>
      </c>
      <c r="AE102" s="355" t="s">
        <v>406</v>
      </c>
      <c r="AF102" s="355" t="s">
        <v>406</v>
      </c>
      <c r="AG102" s="355" t="s">
        <v>406</v>
      </c>
      <c r="AH102" s="355" t="s">
        <v>406</v>
      </c>
      <c r="AI102" s="355" t="s">
        <v>406</v>
      </c>
      <c r="AJ102" s="355" t="s">
        <v>406</v>
      </c>
      <c r="AK102" s="355" t="s">
        <v>406</v>
      </c>
      <c r="AL102" s="355" t="s">
        <v>406</v>
      </c>
      <c r="AM102" s="355" t="s">
        <v>406</v>
      </c>
      <c r="AN102" s="355" t="s">
        <v>406</v>
      </c>
      <c r="AO102" s="355" t="s">
        <v>406</v>
      </c>
      <c r="AP102" s="355" t="s">
        <v>406</v>
      </c>
      <c r="AQ102" s="355" t="s">
        <v>406</v>
      </c>
      <c r="AR102" s="355" t="s">
        <v>406</v>
      </c>
      <c r="AS102" s="355" t="s">
        <v>406</v>
      </c>
      <c r="AT102" s="355" t="s">
        <v>406</v>
      </c>
      <c r="AU102" s="355">
        <v>301.83110233148034</v>
      </c>
      <c r="AV102" s="355">
        <v>346.39971344226325</v>
      </c>
      <c r="AW102" s="355">
        <v>366.59548001341079</v>
      </c>
      <c r="AX102" s="355">
        <v>387.94482645576119</v>
      </c>
      <c r="AY102" s="355">
        <v>395.22643599380342</v>
      </c>
      <c r="AZ102" s="355">
        <v>394.36437402436451</v>
      </c>
      <c r="BA102" s="355">
        <v>387.69120467380009</v>
      </c>
      <c r="BB102" s="355">
        <v>379.91018808754887</v>
      </c>
      <c r="BC102" s="355">
        <v>380.67904980317087</v>
      </c>
      <c r="BD102" s="355">
        <v>375.63759452680108</v>
      </c>
      <c r="BE102" s="355">
        <v>375.94145647916042</v>
      </c>
      <c r="BF102" s="355">
        <v>380.43388198179059</v>
      </c>
      <c r="BG102" s="355">
        <v>381.96654807657393</v>
      </c>
      <c r="BH102" s="355" t="s">
        <v>406</v>
      </c>
      <c r="BI102" s="355" t="s">
        <v>406</v>
      </c>
      <c r="BJ102" s="355" t="s">
        <v>406</v>
      </c>
      <c r="BK102" s="355" t="s">
        <v>406</v>
      </c>
      <c r="BL102" s="355" t="s">
        <v>406</v>
      </c>
      <c r="BM102" s="355" t="s">
        <v>406</v>
      </c>
      <c r="BN102" s="355" t="s">
        <v>406</v>
      </c>
      <c r="BO102" s="355" t="s">
        <v>406</v>
      </c>
      <c r="BP102" s="355" t="s">
        <v>406</v>
      </c>
      <c r="BQ102" s="355" t="s">
        <v>406</v>
      </c>
      <c r="BR102" s="355" t="s">
        <v>406</v>
      </c>
      <c r="BS102" s="355" t="s">
        <v>406</v>
      </c>
      <c r="BT102" s="355" t="s">
        <v>406</v>
      </c>
      <c r="BU102" s="355" t="s">
        <v>406</v>
      </c>
      <c r="BV102" s="355" t="s">
        <v>406</v>
      </c>
      <c r="BW102" s="355" t="s">
        <v>406</v>
      </c>
      <c r="BX102" s="363" t="s">
        <v>406</v>
      </c>
      <c r="BY102" s="363" t="s">
        <v>406</v>
      </c>
      <c r="BZ102" s="356" t="s">
        <v>406</v>
      </c>
    </row>
    <row r="103" spans="1:78" s="328" customFormat="1" ht="24.75" customHeight="1" thickBot="1" x14ac:dyDescent="0.25">
      <c r="B103" s="389" t="s">
        <v>461</v>
      </c>
      <c r="C103" s="72"/>
      <c r="D103" s="358" t="s">
        <v>406</v>
      </c>
      <c r="E103" s="358" t="s">
        <v>406</v>
      </c>
      <c r="F103" s="358" t="s">
        <v>406</v>
      </c>
      <c r="G103" s="358" t="s">
        <v>406</v>
      </c>
      <c r="H103" s="358" t="s">
        <v>406</v>
      </c>
      <c r="I103" s="358" t="s">
        <v>406</v>
      </c>
      <c r="J103" s="358" t="s">
        <v>406</v>
      </c>
      <c r="K103" s="358" t="s">
        <v>406</v>
      </c>
      <c r="L103" s="358" t="s">
        <v>406</v>
      </c>
      <c r="M103" s="358" t="s">
        <v>406</v>
      </c>
      <c r="N103" s="358" t="s">
        <v>406</v>
      </c>
      <c r="O103" s="358" t="s">
        <v>406</v>
      </c>
      <c r="P103" s="358" t="s">
        <v>406</v>
      </c>
      <c r="Q103" s="358" t="s">
        <v>406</v>
      </c>
      <c r="R103" s="358" t="s">
        <v>406</v>
      </c>
      <c r="S103" s="358" t="s">
        <v>406</v>
      </c>
      <c r="T103" s="358" t="s">
        <v>406</v>
      </c>
      <c r="U103" s="358" t="s">
        <v>406</v>
      </c>
      <c r="V103" s="358" t="s">
        <v>406</v>
      </c>
      <c r="W103" s="358" t="s">
        <v>406</v>
      </c>
      <c r="X103" s="358" t="s">
        <v>406</v>
      </c>
      <c r="Y103" s="358" t="s">
        <v>406</v>
      </c>
      <c r="Z103" s="358" t="s">
        <v>406</v>
      </c>
      <c r="AA103" s="358" t="s">
        <v>406</v>
      </c>
      <c r="AB103" s="358" t="s">
        <v>406</v>
      </c>
      <c r="AC103" s="358" t="s">
        <v>406</v>
      </c>
      <c r="AD103" s="358" t="s">
        <v>406</v>
      </c>
      <c r="AE103" s="358" t="s">
        <v>406</v>
      </c>
      <c r="AF103" s="358" t="s">
        <v>406</v>
      </c>
      <c r="AG103" s="358" t="s">
        <v>406</v>
      </c>
      <c r="AH103" s="358" t="s">
        <v>406</v>
      </c>
      <c r="AI103" s="358" t="s">
        <v>406</v>
      </c>
      <c r="AJ103" s="358" t="s">
        <v>406</v>
      </c>
      <c r="AK103" s="358" t="s">
        <v>406</v>
      </c>
      <c r="AL103" s="358" t="s">
        <v>406</v>
      </c>
      <c r="AM103" s="358" t="s">
        <v>406</v>
      </c>
      <c r="AN103" s="358" t="s">
        <v>406</v>
      </c>
      <c r="AO103" s="358" t="s">
        <v>406</v>
      </c>
      <c r="AP103" s="358" t="s">
        <v>406</v>
      </c>
      <c r="AQ103" s="358" t="s">
        <v>406</v>
      </c>
      <c r="AR103" s="358" t="s">
        <v>406</v>
      </c>
      <c r="AS103" s="358" t="s">
        <v>406</v>
      </c>
      <c r="AT103" s="358" t="s">
        <v>406</v>
      </c>
      <c r="AU103" s="358">
        <v>586.97868185774973</v>
      </c>
      <c r="AV103" s="358">
        <v>694.64740121370789</v>
      </c>
      <c r="AW103" s="358">
        <v>779.17034619233141</v>
      </c>
      <c r="AX103" s="358">
        <v>805.30669666541712</v>
      </c>
      <c r="AY103" s="358">
        <v>821.35324209472356</v>
      </c>
      <c r="AZ103" s="358">
        <v>800.50140762199499</v>
      </c>
      <c r="BA103" s="358">
        <v>747.63829127415772</v>
      </c>
      <c r="BB103" s="358">
        <v>752.18328877737576</v>
      </c>
      <c r="BC103" s="358">
        <v>783.33298428822661</v>
      </c>
      <c r="BD103" s="358">
        <v>813.97870709211134</v>
      </c>
      <c r="BE103" s="358">
        <v>842.38341989540288</v>
      </c>
      <c r="BF103" s="358">
        <v>886.78341401770001</v>
      </c>
      <c r="BG103" s="358">
        <v>867.5127723183474</v>
      </c>
      <c r="BH103" s="358">
        <v>453.0850129080722</v>
      </c>
      <c r="BI103" s="358">
        <v>464.11754038341888</v>
      </c>
      <c r="BJ103" s="358">
        <v>415.85538454915985</v>
      </c>
      <c r="BK103" s="358">
        <v>380.85428208484262</v>
      </c>
      <c r="BL103" s="358">
        <v>401.88018495482419</v>
      </c>
      <c r="BM103" s="358">
        <v>439.11332662920188</v>
      </c>
      <c r="BN103" s="358">
        <v>446.27955409554295</v>
      </c>
      <c r="BO103" s="358">
        <v>477.06155902343471</v>
      </c>
      <c r="BP103" s="358">
        <v>482.15472651434624</v>
      </c>
      <c r="BQ103" s="358">
        <v>499.48049183848184</v>
      </c>
      <c r="BR103" s="358">
        <v>589.65848477118709</v>
      </c>
      <c r="BS103" s="358">
        <v>652.48959069458795</v>
      </c>
      <c r="BT103" s="358">
        <v>554.64913561241463</v>
      </c>
      <c r="BU103" s="358">
        <v>578.87690519697935</v>
      </c>
      <c r="BV103" s="358">
        <v>569.75644339309656</v>
      </c>
      <c r="BW103" s="358">
        <v>564.86147126020126</v>
      </c>
      <c r="BX103" s="358">
        <v>570.14374498956988</v>
      </c>
      <c r="BY103" s="358">
        <v>577.0045259809466</v>
      </c>
      <c r="BZ103" s="359">
        <v>584.52768782820624</v>
      </c>
    </row>
    <row r="104" spans="1:78" s="52" customFormat="1" ht="39.75" customHeight="1" x14ac:dyDescent="0.25">
      <c r="A104" s="374"/>
      <c r="B104" s="375" t="s">
        <v>746</v>
      </c>
      <c r="C104" s="426"/>
      <c r="D104" s="365" t="s">
        <v>665</v>
      </c>
      <c r="E104" s="365" t="s">
        <v>666</v>
      </c>
      <c r="F104" s="365" t="s">
        <v>667</v>
      </c>
      <c r="G104" s="365" t="s">
        <v>668</v>
      </c>
      <c r="H104" s="365" t="s">
        <v>669</v>
      </c>
      <c r="I104" s="365" t="s">
        <v>670</v>
      </c>
      <c r="J104" s="365" t="s">
        <v>671</v>
      </c>
      <c r="K104" s="365" t="s">
        <v>672</v>
      </c>
      <c r="L104" s="365" t="s">
        <v>673</v>
      </c>
      <c r="M104" s="365" t="s">
        <v>674</v>
      </c>
      <c r="N104" s="365" t="s">
        <v>675</v>
      </c>
      <c r="O104" s="365" t="s">
        <v>676</v>
      </c>
      <c r="P104" s="365" t="s">
        <v>677</v>
      </c>
      <c r="Q104" s="365" t="s">
        <v>678</v>
      </c>
      <c r="R104" s="365" t="s">
        <v>679</v>
      </c>
      <c r="S104" s="365" t="s">
        <v>680</v>
      </c>
      <c r="T104" s="365" t="s">
        <v>681</v>
      </c>
      <c r="U104" s="365" t="s">
        <v>682</v>
      </c>
      <c r="V104" s="365" t="s">
        <v>683</v>
      </c>
      <c r="W104" s="365" t="s">
        <v>684</v>
      </c>
      <c r="X104" s="365" t="s">
        <v>685</v>
      </c>
      <c r="Y104" s="365" t="s">
        <v>686</v>
      </c>
      <c r="Z104" s="365" t="s">
        <v>687</v>
      </c>
      <c r="AA104" s="365" t="s">
        <v>688</v>
      </c>
      <c r="AB104" s="365" t="s">
        <v>689</v>
      </c>
      <c r="AC104" s="365" t="s">
        <v>690</v>
      </c>
      <c r="AD104" s="365" t="s">
        <v>691</v>
      </c>
      <c r="AE104" s="365" t="s">
        <v>692</v>
      </c>
      <c r="AF104" s="365" t="s">
        <v>693</v>
      </c>
      <c r="AG104" s="365" t="s">
        <v>694</v>
      </c>
      <c r="AH104" s="365" t="s">
        <v>695</v>
      </c>
      <c r="AI104" s="365" t="s">
        <v>696</v>
      </c>
      <c r="AJ104" s="365" t="s">
        <v>697</v>
      </c>
      <c r="AK104" s="365" t="s">
        <v>698</v>
      </c>
      <c r="AL104" s="365" t="s">
        <v>699</v>
      </c>
      <c r="AM104" s="365" t="s">
        <v>700</v>
      </c>
      <c r="AN104" s="365" t="s">
        <v>701</v>
      </c>
      <c r="AO104" s="365" t="s">
        <v>702</v>
      </c>
      <c r="AP104" s="365" t="s">
        <v>703</v>
      </c>
      <c r="AQ104" s="365" t="s">
        <v>704</v>
      </c>
      <c r="AR104" s="365" t="s">
        <v>705</v>
      </c>
      <c r="AS104" s="365" t="s">
        <v>706</v>
      </c>
      <c r="AT104" s="365" t="s">
        <v>707</v>
      </c>
      <c r="AU104" s="365" t="s">
        <v>708</v>
      </c>
      <c r="AV104" s="365" t="s">
        <v>709</v>
      </c>
      <c r="AW104" s="365" t="s">
        <v>710</v>
      </c>
      <c r="AX104" s="365" t="s">
        <v>711</v>
      </c>
      <c r="AY104" s="365" t="s">
        <v>712</v>
      </c>
      <c r="AZ104" s="365" t="s">
        <v>713</v>
      </c>
      <c r="BA104" s="365" t="s">
        <v>714</v>
      </c>
      <c r="BB104" s="365" t="s">
        <v>715</v>
      </c>
      <c r="BC104" s="365" t="s">
        <v>716</v>
      </c>
      <c r="BD104" s="365" t="s">
        <v>717</v>
      </c>
      <c r="BE104" s="365" t="s">
        <v>718</v>
      </c>
      <c r="BF104" s="365" t="s">
        <v>719</v>
      </c>
      <c r="BG104" s="365" t="s">
        <v>720</v>
      </c>
      <c r="BH104" s="365" t="s">
        <v>721</v>
      </c>
      <c r="BI104" s="365" t="s">
        <v>722</v>
      </c>
      <c r="BJ104" s="365" t="s">
        <v>723</v>
      </c>
      <c r="BK104" s="365" t="s">
        <v>724</v>
      </c>
      <c r="BL104" s="365" t="s">
        <v>725</v>
      </c>
      <c r="BM104" s="365" t="s">
        <v>726</v>
      </c>
      <c r="BN104" s="365" t="s">
        <v>727</v>
      </c>
      <c r="BO104" s="365" t="s">
        <v>728</v>
      </c>
      <c r="BP104" s="365" t="s">
        <v>729</v>
      </c>
      <c r="BQ104" s="365" t="s">
        <v>730</v>
      </c>
      <c r="BR104" s="365" t="s">
        <v>731</v>
      </c>
      <c r="BS104" s="365" t="s">
        <v>732</v>
      </c>
      <c r="BT104" s="365" t="s">
        <v>733</v>
      </c>
      <c r="BU104" s="365" t="s">
        <v>734</v>
      </c>
      <c r="BV104" s="365" t="s">
        <v>735</v>
      </c>
      <c r="BW104" s="365" t="s">
        <v>736</v>
      </c>
      <c r="BX104" s="365" t="s">
        <v>737</v>
      </c>
      <c r="BY104" s="365" t="s">
        <v>738</v>
      </c>
      <c r="BZ104" s="366" t="s">
        <v>739</v>
      </c>
    </row>
    <row r="105" spans="1:78" s="58" customFormat="1" ht="26.25" customHeight="1" x14ac:dyDescent="0.25">
      <c r="A105" s="391"/>
      <c r="B105" s="89" t="s">
        <v>93</v>
      </c>
      <c r="C105" s="89"/>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v>3408</v>
      </c>
      <c r="AI105" s="352">
        <v>3314</v>
      </c>
      <c r="AJ105" s="352">
        <v>3556</v>
      </c>
      <c r="AK105" s="352">
        <v>4151</v>
      </c>
      <c r="AL105" s="352">
        <v>4431</v>
      </c>
      <c r="AM105" s="352">
        <v>4750</v>
      </c>
      <c r="AN105" s="352">
        <v>4825</v>
      </c>
      <c r="AO105" s="352">
        <v>4860</v>
      </c>
      <c r="AP105" s="352">
        <v>4900</v>
      </c>
      <c r="AQ105" s="352">
        <v>4860</v>
      </c>
      <c r="AR105" s="352">
        <v>3996</v>
      </c>
      <c r="AS105" s="352">
        <v>3886</v>
      </c>
      <c r="AT105" s="352">
        <v>3950</v>
      </c>
      <c r="AU105" s="352">
        <v>4120</v>
      </c>
      <c r="AV105" s="352">
        <v>4380</v>
      </c>
      <c r="AW105" s="352">
        <v>4601</v>
      </c>
      <c r="AX105" s="352">
        <v>4692</v>
      </c>
      <c r="AY105" s="352">
        <v>4757</v>
      </c>
      <c r="AZ105" s="352">
        <v>4740</v>
      </c>
      <c r="BA105" s="352">
        <v>4588</v>
      </c>
      <c r="BB105" s="352">
        <v>4423</v>
      </c>
      <c r="BC105" s="352">
        <v>4187</v>
      </c>
      <c r="BD105" s="352">
        <v>3946</v>
      </c>
      <c r="BE105" s="352">
        <v>3846</v>
      </c>
      <c r="BF105" s="352">
        <v>3807</v>
      </c>
      <c r="BG105" s="352">
        <v>3812</v>
      </c>
      <c r="BH105" s="352">
        <v>3940</v>
      </c>
      <c r="BI105" s="352">
        <v>3986</v>
      </c>
      <c r="BJ105" s="352">
        <v>4021</v>
      </c>
      <c r="BK105" s="352">
        <v>4036</v>
      </c>
      <c r="BL105" s="352">
        <v>4166</v>
      </c>
      <c r="BM105" s="352">
        <v>4547</v>
      </c>
      <c r="BN105" s="352">
        <v>4798</v>
      </c>
      <c r="BO105" s="352">
        <v>4932</v>
      </c>
      <c r="BP105" s="352">
        <v>5053</v>
      </c>
      <c r="BQ105" s="352">
        <v>5026</v>
      </c>
      <c r="BR105" s="352">
        <v>4921</v>
      </c>
      <c r="BS105" s="352">
        <v>4777</v>
      </c>
      <c r="BT105" s="352">
        <v>4594</v>
      </c>
      <c r="BU105" s="352">
        <v>4378</v>
      </c>
      <c r="BV105" s="352">
        <v>4612</v>
      </c>
      <c r="BW105" s="352">
        <v>4590</v>
      </c>
      <c r="BX105" s="362">
        <v>4486</v>
      </c>
      <c r="BY105" s="362">
        <v>4495</v>
      </c>
      <c r="BZ105" s="353">
        <v>4511</v>
      </c>
    </row>
    <row r="106" spans="1:78" s="52" customFormat="1" x14ac:dyDescent="0.2">
      <c r="A106" s="386"/>
      <c r="B106" s="120" t="s">
        <v>181</v>
      </c>
      <c r="C106" s="4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55"/>
      <c r="AE106" s="355"/>
      <c r="AF106" s="355"/>
      <c r="AG106" s="355"/>
      <c r="AH106" s="355"/>
      <c r="AI106" s="355"/>
      <c r="AJ106" s="355"/>
      <c r="AK106" s="355"/>
      <c r="AL106" s="355"/>
      <c r="AM106" s="355"/>
      <c r="AN106" s="355"/>
      <c r="AO106" s="355"/>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355"/>
      <c r="BK106" s="355"/>
      <c r="BL106" s="355">
        <v>3796</v>
      </c>
      <c r="BM106" s="355">
        <v>3966</v>
      </c>
      <c r="BN106" s="355">
        <v>4155</v>
      </c>
      <c r="BO106" s="355">
        <v>4237</v>
      </c>
      <c r="BP106" s="355">
        <v>4309</v>
      </c>
      <c r="BQ106" s="355">
        <v>4365</v>
      </c>
      <c r="BR106" s="355">
        <v>4440</v>
      </c>
      <c r="BS106" s="355">
        <v>4410</v>
      </c>
      <c r="BT106" s="355">
        <v>4287</v>
      </c>
      <c r="BU106" s="355">
        <v>4104</v>
      </c>
      <c r="BV106" s="355">
        <v>4173</v>
      </c>
      <c r="BW106" s="355">
        <v>4142</v>
      </c>
      <c r="BX106" s="363">
        <v>4052</v>
      </c>
      <c r="BY106" s="363">
        <v>4062</v>
      </c>
      <c r="BZ106" s="356">
        <v>4077</v>
      </c>
    </row>
    <row r="107" spans="1:78" s="52" customFormat="1" x14ac:dyDescent="0.2">
      <c r="A107" s="386"/>
      <c r="B107" s="120" t="s">
        <v>464</v>
      </c>
      <c r="C107" s="4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c r="AJ107" s="355"/>
      <c r="AK107" s="355"/>
      <c r="AL107" s="355"/>
      <c r="AM107" s="355"/>
      <c r="AN107" s="355"/>
      <c r="AO107" s="355"/>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355"/>
      <c r="BK107" s="355"/>
      <c r="BL107" s="355">
        <v>370</v>
      </c>
      <c r="BM107" s="355">
        <v>580</v>
      </c>
      <c r="BN107" s="355">
        <v>643</v>
      </c>
      <c r="BO107" s="355">
        <v>696</v>
      </c>
      <c r="BP107" s="355">
        <v>744</v>
      </c>
      <c r="BQ107" s="355">
        <v>661</v>
      </c>
      <c r="BR107" s="355">
        <v>481</v>
      </c>
      <c r="BS107" s="355">
        <v>367</v>
      </c>
      <c r="BT107" s="355">
        <v>307</v>
      </c>
      <c r="BU107" s="355">
        <v>274</v>
      </c>
      <c r="BV107" s="355">
        <v>439</v>
      </c>
      <c r="BW107" s="355">
        <v>448</v>
      </c>
      <c r="BX107" s="363">
        <v>434</v>
      </c>
      <c r="BY107" s="363">
        <v>433</v>
      </c>
      <c r="BZ107" s="356">
        <v>434</v>
      </c>
    </row>
    <row r="108" spans="1:78" s="52" customFormat="1" ht="26.25" customHeight="1" x14ac:dyDescent="0.2">
      <c r="A108" s="45"/>
      <c r="B108" s="236" t="s">
        <v>445</v>
      </c>
      <c r="C108" s="4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55"/>
      <c r="AE108" s="355"/>
      <c r="AF108" s="355"/>
      <c r="AG108" s="355"/>
      <c r="AH108" s="355"/>
      <c r="AI108" s="355"/>
      <c r="AJ108" s="355"/>
      <c r="AK108" s="355"/>
      <c r="AL108" s="355"/>
      <c r="AM108" s="355"/>
      <c r="AN108" s="355"/>
      <c r="AO108" s="355"/>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355"/>
      <c r="BK108" s="355"/>
      <c r="BL108" s="355"/>
      <c r="BM108" s="355"/>
      <c r="BN108" s="355"/>
      <c r="BO108" s="355"/>
      <c r="BP108" s="355"/>
      <c r="BQ108" s="355"/>
      <c r="BR108" s="355"/>
      <c r="BS108" s="355"/>
      <c r="BT108" s="355"/>
      <c r="BU108" s="355"/>
      <c r="BV108" s="355"/>
      <c r="BW108" s="355"/>
      <c r="BX108" s="363"/>
      <c r="BY108" s="363"/>
      <c r="BZ108" s="356"/>
    </row>
    <row r="109" spans="1:78" s="52" customFormat="1" x14ac:dyDescent="0.2">
      <c r="A109" s="45"/>
      <c r="B109" s="120" t="s">
        <v>446</v>
      </c>
      <c r="C109" s="4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55"/>
      <c r="AE109" s="355"/>
      <c r="AF109" s="355"/>
      <c r="AG109" s="355"/>
      <c r="AH109" s="355">
        <v>2667</v>
      </c>
      <c r="AI109" s="355">
        <v>2625</v>
      </c>
      <c r="AJ109" s="355">
        <v>2843</v>
      </c>
      <c r="AK109" s="355">
        <v>3354</v>
      </c>
      <c r="AL109" s="355">
        <v>3580</v>
      </c>
      <c r="AM109" s="355">
        <v>3735</v>
      </c>
      <c r="AN109" s="355">
        <v>3745</v>
      </c>
      <c r="AO109" s="355">
        <v>3710</v>
      </c>
      <c r="AP109" s="355">
        <v>3720</v>
      </c>
      <c r="AQ109" s="355">
        <v>3665</v>
      </c>
      <c r="AR109" s="355">
        <v>3082</v>
      </c>
      <c r="AS109" s="355">
        <v>2938</v>
      </c>
      <c r="AT109" s="355">
        <v>2922</v>
      </c>
      <c r="AU109" s="355">
        <v>2967</v>
      </c>
      <c r="AV109" s="355">
        <v>3034</v>
      </c>
      <c r="AW109" s="355">
        <v>3053</v>
      </c>
      <c r="AX109" s="355">
        <v>3006</v>
      </c>
      <c r="AY109" s="355">
        <v>2939</v>
      </c>
      <c r="AZ109" s="355">
        <v>2868</v>
      </c>
      <c r="BA109" s="355">
        <v>2754</v>
      </c>
      <c r="BB109" s="355">
        <v>2628</v>
      </c>
      <c r="BC109" s="355">
        <v>2438</v>
      </c>
      <c r="BD109" s="355">
        <v>2230</v>
      </c>
      <c r="BE109" s="355">
        <v>2093</v>
      </c>
      <c r="BF109" s="355">
        <v>1993</v>
      </c>
      <c r="BG109" s="355">
        <v>1824</v>
      </c>
      <c r="BH109" s="355">
        <v>1808</v>
      </c>
      <c r="BI109" s="355">
        <v>1753</v>
      </c>
      <c r="BJ109" s="355">
        <v>1674</v>
      </c>
      <c r="BK109" s="355">
        <v>1581</v>
      </c>
      <c r="BL109" s="355">
        <v>1533</v>
      </c>
      <c r="BM109" s="355">
        <v>1512</v>
      </c>
      <c r="BN109" s="355">
        <v>1502</v>
      </c>
      <c r="BO109" s="355">
        <v>1464</v>
      </c>
      <c r="BP109" s="355">
        <v>1455</v>
      </c>
      <c r="BQ109" s="355">
        <v>1428</v>
      </c>
      <c r="BR109" s="355">
        <v>1397</v>
      </c>
      <c r="BS109" s="355">
        <v>1344</v>
      </c>
      <c r="BT109" s="355">
        <v>1300</v>
      </c>
      <c r="BU109" s="355">
        <v>1247</v>
      </c>
      <c r="BV109" s="355">
        <v>1292</v>
      </c>
      <c r="BW109" s="355">
        <v>1282</v>
      </c>
      <c r="BX109" s="363">
        <v>1275</v>
      </c>
      <c r="BY109" s="363">
        <v>1277</v>
      </c>
      <c r="BZ109" s="356">
        <v>1281</v>
      </c>
    </row>
    <row r="110" spans="1:78" s="52" customFormat="1" x14ac:dyDescent="0.2">
      <c r="A110" s="45"/>
      <c r="B110" s="120" t="s">
        <v>447</v>
      </c>
      <c r="C110" s="4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55"/>
      <c r="AE110" s="355"/>
      <c r="AF110" s="355"/>
      <c r="AG110" s="355"/>
      <c r="AH110" s="355"/>
      <c r="AI110" s="355"/>
      <c r="AJ110" s="355"/>
      <c r="AK110" s="355"/>
      <c r="AL110" s="355"/>
      <c r="AM110" s="355"/>
      <c r="AN110" s="355"/>
      <c r="AO110" s="355"/>
      <c r="AP110" s="355"/>
      <c r="AQ110" s="355"/>
      <c r="AR110" s="355"/>
      <c r="AS110" s="355"/>
      <c r="AT110" s="355"/>
      <c r="AU110" s="355"/>
      <c r="AV110" s="355">
        <v>354</v>
      </c>
      <c r="AW110" s="355">
        <v>449</v>
      </c>
      <c r="AX110" s="355">
        <v>546</v>
      </c>
      <c r="AY110" s="355">
        <v>649</v>
      </c>
      <c r="AZ110" s="355">
        <v>743</v>
      </c>
      <c r="BA110" s="355">
        <v>802</v>
      </c>
      <c r="BB110" s="355">
        <v>851</v>
      </c>
      <c r="BC110" s="355">
        <v>897</v>
      </c>
      <c r="BD110" s="355">
        <v>945</v>
      </c>
      <c r="BE110" s="355">
        <v>1026</v>
      </c>
      <c r="BF110" s="355">
        <v>1103</v>
      </c>
      <c r="BG110" s="355">
        <v>1266</v>
      </c>
      <c r="BH110" s="355">
        <v>1355</v>
      </c>
      <c r="BI110" s="355">
        <v>1416</v>
      </c>
      <c r="BJ110" s="355">
        <v>1480</v>
      </c>
      <c r="BK110" s="355">
        <v>1520</v>
      </c>
      <c r="BL110" s="355">
        <v>1583</v>
      </c>
      <c r="BM110" s="355">
        <v>1715</v>
      </c>
      <c r="BN110" s="355">
        <v>1804</v>
      </c>
      <c r="BO110" s="355">
        <v>1882</v>
      </c>
      <c r="BP110" s="355">
        <v>1939</v>
      </c>
      <c r="BQ110" s="355">
        <v>1933</v>
      </c>
      <c r="BR110" s="355">
        <v>1915</v>
      </c>
      <c r="BS110" s="355">
        <v>1913</v>
      </c>
      <c r="BT110" s="355">
        <v>1870</v>
      </c>
      <c r="BU110" s="355">
        <v>1803</v>
      </c>
      <c r="BV110" s="355">
        <v>1860</v>
      </c>
      <c r="BW110" s="355">
        <v>1845</v>
      </c>
      <c r="BX110" s="363">
        <v>1764</v>
      </c>
      <c r="BY110" s="363">
        <v>1763</v>
      </c>
      <c r="BZ110" s="356">
        <v>1763</v>
      </c>
    </row>
    <row r="111" spans="1:78" s="52" customFormat="1" x14ac:dyDescent="0.2">
      <c r="A111" s="45"/>
      <c r="B111" s="120" t="s">
        <v>448</v>
      </c>
      <c r="C111" s="4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5"/>
      <c r="Z111" s="355"/>
      <c r="AA111" s="355"/>
      <c r="AB111" s="355"/>
      <c r="AC111" s="355"/>
      <c r="AD111" s="355"/>
      <c r="AE111" s="355"/>
      <c r="AF111" s="355"/>
      <c r="AG111" s="355"/>
      <c r="AH111" s="355"/>
      <c r="AI111" s="355"/>
      <c r="AJ111" s="355"/>
      <c r="AK111" s="355"/>
      <c r="AL111" s="355"/>
      <c r="AM111" s="355"/>
      <c r="AN111" s="355"/>
      <c r="AO111" s="355"/>
      <c r="AP111" s="355"/>
      <c r="AQ111" s="355"/>
      <c r="AR111" s="355"/>
      <c r="AS111" s="355"/>
      <c r="AT111" s="355"/>
      <c r="AU111" s="355"/>
      <c r="AV111" s="355">
        <v>992</v>
      </c>
      <c r="AW111" s="355">
        <v>1100</v>
      </c>
      <c r="AX111" s="355">
        <v>1140</v>
      </c>
      <c r="AY111" s="355">
        <v>1168</v>
      </c>
      <c r="AZ111" s="355">
        <v>1128</v>
      </c>
      <c r="BA111" s="355">
        <v>1032</v>
      </c>
      <c r="BB111" s="355">
        <v>945</v>
      </c>
      <c r="BC111" s="355">
        <v>852</v>
      </c>
      <c r="BD111" s="355">
        <v>771</v>
      </c>
      <c r="BE111" s="355">
        <v>727</v>
      </c>
      <c r="BF111" s="355">
        <v>711</v>
      </c>
      <c r="BG111" s="355">
        <v>722</v>
      </c>
      <c r="BH111" s="355">
        <v>777</v>
      </c>
      <c r="BI111" s="355">
        <v>817</v>
      </c>
      <c r="BJ111" s="355">
        <v>868</v>
      </c>
      <c r="BK111" s="355">
        <v>934</v>
      </c>
      <c r="BL111" s="355">
        <v>1049</v>
      </c>
      <c r="BM111" s="355">
        <v>1320</v>
      </c>
      <c r="BN111" s="355">
        <v>1492</v>
      </c>
      <c r="BO111" s="355">
        <v>1586</v>
      </c>
      <c r="BP111" s="355">
        <v>1659</v>
      </c>
      <c r="BQ111" s="355">
        <v>1665</v>
      </c>
      <c r="BR111" s="355">
        <v>1609</v>
      </c>
      <c r="BS111" s="355">
        <v>1520</v>
      </c>
      <c r="BT111" s="355">
        <v>1424</v>
      </c>
      <c r="BU111" s="355">
        <v>1328</v>
      </c>
      <c r="BV111" s="355">
        <v>1461</v>
      </c>
      <c r="BW111" s="355">
        <v>1463</v>
      </c>
      <c r="BX111" s="363">
        <v>1447</v>
      </c>
      <c r="BY111" s="363">
        <v>1455</v>
      </c>
      <c r="BZ111" s="356">
        <v>1467</v>
      </c>
    </row>
    <row r="112" spans="1:78" s="52" customFormat="1" x14ac:dyDescent="0.2">
      <c r="A112" s="45"/>
      <c r="B112" s="263" t="s">
        <v>449</v>
      </c>
      <c r="C112" s="45"/>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355"/>
      <c r="AA112" s="355"/>
      <c r="AB112" s="355"/>
      <c r="AC112" s="355"/>
      <c r="AD112" s="355"/>
      <c r="AE112" s="355"/>
      <c r="AF112" s="355"/>
      <c r="AG112" s="355"/>
      <c r="AH112" s="355"/>
      <c r="AI112" s="355"/>
      <c r="AJ112" s="355"/>
      <c r="AK112" s="355"/>
      <c r="AL112" s="355"/>
      <c r="AM112" s="355"/>
      <c r="AN112" s="355"/>
      <c r="AO112" s="355"/>
      <c r="AP112" s="355"/>
      <c r="AQ112" s="355"/>
      <c r="AR112" s="355"/>
      <c r="AS112" s="355"/>
      <c r="AT112" s="355"/>
      <c r="AU112" s="355"/>
      <c r="AV112" s="355"/>
      <c r="AW112" s="355"/>
      <c r="AX112" s="355"/>
      <c r="AY112" s="355"/>
      <c r="AZ112" s="355"/>
      <c r="BA112" s="355"/>
      <c r="BB112" s="355"/>
      <c r="BC112" s="355"/>
      <c r="BD112" s="355"/>
      <c r="BE112" s="355"/>
      <c r="BF112" s="355"/>
      <c r="BG112" s="355"/>
      <c r="BH112" s="355">
        <v>60</v>
      </c>
      <c r="BI112" s="355">
        <v>60</v>
      </c>
      <c r="BJ112" s="355">
        <v>70</v>
      </c>
      <c r="BK112" s="355">
        <v>70</v>
      </c>
      <c r="BL112" s="355">
        <v>360</v>
      </c>
      <c r="BM112" s="355">
        <v>787</v>
      </c>
      <c r="BN112" s="355">
        <v>1067</v>
      </c>
      <c r="BO112" s="355">
        <v>1242</v>
      </c>
      <c r="BP112" s="355">
        <v>1358</v>
      </c>
      <c r="BQ112" s="355">
        <v>1402</v>
      </c>
      <c r="BR112" s="355">
        <v>1379</v>
      </c>
      <c r="BS112" s="355">
        <v>1318</v>
      </c>
      <c r="BT112" s="355">
        <v>1243</v>
      </c>
      <c r="BU112" s="355">
        <v>1164</v>
      </c>
      <c r="BV112" s="355">
        <v>1312</v>
      </c>
      <c r="BW112" s="355">
        <v>1328</v>
      </c>
      <c r="BX112" s="363">
        <v>1345</v>
      </c>
      <c r="BY112" s="363">
        <v>1353</v>
      </c>
      <c r="BZ112" s="356">
        <v>1364</v>
      </c>
    </row>
    <row r="113" spans="1:78" ht="26.25" customHeight="1" x14ac:dyDescent="0.2">
      <c r="A113" s="45"/>
      <c r="B113" s="120" t="s">
        <v>450</v>
      </c>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v>3387</v>
      </c>
      <c r="AW113" s="355">
        <v>3502</v>
      </c>
      <c r="AX113" s="355">
        <v>3552</v>
      </c>
      <c r="AY113" s="355">
        <v>3589</v>
      </c>
      <c r="AZ113" s="355">
        <v>3612</v>
      </c>
      <c r="BA113" s="355">
        <v>3556</v>
      </c>
      <c r="BB113" s="355">
        <v>3479</v>
      </c>
      <c r="BC113" s="355">
        <v>3335</v>
      </c>
      <c r="BD113" s="355">
        <v>3175</v>
      </c>
      <c r="BE113" s="355">
        <v>3119</v>
      </c>
      <c r="BF113" s="355">
        <v>3096</v>
      </c>
      <c r="BG113" s="355">
        <v>3090</v>
      </c>
      <c r="BH113" s="355">
        <v>3163</v>
      </c>
      <c r="BI113" s="355">
        <v>3169</v>
      </c>
      <c r="BJ113" s="355">
        <v>3153</v>
      </c>
      <c r="BK113" s="355">
        <v>3102</v>
      </c>
      <c r="BL113" s="355">
        <v>3117</v>
      </c>
      <c r="BM113" s="355">
        <v>3227</v>
      </c>
      <c r="BN113" s="355">
        <v>3306</v>
      </c>
      <c r="BO113" s="355">
        <v>3346</v>
      </c>
      <c r="BP113" s="355">
        <v>3394</v>
      </c>
      <c r="BQ113" s="355">
        <v>3361</v>
      </c>
      <c r="BR113" s="355">
        <v>3312</v>
      </c>
      <c r="BS113" s="355">
        <v>3257</v>
      </c>
      <c r="BT113" s="355">
        <v>3170</v>
      </c>
      <c r="BU113" s="355">
        <v>3051</v>
      </c>
      <c r="BV113" s="355">
        <v>3151</v>
      </c>
      <c r="BW113" s="355">
        <v>3126</v>
      </c>
      <c r="BX113" s="363">
        <v>3039</v>
      </c>
      <c r="BY113" s="363">
        <v>3040</v>
      </c>
      <c r="BZ113" s="356">
        <v>3044</v>
      </c>
    </row>
    <row r="114" spans="1:78" x14ac:dyDescent="0.2">
      <c r="A114" s="45"/>
      <c r="B114" s="120" t="s">
        <v>451</v>
      </c>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355"/>
      <c r="AB114" s="355"/>
      <c r="AC114" s="355"/>
      <c r="AD114" s="355"/>
      <c r="AE114" s="355"/>
      <c r="AF114" s="355"/>
      <c r="AG114" s="355"/>
      <c r="AH114" s="355">
        <f t="shared" ref="AH114:AT114" si="23">AH140</f>
        <v>741</v>
      </c>
      <c r="AI114" s="355">
        <f t="shared" si="23"/>
        <v>689</v>
      </c>
      <c r="AJ114" s="355">
        <f t="shared" si="23"/>
        <v>713</v>
      </c>
      <c r="AK114" s="355">
        <f t="shared" si="23"/>
        <v>797</v>
      </c>
      <c r="AL114" s="355">
        <f t="shared" si="23"/>
        <v>851</v>
      </c>
      <c r="AM114" s="355">
        <f t="shared" si="23"/>
        <v>1015</v>
      </c>
      <c r="AN114" s="355">
        <f t="shared" si="23"/>
        <v>1080</v>
      </c>
      <c r="AO114" s="355">
        <f t="shared" si="23"/>
        <v>1150</v>
      </c>
      <c r="AP114" s="355">
        <f t="shared" si="23"/>
        <v>1180</v>
      </c>
      <c r="AQ114" s="355">
        <f t="shared" si="23"/>
        <v>1195</v>
      </c>
      <c r="AR114" s="355">
        <f t="shared" si="23"/>
        <v>914</v>
      </c>
      <c r="AS114" s="355">
        <f t="shared" si="23"/>
        <v>948</v>
      </c>
      <c r="AT114" s="355">
        <f t="shared" si="23"/>
        <v>1028</v>
      </c>
      <c r="AU114" s="355">
        <f>AU140</f>
        <v>1153</v>
      </c>
      <c r="AV114" s="355">
        <v>1346</v>
      </c>
      <c r="AW114" s="355">
        <v>1549</v>
      </c>
      <c r="AX114" s="355">
        <v>1686</v>
      </c>
      <c r="AY114" s="355">
        <v>1818</v>
      </c>
      <c r="AZ114" s="355">
        <v>1872</v>
      </c>
      <c r="BA114" s="355">
        <v>1834</v>
      </c>
      <c r="BB114" s="355">
        <v>1795</v>
      </c>
      <c r="BC114" s="355">
        <v>1749</v>
      </c>
      <c r="BD114" s="355">
        <v>1717</v>
      </c>
      <c r="BE114" s="355">
        <v>1753</v>
      </c>
      <c r="BF114" s="355">
        <v>1814</v>
      </c>
      <c r="BG114" s="355">
        <v>1988</v>
      </c>
      <c r="BH114" s="355">
        <v>2132</v>
      </c>
      <c r="BI114" s="355">
        <v>2233</v>
      </c>
      <c r="BJ114" s="355">
        <v>2347</v>
      </c>
      <c r="BK114" s="355">
        <v>2455</v>
      </c>
      <c r="BL114" s="355">
        <v>2633</v>
      </c>
      <c r="BM114" s="355">
        <v>3035</v>
      </c>
      <c r="BN114" s="355">
        <v>3296</v>
      </c>
      <c r="BO114" s="355">
        <v>3468</v>
      </c>
      <c r="BP114" s="355">
        <v>3598</v>
      </c>
      <c r="BQ114" s="355">
        <v>3597</v>
      </c>
      <c r="BR114" s="355">
        <v>3524</v>
      </c>
      <c r="BS114" s="355">
        <v>3433</v>
      </c>
      <c r="BT114" s="355">
        <v>3294</v>
      </c>
      <c r="BU114" s="355">
        <v>3131</v>
      </c>
      <c r="BV114" s="355">
        <v>3320</v>
      </c>
      <c r="BW114" s="355">
        <v>3308</v>
      </c>
      <c r="BX114" s="363">
        <v>3211</v>
      </c>
      <c r="BY114" s="363">
        <v>3218</v>
      </c>
      <c r="BZ114" s="356">
        <v>3230</v>
      </c>
    </row>
    <row r="115" spans="1:78" ht="26.25" customHeight="1" x14ac:dyDescent="0.2">
      <c r="A115" s="140"/>
      <c r="B115" s="140" t="s">
        <v>411</v>
      </c>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55"/>
      <c r="AE115" s="355"/>
      <c r="AF115" s="355"/>
      <c r="AG115" s="355"/>
      <c r="AH115" s="355"/>
      <c r="AI115" s="355"/>
      <c r="AJ115" s="355"/>
      <c r="AK115" s="355"/>
      <c r="AL115" s="355"/>
      <c r="AM115" s="355"/>
      <c r="AN115" s="355"/>
      <c r="AO115" s="355"/>
      <c r="AP115" s="355"/>
      <c r="AQ115" s="355"/>
      <c r="AR115" s="355"/>
      <c r="AS115" s="355"/>
      <c r="AT115" s="355"/>
      <c r="AU115" s="355"/>
      <c r="AV115" s="355"/>
      <c r="AW115" s="355"/>
      <c r="AX115" s="355"/>
      <c r="AY115" s="355"/>
      <c r="AZ115" s="355"/>
      <c r="BA115" s="355"/>
      <c r="BB115" s="355"/>
      <c r="BC115" s="355"/>
      <c r="BD115" s="355"/>
      <c r="BE115" s="355"/>
      <c r="BF115" s="355"/>
      <c r="BG115" s="355"/>
      <c r="BH115" s="355"/>
      <c r="BI115" s="355"/>
      <c r="BJ115" s="355"/>
      <c r="BK115" s="355"/>
      <c r="BL115" s="355"/>
      <c r="BM115" s="355"/>
      <c r="BN115" s="355"/>
      <c r="BO115" s="355"/>
      <c r="BP115" s="355"/>
      <c r="BQ115" s="355"/>
      <c r="BR115" s="355"/>
      <c r="BS115" s="355"/>
      <c r="BT115" s="355"/>
      <c r="BU115" s="355"/>
      <c r="BV115" s="355"/>
      <c r="BW115" s="355"/>
      <c r="BX115" s="363"/>
      <c r="BY115" s="363"/>
      <c r="BZ115" s="356"/>
    </row>
    <row r="116" spans="1:78" x14ac:dyDescent="0.2">
      <c r="A116" s="386"/>
      <c r="B116" s="62" t="s">
        <v>412</v>
      </c>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v>370</v>
      </c>
      <c r="BM116" s="355">
        <v>580</v>
      </c>
      <c r="BN116" s="355">
        <v>643</v>
      </c>
      <c r="BO116" s="355">
        <v>696</v>
      </c>
      <c r="BP116" s="355">
        <v>744</v>
      </c>
      <c r="BQ116" s="355">
        <v>661</v>
      </c>
      <c r="BR116" s="355">
        <v>481</v>
      </c>
      <c r="BS116" s="355">
        <v>367</v>
      </c>
      <c r="BT116" s="355">
        <v>307</v>
      </c>
      <c r="BU116" s="355">
        <v>274</v>
      </c>
      <c r="BV116" s="355">
        <v>439</v>
      </c>
      <c r="BW116" s="355">
        <v>448</v>
      </c>
      <c r="BX116" s="363">
        <v>434</v>
      </c>
      <c r="BY116" s="363">
        <v>433</v>
      </c>
      <c r="BZ116" s="356">
        <v>434</v>
      </c>
    </row>
    <row r="117" spans="1:78" x14ac:dyDescent="0.2">
      <c r="A117" s="386"/>
      <c r="B117" s="62" t="s">
        <v>24</v>
      </c>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55"/>
      <c r="AE117" s="355"/>
      <c r="AF117" s="355"/>
      <c r="AG117" s="355"/>
      <c r="AH117" s="355"/>
      <c r="AI117" s="355"/>
      <c r="AJ117" s="355"/>
      <c r="AK117" s="355"/>
      <c r="AL117" s="355"/>
      <c r="AM117" s="355"/>
      <c r="AN117" s="355"/>
      <c r="AO117" s="355"/>
      <c r="AP117" s="355"/>
      <c r="AQ117" s="355"/>
      <c r="AR117" s="355"/>
      <c r="AS117" s="355"/>
      <c r="AT117" s="355"/>
      <c r="AU117" s="355"/>
      <c r="AV117" s="355"/>
      <c r="AW117" s="355"/>
      <c r="AX117" s="355"/>
      <c r="AY117" s="355"/>
      <c r="AZ117" s="355"/>
      <c r="BA117" s="355"/>
      <c r="BB117" s="355"/>
      <c r="BC117" s="355"/>
      <c r="BD117" s="355"/>
      <c r="BE117" s="355"/>
      <c r="BF117" s="355"/>
      <c r="BG117" s="355"/>
      <c r="BH117" s="355"/>
      <c r="BI117" s="355"/>
      <c r="BJ117" s="355"/>
      <c r="BK117" s="355"/>
      <c r="BL117" s="355">
        <v>1095</v>
      </c>
      <c r="BM117" s="355">
        <v>1161</v>
      </c>
      <c r="BN117" s="355">
        <v>1211</v>
      </c>
      <c r="BO117" s="355">
        <v>1240</v>
      </c>
      <c r="BP117" s="355">
        <v>1257</v>
      </c>
      <c r="BQ117" s="355">
        <v>1274</v>
      </c>
      <c r="BR117" s="355">
        <v>1331</v>
      </c>
      <c r="BS117" s="355">
        <v>1347</v>
      </c>
      <c r="BT117" s="355">
        <v>1325</v>
      </c>
      <c r="BU117" s="355">
        <v>1278</v>
      </c>
      <c r="BV117" s="355">
        <v>1320</v>
      </c>
      <c r="BW117" s="355">
        <v>1321</v>
      </c>
      <c r="BX117" s="363">
        <v>1282</v>
      </c>
      <c r="BY117" s="363">
        <v>1280</v>
      </c>
      <c r="BZ117" s="356">
        <v>1271</v>
      </c>
    </row>
    <row r="118" spans="1:78" x14ac:dyDescent="0.2">
      <c r="A118" s="386"/>
      <c r="B118" s="62" t="s">
        <v>413</v>
      </c>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55"/>
      <c r="AE118" s="355"/>
      <c r="AF118" s="355"/>
      <c r="AG118" s="355"/>
      <c r="AH118" s="355"/>
      <c r="AI118" s="355"/>
      <c r="AJ118" s="355"/>
      <c r="AK118" s="355"/>
      <c r="AL118" s="355"/>
      <c r="AM118" s="355"/>
      <c r="AN118" s="355"/>
      <c r="AO118" s="355"/>
      <c r="AP118" s="355"/>
      <c r="AQ118" s="355"/>
      <c r="AR118" s="355"/>
      <c r="AS118" s="355"/>
      <c r="AT118" s="355"/>
      <c r="AU118" s="355"/>
      <c r="AV118" s="355"/>
      <c r="AW118" s="355"/>
      <c r="AX118" s="355"/>
      <c r="AY118" s="355"/>
      <c r="AZ118" s="355"/>
      <c r="BA118" s="355"/>
      <c r="BB118" s="355"/>
      <c r="BC118" s="355"/>
      <c r="BD118" s="355"/>
      <c r="BE118" s="355"/>
      <c r="BF118" s="355"/>
      <c r="BG118" s="355"/>
      <c r="BH118" s="355"/>
      <c r="BI118" s="355"/>
      <c r="BJ118" s="355"/>
      <c r="BK118" s="355"/>
      <c r="BL118" s="355">
        <v>628</v>
      </c>
      <c r="BM118" s="355">
        <v>606</v>
      </c>
      <c r="BN118" s="355">
        <v>566</v>
      </c>
      <c r="BO118" s="355">
        <v>506</v>
      </c>
      <c r="BP118" s="355">
        <v>461</v>
      </c>
      <c r="BQ118" s="355">
        <v>422</v>
      </c>
      <c r="BR118" s="355">
        <v>399</v>
      </c>
      <c r="BS118" s="355">
        <v>373</v>
      </c>
      <c r="BT118" s="355">
        <v>350</v>
      </c>
      <c r="BU118" s="355">
        <v>323</v>
      </c>
      <c r="BV118" s="355">
        <v>274</v>
      </c>
      <c r="BW118" s="355">
        <v>272</v>
      </c>
      <c r="BX118" s="363">
        <v>265</v>
      </c>
      <c r="BY118" s="363">
        <v>264</v>
      </c>
      <c r="BZ118" s="356">
        <v>263</v>
      </c>
    </row>
    <row r="119" spans="1:78" x14ac:dyDescent="0.2">
      <c r="A119" s="386"/>
      <c r="B119" s="62" t="s">
        <v>362</v>
      </c>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55"/>
      <c r="AE119" s="355"/>
      <c r="AF119" s="355"/>
      <c r="AG119" s="355"/>
      <c r="AH119" s="355"/>
      <c r="AI119" s="355"/>
      <c r="AJ119" s="355"/>
      <c r="AK119" s="355"/>
      <c r="AL119" s="355"/>
      <c r="AM119" s="355"/>
      <c r="AN119" s="355"/>
      <c r="AO119" s="355"/>
      <c r="AP119" s="355"/>
      <c r="AQ119" s="355"/>
      <c r="AR119" s="355"/>
      <c r="AS119" s="355"/>
      <c r="AT119" s="355"/>
      <c r="AU119" s="355"/>
      <c r="AV119" s="355"/>
      <c r="AW119" s="355"/>
      <c r="AX119" s="355"/>
      <c r="AY119" s="355"/>
      <c r="AZ119" s="355"/>
      <c r="BA119" s="355"/>
      <c r="BB119" s="355"/>
      <c r="BC119" s="355"/>
      <c r="BD119" s="355"/>
      <c r="BE119" s="355"/>
      <c r="BF119" s="355"/>
      <c r="BG119" s="355"/>
      <c r="BH119" s="355"/>
      <c r="BI119" s="355"/>
      <c r="BJ119" s="355"/>
      <c r="BK119" s="355"/>
      <c r="BL119" s="355">
        <v>77</v>
      </c>
      <c r="BM119" s="355">
        <v>88</v>
      </c>
      <c r="BN119" s="355">
        <v>103</v>
      </c>
      <c r="BO119" s="355">
        <v>115</v>
      </c>
      <c r="BP119" s="355">
        <v>130</v>
      </c>
      <c r="BQ119" s="355">
        <v>144</v>
      </c>
      <c r="BR119" s="355">
        <v>158</v>
      </c>
      <c r="BS119" s="355">
        <v>174</v>
      </c>
      <c r="BT119" s="355">
        <v>183</v>
      </c>
      <c r="BU119" s="355">
        <v>186</v>
      </c>
      <c r="BV119" s="355">
        <v>208</v>
      </c>
      <c r="BW119" s="355">
        <v>223</v>
      </c>
      <c r="BX119" s="363">
        <v>232</v>
      </c>
      <c r="BY119" s="363">
        <v>238</v>
      </c>
      <c r="BZ119" s="356">
        <v>241</v>
      </c>
    </row>
    <row r="120" spans="1:78" x14ac:dyDescent="0.2">
      <c r="A120" s="386"/>
      <c r="B120" s="62" t="s">
        <v>414</v>
      </c>
      <c r="D120" s="355"/>
      <c r="E120" s="355"/>
      <c r="F120" s="355"/>
      <c r="G120" s="355"/>
      <c r="H120" s="355"/>
      <c r="I120" s="355"/>
      <c r="J120" s="355"/>
      <c r="K120" s="355"/>
      <c r="L120" s="355"/>
      <c r="M120" s="355"/>
      <c r="N120" s="355"/>
      <c r="O120" s="355"/>
      <c r="P120" s="355"/>
      <c r="Q120" s="355"/>
      <c r="R120" s="355"/>
      <c r="S120" s="355"/>
      <c r="T120" s="355"/>
      <c r="U120" s="355"/>
      <c r="V120" s="355"/>
      <c r="W120" s="355"/>
      <c r="X120" s="355"/>
      <c r="Y120" s="355"/>
      <c r="Z120" s="355"/>
      <c r="AA120" s="355"/>
      <c r="AB120" s="355"/>
      <c r="AC120" s="355"/>
      <c r="AD120" s="355"/>
      <c r="AE120" s="355"/>
      <c r="AF120" s="355"/>
      <c r="AG120" s="355"/>
      <c r="AH120" s="355"/>
      <c r="AI120" s="355"/>
      <c r="AJ120" s="355"/>
      <c r="AK120" s="355"/>
      <c r="AL120" s="355"/>
      <c r="AM120" s="355"/>
      <c r="AN120" s="355"/>
      <c r="AO120" s="355"/>
      <c r="AP120" s="355"/>
      <c r="AQ120" s="355"/>
      <c r="AR120" s="355"/>
      <c r="AS120" s="355"/>
      <c r="AT120" s="355"/>
      <c r="AU120" s="355"/>
      <c r="AV120" s="355"/>
      <c r="AW120" s="355"/>
      <c r="AX120" s="355"/>
      <c r="AY120" s="355"/>
      <c r="AZ120" s="355"/>
      <c r="BA120" s="355"/>
      <c r="BB120" s="355"/>
      <c r="BC120" s="355"/>
      <c r="BD120" s="355"/>
      <c r="BE120" s="355"/>
      <c r="BF120" s="355"/>
      <c r="BG120" s="355"/>
      <c r="BH120" s="355"/>
      <c r="BI120" s="355"/>
      <c r="BJ120" s="355"/>
      <c r="BK120" s="355"/>
      <c r="BL120" s="355">
        <v>146</v>
      </c>
      <c r="BM120" s="355">
        <v>147</v>
      </c>
      <c r="BN120" s="355">
        <v>143</v>
      </c>
      <c r="BO120" s="355">
        <v>131</v>
      </c>
      <c r="BP120" s="355">
        <v>112</v>
      </c>
      <c r="BQ120" s="355">
        <v>98</v>
      </c>
      <c r="BR120" s="355">
        <v>86</v>
      </c>
      <c r="BS120" s="355">
        <v>71</v>
      </c>
      <c r="BT120" s="355">
        <v>57</v>
      </c>
      <c r="BU120" s="355">
        <v>39</v>
      </c>
      <c r="BV120" s="355">
        <v>34</v>
      </c>
      <c r="BW120" s="355">
        <v>32</v>
      </c>
      <c r="BX120" s="363">
        <v>26</v>
      </c>
      <c r="BY120" s="363">
        <v>26</v>
      </c>
      <c r="BZ120" s="356">
        <v>26</v>
      </c>
    </row>
    <row r="121" spans="1:78" ht="26.25" customHeight="1" x14ac:dyDescent="0.2">
      <c r="A121" s="386"/>
      <c r="B121" s="62" t="s">
        <v>415</v>
      </c>
      <c r="D121" s="355"/>
      <c r="E121" s="355"/>
      <c r="F121" s="355"/>
      <c r="G121" s="355"/>
      <c r="H121" s="355"/>
      <c r="I121" s="355"/>
      <c r="J121" s="355"/>
      <c r="K121" s="355"/>
      <c r="L121" s="355"/>
      <c r="M121" s="355"/>
      <c r="N121" s="355"/>
      <c r="O121" s="355"/>
      <c r="P121" s="355"/>
      <c r="Q121" s="355"/>
      <c r="R121" s="355"/>
      <c r="S121" s="355"/>
      <c r="T121" s="355"/>
      <c r="U121" s="355"/>
      <c r="V121" s="355"/>
      <c r="W121" s="355"/>
      <c r="X121" s="355"/>
      <c r="Y121" s="355"/>
      <c r="Z121" s="355"/>
      <c r="AA121" s="355"/>
      <c r="AB121" s="355"/>
      <c r="AC121" s="355"/>
      <c r="AD121" s="355"/>
      <c r="AE121" s="355"/>
      <c r="AF121" s="355"/>
      <c r="AG121" s="355"/>
      <c r="AH121" s="355"/>
      <c r="AI121" s="355"/>
      <c r="AJ121" s="355"/>
      <c r="AK121" s="355"/>
      <c r="AL121" s="355"/>
      <c r="AM121" s="355"/>
      <c r="AN121" s="355"/>
      <c r="AO121" s="355"/>
      <c r="AP121" s="355"/>
      <c r="AQ121" s="355"/>
      <c r="AR121" s="355"/>
      <c r="AS121" s="355"/>
      <c r="AT121" s="355"/>
      <c r="AU121" s="355"/>
      <c r="AV121" s="355"/>
      <c r="AW121" s="355"/>
      <c r="AX121" s="355"/>
      <c r="AY121" s="355"/>
      <c r="AZ121" s="355"/>
      <c r="BA121" s="355"/>
      <c r="BB121" s="355"/>
      <c r="BC121" s="355"/>
      <c r="BD121" s="355"/>
      <c r="BE121" s="355"/>
      <c r="BF121" s="355"/>
      <c r="BG121" s="355"/>
      <c r="BH121" s="355"/>
      <c r="BI121" s="355"/>
      <c r="BJ121" s="355"/>
      <c r="BK121" s="355"/>
      <c r="BL121" s="355">
        <v>1150</v>
      </c>
      <c r="BM121" s="355">
        <v>1152</v>
      </c>
      <c r="BN121" s="355">
        <v>1150</v>
      </c>
      <c r="BO121" s="355">
        <v>1135</v>
      </c>
      <c r="BP121" s="355">
        <v>1101</v>
      </c>
      <c r="BQ121" s="355">
        <v>1066</v>
      </c>
      <c r="BR121" s="355">
        <v>1025</v>
      </c>
      <c r="BS121" s="355">
        <v>980</v>
      </c>
      <c r="BT121" s="355">
        <v>936</v>
      </c>
      <c r="BU121" s="355">
        <v>891</v>
      </c>
      <c r="BV121" s="355">
        <v>837</v>
      </c>
      <c r="BW121" s="355">
        <v>781</v>
      </c>
      <c r="BX121" s="363">
        <v>736</v>
      </c>
      <c r="BY121" s="363">
        <v>725</v>
      </c>
      <c r="BZ121" s="356">
        <v>724</v>
      </c>
    </row>
    <row r="122" spans="1:78" x14ac:dyDescent="0.2">
      <c r="A122" s="386"/>
      <c r="B122" s="62" t="s">
        <v>363</v>
      </c>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v>26</v>
      </c>
      <c r="BM122" s="355">
        <v>30</v>
      </c>
      <c r="BN122" s="355">
        <v>37</v>
      </c>
      <c r="BO122" s="355">
        <v>42</v>
      </c>
      <c r="BP122" s="355">
        <v>49</v>
      </c>
      <c r="BQ122" s="355">
        <v>56</v>
      </c>
      <c r="BR122" s="355">
        <v>59</v>
      </c>
      <c r="BS122" s="355">
        <v>62</v>
      </c>
      <c r="BT122" s="355">
        <v>61</v>
      </c>
      <c r="BU122" s="355">
        <v>61</v>
      </c>
      <c r="BV122" s="355">
        <v>66</v>
      </c>
      <c r="BW122" s="355">
        <v>70</v>
      </c>
      <c r="BX122" s="363">
        <v>71</v>
      </c>
      <c r="BY122" s="363">
        <v>71</v>
      </c>
      <c r="BZ122" s="356">
        <v>71</v>
      </c>
    </row>
    <row r="123" spans="1:78" x14ac:dyDescent="0.2">
      <c r="A123" s="386"/>
      <c r="B123" s="62" t="s">
        <v>416</v>
      </c>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v>6</v>
      </c>
      <c r="BM123" s="355">
        <v>7</v>
      </c>
      <c r="BN123" s="355">
        <v>7</v>
      </c>
      <c r="BO123" s="355">
        <v>7</v>
      </c>
      <c r="BP123" s="355">
        <v>7</v>
      </c>
      <c r="BQ123" s="355">
        <v>7</v>
      </c>
      <c r="BR123" s="355">
        <v>7</v>
      </c>
      <c r="BS123" s="355">
        <v>7</v>
      </c>
      <c r="BT123" s="355">
        <v>7</v>
      </c>
      <c r="BU123" s="355">
        <v>8</v>
      </c>
      <c r="BV123" s="355">
        <v>9</v>
      </c>
      <c r="BW123" s="355">
        <v>9</v>
      </c>
      <c r="BX123" s="363">
        <v>9</v>
      </c>
      <c r="BY123" s="363">
        <v>9</v>
      </c>
      <c r="BZ123" s="356">
        <v>9</v>
      </c>
    </row>
    <row r="124" spans="1:78" x14ac:dyDescent="0.2">
      <c r="A124" s="386"/>
      <c r="B124" s="62" t="s">
        <v>30</v>
      </c>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c r="AF124" s="355"/>
      <c r="AG124" s="355"/>
      <c r="AH124" s="355"/>
      <c r="AI124" s="355"/>
      <c r="AJ124" s="355"/>
      <c r="AK124" s="355"/>
      <c r="AL124" s="355"/>
      <c r="AM124" s="355"/>
      <c r="AN124" s="355"/>
      <c r="AO124" s="355"/>
      <c r="AP124" s="355"/>
      <c r="AQ124" s="355"/>
      <c r="AR124" s="355"/>
      <c r="AS124" s="355"/>
      <c r="AT124" s="355"/>
      <c r="AU124" s="355"/>
      <c r="AV124" s="355"/>
      <c r="AW124" s="355"/>
      <c r="AX124" s="355"/>
      <c r="AY124" s="355"/>
      <c r="AZ124" s="355"/>
      <c r="BA124" s="355"/>
      <c r="BB124" s="355"/>
      <c r="BC124" s="355"/>
      <c r="BD124" s="355"/>
      <c r="BE124" s="355"/>
      <c r="BF124" s="355"/>
      <c r="BG124" s="355"/>
      <c r="BH124" s="355"/>
      <c r="BI124" s="355"/>
      <c r="BJ124" s="355"/>
      <c r="BK124" s="355"/>
      <c r="BL124" s="355">
        <v>239</v>
      </c>
      <c r="BM124" s="355">
        <v>245</v>
      </c>
      <c r="BN124" s="355">
        <v>251</v>
      </c>
      <c r="BO124" s="355">
        <v>259</v>
      </c>
      <c r="BP124" s="355">
        <v>285</v>
      </c>
      <c r="BQ124" s="355">
        <v>300</v>
      </c>
      <c r="BR124" s="355">
        <v>320</v>
      </c>
      <c r="BS124" s="355">
        <v>339</v>
      </c>
      <c r="BT124" s="355">
        <v>355</v>
      </c>
      <c r="BU124" s="355">
        <v>368</v>
      </c>
      <c r="BV124" s="355">
        <v>377</v>
      </c>
      <c r="BW124" s="355">
        <v>384</v>
      </c>
      <c r="BX124" s="363">
        <v>392</v>
      </c>
      <c r="BY124" s="363">
        <v>407</v>
      </c>
      <c r="BZ124" s="356">
        <v>423</v>
      </c>
    </row>
    <row r="125" spans="1:78" x14ac:dyDescent="0.2">
      <c r="A125" s="386"/>
      <c r="B125" s="62" t="s">
        <v>453</v>
      </c>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355"/>
      <c r="AB125" s="355"/>
      <c r="AC125" s="355"/>
      <c r="AD125" s="355"/>
      <c r="AE125" s="355"/>
      <c r="AF125" s="355"/>
      <c r="AG125" s="355"/>
      <c r="AH125" s="355"/>
      <c r="AI125" s="355"/>
      <c r="AJ125" s="355"/>
      <c r="AK125" s="355"/>
      <c r="AL125" s="355"/>
      <c r="AM125" s="355"/>
      <c r="AN125" s="355"/>
      <c r="AO125" s="355"/>
      <c r="AP125" s="355"/>
      <c r="AQ125" s="355"/>
      <c r="AR125" s="355"/>
      <c r="AS125" s="355"/>
      <c r="AT125" s="355"/>
      <c r="AU125" s="355"/>
      <c r="AV125" s="355"/>
      <c r="AW125" s="355"/>
      <c r="AX125" s="355"/>
      <c r="AY125" s="355"/>
      <c r="AZ125" s="355"/>
      <c r="BA125" s="355"/>
      <c r="BB125" s="355"/>
      <c r="BC125" s="355"/>
      <c r="BD125" s="355"/>
      <c r="BE125" s="355"/>
      <c r="BF125" s="355"/>
      <c r="BG125" s="355"/>
      <c r="BH125" s="355"/>
      <c r="BI125" s="355"/>
      <c r="BJ125" s="355"/>
      <c r="BK125" s="355"/>
      <c r="BL125" s="355">
        <v>429</v>
      </c>
      <c r="BM125" s="355">
        <v>531</v>
      </c>
      <c r="BN125" s="355">
        <v>686</v>
      </c>
      <c r="BO125" s="355">
        <v>802</v>
      </c>
      <c r="BP125" s="355">
        <v>905</v>
      </c>
      <c r="BQ125" s="355">
        <v>998</v>
      </c>
      <c r="BR125" s="355">
        <v>1056</v>
      </c>
      <c r="BS125" s="355">
        <v>1056</v>
      </c>
      <c r="BT125" s="355">
        <v>1012</v>
      </c>
      <c r="BU125" s="355">
        <v>950</v>
      </c>
      <c r="BV125" s="355">
        <v>1048</v>
      </c>
      <c r="BW125" s="355">
        <v>1050</v>
      </c>
      <c r="BX125" s="363">
        <v>1038</v>
      </c>
      <c r="BY125" s="363">
        <v>1042</v>
      </c>
      <c r="BZ125" s="356">
        <v>1048</v>
      </c>
    </row>
    <row r="126" spans="1:78" ht="26.25" customHeight="1" x14ac:dyDescent="0.2">
      <c r="A126" s="386"/>
      <c r="B126" s="236" t="s">
        <v>418</v>
      </c>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5"/>
      <c r="AC126" s="355"/>
      <c r="AD126" s="355"/>
      <c r="AE126" s="355"/>
      <c r="AF126" s="355"/>
      <c r="AG126" s="355"/>
      <c r="AH126" s="355"/>
      <c r="AI126" s="355"/>
      <c r="AJ126" s="355"/>
      <c r="AK126" s="355"/>
      <c r="AL126" s="355"/>
      <c r="AM126" s="355"/>
      <c r="AN126" s="355"/>
      <c r="AO126" s="355"/>
      <c r="AP126" s="355"/>
      <c r="AQ126" s="355"/>
      <c r="AR126" s="355">
        <f t="shared" ref="AR126:BK126" si="24">AR129</f>
        <v>2178</v>
      </c>
      <c r="AS126" s="355">
        <f t="shared" si="24"/>
        <v>2116</v>
      </c>
      <c r="AT126" s="355">
        <f t="shared" si="24"/>
        <v>2076</v>
      </c>
      <c r="AU126" s="355">
        <f t="shared" si="24"/>
        <v>1981</v>
      </c>
      <c r="AV126" s="355">
        <f t="shared" si="24"/>
        <v>1929</v>
      </c>
      <c r="AW126" s="355">
        <f t="shared" si="24"/>
        <v>1955</v>
      </c>
      <c r="AX126" s="355">
        <f t="shared" si="24"/>
        <v>1937</v>
      </c>
      <c r="AY126" s="355">
        <f t="shared" si="24"/>
        <v>1917</v>
      </c>
      <c r="AZ126" s="355">
        <f t="shared" si="24"/>
        <v>1886</v>
      </c>
      <c r="BA126" s="355">
        <f t="shared" si="24"/>
        <v>1844</v>
      </c>
      <c r="BB126" s="355">
        <f t="shared" si="24"/>
        <v>1798</v>
      </c>
      <c r="BC126" s="355">
        <f t="shared" si="24"/>
        <v>1726</v>
      </c>
      <c r="BD126" s="355">
        <f t="shared" si="24"/>
        <v>1664</v>
      </c>
      <c r="BE126" s="355">
        <f t="shared" si="24"/>
        <v>1637</v>
      </c>
      <c r="BF126" s="355">
        <f t="shared" si="24"/>
        <v>1612</v>
      </c>
      <c r="BG126" s="355">
        <f t="shared" si="24"/>
        <v>1546</v>
      </c>
      <c r="BH126" s="355">
        <f t="shared" si="24"/>
        <v>1554</v>
      </c>
      <c r="BI126" s="355">
        <f t="shared" si="24"/>
        <v>1491</v>
      </c>
      <c r="BJ126" s="355">
        <f t="shared" si="24"/>
        <v>1503</v>
      </c>
      <c r="BK126" s="355">
        <f t="shared" si="24"/>
        <v>1509</v>
      </c>
      <c r="BL126" s="355">
        <v>1541</v>
      </c>
      <c r="BM126" s="355">
        <v>1566</v>
      </c>
      <c r="BN126" s="355">
        <v>1574</v>
      </c>
      <c r="BO126" s="355">
        <v>1576</v>
      </c>
      <c r="BP126" s="355">
        <v>1551</v>
      </c>
      <c r="BQ126" s="355">
        <v>1505</v>
      </c>
      <c r="BR126" s="355">
        <v>1464</v>
      </c>
      <c r="BS126" s="355">
        <v>1417</v>
      </c>
      <c r="BT126" s="355">
        <v>1364</v>
      </c>
      <c r="BU126" s="355">
        <v>1298</v>
      </c>
      <c r="BV126" s="355">
        <v>1221</v>
      </c>
      <c r="BW126" s="355">
        <v>1165</v>
      </c>
      <c r="BX126" s="363">
        <v>1128</v>
      </c>
      <c r="BY126" s="363">
        <v>1132</v>
      </c>
      <c r="BZ126" s="356">
        <v>1147</v>
      </c>
    </row>
    <row r="127" spans="1:78" x14ac:dyDescent="0.2">
      <c r="A127" s="386"/>
      <c r="B127" s="236" t="s">
        <v>419</v>
      </c>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5"/>
      <c r="AC127" s="355"/>
      <c r="AD127" s="355"/>
      <c r="AE127" s="355"/>
      <c r="AF127" s="355"/>
      <c r="AG127" s="355"/>
      <c r="AH127" s="355"/>
      <c r="AI127" s="355"/>
      <c r="AJ127" s="355"/>
      <c r="AK127" s="355"/>
      <c r="AL127" s="355"/>
      <c r="AM127" s="355"/>
      <c r="AN127" s="355"/>
      <c r="AO127" s="355"/>
      <c r="AP127" s="355"/>
      <c r="AQ127" s="355"/>
      <c r="AR127" s="355">
        <v>1818</v>
      </c>
      <c r="AS127" s="355">
        <v>1771</v>
      </c>
      <c r="AT127" s="355">
        <v>1875</v>
      </c>
      <c r="AU127" s="355">
        <v>2138</v>
      </c>
      <c r="AV127" s="355">
        <v>2450</v>
      </c>
      <c r="AW127" s="355">
        <v>2646</v>
      </c>
      <c r="AX127" s="355">
        <v>2755</v>
      </c>
      <c r="AY127" s="355">
        <v>2840</v>
      </c>
      <c r="AZ127" s="355">
        <v>2854</v>
      </c>
      <c r="BA127" s="355">
        <v>2744</v>
      </c>
      <c r="BB127" s="355">
        <v>2625</v>
      </c>
      <c r="BC127" s="355">
        <v>2461</v>
      </c>
      <c r="BD127" s="355">
        <v>2282</v>
      </c>
      <c r="BE127" s="355">
        <v>2209</v>
      </c>
      <c r="BF127" s="355">
        <v>2194</v>
      </c>
      <c r="BG127" s="355">
        <v>2267</v>
      </c>
      <c r="BH127" s="355">
        <v>2387</v>
      </c>
      <c r="BI127" s="355">
        <v>2495</v>
      </c>
      <c r="BJ127" s="355">
        <v>2518</v>
      </c>
      <c r="BK127" s="355">
        <v>2527</v>
      </c>
      <c r="BL127" s="355">
        <v>2625</v>
      </c>
      <c r="BM127" s="355">
        <v>2981</v>
      </c>
      <c r="BN127" s="355">
        <v>3224</v>
      </c>
      <c r="BO127" s="355">
        <v>3356</v>
      </c>
      <c r="BP127" s="355">
        <v>3502</v>
      </c>
      <c r="BQ127" s="355">
        <v>3520</v>
      </c>
      <c r="BR127" s="355">
        <v>3457</v>
      </c>
      <c r="BS127" s="355">
        <v>3360</v>
      </c>
      <c r="BT127" s="355">
        <v>3230</v>
      </c>
      <c r="BU127" s="355">
        <v>3080</v>
      </c>
      <c r="BV127" s="355">
        <v>3391</v>
      </c>
      <c r="BW127" s="355">
        <v>3424</v>
      </c>
      <c r="BX127" s="363">
        <v>3357</v>
      </c>
      <c r="BY127" s="363">
        <v>3363</v>
      </c>
      <c r="BZ127" s="356">
        <v>3364</v>
      </c>
    </row>
    <row r="128" spans="1:78" ht="26.25" customHeight="1" x14ac:dyDescent="0.2">
      <c r="A128" s="236"/>
      <c r="B128" s="236" t="s">
        <v>420</v>
      </c>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55"/>
      <c r="AE128" s="355"/>
      <c r="AF128" s="355"/>
      <c r="AG128" s="355"/>
      <c r="AH128" s="355"/>
      <c r="AI128" s="355"/>
      <c r="AJ128" s="355"/>
      <c r="AK128" s="355"/>
      <c r="AL128" s="355"/>
      <c r="AM128" s="355"/>
      <c r="AN128" s="355"/>
      <c r="AO128" s="355"/>
      <c r="AP128" s="355"/>
      <c r="AQ128" s="355"/>
      <c r="AR128" s="355"/>
      <c r="AS128" s="355"/>
      <c r="AT128" s="355"/>
      <c r="AU128" s="355"/>
      <c r="AV128" s="355"/>
      <c r="AW128" s="355"/>
      <c r="AX128" s="355"/>
      <c r="AY128" s="355"/>
      <c r="AZ128" s="355"/>
      <c r="BA128" s="355"/>
      <c r="BB128" s="355"/>
      <c r="BC128" s="355"/>
      <c r="BD128" s="355"/>
      <c r="BE128" s="355"/>
      <c r="BF128" s="355"/>
      <c r="BG128" s="355"/>
      <c r="BH128" s="355"/>
      <c r="BI128" s="355"/>
      <c r="BJ128" s="355"/>
      <c r="BK128" s="355"/>
      <c r="BL128" s="355"/>
      <c r="BM128" s="355"/>
      <c r="BN128" s="355"/>
      <c r="BO128" s="355"/>
      <c r="BP128" s="355"/>
      <c r="BQ128" s="355"/>
      <c r="BR128" s="355"/>
      <c r="BS128" s="355"/>
      <c r="BT128" s="355"/>
      <c r="BU128" s="355"/>
      <c r="BV128" s="355"/>
      <c r="BW128" s="355"/>
      <c r="BX128" s="363"/>
      <c r="BY128" s="363"/>
      <c r="BZ128" s="356"/>
    </row>
    <row r="129" spans="1:78" x14ac:dyDescent="0.2">
      <c r="A129" s="45"/>
      <c r="B129" s="120" t="s">
        <v>454</v>
      </c>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55"/>
      <c r="AE129" s="355"/>
      <c r="AF129" s="355"/>
      <c r="AG129" s="355"/>
      <c r="AH129" s="355"/>
      <c r="AI129" s="355"/>
      <c r="AJ129" s="355"/>
      <c r="AK129" s="355"/>
      <c r="AL129" s="355"/>
      <c r="AM129" s="355"/>
      <c r="AN129" s="355"/>
      <c r="AO129" s="355"/>
      <c r="AP129" s="355"/>
      <c r="AQ129" s="355"/>
      <c r="AR129" s="355">
        <v>2178</v>
      </c>
      <c r="AS129" s="355">
        <v>2116</v>
      </c>
      <c r="AT129" s="355">
        <v>2076</v>
      </c>
      <c r="AU129" s="355">
        <v>1981</v>
      </c>
      <c r="AV129" s="355">
        <v>1929</v>
      </c>
      <c r="AW129" s="355">
        <v>1955</v>
      </c>
      <c r="AX129" s="355">
        <v>1937</v>
      </c>
      <c r="AY129" s="355">
        <v>1917</v>
      </c>
      <c r="AZ129" s="355">
        <v>1886</v>
      </c>
      <c r="BA129" s="355">
        <v>1844</v>
      </c>
      <c r="BB129" s="355">
        <v>1798</v>
      </c>
      <c r="BC129" s="355">
        <v>1726</v>
      </c>
      <c r="BD129" s="355">
        <v>1664</v>
      </c>
      <c r="BE129" s="355">
        <v>1637</v>
      </c>
      <c r="BF129" s="355">
        <v>1612</v>
      </c>
      <c r="BG129" s="355">
        <v>1546</v>
      </c>
      <c r="BH129" s="355">
        <v>1554</v>
      </c>
      <c r="BI129" s="355">
        <v>1491</v>
      </c>
      <c r="BJ129" s="355">
        <v>1503</v>
      </c>
      <c r="BK129" s="355">
        <v>1509</v>
      </c>
      <c r="BL129" s="355">
        <v>1541</v>
      </c>
      <c r="BM129" s="355">
        <v>1566</v>
      </c>
      <c r="BN129" s="355">
        <v>1574</v>
      </c>
      <c r="BO129" s="355">
        <v>1576</v>
      </c>
      <c r="BP129" s="355">
        <v>1551</v>
      </c>
      <c r="BQ129" s="355">
        <v>1505</v>
      </c>
      <c r="BR129" s="355">
        <v>1464</v>
      </c>
      <c r="BS129" s="355">
        <v>1417</v>
      </c>
      <c r="BT129" s="355">
        <v>1364</v>
      </c>
      <c r="BU129" s="355"/>
      <c r="BV129" s="355"/>
      <c r="BW129" s="355"/>
      <c r="BX129" s="363"/>
      <c r="BY129" s="363"/>
      <c r="BZ129" s="356"/>
    </row>
    <row r="130" spans="1:78" x14ac:dyDescent="0.2">
      <c r="A130" s="45"/>
      <c r="B130" s="120" t="s">
        <v>366</v>
      </c>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55"/>
      <c r="AE130" s="355"/>
      <c r="AF130" s="355"/>
      <c r="AG130" s="355"/>
      <c r="AH130" s="355"/>
      <c r="AI130" s="355"/>
      <c r="AJ130" s="355"/>
      <c r="AK130" s="355"/>
      <c r="AL130" s="355"/>
      <c r="AM130" s="355"/>
      <c r="AN130" s="355"/>
      <c r="AO130" s="355"/>
      <c r="AP130" s="355"/>
      <c r="AQ130" s="355"/>
      <c r="AR130" s="355">
        <v>239</v>
      </c>
      <c r="AS130" s="355">
        <v>267</v>
      </c>
      <c r="AT130" s="355">
        <v>311</v>
      </c>
      <c r="AU130" s="355">
        <v>359</v>
      </c>
      <c r="AV130" s="355">
        <v>416</v>
      </c>
      <c r="AW130" s="355">
        <v>491</v>
      </c>
      <c r="AX130" s="355">
        <v>568</v>
      </c>
      <c r="AY130" s="355">
        <v>626</v>
      </c>
      <c r="AZ130" s="355">
        <v>655</v>
      </c>
      <c r="BA130" s="355">
        <v>693</v>
      </c>
      <c r="BB130" s="355">
        <v>735</v>
      </c>
      <c r="BC130" s="355">
        <v>759</v>
      </c>
      <c r="BD130" s="355">
        <v>771</v>
      </c>
      <c r="BE130" s="355">
        <v>798</v>
      </c>
      <c r="BF130" s="355">
        <v>837</v>
      </c>
      <c r="BG130" s="355">
        <v>899</v>
      </c>
      <c r="BH130" s="355">
        <v>956</v>
      </c>
      <c r="BI130" s="355">
        <v>1007</v>
      </c>
      <c r="BJ130" s="355">
        <v>1014</v>
      </c>
      <c r="BK130" s="355">
        <v>1003</v>
      </c>
      <c r="BL130" s="355">
        <v>1051</v>
      </c>
      <c r="BM130" s="355">
        <v>1092</v>
      </c>
      <c r="BN130" s="355">
        <v>1136</v>
      </c>
      <c r="BO130" s="355">
        <v>1167</v>
      </c>
      <c r="BP130" s="355">
        <v>1177</v>
      </c>
      <c r="BQ130" s="355">
        <v>1202</v>
      </c>
      <c r="BR130" s="355">
        <v>1287</v>
      </c>
      <c r="BS130" s="355">
        <v>1342</v>
      </c>
      <c r="BT130" s="355">
        <v>1345</v>
      </c>
      <c r="BU130" s="355"/>
      <c r="BV130" s="355"/>
      <c r="BW130" s="355"/>
      <c r="BX130" s="363"/>
      <c r="BY130" s="363"/>
      <c r="BZ130" s="356"/>
    </row>
    <row r="131" spans="1:78" x14ac:dyDescent="0.2">
      <c r="A131" s="45"/>
      <c r="B131" s="120" t="s">
        <v>422</v>
      </c>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55"/>
      <c r="AE131" s="355"/>
      <c r="AF131" s="355"/>
      <c r="AG131" s="355"/>
      <c r="AH131" s="355"/>
      <c r="AI131" s="355"/>
      <c r="AJ131" s="355"/>
      <c r="AK131" s="355"/>
      <c r="AL131" s="355"/>
      <c r="AM131" s="355"/>
      <c r="AN131" s="355"/>
      <c r="AO131" s="355"/>
      <c r="AP131" s="355"/>
      <c r="AQ131" s="355"/>
      <c r="AR131" s="355">
        <v>551</v>
      </c>
      <c r="AS131" s="355">
        <v>558</v>
      </c>
      <c r="AT131" s="355">
        <v>602</v>
      </c>
      <c r="AU131" s="355">
        <v>692</v>
      </c>
      <c r="AV131" s="355">
        <v>770</v>
      </c>
      <c r="AW131" s="355">
        <v>817</v>
      </c>
      <c r="AX131" s="355">
        <v>858</v>
      </c>
      <c r="AY131" s="355">
        <v>895</v>
      </c>
      <c r="AZ131" s="355">
        <v>911</v>
      </c>
      <c r="BA131" s="355">
        <v>911</v>
      </c>
      <c r="BB131" s="355">
        <v>902</v>
      </c>
      <c r="BC131" s="355">
        <v>875</v>
      </c>
      <c r="BD131" s="355">
        <v>811</v>
      </c>
      <c r="BE131" s="355">
        <v>781</v>
      </c>
      <c r="BF131" s="355">
        <v>763</v>
      </c>
      <c r="BG131" s="355">
        <v>776</v>
      </c>
      <c r="BH131" s="355">
        <v>813</v>
      </c>
      <c r="BI131" s="355">
        <v>845</v>
      </c>
      <c r="BJ131" s="355">
        <v>845</v>
      </c>
      <c r="BK131" s="355">
        <v>851</v>
      </c>
      <c r="BL131" s="355">
        <v>816</v>
      </c>
      <c r="BM131" s="355">
        <v>880</v>
      </c>
      <c r="BN131" s="355">
        <v>968</v>
      </c>
      <c r="BO131" s="355">
        <v>1005</v>
      </c>
      <c r="BP131" s="355">
        <v>1041</v>
      </c>
      <c r="BQ131" s="355">
        <v>1043</v>
      </c>
      <c r="BR131" s="355">
        <v>1016</v>
      </c>
      <c r="BS131" s="355">
        <v>980</v>
      </c>
      <c r="BT131" s="355">
        <v>940</v>
      </c>
      <c r="BU131" s="355"/>
      <c r="BV131" s="355"/>
      <c r="BW131" s="355"/>
      <c r="BX131" s="363"/>
      <c r="BY131" s="363"/>
      <c r="BZ131" s="356"/>
    </row>
    <row r="132" spans="1:78" x14ac:dyDescent="0.2">
      <c r="A132" s="45"/>
      <c r="B132" s="120" t="s">
        <v>322</v>
      </c>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5"/>
      <c r="AN132" s="355"/>
      <c r="AO132" s="355"/>
      <c r="AP132" s="355"/>
      <c r="AQ132" s="355"/>
      <c r="AR132" s="355">
        <v>704</v>
      </c>
      <c r="AS132" s="355">
        <v>639</v>
      </c>
      <c r="AT132" s="355">
        <v>626</v>
      </c>
      <c r="AU132" s="355">
        <v>778</v>
      </c>
      <c r="AV132" s="355">
        <v>951</v>
      </c>
      <c r="AW132" s="355">
        <v>979</v>
      </c>
      <c r="AX132" s="355">
        <v>947</v>
      </c>
      <c r="AY132" s="355">
        <v>875</v>
      </c>
      <c r="AZ132" s="355">
        <v>791</v>
      </c>
      <c r="BA132" s="355">
        <v>626</v>
      </c>
      <c r="BB132" s="355">
        <v>514</v>
      </c>
      <c r="BC132" s="355">
        <v>425</v>
      </c>
      <c r="BD132" s="355">
        <v>354</v>
      </c>
      <c r="BE132" s="355">
        <v>308</v>
      </c>
      <c r="BF132" s="355">
        <v>285</v>
      </c>
      <c r="BG132" s="355">
        <v>284</v>
      </c>
      <c r="BH132" s="355">
        <v>290</v>
      </c>
      <c r="BI132" s="355">
        <v>300</v>
      </c>
      <c r="BJ132" s="355">
        <v>314</v>
      </c>
      <c r="BK132" s="355">
        <v>303</v>
      </c>
      <c r="BL132" s="355">
        <v>410</v>
      </c>
      <c r="BM132" s="355">
        <v>545</v>
      </c>
      <c r="BN132" s="355">
        <v>536</v>
      </c>
      <c r="BO132" s="355">
        <v>552</v>
      </c>
      <c r="BP132" s="355">
        <v>572</v>
      </c>
      <c r="BQ132" s="355">
        <v>505</v>
      </c>
      <c r="BR132" s="355">
        <v>367</v>
      </c>
      <c r="BS132" s="355">
        <v>275</v>
      </c>
      <c r="BT132" s="355">
        <v>219</v>
      </c>
      <c r="BU132" s="355"/>
      <c r="BV132" s="355"/>
      <c r="BW132" s="355"/>
      <c r="BX132" s="363"/>
      <c r="BY132" s="363"/>
      <c r="BZ132" s="356"/>
    </row>
    <row r="133" spans="1:78" x14ac:dyDescent="0.2">
      <c r="A133" s="310"/>
      <c r="B133" s="120" t="s">
        <v>423</v>
      </c>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v>323</v>
      </c>
      <c r="AS133" s="355">
        <v>306</v>
      </c>
      <c r="AT133" s="355">
        <v>335</v>
      </c>
      <c r="AU133" s="355">
        <v>310</v>
      </c>
      <c r="AV133" s="355">
        <v>313</v>
      </c>
      <c r="AW133" s="355">
        <v>358</v>
      </c>
      <c r="AX133" s="355">
        <v>383</v>
      </c>
      <c r="AY133" s="355">
        <v>444</v>
      </c>
      <c r="AZ133" s="355">
        <v>496</v>
      </c>
      <c r="BA133" s="355">
        <v>514</v>
      </c>
      <c r="BB133" s="355">
        <v>474</v>
      </c>
      <c r="BC133" s="355">
        <v>402</v>
      </c>
      <c r="BD133" s="355">
        <v>347</v>
      </c>
      <c r="BE133" s="355">
        <v>323</v>
      </c>
      <c r="BF133" s="355">
        <v>309</v>
      </c>
      <c r="BG133" s="355">
        <v>307</v>
      </c>
      <c r="BH133" s="355">
        <v>327</v>
      </c>
      <c r="BI133" s="355">
        <v>342</v>
      </c>
      <c r="BJ133" s="355">
        <v>345</v>
      </c>
      <c r="BK133" s="355">
        <v>370</v>
      </c>
      <c r="BL133" s="355">
        <v>347</v>
      </c>
      <c r="BM133" s="355">
        <v>464</v>
      </c>
      <c r="BN133" s="355">
        <v>584</v>
      </c>
      <c r="BO133" s="355">
        <v>632</v>
      </c>
      <c r="BP133" s="355">
        <v>711</v>
      </c>
      <c r="BQ133" s="355">
        <v>771</v>
      </c>
      <c r="BR133" s="355">
        <v>788</v>
      </c>
      <c r="BS133" s="355">
        <v>763</v>
      </c>
      <c r="BT133" s="355">
        <v>725</v>
      </c>
      <c r="BU133" s="355"/>
      <c r="BV133" s="355"/>
      <c r="BW133" s="355"/>
      <c r="BX133" s="363"/>
      <c r="BY133" s="363"/>
      <c r="BZ133" s="356"/>
    </row>
    <row r="134" spans="1:78" ht="26.25" customHeight="1" x14ac:dyDescent="0.2">
      <c r="A134" s="45"/>
      <c r="B134" s="120" t="s">
        <v>419</v>
      </c>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f>SUM(AR130:AR133)</f>
        <v>1817</v>
      </c>
      <c r="AS134" s="355">
        <f t="shared" ref="AS134:BT134" si="25">SUM(AS130:AS133)</f>
        <v>1770</v>
      </c>
      <c r="AT134" s="355">
        <f t="shared" si="25"/>
        <v>1874</v>
      </c>
      <c r="AU134" s="355">
        <f t="shared" si="25"/>
        <v>2139</v>
      </c>
      <c r="AV134" s="355">
        <f t="shared" si="25"/>
        <v>2450</v>
      </c>
      <c r="AW134" s="355">
        <f t="shared" si="25"/>
        <v>2645</v>
      </c>
      <c r="AX134" s="355">
        <f t="shared" si="25"/>
        <v>2756</v>
      </c>
      <c r="AY134" s="355">
        <f t="shared" si="25"/>
        <v>2840</v>
      </c>
      <c r="AZ134" s="355">
        <f t="shared" si="25"/>
        <v>2853</v>
      </c>
      <c r="BA134" s="355">
        <f t="shared" si="25"/>
        <v>2744</v>
      </c>
      <c r="BB134" s="355">
        <f t="shared" si="25"/>
        <v>2625</v>
      </c>
      <c r="BC134" s="355">
        <f t="shared" si="25"/>
        <v>2461</v>
      </c>
      <c r="BD134" s="355">
        <f t="shared" si="25"/>
        <v>2283</v>
      </c>
      <c r="BE134" s="355">
        <f t="shared" si="25"/>
        <v>2210</v>
      </c>
      <c r="BF134" s="355">
        <f t="shared" si="25"/>
        <v>2194</v>
      </c>
      <c r="BG134" s="355">
        <f t="shared" si="25"/>
        <v>2266</v>
      </c>
      <c r="BH134" s="355">
        <f t="shared" si="25"/>
        <v>2386</v>
      </c>
      <c r="BI134" s="355">
        <f t="shared" si="25"/>
        <v>2494</v>
      </c>
      <c r="BJ134" s="355">
        <f t="shared" si="25"/>
        <v>2518</v>
      </c>
      <c r="BK134" s="355">
        <f t="shared" si="25"/>
        <v>2527</v>
      </c>
      <c r="BL134" s="355">
        <f t="shared" si="25"/>
        <v>2624</v>
      </c>
      <c r="BM134" s="355">
        <f t="shared" si="25"/>
        <v>2981</v>
      </c>
      <c r="BN134" s="355">
        <f t="shared" si="25"/>
        <v>3224</v>
      </c>
      <c r="BO134" s="355">
        <f t="shared" si="25"/>
        <v>3356</v>
      </c>
      <c r="BP134" s="355">
        <f t="shared" si="25"/>
        <v>3501</v>
      </c>
      <c r="BQ134" s="355">
        <f t="shared" si="25"/>
        <v>3521</v>
      </c>
      <c r="BR134" s="355">
        <f t="shared" si="25"/>
        <v>3458</v>
      </c>
      <c r="BS134" s="355">
        <f t="shared" si="25"/>
        <v>3360</v>
      </c>
      <c r="BT134" s="355">
        <f t="shared" si="25"/>
        <v>3229</v>
      </c>
      <c r="BU134" s="355"/>
      <c r="BV134" s="355"/>
      <c r="BW134" s="355"/>
      <c r="BX134" s="363"/>
      <c r="BY134" s="363"/>
      <c r="BZ134" s="356"/>
    </row>
    <row r="135" spans="1:78" ht="26.25" customHeight="1" x14ac:dyDescent="0.2">
      <c r="A135" s="236"/>
      <c r="B135" s="236" t="s">
        <v>425</v>
      </c>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c r="BW135" s="355"/>
      <c r="BX135" s="363"/>
      <c r="BY135" s="363"/>
      <c r="BZ135" s="356"/>
    </row>
    <row r="136" spans="1:78" x14ac:dyDescent="0.2">
      <c r="A136" s="45"/>
      <c r="B136" s="120" t="s">
        <v>455</v>
      </c>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s="355"/>
      <c r="AG136" s="355"/>
      <c r="AH136" s="355">
        <v>2667</v>
      </c>
      <c r="AI136" s="355">
        <v>2625</v>
      </c>
      <c r="AJ136" s="355">
        <v>2843</v>
      </c>
      <c r="AK136" s="355">
        <v>3354</v>
      </c>
      <c r="AL136" s="355">
        <v>3580</v>
      </c>
      <c r="AM136" s="355">
        <v>3735</v>
      </c>
      <c r="AN136" s="355">
        <v>3745</v>
      </c>
      <c r="AO136" s="355">
        <v>3710</v>
      </c>
      <c r="AP136" s="355">
        <v>3720</v>
      </c>
      <c r="AQ136" s="355">
        <v>3665</v>
      </c>
      <c r="AR136" s="355">
        <v>3082</v>
      </c>
      <c r="AS136" s="355">
        <v>2938</v>
      </c>
      <c r="AT136" s="355">
        <v>2922</v>
      </c>
      <c r="AU136" s="355">
        <v>2967</v>
      </c>
      <c r="AV136" s="355">
        <v>3034</v>
      </c>
      <c r="AW136" s="355">
        <v>3053</v>
      </c>
      <c r="AX136" s="355">
        <v>3006</v>
      </c>
      <c r="AY136" s="355">
        <v>2939</v>
      </c>
      <c r="AZ136" s="355">
        <v>2868</v>
      </c>
      <c r="BA136" s="355">
        <v>2754</v>
      </c>
      <c r="BB136" s="355">
        <v>2628</v>
      </c>
      <c r="BC136" s="355">
        <v>2438</v>
      </c>
      <c r="BD136" s="355">
        <v>2230</v>
      </c>
      <c r="BE136" s="355">
        <v>2093</v>
      </c>
      <c r="BF136" s="355">
        <v>1993</v>
      </c>
      <c r="BG136" s="355">
        <v>1824</v>
      </c>
      <c r="BH136" s="355">
        <v>1808</v>
      </c>
      <c r="BI136" s="355">
        <v>1753</v>
      </c>
      <c r="BJ136" s="355">
        <v>1674</v>
      </c>
      <c r="BK136" s="355">
        <v>1581</v>
      </c>
      <c r="BL136" s="355">
        <v>1533</v>
      </c>
      <c r="BM136" s="355">
        <v>1512</v>
      </c>
      <c r="BN136" s="355">
        <v>1502</v>
      </c>
      <c r="BO136" s="355">
        <v>1464</v>
      </c>
      <c r="BP136" s="355">
        <v>1455</v>
      </c>
      <c r="BQ136" s="355">
        <v>1428</v>
      </c>
      <c r="BR136" s="355">
        <v>1397</v>
      </c>
      <c r="BS136" s="355">
        <v>1344</v>
      </c>
      <c r="BT136" s="355">
        <v>1300</v>
      </c>
      <c r="BU136" s="355">
        <v>1247</v>
      </c>
      <c r="BV136" s="355">
        <v>1292</v>
      </c>
      <c r="BW136" s="355">
        <v>1282</v>
      </c>
      <c r="BX136" s="363">
        <v>1275</v>
      </c>
      <c r="BY136" s="363">
        <v>1277</v>
      </c>
      <c r="BZ136" s="356">
        <v>1281</v>
      </c>
    </row>
    <row r="137" spans="1:78" x14ac:dyDescent="0.2">
      <c r="A137" s="45"/>
      <c r="B137" s="263" t="s">
        <v>426</v>
      </c>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55"/>
      <c r="AE137" s="355"/>
      <c r="AF137" s="355"/>
      <c r="AG137" s="355"/>
      <c r="AH137" s="355"/>
      <c r="AI137" s="355"/>
      <c r="AJ137" s="355"/>
      <c r="AK137" s="355"/>
      <c r="AL137" s="355"/>
      <c r="AM137" s="355"/>
      <c r="AN137" s="355"/>
      <c r="AO137" s="355"/>
      <c r="AP137" s="355"/>
      <c r="AQ137" s="355"/>
      <c r="AR137" s="355">
        <v>2430</v>
      </c>
      <c r="AS137" s="355">
        <v>2310</v>
      </c>
      <c r="AT137" s="355">
        <v>2304</v>
      </c>
      <c r="AU137" s="355">
        <v>2350</v>
      </c>
      <c r="AV137" s="355">
        <v>2420</v>
      </c>
      <c r="AW137" s="355">
        <v>2443</v>
      </c>
      <c r="AX137" s="355">
        <v>2409</v>
      </c>
      <c r="AY137" s="355">
        <v>2360</v>
      </c>
      <c r="AZ137" s="355">
        <v>2301</v>
      </c>
      <c r="BA137" s="355">
        <v>2211</v>
      </c>
      <c r="BB137" s="355">
        <v>2105</v>
      </c>
      <c r="BC137" s="355">
        <v>1940</v>
      </c>
      <c r="BD137" s="355">
        <v>1762</v>
      </c>
      <c r="BE137" s="355">
        <v>1649</v>
      </c>
      <c r="BF137" s="355">
        <v>1567</v>
      </c>
      <c r="BG137" s="355">
        <v>1483</v>
      </c>
      <c r="BH137" s="355">
        <v>1468</v>
      </c>
      <c r="BI137" s="355">
        <v>1421</v>
      </c>
      <c r="BJ137" s="355">
        <v>1350</v>
      </c>
      <c r="BK137" s="355">
        <v>1273</v>
      </c>
      <c r="BL137" s="355">
        <v>1244</v>
      </c>
      <c r="BM137" s="355">
        <v>1230</v>
      </c>
      <c r="BN137" s="355">
        <v>1223</v>
      </c>
      <c r="BO137" s="355">
        <v>1194</v>
      </c>
      <c r="BP137" s="355">
        <v>1184</v>
      </c>
      <c r="BQ137" s="355">
        <v>1164</v>
      </c>
      <c r="BR137" s="355">
        <v>1138</v>
      </c>
      <c r="BS137" s="355">
        <v>1091</v>
      </c>
      <c r="BT137" s="355">
        <v>1055</v>
      </c>
      <c r="BU137" s="355">
        <v>1012</v>
      </c>
      <c r="BV137" s="355">
        <v>1049</v>
      </c>
      <c r="BW137" s="355">
        <v>1041</v>
      </c>
      <c r="BX137" s="363">
        <v>1036</v>
      </c>
      <c r="BY137" s="363">
        <v>1038</v>
      </c>
      <c r="BZ137" s="356">
        <v>1041</v>
      </c>
    </row>
    <row r="138" spans="1:78" x14ac:dyDescent="0.2">
      <c r="A138" s="45"/>
      <c r="B138" s="263" t="s">
        <v>427</v>
      </c>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55"/>
      <c r="AE138" s="355"/>
      <c r="AF138" s="355"/>
      <c r="AG138" s="355"/>
      <c r="AH138" s="355"/>
      <c r="AI138" s="355"/>
      <c r="AJ138" s="355"/>
      <c r="AK138" s="355"/>
      <c r="AL138" s="355"/>
      <c r="AM138" s="355"/>
      <c r="AN138" s="355"/>
      <c r="AO138" s="355"/>
      <c r="AP138" s="355"/>
      <c r="AQ138" s="355"/>
      <c r="AR138" s="355">
        <v>160</v>
      </c>
      <c r="AS138" s="355">
        <v>151</v>
      </c>
      <c r="AT138" s="355">
        <v>151</v>
      </c>
      <c r="AU138" s="355">
        <v>152</v>
      </c>
      <c r="AV138" s="355">
        <v>153</v>
      </c>
      <c r="AW138" s="355">
        <v>153</v>
      </c>
      <c r="AX138" s="355">
        <v>152</v>
      </c>
      <c r="AY138" s="355">
        <v>151</v>
      </c>
      <c r="AZ138" s="355">
        <v>148</v>
      </c>
      <c r="BA138" s="355">
        <v>143</v>
      </c>
      <c r="BB138" s="355">
        <v>138</v>
      </c>
      <c r="BC138" s="355">
        <v>132</v>
      </c>
      <c r="BD138" s="355">
        <v>126</v>
      </c>
      <c r="BE138" s="355">
        <v>122</v>
      </c>
      <c r="BF138" s="355">
        <v>117</v>
      </c>
      <c r="BG138" s="355">
        <v>112</v>
      </c>
      <c r="BH138" s="355">
        <v>110</v>
      </c>
      <c r="BI138" s="355">
        <v>109</v>
      </c>
      <c r="BJ138" s="355">
        <v>107</v>
      </c>
      <c r="BK138" s="355">
        <v>112</v>
      </c>
      <c r="BL138" s="355">
        <v>90</v>
      </c>
      <c r="BM138" s="355">
        <v>80</v>
      </c>
      <c r="BN138" s="355">
        <v>72</v>
      </c>
      <c r="BO138" s="355">
        <v>65</v>
      </c>
      <c r="BP138" s="355">
        <v>65</v>
      </c>
      <c r="BQ138" s="355">
        <v>64</v>
      </c>
      <c r="BR138" s="355">
        <v>63</v>
      </c>
      <c r="BS138" s="355">
        <v>61</v>
      </c>
      <c r="BT138" s="355">
        <v>60</v>
      </c>
      <c r="BU138" s="355">
        <v>58</v>
      </c>
      <c r="BV138" s="355">
        <v>60</v>
      </c>
      <c r="BW138" s="355">
        <v>59</v>
      </c>
      <c r="BX138" s="363">
        <v>59</v>
      </c>
      <c r="BY138" s="363">
        <v>59</v>
      </c>
      <c r="BZ138" s="356">
        <v>59</v>
      </c>
    </row>
    <row r="139" spans="1:78" x14ac:dyDescent="0.2">
      <c r="A139" s="45"/>
      <c r="B139" s="263" t="s">
        <v>428</v>
      </c>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v>492</v>
      </c>
      <c r="AS139" s="355">
        <v>478</v>
      </c>
      <c r="AT139" s="355">
        <v>467</v>
      </c>
      <c r="AU139" s="355">
        <v>465</v>
      </c>
      <c r="AV139" s="355">
        <v>460</v>
      </c>
      <c r="AW139" s="355">
        <v>457</v>
      </c>
      <c r="AX139" s="355">
        <v>445</v>
      </c>
      <c r="AY139" s="355">
        <v>428</v>
      </c>
      <c r="AZ139" s="355">
        <v>420</v>
      </c>
      <c r="BA139" s="355">
        <v>400</v>
      </c>
      <c r="BB139" s="355">
        <v>385</v>
      </c>
      <c r="BC139" s="355">
        <v>366</v>
      </c>
      <c r="BD139" s="355">
        <v>342</v>
      </c>
      <c r="BE139" s="355">
        <v>322</v>
      </c>
      <c r="BF139" s="355">
        <v>308</v>
      </c>
      <c r="BG139" s="355">
        <v>229</v>
      </c>
      <c r="BH139" s="355">
        <v>231</v>
      </c>
      <c r="BI139" s="355">
        <v>224</v>
      </c>
      <c r="BJ139" s="355">
        <v>216</v>
      </c>
      <c r="BK139" s="355">
        <v>196</v>
      </c>
      <c r="BL139" s="355">
        <v>199</v>
      </c>
      <c r="BM139" s="355">
        <v>202</v>
      </c>
      <c r="BN139" s="355">
        <v>206</v>
      </c>
      <c r="BO139" s="355">
        <v>205</v>
      </c>
      <c r="BP139" s="355">
        <v>206</v>
      </c>
      <c r="BQ139" s="355">
        <v>201</v>
      </c>
      <c r="BR139" s="355">
        <v>197</v>
      </c>
      <c r="BS139" s="355">
        <v>192</v>
      </c>
      <c r="BT139" s="355">
        <v>185</v>
      </c>
      <c r="BU139" s="355">
        <v>177</v>
      </c>
      <c r="BV139" s="355">
        <v>183</v>
      </c>
      <c r="BW139" s="355">
        <v>182</v>
      </c>
      <c r="BX139" s="363">
        <v>181</v>
      </c>
      <c r="BY139" s="363">
        <v>181</v>
      </c>
      <c r="BZ139" s="356">
        <v>181</v>
      </c>
    </row>
    <row r="140" spans="1:78" ht="26.25" customHeight="1" x14ac:dyDescent="0.2">
      <c r="A140" s="45"/>
      <c r="B140" s="120" t="s">
        <v>451</v>
      </c>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55"/>
      <c r="AE140" s="355"/>
      <c r="AF140" s="355"/>
      <c r="AG140" s="355"/>
      <c r="AH140" s="355">
        <v>741</v>
      </c>
      <c r="AI140" s="355">
        <v>689</v>
      </c>
      <c r="AJ140" s="355">
        <v>713</v>
      </c>
      <c r="AK140" s="355">
        <v>797</v>
      </c>
      <c r="AL140" s="355">
        <v>851</v>
      </c>
      <c r="AM140" s="355">
        <v>1015</v>
      </c>
      <c r="AN140" s="355">
        <v>1080</v>
      </c>
      <c r="AO140" s="355">
        <v>1150</v>
      </c>
      <c r="AP140" s="355">
        <v>1180</v>
      </c>
      <c r="AQ140" s="355">
        <v>1195</v>
      </c>
      <c r="AR140" s="355">
        <v>914</v>
      </c>
      <c r="AS140" s="355">
        <v>948</v>
      </c>
      <c r="AT140" s="355">
        <v>1028</v>
      </c>
      <c r="AU140" s="355">
        <v>1153</v>
      </c>
      <c r="AV140" s="355">
        <v>1346</v>
      </c>
      <c r="AW140" s="355">
        <v>1549</v>
      </c>
      <c r="AX140" s="355">
        <v>1686</v>
      </c>
      <c r="AY140" s="355">
        <v>1818</v>
      </c>
      <c r="AZ140" s="355">
        <v>1872</v>
      </c>
      <c r="BA140" s="355">
        <v>1834</v>
      </c>
      <c r="BB140" s="355">
        <v>1795</v>
      </c>
      <c r="BC140" s="355">
        <v>1749</v>
      </c>
      <c r="BD140" s="355">
        <v>1717</v>
      </c>
      <c r="BE140" s="355">
        <v>1753</v>
      </c>
      <c r="BF140" s="355">
        <v>1814</v>
      </c>
      <c r="BG140" s="355">
        <v>1988</v>
      </c>
      <c r="BH140" s="355">
        <v>2132</v>
      </c>
      <c r="BI140" s="355">
        <v>2233</v>
      </c>
      <c r="BJ140" s="355">
        <v>2347</v>
      </c>
      <c r="BK140" s="355">
        <v>2455</v>
      </c>
      <c r="BL140" s="355">
        <v>2633</v>
      </c>
      <c r="BM140" s="355">
        <v>3035</v>
      </c>
      <c r="BN140" s="355">
        <v>3296</v>
      </c>
      <c r="BO140" s="355">
        <v>3468</v>
      </c>
      <c r="BP140" s="355">
        <v>3598</v>
      </c>
      <c r="BQ140" s="355">
        <v>3597</v>
      </c>
      <c r="BR140" s="355">
        <v>3524</v>
      </c>
      <c r="BS140" s="355">
        <v>3433</v>
      </c>
      <c r="BT140" s="355">
        <v>3294</v>
      </c>
      <c r="BU140" s="355">
        <v>3131</v>
      </c>
      <c r="BV140" s="355">
        <v>3320</v>
      </c>
      <c r="BW140" s="355">
        <v>3308</v>
      </c>
      <c r="BX140" s="363">
        <v>3211</v>
      </c>
      <c r="BY140" s="363">
        <v>3218</v>
      </c>
      <c r="BZ140" s="356">
        <v>3230</v>
      </c>
    </row>
    <row r="141" spans="1:78" x14ac:dyDescent="0.2">
      <c r="A141" s="45"/>
      <c r="B141" s="263" t="s">
        <v>426</v>
      </c>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55"/>
      <c r="AE141" s="355"/>
      <c r="AF141" s="355"/>
      <c r="AG141" s="355"/>
      <c r="AH141" s="355"/>
      <c r="AI141" s="355"/>
      <c r="AJ141" s="355"/>
      <c r="AK141" s="355"/>
      <c r="AL141" s="355"/>
      <c r="AM141" s="355"/>
      <c r="AN141" s="355"/>
      <c r="AO141" s="355"/>
      <c r="AP141" s="355"/>
      <c r="AQ141" s="355"/>
      <c r="AR141" s="355">
        <v>797</v>
      </c>
      <c r="AS141" s="355">
        <v>819</v>
      </c>
      <c r="AT141" s="355">
        <v>900</v>
      </c>
      <c r="AU141" s="355">
        <v>1020</v>
      </c>
      <c r="AV141" s="355">
        <v>1195</v>
      </c>
      <c r="AW141" s="355">
        <v>1379</v>
      </c>
      <c r="AX141" s="355">
        <v>1498</v>
      </c>
      <c r="AY141" s="355">
        <v>1614</v>
      </c>
      <c r="AZ141" s="355">
        <v>1655</v>
      </c>
      <c r="BA141" s="355">
        <v>1613</v>
      </c>
      <c r="BB141" s="355">
        <v>1574</v>
      </c>
      <c r="BC141" s="355">
        <v>1531</v>
      </c>
      <c r="BD141" s="355">
        <v>1500</v>
      </c>
      <c r="BE141" s="355">
        <v>1534</v>
      </c>
      <c r="BF141" s="355">
        <v>1590</v>
      </c>
      <c r="BG141" s="355">
        <v>1692</v>
      </c>
      <c r="BH141" s="355">
        <v>1823</v>
      </c>
      <c r="BI141" s="355">
        <v>1927</v>
      </c>
      <c r="BJ141" s="355">
        <v>2038</v>
      </c>
      <c r="BK141" s="355">
        <v>2125</v>
      </c>
      <c r="BL141" s="355">
        <v>2292</v>
      </c>
      <c r="BM141" s="355">
        <v>2642</v>
      </c>
      <c r="BN141" s="355">
        <v>2867</v>
      </c>
      <c r="BO141" s="355">
        <v>3016</v>
      </c>
      <c r="BP141" s="355">
        <v>3133</v>
      </c>
      <c r="BQ141" s="355">
        <v>3133</v>
      </c>
      <c r="BR141" s="355">
        <v>3065</v>
      </c>
      <c r="BS141" s="355">
        <v>2986</v>
      </c>
      <c r="BT141" s="355">
        <v>2863</v>
      </c>
      <c r="BU141" s="355">
        <v>2721</v>
      </c>
      <c r="BV141" s="355">
        <v>2887</v>
      </c>
      <c r="BW141" s="355">
        <v>2877</v>
      </c>
      <c r="BX141" s="363">
        <v>2793</v>
      </c>
      <c r="BY141" s="363">
        <v>2799</v>
      </c>
      <c r="BZ141" s="356">
        <v>2810</v>
      </c>
    </row>
    <row r="142" spans="1:78" x14ac:dyDescent="0.2">
      <c r="A142" s="45"/>
      <c r="B142" s="263" t="s">
        <v>427</v>
      </c>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v>45</v>
      </c>
      <c r="AS142" s="355">
        <v>50</v>
      </c>
      <c r="AT142" s="355">
        <v>52</v>
      </c>
      <c r="AU142" s="355">
        <v>58</v>
      </c>
      <c r="AV142" s="355">
        <v>67</v>
      </c>
      <c r="AW142" s="355">
        <v>76</v>
      </c>
      <c r="AX142" s="355">
        <v>84</v>
      </c>
      <c r="AY142" s="355">
        <v>89</v>
      </c>
      <c r="AZ142" s="355">
        <v>92</v>
      </c>
      <c r="BA142" s="355">
        <v>90</v>
      </c>
      <c r="BB142" s="355">
        <v>89</v>
      </c>
      <c r="BC142" s="355">
        <v>86</v>
      </c>
      <c r="BD142" s="355">
        <v>84</v>
      </c>
      <c r="BE142" s="355">
        <v>84</v>
      </c>
      <c r="BF142" s="355">
        <v>83</v>
      </c>
      <c r="BG142" s="355">
        <v>85</v>
      </c>
      <c r="BH142" s="355">
        <v>91</v>
      </c>
      <c r="BI142" s="355">
        <v>92</v>
      </c>
      <c r="BJ142" s="355">
        <v>94</v>
      </c>
      <c r="BK142" s="355">
        <v>102</v>
      </c>
      <c r="BL142" s="355">
        <v>121</v>
      </c>
      <c r="BM142" s="355">
        <v>148</v>
      </c>
      <c r="BN142" s="355">
        <v>166</v>
      </c>
      <c r="BO142" s="355">
        <v>181</v>
      </c>
      <c r="BP142" s="355">
        <v>187</v>
      </c>
      <c r="BQ142" s="355">
        <v>188</v>
      </c>
      <c r="BR142" s="355">
        <v>186</v>
      </c>
      <c r="BS142" s="355">
        <v>182</v>
      </c>
      <c r="BT142" s="355">
        <v>176</v>
      </c>
      <c r="BU142" s="355">
        <v>168</v>
      </c>
      <c r="BV142" s="355">
        <v>178</v>
      </c>
      <c r="BW142" s="355">
        <v>177</v>
      </c>
      <c r="BX142" s="363">
        <v>172</v>
      </c>
      <c r="BY142" s="363">
        <v>172</v>
      </c>
      <c r="BZ142" s="356">
        <v>173</v>
      </c>
    </row>
    <row r="143" spans="1:78" x14ac:dyDescent="0.2">
      <c r="A143" s="45"/>
      <c r="B143" s="263" t="s">
        <v>428</v>
      </c>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v>72</v>
      </c>
      <c r="AS143" s="355">
        <v>78</v>
      </c>
      <c r="AT143" s="355">
        <v>75</v>
      </c>
      <c r="AU143" s="355">
        <v>75</v>
      </c>
      <c r="AV143" s="355">
        <v>83</v>
      </c>
      <c r="AW143" s="355">
        <v>93</v>
      </c>
      <c r="AX143" s="355">
        <v>105</v>
      </c>
      <c r="AY143" s="355">
        <v>115</v>
      </c>
      <c r="AZ143" s="355">
        <v>124</v>
      </c>
      <c r="BA143" s="355">
        <v>131</v>
      </c>
      <c r="BB143" s="355">
        <v>132</v>
      </c>
      <c r="BC143" s="355">
        <v>132</v>
      </c>
      <c r="BD143" s="355">
        <v>133</v>
      </c>
      <c r="BE143" s="355">
        <v>135</v>
      </c>
      <c r="BF143" s="355">
        <v>141</v>
      </c>
      <c r="BG143" s="355">
        <v>211</v>
      </c>
      <c r="BH143" s="355">
        <v>218</v>
      </c>
      <c r="BI143" s="355">
        <v>214</v>
      </c>
      <c r="BJ143" s="355">
        <v>215</v>
      </c>
      <c r="BK143" s="355">
        <v>228</v>
      </c>
      <c r="BL143" s="355">
        <v>220</v>
      </c>
      <c r="BM143" s="355">
        <v>245</v>
      </c>
      <c r="BN143" s="355">
        <v>263</v>
      </c>
      <c r="BO143" s="355">
        <v>271</v>
      </c>
      <c r="BP143" s="355">
        <v>278</v>
      </c>
      <c r="BQ143" s="355">
        <v>277</v>
      </c>
      <c r="BR143" s="355">
        <v>272</v>
      </c>
      <c r="BS143" s="355">
        <v>264</v>
      </c>
      <c r="BT143" s="355">
        <v>254</v>
      </c>
      <c r="BU143" s="355">
        <v>242</v>
      </c>
      <c r="BV143" s="355">
        <v>256</v>
      </c>
      <c r="BW143" s="355">
        <v>254</v>
      </c>
      <c r="BX143" s="363">
        <v>246</v>
      </c>
      <c r="BY143" s="363">
        <v>247</v>
      </c>
      <c r="BZ143" s="356">
        <v>247</v>
      </c>
    </row>
    <row r="144" spans="1:78" ht="15.75" thickBot="1" x14ac:dyDescent="0.25">
      <c r="A144" s="99"/>
      <c r="B144" s="427"/>
      <c r="C144" s="344"/>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1"/>
      <c r="BZ144" s="38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8"/>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451" customWidth="1"/>
    <col min="76" max="78" width="12.7109375" style="305" customWidth="1"/>
    <col min="79" max="16384" width="9.140625" style="305"/>
  </cols>
  <sheetData>
    <row r="1" spans="1:78" s="303" customFormat="1" ht="25.15" customHeight="1" thickBot="1" x14ac:dyDescent="0.25">
      <c r="A1" s="37" t="s">
        <v>40</v>
      </c>
      <c r="B1" s="38" t="s">
        <v>76</v>
      </c>
      <c r="C1" s="90"/>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row>
    <row r="2" spans="1:78" ht="15.75" customHeight="1" x14ac:dyDescent="0.25">
      <c r="A2" s="41" t="s">
        <v>587</v>
      </c>
      <c r="B2" s="17" t="s">
        <v>465</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s="230" customFormat="1" ht="30.75" customHeight="1" x14ac:dyDescent="0.25">
      <c r="A4" s="429"/>
      <c r="B4" s="117" t="s">
        <v>466</v>
      </c>
      <c r="C4" s="89"/>
      <c r="D4" s="430">
        <f t="shared" ref="D4:AG4" si="0">SUM(D8,D17,D27,D34,D37,D40)</f>
        <v>43.5</v>
      </c>
      <c r="E4" s="430">
        <f t="shared" si="0"/>
        <v>65.5</v>
      </c>
      <c r="F4" s="430">
        <f t="shared" si="0"/>
        <v>68.599999999999994</v>
      </c>
      <c r="G4" s="430">
        <f t="shared" si="0"/>
        <v>63.3</v>
      </c>
      <c r="H4" s="430">
        <f t="shared" si="0"/>
        <v>79.2</v>
      </c>
      <c r="I4" s="430">
        <f t="shared" si="0"/>
        <v>84.9</v>
      </c>
      <c r="J4" s="430">
        <f t="shared" si="0"/>
        <v>84.5</v>
      </c>
      <c r="K4" s="430">
        <f t="shared" si="0"/>
        <v>99.6</v>
      </c>
      <c r="L4" s="430">
        <f t="shared" si="0"/>
        <v>96.7</v>
      </c>
      <c r="M4" s="430">
        <f t="shared" si="0"/>
        <v>111.4</v>
      </c>
      <c r="N4" s="430">
        <f t="shared" si="0"/>
        <v>133.5</v>
      </c>
      <c r="O4" s="430">
        <f t="shared" si="0"/>
        <v>130.6</v>
      </c>
      <c r="P4" s="430">
        <f t="shared" si="0"/>
        <v>135</v>
      </c>
      <c r="Q4" s="430">
        <f t="shared" si="0"/>
        <v>154.6</v>
      </c>
      <c r="R4" s="430">
        <f t="shared" si="0"/>
        <v>161.5</v>
      </c>
      <c r="S4" s="430">
        <f t="shared" si="0"/>
        <v>191.4</v>
      </c>
      <c r="T4" s="430">
        <f t="shared" si="0"/>
        <v>200.9</v>
      </c>
      <c r="U4" s="430">
        <f t="shared" si="0"/>
        <v>248.5</v>
      </c>
      <c r="V4" s="430">
        <f>SUM(V8,V17,V27,V34,V37,V40)</f>
        <v>261.8</v>
      </c>
      <c r="W4" s="430">
        <f t="shared" si="0"/>
        <v>322.89999999999998</v>
      </c>
      <c r="X4" s="430">
        <f t="shared" si="0"/>
        <v>348.4</v>
      </c>
      <c r="Y4" s="430">
        <f t="shared" si="0"/>
        <v>382.7</v>
      </c>
      <c r="Z4" s="430">
        <f t="shared" si="0"/>
        <v>373.7</v>
      </c>
      <c r="AA4" s="430">
        <f t="shared" si="0"/>
        <v>413.7</v>
      </c>
      <c r="AB4" s="430">
        <f t="shared" si="0"/>
        <v>486.6</v>
      </c>
      <c r="AC4" s="430">
        <f t="shared" si="0"/>
        <v>547.80899999999997</v>
      </c>
      <c r="AD4" s="430">
        <f t="shared" si="0"/>
        <v>664.90499999999997</v>
      </c>
      <c r="AE4" s="430">
        <f t="shared" si="0"/>
        <v>884.99400000000003</v>
      </c>
      <c r="AF4" s="430">
        <f t="shared" si="0"/>
        <v>1092.8500000000001</v>
      </c>
      <c r="AG4" s="430">
        <f t="shared" si="0"/>
        <v>1331.0940000000001</v>
      </c>
      <c r="AH4" s="430">
        <f t="shared" ref="AH4:BV4" si="1">SUM(AH5:AH6)</f>
        <v>1735</v>
      </c>
      <c r="AI4" s="430">
        <f t="shared" si="1"/>
        <v>1881</v>
      </c>
      <c r="AJ4" s="430">
        <f t="shared" si="1"/>
        <v>2084</v>
      </c>
      <c r="AK4" s="430">
        <f t="shared" si="1"/>
        <v>2378</v>
      </c>
      <c r="AL4" s="430">
        <f t="shared" si="1"/>
        <v>2560.0000000000005</v>
      </c>
      <c r="AM4" s="430">
        <f t="shared" si="1"/>
        <v>2624.0000000000005</v>
      </c>
      <c r="AN4" s="430">
        <f t="shared" si="1"/>
        <v>3010</v>
      </c>
      <c r="AO4" s="430">
        <f t="shared" si="1"/>
        <v>3322.9999999999995</v>
      </c>
      <c r="AP4" s="430">
        <f t="shared" si="1"/>
        <v>3676.8379999999997</v>
      </c>
      <c r="AQ4" s="430">
        <f t="shared" si="1"/>
        <v>4043.5760000000005</v>
      </c>
      <c r="AR4" s="430">
        <f t="shared" si="1"/>
        <v>4639.5419999999995</v>
      </c>
      <c r="AS4" s="430">
        <f t="shared" si="1"/>
        <v>5288.3220000000001</v>
      </c>
      <c r="AT4" s="430">
        <f t="shared" si="1"/>
        <v>6158.0410000000011</v>
      </c>
      <c r="AU4" s="430">
        <f t="shared" si="1"/>
        <v>7754.1389999999992</v>
      </c>
      <c r="AV4" s="430">
        <f t="shared" si="1"/>
        <v>9112.7170000000006</v>
      </c>
      <c r="AW4" s="430">
        <f t="shared" si="1"/>
        <v>10494.066999999999</v>
      </c>
      <c r="AX4" s="430">
        <f t="shared" si="1"/>
        <v>11580.523999999999</v>
      </c>
      <c r="AY4" s="430">
        <f t="shared" si="1"/>
        <v>11948.351999999999</v>
      </c>
      <c r="AZ4" s="430">
        <f t="shared" si="1"/>
        <v>12074.405000000001</v>
      </c>
      <c r="BA4" s="430">
        <f t="shared" si="1"/>
        <v>12090.098000000002</v>
      </c>
      <c r="BB4" s="430">
        <f t="shared" si="1"/>
        <v>12082.812</v>
      </c>
      <c r="BC4" s="430">
        <f t="shared" si="1"/>
        <v>11847.279</v>
      </c>
      <c r="BD4" s="430">
        <f t="shared" si="1"/>
        <v>12180.391000000001</v>
      </c>
      <c r="BE4" s="430">
        <f t="shared" si="1"/>
        <v>12557.704338892205</v>
      </c>
      <c r="BF4" s="430">
        <f t="shared" si="1"/>
        <v>12488.598948891869</v>
      </c>
      <c r="BG4" s="430">
        <f t="shared" si="1"/>
        <v>12665.169673067492</v>
      </c>
      <c r="BH4" s="431">
        <f t="shared" si="1"/>
        <v>12297.070067599379</v>
      </c>
      <c r="BI4" s="430">
        <f t="shared" si="1"/>
        <v>12082.332327895076</v>
      </c>
      <c r="BJ4" s="430">
        <f t="shared" si="1"/>
        <v>12043.921697260022</v>
      </c>
      <c r="BK4" s="430">
        <f t="shared" si="1"/>
        <v>12612.190449657457</v>
      </c>
      <c r="BL4" s="430">
        <f t="shared" si="1"/>
        <v>12629.213878372164</v>
      </c>
      <c r="BM4" s="430">
        <f t="shared" si="1"/>
        <v>13267.210975195316</v>
      </c>
      <c r="BN4" s="430">
        <f t="shared" si="1"/>
        <v>13311.061557779603</v>
      </c>
      <c r="BO4" s="430">
        <f t="shared" si="1"/>
        <v>13412.354468304708</v>
      </c>
      <c r="BP4" s="430">
        <f t="shared" si="1"/>
        <v>13431.776763784655</v>
      </c>
      <c r="BQ4" s="430">
        <f t="shared" si="1"/>
        <v>13474.883556889308</v>
      </c>
      <c r="BR4" s="430">
        <f t="shared" si="1"/>
        <v>14266.9206808656</v>
      </c>
      <c r="BS4" s="430">
        <f t="shared" si="1"/>
        <v>15035.64729160521</v>
      </c>
      <c r="BT4" s="430">
        <f t="shared" si="1"/>
        <v>15170.634125473147</v>
      </c>
      <c r="BU4" s="430">
        <f t="shared" si="1"/>
        <v>15076.355751890906</v>
      </c>
      <c r="BV4" s="430">
        <f t="shared" si="1"/>
        <v>16122.864768386913</v>
      </c>
      <c r="BW4" s="430">
        <f>SUM(BW5:BW6)</f>
        <v>15877.7932253698</v>
      </c>
      <c r="BX4" s="430">
        <f>SUM(BX5:BX6)</f>
        <v>16172.5875726835</v>
      </c>
      <c r="BY4" s="430">
        <f>SUM(BY5:BY6)</f>
        <v>16461.767241380665</v>
      </c>
      <c r="BZ4" s="432">
        <f>SUM(BZ5:BZ6)</f>
        <v>16814.242097367001</v>
      </c>
    </row>
    <row r="5" spans="1:78" s="230" customFormat="1" ht="15.75" x14ac:dyDescent="0.25">
      <c r="A5" s="354"/>
      <c r="B5" s="321" t="s">
        <v>326</v>
      </c>
      <c r="C5" s="89"/>
      <c r="D5" s="403">
        <f t="shared" ref="D5:AG5" si="2">D8+D22+D25+D29+D32+D35+D38+D40</f>
        <v>0</v>
      </c>
      <c r="E5" s="403">
        <f t="shared" si="2"/>
        <v>0</v>
      </c>
      <c r="F5" s="403">
        <f t="shared" si="2"/>
        <v>0</v>
      </c>
      <c r="G5" s="403">
        <f t="shared" si="2"/>
        <v>0</v>
      </c>
      <c r="H5" s="403">
        <f t="shared" si="2"/>
        <v>0</v>
      </c>
      <c r="I5" s="403">
        <f t="shared" si="2"/>
        <v>0</v>
      </c>
      <c r="J5" s="403">
        <f t="shared" si="2"/>
        <v>0</v>
      </c>
      <c r="K5" s="403">
        <f t="shared" si="2"/>
        <v>0</v>
      </c>
      <c r="L5" s="403">
        <f t="shared" si="2"/>
        <v>0</v>
      </c>
      <c r="M5" s="403">
        <f t="shared" si="2"/>
        <v>0</v>
      </c>
      <c r="N5" s="403">
        <f t="shared" si="2"/>
        <v>0</v>
      </c>
      <c r="O5" s="403">
        <f t="shared" si="2"/>
        <v>0</v>
      </c>
      <c r="P5" s="403">
        <f t="shared" si="2"/>
        <v>0</v>
      </c>
      <c r="Q5" s="403">
        <f t="shared" si="2"/>
        <v>0</v>
      </c>
      <c r="R5" s="403">
        <f t="shared" si="2"/>
        <v>0</v>
      </c>
      <c r="S5" s="403">
        <f t="shared" si="2"/>
        <v>0</v>
      </c>
      <c r="T5" s="403">
        <f t="shared" si="2"/>
        <v>0</v>
      </c>
      <c r="U5" s="403">
        <f t="shared" si="2"/>
        <v>0</v>
      </c>
      <c r="V5" s="403">
        <f t="shared" si="2"/>
        <v>0</v>
      </c>
      <c r="W5" s="403">
        <f t="shared" si="2"/>
        <v>0</v>
      </c>
      <c r="X5" s="403">
        <f t="shared" si="2"/>
        <v>0</v>
      </c>
      <c r="Y5" s="403">
        <f t="shared" si="2"/>
        <v>0</v>
      </c>
      <c r="Z5" s="403">
        <f t="shared" si="2"/>
        <v>0</v>
      </c>
      <c r="AA5" s="403">
        <f t="shared" si="2"/>
        <v>0</v>
      </c>
      <c r="AB5" s="403">
        <f t="shared" si="2"/>
        <v>0</v>
      </c>
      <c r="AC5" s="403">
        <f t="shared" si="2"/>
        <v>0</v>
      </c>
      <c r="AD5" s="403">
        <f t="shared" si="2"/>
        <v>0</v>
      </c>
      <c r="AE5" s="403">
        <f t="shared" si="2"/>
        <v>0</v>
      </c>
      <c r="AF5" s="403">
        <f t="shared" si="2"/>
        <v>0</v>
      </c>
      <c r="AG5" s="403">
        <f t="shared" si="2"/>
        <v>0</v>
      </c>
      <c r="AH5" s="403">
        <f>AH8+AH22+AH25+AH29+AH32+AH35+AH38+AH40</f>
        <v>1659.9435153078261</v>
      </c>
      <c r="AI5" s="403">
        <f t="shared" ref="AI5:BW5" si="3">AI8+AI22+AI25+AI29+AI32+AI35+AI38+AI40</f>
        <v>1792.1343128758599</v>
      </c>
      <c r="AJ5" s="403">
        <f t="shared" si="3"/>
        <v>1981.2107295895348</v>
      </c>
      <c r="AK5" s="403">
        <f t="shared" si="3"/>
        <v>2255.9282400413831</v>
      </c>
      <c r="AL5" s="403">
        <f t="shared" si="3"/>
        <v>2417.1250547400077</v>
      </c>
      <c r="AM5" s="403">
        <f t="shared" si="3"/>
        <v>2453.0162562895484</v>
      </c>
      <c r="AN5" s="403">
        <f t="shared" si="3"/>
        <v>2795.4057492428551</v>
      </c>
      <c r="AO5" s="403">
        <f t="shared" si="3"/>
        <v>3056.2766144896923</v>
      </c>
      <c r="AP5" s="403">
        <f t="shared" si="3"/>
        <v>3334.1359305710021</v>
      </c>
      <c r="AQ5" s="403">
        <f t="shared" si="3"/>
        <v>3619.0325436077005</v>
      </c>
      <c r="AR5" s="403">
        <f t="shared" si="3"/>
        <v>4120.4154610469932</v>
      </c>
      <c r="AS5" s="403">
        <f t="shared" si="3"/>
        <v>4649.1906503585542</v>
      </c>
      <c r="AT5" s="403">
        <f t="shared" si="3"/>
        <v>5362.9922575999344</v>
      </c>
      <c r="AU5" s="403">
        <f t="shared" si="3"/>
        <v>6739.9336377056543</v>
      </c>
      <c r="AV5" s="403">
        <f t="shared" si="3"/>
        <v>7963.9994719953866</v>
      </c>
      <c r="AW5" s="403">
        <f t="shared" si="3"/>
        <v>9216.9656368973046</v>
      </c>
      <c r="AX5" s="403">
        <f t="shared" si="3"/>
        <v>10225.021256654652</v>
      </c>
      <c r="AY5" s="403">
        <f>AY8+AY22+AY25+AY29+AY32+AY35+AY38+AY40</f>
        <v>10765.217292034049</v>
      </c>
      <c r="AZ5" s="403">
        <f t="shared" si="3"/>
        <v>11100.797527991303</v>
      </c>
      <c r="BA5" s="403">
        <f t="shared" si="3"/>
        <v>11285.78715130033</v>
      </c>
      <c r="BB5" s="403">
        <f t="shared" si="3"/>
        <v>11507.882074852045</v>
      </c>
      <c r="BC5" s="403">
        <f t="shared" si="3"/>
        <v>11542.301361696584</v>
      </c>
      <c r="BD5" s="403">
        <f t="shared" si="3"/>
        <v>12014.255000000001</v>
      </c>
      <c r="BE5" s="403">
        <f t="shared" si="3"/>
        <v>12392.217338892206</v>
      </c>
      <c r="BF5" s="403">
        <f t="shared" si="3"/>
        <v>12325.947699970275</v>
      </c>
      <c r="BG5" s="403">
        <f t="shared" si="3"/>
        <v>12495.266684366108</v>
      </c>
      <c r="BH5" s="433">
        <f t="shared" si="3"/>
        <v>12172.78706759938</v>
      </c>
      <c r="BI5" s="403">
        <f t="shared" si="3"/>
        <v>11954.071771256264</v>
      </c>
      <c r="BJ5" s="403">
        <f t="shared" si="3"/>
        <v>11908.755623242781</v>
      </c>
      <c r="BK5" s="403">
        <f t="shared" si="3"/>
        <v>12411.436029490982</v>
      </c>
      <c r="BL5" s="403">
        <f>BL8+BL22+BL25+BL29+BL32+BL35+BL38+BL40</f>
        <v>12453.678815330739</v>
      </c>
      <c r="BM5" s="403">
        <f t="shared" si="3"/>
        <v>13083.972559046761</v>
      </c>
      <c r="BN5" s="403">
        <f>BN8+BN22+BN25+BN29+BN32+BN35+BN38+BN40</f>
        <v>13141.076623992645</v>
      </c>
      <c r="BO5" s="403">
        <f t="shared" si="3"/>
        <v>13243.032113571322</v>
      </c>
      <c r="BP5" s="403">
        <f t="shared" si="3"/>
        <v>13272.310041567645</v>
      </c>
      <c r="BQ5" s="403">
        <f t="shared" si="3"/>
        <v>13330.209035966524</v>
      </c>
      <c r="BR5" s="403">
        <f t="shared" si="3"/>
        <v>14128.611646926445</v>
      </c>
      <c r="BS5" s="403">
        <f t="shared" si="3"/>
        <v>14907.449683109229</v>
      </c>
      <c r="BT5" s="403">
        <f t="shared" si="3"/>
        <v>15053.494195794903</v>
      </c>
      <c r="BU5" s="403">
        <f t="shared" si="3"/>
        <v>14976.538963711648</v>
      </c>
      <c r="BV5" s="403">
        <f t="shared" si="3"/>
        <v>16024.205890494748</v>
      </c>
      <c r="BW5" s="403">
        <f t="shared" si="3"/>
        <v>15782.155828460163</v>
      </c>
      <c r="BX5" s="403">
        <f>BX8+BX22+BX25+BX29+BX32+BX35+BX38+BX40</f>
        <v>16081.166555150425</v>
      </c>
      <c r="BY5" s="403">
        <f>BY8+BY22+BY25+BY29+BY32+BY35+BY38+BY40</f>
        <v>16374.336478030935</v>
      </c>
      <c r="BZ5" s="404">
        <f>BZ8+BZ22+BZ25+BZ29+BZ32+BZ35+BZ38+BZ40</f>
        <v>16730.978249951393</v>
      </c>
    </row>
    <row r="6" spans="1:78" s="230" customFormat="1" ht="15.75" x14ac:dyDescent="0.25">
      <c r="A6" s="354"/>
      <c r="B6" s="321" t="s">
        <v>325</v>
      </c>
      <c r="C6" s="89"/>
      <c r="D6" s="403">
        <f t="shared" ref="D6:AG6" si="4">D23+D26+D30+D33+D36+D39</f>
        <v>0</v>
      </c>
      <c r="E6" s="403">
        <f t="shared" si="4"/>
        <v>0</v>
      </c>
      <c r="F6" s="403">
        <f t="shared" si="4"/>
        <v>0</v>
      </c>
      <c r="G6" s="403">
        <f t="shared" si="4"/>
        <v>0</v>
      </c>
      <c r="H6" s="403">
        <f t="shared" si="4"/>
        <v>0</v>
      </c>
      <c r="I6" s="403">
        <f t="shared" si="4"/>
        <v>0</v>
      </c>
      <c r="J6" s="403">
        <f t="shared" si="4"/>
        <v>0</v>
      </c>
      <c r="K6" s="403">
        <f t="shared" si="4"/>
        <v>0</v>
      </c>
      <c r="L6" s="403">
        <f t="shared" si="4"/>
        <v>0</v>
      </c>
      <c r="M6" s="403">
        <f t="shared" si="4"/>
        <v>0</v>
      </c>
      <c r="N6" s="403">
        <f t="shared" si="4"/>
        <v>0</v>
      </c>
      <c r="O6" s="403">
        <f t="shared" si="4"/>
        <v>0</v>
      </c>
      <c r="P6" s="403">
        <f t="shared" si="4"/>
        <v>0</v>
      </c>
      <c r="Q6" s="403">
        <f t="shared" si="4"/>
        <v>0</v>
      </c>
      <c r="R6" s="403">
        <f t="shared" si="4"/>
        <v>0</v>
      </c>
      <c r="S6" s="403">
        <f t="shared" si="4"/>
        <v>0</v>
      </c>
      <c r="T6" s="403">
        <f t="shared" si="4"/>
        <v>0</v>
      </c>
      <c r="U6" s="403">
        <f t="shared" si="4"/>
        <v>0</v>
      </c>
      <c r="V6" s="403">
        <f t="shared" si="4"/>
        <v>0</v>
      </c>
      <c r="W6" s="403">
        <f t="shared" si="4"/>
        <v>0</v>
      </c>
      <c r="X6" s="403">
        <f t="shared" si="4"/>
        <v>0</v>
      </c>
      <c r="Y6" s="403">
        <f t="shared" si="4"/>
        <v>0</v>
      </c>
      <c r="Z6" s="403">
        <f t="shared" si="4"/>
        <v>0</v>
      </c>
      <c r="AA6" s="403">
        <f t="shared" si="4"/>
        <v>0</v>
      </c>
      <c r="AB6" s="403">
        <f t="shared" si="4"/>
        <v>0</v>
      </c>
      <c r="AC6" s="403">
        <f t="shared" si="4"/>
        <v>0</v>
      </c>
      <c r="AD6" s="403">
        <f t="shared" si="4"/>
        <v>0</v>
      </c>
      <c r="AE6" s="403">
        <f t="shared" si="4"/>
        <v>0</v>
      </c>
      <c r="AF6" s="403">
        <f t="shared" si="4"/>
        <v>0</v>
      </c>
      <c r="AG6" s="403">
        <f t="shared" si="4"/>
        <v>0</v>
      </c>
      <c r="AH6" s="403">
        <f>AH23+AH26+AH30+AH33+AH36+AH39</f>
        <v>75.056484692173782</v>
      </c>
      <c r="AI6" s="403">
        <f t="shared" ref="AI6:BZ6" si="5">AI23+AI26+AI30+AI33+AI36+AI39</f>
        <v>88.865687124140152</v>
      </c>
      <c r="AJ6" s="403">
        <f t="shared" si="5"/>
        <v>102.78927041046519</v>
      </c>
      <c r="AK6" s="403">
        <f t="shared" si="5"/>
        <v>122.07175995861695</v>
      </c>
      <c r="AL6" s="403">
        <f t="shared" si="5"/>
        <v>142.87494525999253</v>
      </c>
      <c r="AM6" s="403">
        <f t="shared" si="5"/>
        <v>170.98374371045185</v>
      </c>
      <c r="AN6" s="403">
        <f t="shared" si="5"/>
        <v>214.59425075714512</v>
      </c>
      <c r="AO6" s="403">
        <f t="shared" si="5"/>
        <v>266.72338551030731</v>
      </c>
      <c r="AP6" s="403">
        <f t="shared" si="5"/>
        <v>342.7020694289975</v>
      </c>
      <c r="AQ6" s="403">
        <f t="shared" si="5"/>
        <v>424.5434563922999</v>
      </c>
      <c r="AR6" s="403">
        <f t="shared" si="5"/>
        <v>519.12653895300627</v>
      </c>
      <c r="AS6" s="403">
        <f t="shared" si="5"/>
        <v>639.13134964144592</v>
      </c>
      <c r="AT6" s="403">
        <f t="shared" si="5"/>
        <v>795.04874240006654</v>
      </c>
      <c r="AU6" s="403">
        <f t="shared" si="5"/>
        <v>1014.2053622943447</v>
      </c>
      <c r="AV6" s="403">
        <f t="shared" si="5"/>
        <v>1148.7175280046133</v>
      </c>
      <c r="AW6" s="403">
        <f t="shared" si="5"/>
        <v>1277.1013631026954</v>
      </c>
      <c r="AX6" s="403">
        <f t="shared" si="5"/>
        <v>1355.5027433453472</v>
      </c>
      <c r="AY6" s="403">
        <f t="shared" si="5"/>
        <v>1183.1347079659499</v>
      </c>
      <c r="AZ6" s="403">
        <f t="shared" si="5"/>
        <v>973.60747200869753</v>
      </c>
      <c r="BA6" s="403">
        <f t="shared" si="5"/>
        <v>804.31084869967242</v>
      </c>
      <c r="BB6" s="403">
        <f t="shared" si="5"/>
        <v>574.92992514795503</v>
      </c>
      <c r="BC6" s="403">
        <f t="shared" si="5"/>
        <v>304.97763830341717</v>
      </c>
      <c r="BD6" s="403">
        <f t="shared" si="5"/>
        <v>166.136</v>
      </c>
      <c r="BE6" s="403">
        <f t="shared" si="5"/>
        <v>165.48699999999999</v>
      </c>
      <c r="BF6" s="403">
        <f t="shared" si="5"/>
        <v>162.65124892159454</v>
      </c>
      <c r="BG6" s="403">
        <f t="shared" si="5"/>
        <v>169.90298870138361</v>
      </c>
      <c r="BH6" s="403">
        <f t="shared" si="5"/>
        <v>124.283</v>
      </c>
      <c r="BI6" s="403">
        <f t="shared" si="5"/>
        <v>128.26055663881266</v>
      </c>
      <c r="BJ6" s="403">
        <f t="shared" si="5"/>
        <v>135.16607401724025</v>
      </c>
      <c r="BK6" s="403">
        <f t="shared" si="5"/>
        <v>200.75442016647554</v>
      </c>
      <c r="BL6" s="403">
        <f t="shared" si="5"/>
        <v>175.53506304142508</v>
      </c>
      <c r="BM6" s="403">
        <f t="shared" si="5"/>
        <v>183.23841614855513</v>
      </c>
      <c r="BN6" s="403">
        <f t="shared" si="5"/>
        <v>169.98493378695881</v>
      </c>
      <c r="BO6" s="403">
        <f t="shared" si="5"/>
        <v>169.32235473338639</v>
      </c>
      <c r="BP6" s="403">
        <f t="shared" si="5"/>
        <v>159.46672221701033</v>
      </c>
      <c r="BQ6" s="403">
        <f t="shared" si="5"/>
        <v>144.67452092278563</v>
      </c>
      <c r="BR6" s="403">
        <f t="shared" si="5"/>
        <v>138.30903393915511</v>
      </c>
      <c r="BS6" s="403">
        <f t="shared" si="5"/>
        <v>128.19760849598063</v>
      </c>
      <c r="BT6" s="403">
        <f t="shared" si="5"/>
        <v>117.13992967824385</v>
      </c>
      <c r="BU6" s="403">
        <f t="shared" si="5"/>
        <v>99.816788179257287</v>
      </c>
      <c r="BV6" s="403">
        <f t="shared" si="5"/>
        <v>98.658877892165933</v>
      </c>
      <c r="BW6" s="403">
        <f t="shared" si="5"/>
        <v>95.637396909636408</v>
      </c>
      <c r="BX6" s="403">
        <f t="shared" si="5"/>
        <v>91.421017533075727</v>
      </c>
      <c r="BY6" s="403">
        <f t="shared" si="5"/>
        <v>87.430763349729375</v>
      </c>
      <c r="BZ6" s="404">
        <f t="shared" si="5"/>
        <v>83.263847415607017</v>
      </c>
    </row>
    <row r="7" spans="1:78" s="230" customFormat="1" ht="15.75" x14ac:dyDescent="0.25">
      <c r="A7" s="354"/>
      <c r="B7" s="434"/>
      <c r="C7" s="89"/>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4"/>
    </row>
    <row r="8" spans="1:78" s="230" customFormat="1" ht="15.75" x14ac:dyDescent="0.25">
      <c r="A8" s="349"/>
      <c r="B8" s="89" t="s">
        <v>142</v>
      </c>
      <c r="C8" s="89"/>
      <c r="D8" s="399">
        <f t="shared" ref="D8:BO8" si="6">SUM(D9,D13)</f>
        <v>0</v>
      </c>
      <c r="E8" s="399">
        <f t="shared" si="6"/>
        <v>0</v>
      </c>
      <c r="F8" s="399">
        <f t="shared" si="6"/>
        <v>0</v>
      </c>
      <c r="G8" s="399">
        <f t="shared" si="6"/>
        <v>0</v>
      </c>
      <c r="H8" s="399">
        <f t="shared" si="6"/>
        <v>0</v>
      </c>
      <c r="I8" s="399">
        <f t="shared" si="6"/>
        <v>0</v>
      </c>
      <c r="J8" s="399">
        <f t="shared" si="6"/>
        <v>0</v>
      </c>
      <c r="K8" s="399">
        <f t="shared" si="6"/>
        <v>0</v>
      </c>
      <c r="L8" s="399">
        <f t="shared" si="6"/>
        <v>0</v>
      </c>
      <c r="M8" s="399">
        <f t="shared" si="6"/>
        <v>0</v>
      </c>
      <c r="N8" s="399">
        <f t="shared" si="6"/>
        <v>0</v>
      </c>
      <c r="O8" s="399">
        <f t="shared" si="6"/>
        <v>0</v>
      </c>
      <c r="P8" s="399">
        <f t="shared" si="6"/>
        <v>0</v>
      </c>
      <c r="Q8" s="399">
        <f t="shared" si="6"/>
        <v>0</v>
      </c>
      <c r="R8" s="399">
        <f t="shared" si="6"/>
        <v>0</v>
      </c>
      <c r="S8" s="399">
        <f t="shared" si="6"/>
        <v>0</v>
      </c>
      <c r="T8" s="399">
        <f t="shared" si="6"/>
        <v>0</v>
      </c>
      <c r="U8" s="399">
        <f t="shared" si="6"/>
        <v>0</v>
      </c>
      <c r="V8" s="399">
        <f t="shared" si="6"/>
        <v>0</v>
      </c>
      <c r="W8" s="399">
        <f t="shared" si="6"/>
        <v>0</v>
      </c>
      <c r="X8" s="399">
        <f t="shared" si="6"/>
        <v>0</v>
      </c>
      <c r="Y8" s="399">
        <f t="shared" si="6"/>
        <v>0</v>
      </c>
      <c r="Z8" s="399">
        <f t="shared" si="6"/>
        <v>0</v>
      </c>
      <c r="AA8" s="399">
        <f t="shared" si="6"/>
        <v>0</v>
      </c>
      <c r="AB8" s="399">
        <f t="shared" si="6"/>
        <v>0</v>
      </c>
      <c r="AC8" s="399">
        <f t="shared" si="6"/>
        <v>0</v>
      </c>
      <c r="AD8" s="399">
        <f t="shared" si="6"/>
        <v>0</v>
      </c>
      <c r="AE8" s="399">
        <f t="shared" si="6"/>
        <v>0</v>
      </c>
      <c r="AF8" s="399">
        <f t="shared" si="6"/>
        <v>0</v>
      </c>
      <c r="AG8" s="399">
        <f t="shared" si="6"/>
        <v>0</v>
      </c>
      <c r="AH8" s="399">
        <f t="shared" si="6"/>
        <v>0</v>
      </c>
      <c r="AI8" s="399">
        <f t="shared" si="6"/>
        <v>0</v>
      </c>
      <c r="AJ8" s="399">
        <f t="shared" si="6"/>
        <v>0</v>
      </c>
      <c r="AK8" s="399">
        <f t="shared" si="6"/>
        <v>0</v>
      </c>
      <c r="AL8" s="399">
        <f t="shared" si="6"/>
        <v>0</v>
      </c>
      <c r="AM8" s="399">
        <f t="shared" si="6"/>
        <v>0</v>
      </c>
      <c r="AN8" s="399">
        <f t="shared" si="6"/>
        <v>0</v>
      </c>
      <c r="AO8" s="399">
        <f t="shared" si="6"/>
        <v>0</v>
      </c>
      <c r="AP8" s="399">
        <f t="shared" si="6"/>
        <v>0</v>
      </c>
      <c r="AQ8" s="399">
        <f t="shared" si="6"/>
        <v>0</v>
      </c>
      <c r="AR8" s="399">
        <f t="shared" si="6"/>
        <v>0</v>
      </c>
      <c r="AS8" s="399">
        <f t="shared" si="6"/>
        <v>0</v>
      </c>
      <c r="AT8" s="399">
        <f t="shared" si="6"/>
        <v>0</v>
      </c>
      <c r="AU8" s="399">
        <f t="shared" si="6"/>
        <v>0</v>
      </c>
      <c r="AV8" s="399">
        <f t="shared" si="6"/>
        <v>0</v>
      </c>
      <c r="AW8" s="399">
        <f t="shared" si="6"/>
        <v>0</v>
      </c>
      <c r="AX8" s="399">
        <f t="shared" si="6"/>
        <v>0</v>
      </c>
      <c r="AY8" s="399">
        <f t="shared" si="6"/>
        <v>0</v>
      </c>
      <c r="AZ8" s="399">
        <f t="shared" si="6"/>
        <v>0</v>
      </c>
      <c r="BA8" s="399">
        <f t="shared" si="6"/>
        <v>0</v>
      </c>
      <c r="BB8" s="399">
        <f t="shared" si="6"/>
        <v>0</v>
      </c>
      <c r="BC8" s="399">
        <f t="shared" si="6"/>
        <v>0</v>
      </c>
      <c r="BD8" s="399">
        <f t="shared" si="6"/>
        <v>0</v>
      </c>
      <c r="BE8" s="399">
        <f t="shared" si="6"/>
        <v>0</v>
      </c>
      <c r="BF8" s="399">
        <f t="shared" si="6"/>
        <v>0</v>
      </c>
      <c r="BG8" s="399">
        <f t="shared" si="6"/>
        <v>0</v>
      </c>
      <c r="BH8" s="399">
        <f t="shared" si="6"/>
        <v>0</v>
      </c>
      <c r="BI8" s="399">
        <f t="shared" si="6"/>
        <v>0</v>
      </c>
      <c r="BJ8" s="399">
        <f t="shared" si="6"/>
        <v>0</v>
      </c>
      <c r="BK8" s="399">
        <f t="shared" si="6"/>
        <v>0</v>
      </c>
      <c r="BL8" s="399">
        <f t="shared" si="6"/>
        <v>127.18792894999999</v>
      </c>
      <c r="BM8" s="399">
        <f t="shared" si="6"/>
        <v>1267.3993002300001</v>
      </c>
      <c r="BN8" s="399">
        <f t="shared" si="6"/>
        <v>2231.7483618999995</v>
      </c>
      <c r="BO8" s="399">
        <f t="shared" si="6"/>
        <v>3554.1022156099998</v>
      </c>
      <c r="BP8" s="399">
        <f>SUM(BP9,BP13)</f>
        <v>6779.6544881600003</v>
      </c>
      <c r="BQ8" s="399">
        <f t="shared" ref="BQ8:BW8" si="7">SUM(BQ9,BQ13)</f>
        <v>10436.707839979998</v>
      </c>
      <c r="BR8" s="399">
        <f t="shared" si="7"/>
        <v>12827.382151169997</v>
      </c>
      <c r="BS8" s="399">
        <f t="shared" si="7"/>
        <v>14271.548569180002</v>
      </c>
      <c r="BT8" s="399">
        <f t="shared" si="7"/>
        <v>14830.444816650001</v>
      </c>
      <c r="BU8" s="399">
        <f t="shared" si="7"/>
        <v>14934.012272558612</v>
      </c>
      <c r="BV8" s="399">
        <f t="shared" si="7"/>
        <v>16023.881752678999</v>
      </c>
      <c r="BW8" s="399">
        <f t="shared" si="7"/>
        <v>15781.261061214958</v>
      </c>
      <c r="BX8" s="399">
        <f>SUM(BX9,BX13)</f>
        <v>16080.229278315692</v>
      </c>
      <c r="BY8" s="399">
        <f>SUM(BY9,BY13)</f>
        <v>16373.623900374467</v>
      </c>
      <c r="BZ8" s="400">
        <f>SUM(BZ9,BZ13)</f>
        <v>16730.500577137678</v>
      </c>
    </row>
    <row r="9" spans="1:78" x14ac:dyDescent="0.2">
      <c r="B9" s="120" t="s">
        <v>467</v>
      </c>
      <c r="C9" s="45"/>
      <c r="D9" s="403">
        <v>0</v>
      </c>
      <c r="E9" s="403">
        <v>0</v>
      </c>
      <c r="F9" s="403">
        <v>0</v>
      </c>
      <c r="G9" s="403">
        <v>0</v>
      </c>
      <c r="H9" s="403">
        <v>0</v>
      </c>
      <c r="I9" s="403">
        <v>0</v>
      </c>
      <c r="J9" s="403">
        <v>0</v>
      </c>
      <c r="K9" s="403">
        <v>0</v>
      </c>
      <c r="L9" s="403">
        <v>0</v>
      </c>
      <c r="M9" s="403">
        <v>0</v>
      </c>
      <c r="N9" s="403">
        <v>0</v>
      </c>
      <c r="O9" s="403">
        <v>0</v>
      </c>
      <c r="P9" s="403">
        <v>0</v>
      </c>
      <c r="Q9" s="403">
        <v>0</v>
      </c>
      <c r="R9" s="403">
        <v>0</v>
      </c>
      <c r="S9" s="403">
        <v>0</v>
      </c>
      <c r="T9" s="403">
        <v>0</v>
      </c>
      <c r="U9" s="403">
        <v>0</v>
      </c>
      <c r="V9" s="403">
        <v>0</v>
      </c>
      <c r="W9" s="403">
        <v>0</v>
      </c>
      <c r="X9" s="403">
        <v>0</v>
      </c>
      <c r="Y9" s="403">
        <v>0</v>
      </c>
      <c r="Z9" s="403">
        <v>0</v>
      </c>
      <c r="AA9" s="403">
        <v>0</v>
      </c>
      <c r="AB9" s="403">
        <v>0</v>
      </c>
      <c r="AC9" s="403">
        <v>0</v>
      </c>
      <c r="AD9" s="403">
        <v>0</v>
      </c>
      <c r="AE9" s="403">
        <v>0</v>
      </c>
      <c r="AF9" s="403">
        <v>0</v>
      </c>
      <c r="AG9" s="403">
        <v>0</v>
      </c>
      <c r="AH9" s="403">
        <v>0</v>
      </c>
      <c r="AI9" s="403">
        <v>0</v>
      </c>
      <c r="AJ9" s="403">
        <v>0</v>
      </c>
      <c r="AK9" s="403">
        <v>0</v>
      </c>
      <c r="AL9" s="403">
        <v>0</v>
      </c>
      <c r="AM9" s="403">
        <v>0</v>
      </c>
      <c r="AN9" s="403">
        <v>0</v>
      </c>
      <c r="AO9" s="403">
        <v>0</v>
      </c>
      <c r="AP9" s="403">
        <v>0</v>
      </c>
      <c r="AQ9" s="403">
        <v>0</v>
      </c>
      <c r="AR9" s="403">
        <v>0</v>
      </c>
      <c r="AS9" s="403">
        <v>0</v>
      </c>
      <c r="AT9" s="403">
        <v>0</v>
      </c>
      <c r="AU9" s="403">
        <v>0</v>
      </c>
      <c r="AV9" s="403">
        <v>0</v>
      </c>
      <c r="AW9" s="403">
        <v>0</v>
      </c>
      <c r="AX9" s="403">
        <v>0</v>
      </c>
      <c r="AY9" s="403">
        <v>0</v>
      </c>
      <c r="AZ9" s="403">
        <v>0</v>
      </c>
      <c r="BA9" s="403">
        <v>0</v>
      </c>
      <c r="BB9" s="403">
        <v>0</v>
      </c>
      <c r="BC9" s="403">
        <v>0</v>
      </c>
      <c r="BD9" s="403">
        <v>0</v>
      </c>
      <c r="BE9" s="403">
        <v>0</v>
      </c>
      <c r="BF9" s="403">
        <v>0</v>
      </c>
      <c r="BG9" s="403">
        <v>0</v>
      </c>
      <c r="BH9" s="403">
        <v>0</v>
      </c>
      <c r="BI9" s="403">
        <v>0</v>
      </c>
      <c r="BJ9" s="403">
        <v>0</v>
      </c>
      <c r="BK9" s="403">
        <v>0</v>
      </c>
      <c r="BL9" s="403">
        <f>SUM(BL10:BL12)</f>
        <v>64.379764080000001</v>
      </c>
      <c r="BM9" s="403">
        <f>SUM(BM10:BM12)</f>
        <v>580.96194385999991</v>
      </c>
      <c r="BN9" s="403">
        <f>SUM(BN10:BN12)</f>
        <v>954.84283311999991</v>
      </c>
      <c r="BO9" s="403">
        <f>SUM(BO10:BO12)</f>
        <v>1398.5169151799998</v>
      </c>
      <c r="BP9" s="403">
        <f t="shared" ref="BP9:BX9" si="8">SUM(BP10:BP12)</f>
        <v>2304.75857546</v>
      </c>
      <c r="BQ9" s="403">
        <f t="shared" si="8"/>
        <v>3538.8798924699986</v>
      </c>
      <c r="BR9" s="403">
        <f t="shared" si="8"/>
        <v>4100.9191948399985</v>
      </c>
      <c r="BS9" s="403">
        <f t="shared" si="8"/>
        <v>4456.6648349100024</v>
      </c>
      <c r="BT9" s="403">
        <f t="shared" si="8"/>
        <v>4687.0089817599992</v>
      </c>
      <c r="BU9" s="403">
        <f t="shared" si="8"/>
        <v>4727.920399167042</v>
      </c>
      <c r="BV9" s="403">
        <f t="shared" si="8"/>
        <v>4608.0030211704652</v>
      </c>
      <c r="BW9" s="403">
        <f t="shared" si="8"/>
        <v>4559.7255593778709</v>
      </c>
      <c r="BX9" s="403">
        <f t="shared" si="8"/>
        <v>4559.8395917792868</v>
      </c>
      <c r="BY9" s="403">
        <f>SUM(BY10:BY12)</f>
        <v>4548.941938937015</v>
      </c>
      <c r="BZ9" s="404">
        <f>SUM(BZ10:BZ12)</f>
        <v>4544.9030972876599</v>
      </c>
    </row>
    <row r="10" spans="1:78" x14ac:dyDescent="0.2">
      <c r="B10" s="407" t="s">
        <v>304</v>
      </c>
      <c r="C10" s="321"/>
      <c r="D10" s="403">
        <v>0</v>
      </c>
      <c r="E10" s="403">
        <v>0</v>
      </c>
      <c r="F10" s="403">
        <v>0</v>
      </c>
      <c r="G10" s="403">
        <v>0</v>
      </c>
      <c r="H10" s="403">
        <v>0</v>
      </c>
      <c r="I10" s="403">
        <v>0</v>
      </c>
      <c r="J10" s="403">
        <v>0</v>
      </c>
      <c r="K10" s="403">
        <v>0</v>
      </c>
      <c r="L10" s="403">
        <v>0</v>
      </c>
      <c r="M10" s="403">
        <v>0</v>
      </c>
      <c r="N10" s="403">
        <v>0</v>
      </c>
      <c r="O10" s="403">
        <v>0</v>
      </c>
      <c r="P10" s="403">
        <v>0</v>
      </c>
      <c r="Q10" s="403">
        <v>0</v>
      </c>
      <c r="R10" s="403">
        <v>0</v>
      </c>
      <c r="S10" s="403">
        <v>0</v>
      </c>
      <c r="T10" s="403">
        <v>0</v>
      </c>
      <c r="U10" s="403">
        <v>0</v>
      </c>
      <c r="V10" s="403">
        <v>0</v>
      </c>
      <c r="W10" s="403">
        <v>0</v>
      </c>
      <c r="X10" s="403">
        <v>0</v>
      </c>
      <c r="Y10" s="403">
        <v>0</v>
      </c>
      <c r="Z10" s="403">
        <v>0</v>
      </c>
      <c r="AA10" s="403">
        <v>0</v>
      </c>
      <c r="AB10" s="403">
        <v>0</v>
      </c>
      <c r="AC10" s="403">
        <v>0</v>
      </c>
      <c r="AD10" s="403">
        <v>0</v>
      </c>
      <c r="AE10" s="403">
        <v>0</v>
      </c>
      <c r="AF10" s="403">
        <v>0</v>
      </c>
      <c r="AG10" s="403">
        <v>0</v>
      </c>
      <c r="AH10" s="403">
        <v>0</v>
      </c>
      <c r="AI10" s="403">
        <v>0</v>
      </c>
      <c r="AJ10" s="403">
        <v>0</v>
      </c>
      <c r="AK10" s="403">
        <v>0</v>
      </c>
      <c r="AL10" s="403">
        <v>0</v>
      </c>
      <c r="AM10" s="403">
        <v>0</v>
      </c>
      <c r="AN10" s="403">
        <v>0</v>
      </c>
      <c r="AO10" s="403">
        <v>0</v>
      </c>
      <c r="AP10" s="403">
        <v>0</v>
      </c>
      <c r="AQ10" s="403">
        <v>0</v>
      </c>
      <c r="AR10" s="403">
        <v>0</v>
      </c>
      <c r="AS10" s="403">
        <v>0</v>
      </c>
      <c r="AT10" s="403">
        <v>0</v>
      </c>
      <c r="AU10" s="403">
        <v>0</v>
      </c>
      <c r="AV10" s="403">
        <v>0</v>
      </c>
      <c r="AW10" s="403">
        <v>0</v>
      </c>
      <c r="AX10" s="403">
        <v>0</v>
      </c>
      <c r="AY10" s="403">
        <v>0</v>
      </c>
      <c r="AZ10" s="403">
        <v>0</v>
      </c>
      <c r="BA10" s="403">
        <v>0</v>
      </c>
      <c r="BB10" s="403">
        <v>0</v>
      </c>
      <c r="BC10" s="403">
        <v>0</v>
      </c>
      <c r="BD10" s="403">
        <v>0</v>
      </c>
      <c r="BE10" s="403">
        <v>0</v>
      </c>
      <c r="BF10" s="403">
        <v>0</v>
      </c>
      <c r="BG10" s="403">
        <v>0</v>
      </c>
      <c r="BH10" s="403">
        <v>0</v>
      </c>
      <c r="BI10" s="403">
        <v>0</v>
      </c>
      <c r="BJ10" s="403">
        <v>0</v>
      </c>
      <c r="BK10" s="403">
        <v>0</v>
      </c>
      <c r="BL10" s="403">
        <v>59.439229722159169</v>
      </c>
      <c r="BM10" s="403">
        <v>398.34870338712346</v>
      </c>
      <c r="BN10" s="403">
        <v>468.20475344214412</v>
      </c>
      <c r="BO10" s="403">
        <v>471.00414737742267</v>
      </c>
      <c r="BP10" s="403">
        <v>555.63097238618491</v>
      </c>
      <c r="BQ10" s="403">
        <v>481.86507341433418</v>
      </c>
      <c r="BR10" s="403">
        <v>431.11865560276999</v>
      </c>
      <c r="BS10" s="403">
        <v>337.01689271158017</v>
      </c>
      <c r="BT10" s="403">
        <v>295.98353970344317</v>
      </c>
      <c r="BU10" s="403">
        <v>282.53444335190386</v>
      </c>
      <c r="BV10" s="403">
        <v>253.0976969519007</v>
      </c>
      <c r="BW10" s="403">
        <v>250.3747310692265</v>
      </c>
      <c r="BX10" s="403">
        <v>256.01394128804043</v>
      </c>
      <c r="BY10" s="403">
        <v>262.49821321995955</v>
      </c>
      <c r="BZ10" s="404">
        <v>275.12890931089657</v>
      </c>
    </row>
    <row r="11" spans="1:78" x14ac:dyDescent="0.2">
      <c r="B11" s="407" t="s">
        <v>468</v>
      </c>
      <c r="C11" s="321"/>
      <c r="D11" s="403">
        <v>0</v>
      </c>
      <c r="E11" s="403">
        <v>0</v>
      </c>
      <c r="F11" s="403">
        <v>0</v>
      </c>
      <c r="G11" s="403">
        <v>0</v>
      </c>
      <c r="H11" s="403">
        <v>0</v>
      </c>
      <c r="I11" s="403">
        <v>0</v>
      </c>
      <c r="J11" s="403">
        <v>0</v>
      </c>
      <c r="K11" s="403">
        <v>0</v>
      </c>
      <c r="L11" s="403">
        <v>0</v>
      </c>
      <c r="M11" s="403">
        <v>0</v>
      </c>
      <c r="N11" s="403">
        <v>0</v>
      </c>
      <c r="O11" s="403">
        <v>0</v>
      </c>
      <c r="P11" s="403">
        <v>0</v>
      </c>
      <c r="Q11" s="403">
        <v>0</v>
      </c>
      <c r="R11" s="403">
        <v>0</v>
      </c>
      <c r="S11" s="403">
        <v>0</v>
      </c>
      <c r="T11" s="403">
        <v>0</v>
      </c>
      <c r="U11" s="403">
        <v>0</v>
      </c>
      <c r="V11" s="403">
        <v>0</v>
      </c>
      <c r="W11" s="403">
        <v>0</v>
      </c>
      <c r="X11" s="403">
        <v>0</v>
      </c>
      <c r="Y11" s="403">
        <v>0</v>
      </c>
      <c r="Z11" s="403">
        <v>0</v>
      </c>
      <c r="AA11" s="403">
        <v>0</v>
      </c>
      <c r="AB11" s="403">
        <v>0</v>
      </c>
      <c r="AC11" s="403">
        <v>0</v>
      </c>
      <c r="AD11" s="403">
        <v>0</v>
      </c>
      <c r="AE11" s="403">
        <v>0</v>
      </c>
      <c r="AF11" s="403">
        <v>0</v>
      </c>
      <c r="AG11" s="403">
        <v>0</v>
      </c>
      <c r="AH11" s="403">
        <v>0</v>
      </c>
      <c r="AI11" s="403">
        <v>0</v>
      </c>
      <c r="AJ11" s="403">
        <v>0</v>
      </c>
      <c r="AK11" s="403">
        <v>0</v>
      </c>
      <c r="AL11" s="403">
        <v>0</v>
      </c>
      <c r="AM11" s="403">
        <v>0</v>
      </c>
      <c r="AN11" s="403">
        <v>0</v>
      </c>
      <c r="AO11" s="403">
        <v>0</v>
      </c>
      <c r="AP11" s="403">
        <v>0</v>
      </c>
      <c r="AQ11" s="403">
        <v>0</v>
      </c>
      <c r="AR11" s="403">
        <v>0</v>
      </c>
      <c r="AS11" s="403">
        <v>0</v>
      </c>
      <c r="AT11" s="403">
        <v>0</v>
      </c>
      <c r="AU11" s="403">
        <v>0</v>
      </c>
      <c r="AV11" s="403">
        <v>0</v>
      </c>
      <c r="AW11" s="403">
        <v>0</v>
      </c>
      <c r="AX11" s="403">
        <v>0</v>
      </c>
      <c r="AY11" s="403">
        <v>0</v>
      </c>
      <c r="AZ11" s="403">
        <v>0</v>
      </c>
      <c r="BA11" s="403">
        <v>0</v>
      </c>
      <c r="BB11" s="403">
        <v>0</v>
      </c>
      <c r="BC11" s="403">
        <v>0</v>
      </c>
      <c r="BD11" s="403">
        <v>0</v>
      </c>
      <c r="BE11" s="403">
        <v>0</v>
      </c>
      <c r="BF11" s="403">
        <v>0</v>
      </c>
      <c r="BG11" s="403">
        <v>0</v>
      </c>
      <c r="BH11" s="403">
        <v>0</v>
      </c>
      <c r="BI11" s="403">
        <v>0</v>
      </c>
      <c r="BJ11" s="403">
        <v>0</v>
      </c>
      <c r="BK11" s="403">
        <v>0</v>
      </c>
      <c r="BL11" s="403">
        <v>2.7215671600525173</v>
      </c>
      <c r="BM11" s="403">
        <v>124.95805821650838</v>
      </c>
      <c r="BN11" s="403">
        <v>353.35394914685565</v>
      </c>
      <c r="BO11" s="403">
        <v>595.95602065950209</v>
      </c>
      <c r="BP11" s="403">
        <v>677.67918756495885</v>
      </c>
      <c r="BQ11" s="403">
        <v>649.03122862517091</v>
      </c>
      <c r="BR11" s="403">
        <v>207.402013027555</v>
      </c>
      <c r="BS11" s="403">
        <v>86.953410355669661</v>
      </c>
      <c r="BT11" s="403">
        <v>99.733123515022399</v>
      </c>
      <c r="BU11" s="403">
        <v>117.00864659628758</v>
      </c>
      <c r="BV11" s="403">
        <v>95.311143076315645</v>
      </c>
      <c r="BW11" s="403">
        <v>82.694064629221813</v>
      </c>
      <c r="BX11" s="403">
        <v>74.795224460717876</v>
      </c>
      <c r="BY11" s="403">
        <v>69.986343124359863</v>
      </c>
      <c r="BZ11" s="404">
        <v>66.003013795174738</v>
      </c>
    </row>
    <row r="12" spans="1:78" x14ac:dyDescent="0.2">
      <c r="B12" s="407" t="s">
        <v>306</v>
      </c>
      <c r="C12" s="321"/>
      <c r="D12" s="403">
        <v>0</v>
      </c>
      <c r="E12" s="403">
        <v>0</v>
      </c>
      <c r="F12" s="403">
        <v>0</v>
      </c>
      <c r="G12" s="403">
        <v>0</v>
      </c>
      <c r="H12" s="403">
        <v>0</v>
      </c>
      <c r="I12" s="403">
        <v>0</v>
      </c>
      <c r="J12" s="403">
        <v>0</v>
      </c>
      <c r="K12" s="403">
        <v>0</v>
      </c>
      <c r="L12" s="403">
        <v>0</v>
      </c>
      <c r="M12" s="403">
        <v>0</v>
      </c>
      <c r="N12" s="403">
        <v>0</v>
      </c>
      <c r="O12" s="403">
        <v>0</v>
      </c>
      <c r="P12" s="403">
        <v>0</v>
      </c>
      <c r="Q12" s="403">
        <v>0</v>
      </c>
      <c r="R12" s="403">
        <v>0</v>
      </c>
      <c r="S12" s="403">
        <v>0</v>
      </c>
      <c r="T12" s="403">
        <v>0</v>
      </c>
      <c r="U12" s="403">
        <v>0</v>
      </c>
      <c r="V12" s="403">
        <v>0</v>
      </c>
      <c r="W12" s="403">
        <v>0</v>
      </c>
      <c r="X12" s="403">
        <v>0</v>
      </c>
      <c r="Y12" s="403">
        <v>0</v>
      </c>
      <c r="Z12" s="403">
        <v>0</v>
      </c>
      <c r="AA12" s="403">
        <v>0</v>
      </c>
      <c r="AB12" s="403">
        <v>0</v>
      </c>
      <c r="AC12" s="403">
        <v>0</v>
      </c>
      <c r="AD12" s="403">
        <v>0</v>
      </c>
      <c r="AE12" s="403">
        <v>0</v>
      </c>
      <c r="AF12" s="403">
        <v>0</v>
      </c>
      <c r="AG12" s="403">
        <v>0</v>
      </c>
      <c r="AH12" s="403">
        <v>0</v>
      </c>
      <c r="AI12" s="403">
        <v>0</v>
      </c>
      <c r="AJ12" s="403">
        <v>0</v>
      </c>
      <c r="AK12" s="403">
        <v>0</v>
      </c>
      <c r="AL12" s="403">
        <v>0</v>
      </c>
      <c r="AM12" s="403">
        <v>0</v>
      </c>
      <c r="AN12" s="403">
        <v>0</v>
      </c>
      <c r="AO12" s="403">
        <v>0</v>
      </c>
      <c r="AP12" s="403">
        <v>0</v>
      </c>
      <c r="AQ12" s="403">
        <v>0</v>
      </c>
      <c r="AR12" s="403">
        <v>0</v>
      </c>
      <c r="AS12" s="403">
        <v>0</v>
      </c>
      <c r="AT12" s="403">
        <v>0</v>
      </c>
      <c r="AU12" s="403">
        <v>0</v>
      </c>
      <c r="AV12" s="403">
        <v>0</v>
      </c>
      <c r="AW12" s="403">
        <v>0</v>
      </c>
      <c r="AX12" s="403">
        <v>0</v>
      </c>
      <c r="AY12" s="403">
        <v>0</v>
      </c>
      <c r="AZ12" s="403">
        <v>0</v>
      </c>
      <c r="BA12" s="403">
        <v>0</v>
      </c>
      <c r="BB12" s="403">
        <v>0</v>
      </c>
      <c r="BC12" s="403">
        <v>0</v>
      </c>
      <c r="BD12" s="403">
        <v>0</v>
      </c>
      <c r="BE12" s="403">
        <v>0</v>
      </c>
      <c r="BF12" s="403">
        <v>0</v>
      </c>
      <c r="BG12" s="403">
        <v>0</v>
      </c>
      <c r="BH12" s="403">
        <v>0</v>
      </c>
      <c r="BI12" s="403">
        <v>0</v>
      </c>
      <c r="BJ12" s="403">
        <v>0</v>
      </c>
      <c r="BK12" s="403">
        <v>0</v>
      </c>
      <c r="BL12" s="403">
        <v>2.2189671977883112</v>
      </c>
      <c r="BM12" s="403">
        <v>57.655182256368107</v>
      </c>
      <c r="BN12" s="403">
        <v>133.28413053100019</v>
      </c>
      <c r="BO12" s="403">
        <v>331.55674714307514</v>
      </c>
      <c r="BP12" s="403">
        <v>1071.4484155088562</v>
      </c>
      <c r="BQ12" s="403">
        <v>2407.9835904304932</v>
      </c>
      <c r="BR12" s="403">
        <v>3462.3985262096739</v>
      </c>
      <c r="BS12" s="403">
        <v>4032.6945318427524</v>
      </c>
      <c r="BT12" s="403">
        <v>4291.2923185415339</v>
      </c>
      <c r="BU12" s="403">
        <v>4328.3773092188503</v>
      </c>
      <c r="BV12" s="403">
        <v>4259.594181142249</v>
      </c>
      <c r="BW12" s="403">
        <v>4226.6567636794225</v>
      </c>
      <c r="BX12" s="403">
        <v>4229.0304260305284</v>
      </c>
      <c r="BY12" s="403">
        <v>4216.4573825926955</v>
      </c>
      <c r="BZ12" s="404">
        <v>4203.7711741815883</v>
      </c>
    </row>
    <row r="13" spans="1:78" ht="26.25" customHeight="1" x14ac:dyDescent="0.2">
      <c r="B13" s="120" t="s">
        <v>469</v>
      </c>
      <c r="C13" s="45"/>
      <c r="D13" s="403">
        <v>0</v>
      </c>
      <c r="E13" s="403">
        <v>0</v>
      </c>
      <c r="F13" s="403">
        <v>0</v>
      </c>
      <c r="G13" s="403">
        <v>0</v>
      </c>
      <c r="H13" s="403">
        <v>0</v>
      </c>
      <c r="I13" s="403">
        <v>0</v>
      </c>
      <c r="J13" s="403">
        <v>0</v>
      </c>
      <c r="K13" s="403">
        <v>0</v>
      </c>
      <c r="L13" s="403">
        <v>0</v>
      </c>
      <c r="M13" s="403">
        <v>0</v>
      </c>
      <c r="N13" s="403">
        <v>0</v>
      </c>
      <c r="O13" s="403">
        <v>0</v>
      </c>
      <c r="P13" s="403">
        <v>0</v>
      </c>
      <c r="Q13" s="403">
        <v>0</v>
      </c>
      <c r="R13" s="403">
        <v>0</v>
      </c>
      <c r="S13" s="403">
        <v>0</v>
      </c>
      <c r="T13" s="403">
        <v>0</v>
      </c>
      <c r="U13" s="403">
        <v>0</v>
      </c>
      <c r="V13" s="403">
        <v>0</v>
      </c>
      <c r="W13" s="403">
        <v>0</v>
      </c>
      <c r="X13" s="403">
        <v>0</v>
      </c>
      <c r="Y13" s="403">
        <v>0</v>
      </c>
      <c r="Z13" s="403">
        <v>0</v>
      </c>
      <c r="AA13" s="403">
        <v>0</v>
      </c>
      <c r="AB13" s="403">
        <v>0</v>
      </c>
      <c r="AC13" s="403">
        <v>0</v>
      </c>
      <c r="AD13" s="403">
        <v>0</v>
      </c>
      <c r="AE13" s="403">
        <v>0</v>
      </c>
      <c r="AF13" s="403">
        <v>0</v>
      </c>
      <c r="AG13" s="403">
        <v>0</v>
      </c>
      <c r="AH13" s="403">
        <v>0</v>
      </c>
      <c r="AI13" s="403">
        <v>0</v>
      </c>
      <c r="AJ13" s="403">
        <v>0</v>
      </c>
      <c r="AK13" s="403">
        <v>0</v>
      </c>
      <c r="AL13" s="403">
        <v>0</v>
      </c>
      <c r="AM13" s="403">
        <v>0</v>
      </c>
      <c r="AN13" s="403">
        <v>0</v>
      </c>
      <c r="AO13" s="403">
        <v>0</v>
      </c>
      <c r="AP13" s="403">
        <v>0</v>
      </c>
      <c r="AQ13" s="403">
        <v>0</v>
      </c>
      <c r="AR13" s="403">
        <v>0</v>
      </c>
      <c r="AS13" s="403">
        <v>0</v>
      </c>
      <c r="AT13" s="403">
        <v>0</v>
      </c>
      <c r="AU13" s="403">
        <v>0</v>
      </c>
      <c r="AV13" s="403">
        <v>0</v>
      </c>
      <c r="AW13" s="403">
        <v>0</v>
      </c>
      <c r="AX13" s="403">
        <v>0</v>
      </c>
      <c r="AY13" s="403">
        <v>0</v>
      </c>
      <c r="AZ13" s="403">
        <v>0</v>
      </c>
      <c r="BA13" s="403">
        <v>0</v>
      </c>
      <c r="BB13" s="403">
        <v>0</v>
      </c>
      <c r="BC13" s="403">
        <v>0</v>
      </c>
      <c r="BD13" s="403">
        <v>0</v>
      </c>
      <c r="BE13" s="403">
        <v>0</v>
      </c>
      <c r="BF13" s="403">
        <v>0</v>
      </c>
      <c r="BG13" s="403">
        <v>0</v>
      </c>
      <c r="BH13" s="403">
        <v>0</v>
      </c>
      <c r="BI13" s="403">
        <v>0</v>
      </c>
      <c r="BJ13" s="403">
        <v>0</v>
      </c>
      <c r="BK13" s="403">
        <v>0</v>
      </c>
      <c r="BL13" s="403">
        <f t="shared" ref="BL13:BZ13" si="9">SUM(BL14:BL16)</f>
        <v>62.808164869999992</v>
      </c>
      <c r="BM13" s="403">
        <f t="shared" si="9"/>
        <v>686.4373563700002</v>
      </c>
      <c r="BN13" s="403">
        <f t="shared" si="9"/>
        <v>1276.9055287799997</v>
      </c>
      <c r="BO13" s="403">
        <f t="shared" si="9"/>
        <v>2155.5853004299997</v>
      </c>
      <c r="BP13" s="403">
        <f t="shared" si="9"/>
        <v>4474.8959126999998</v>
      </c>
      <c r="BQ13" s="403">
        <f t="shared" si="9"/>
        <v>6897.8279475099998</v>
      </c>
      <c r="BR13" s="403">
        <f t="shared" si="9"/>
        <v>8726.4629563299986</v>
      </c>
      <c r="BS13" s="403">
        <f t="shared" si="9"/>
        <v>9814.8837342700008</v>
      </c>
      <c r="BT13" s="403">
        <f t="shared" si="9"/>
        <v>10143.435834890002</v>
      </c>
      <c r="BU13" s="403">
        <f t="shared" si="9"/>
        <v>10206.09187339157</v>
      </c>
      <c r="BV13" s="403">
        <f t="shared" si="9"/>
        <v>11415.878731508534</v>
      </c>
      <c r="BW13" s="403">
        <f t="shared" si="9"/>
        <v>11221.535501837086</v>
      </c>
      <c r="BX13" s="403">
        <f t="shared" si="9"/>
        <v>11520.389686536404</v>
      </c>
      <c r="BY13" s="403">
        <f t="shared" si="9"/>
        <v>11824.681961437451</v>
      </c>
      <c r="BZ13" s="404">
        <f t="shared" si="9"/>
        <v>12185.597479850017</v>
      </c>
    </row>
    <row r="14" spans="1:78" x14ac:dyDescent="0.2">
      <c r="B14" s="407" t="s">
        <v>304</v>
      </c>
      <c r="C14" s="321"/>
      <c r="D14" s="403">
        <v>0</v>
      </c>
      <c r="E14" s="403">
        <v>0</v>
      </c>
      <c r="F14" s="403">
        <v>0</v>
      </c>
      <c r="G14" s="403">
        <v>0</v>
      </c>
      <c r="H14" s="403">
        <v>0</v>
      </c>
      <c r="I14" s="403">
        <v>0</v>
      </c>
      <c r="J14" s="403">
        <v>0</v>
      </c>
      <c r="K14" s="403">
        <v>0</v>
      </c>
      <c r="L14" s="403">
        <v>0</v>
      </c>
      <c r="M14" s="403">
        <v>0</v>
      </c>
      <c r="N14" s="403">
        <v>0</v>
      </c>
      <c r="O14" s="403">
        <v>0</v>
      </c>
      <c r="P14" s="403">
        <v>0</v>
      </c>
      <c r="Q14" s="403">
        <v>0</v>
      </c>
      <c r="R14" s="403">
        <v>0</v>
      </c>
      <c r="S14" s="403">
        <v>0</v>
      </c>
      <c r="T14" s="403">
        <v>0</v>
      </c>
      <c r="U14" s="403">
        <v>0</v>
      </c>
      <c r="V14" s="403">
        <v>0</v>
      </c>
      <c r="W14" s="403">
        <v>0</v>
      </c>
      <c r="X14" s="403">
        <v>0</v>
      </c>
      <c r="Y14" s="403">
        <v>0</v>
      </c>
      <c r="Z14" s="403">
        <v>0</v>
      </c>
      <c r="AA14" s="403">
        <v>0</v>
      </c>
      <c r="AB14" s="403">
        <v>0</v>
      </c>
      <c r="AC14" s="403">
        <v>0</v>
      </c>
      <c r="AD14" s="403">
        <v>0</v>
      </c>
      <c r="AE14" s="403">
        <v>0</v>
      </c>
      <c r="AF14" s="403">
        <v>0</v>
      </c>
      <c r="AG14" s="403">
        <v>0</v>
      </c>
      <c r="AH14" s="403">
        <v>0</v>
      </c>
      <c r="AI14" s="403">
        <v>0</v>
      </c>
      <c r="AJ14" s="403">
        <v>0</v>
      </c>
      <c r="AK14" s="403">
        <v>0</v>
      </c>
      <c r="AL14" s="403">
        <v>0</v>
      </c>
      <c r="AM14" s="403">
        <v>0</v>
      </c>
      <c r="AN14" s="403">
        <v>0</v>
      </c>
      <c r="AO14" s="403">
        <v>0</v>
      </c>
      <c r="AP14" s="403">
        <v>0</v>
      </c>
      <c r="AQ14" s="403">
        <v>0</v>
      </c>
      <c r="AR14" s="403">
        <v>0</v>
      </c>
      <c r="AS14" s="403">
        <v>0</v>
      </c>
      <c r="AT14" s="403">
        <v>0</v>
      </c>
      <c r="AU14" s="403">
        <v>0</v>
      </c>
      <c r="AV14" s="403">
        <v>0</v>
      </c>
      <c r="AW14" s="403">
        <v>0</v>
      </c>
      <c r="AX14" s="403">
        <v>0</v>
      </c>
      <c r="AY14" s="403">
        <v>0</v>
      </c>
      <c r="AZ14" s="403">
        <v>0</v>
      </c>
      <c r="BA14" s="403">
        <v>0</v>
      </c>
      <c r="BB14" s="403">
        <v>0</v>
      </c>
      <c r="BC14" s="403">
        <v>0</v>
      </c>
      <c r="BD14" s="403">
        <v>0</v>
      </c>
      <c r="BE14" s="403">
        <v>0</v>
      </c>
      <c r="BF14" s="403">
        <v>0</v>
      </c>
      <c r="BG14" s="403">
        <v>0</v>
      </c>
      <c r="BH14" s="403">
        <v>0</v>
      </c>
      <c r="BI14" s="403">
        <v>0</v>
      </c>
      <c r="BJ14" s="403">
        <v>0</v>
      </c>
      <c r="BK14" s="403">
        <v>0</v>
      </c>
      <c r="BL14" s="403">
        <v>56.760396859939483</v>
      </c>
      <c r="BM14" s="403">
        <v>485.65064439592379</v>
      </c>
      <c r="BN14" s="403">
        <v>706.84818816706706</v>
      </c>
      <c r="BO14" s="403">
        <v>863.27839205061048</v>
      </c>
      <c r="BP14" s="403">
        <v>1247.2615802462533</v>
      </c>
      <c r="BQ14" s="403">
        <v>1409.208543423181</v>
      </c>
      <c r="BR14" s="403">
        <v>1560.1474336531285</v>
      </c>
      <c r="BS14" s="403">
        <v>1212.4464671015585</v>
      </c>
      <c r="BT14" s="403">
        <v>902.3855248372148</v>
      </c>
      <c r="BU14" s="403">
        <v>772.21397281965767</v>
      </c>
      <c r="BV14" s="403">
        <v>731.66550391103726</v>
      </c>
      <c r="BW14" s="403">
        <v>726.97422564026238</v>
      </c>
      <c r="BX14" s="403">
        <v>744.7637267444743</v>
      </c>
      <c r="BY14" s="403">
        <v>762.92908954094298</v>
      </c>
      <c r="BZ14" s="404">
        <v>797.32532089378685</v>
      </c>
    </row>
    <row r="15" spans="1:78" x14ac:dyDescent="0.2">
      <c r="B15" s="407" t="s">
        <v>468</v>
      </c>
      <c r="C15" s="321"/>
      <c r="D15" s="403">
        <v>0</v>
      </c>
      <c r="E15" s="403">
        <v>0</v>
      </c>
      <c r="F15" s="403">
        <v>0</v>
      </c>
      <c r="G15" s="403">
        <v>0</v>
      </c>
      <c r="H15" s="403">
        <v>0</v>
      </c>
      <c r="I15" s="403">
        <v>0</v>
      </c>
      <c r="J15" s="403">
        <v>0</v>
      </c>
      <c r="K15" s="403">
        <v>0</v>
      </c>
      <c r="L15" s="403">
        <v>0</v>
      </c>
      <c r="M15" s="403">
        <v>0</v>
      </c>
      <c r="N15" s="403">
        <v>0</v>
      </c>
      <c r="O15" s="403">
        <v>0</v>
      </c>
      <c r="P15" s="403">
        <v>0</v>
      </c>
      <c r="Q15" s="403">
        <v>0</v>
      </c>
      <c r="R15" s="403">
        <v>0</v>
      </c>
      <c r="S15" s="403">
        <v>0</v>
      </c>
      <c r="T15" s="403">
        <v>0</v>
      </c>
      <c r="U15" s="403">
        <v>0</v>
      </c>
      <c r="V15" s="403">
        <v>0</v>
      </c>
      <c r="W15" s="403">
        <v>0</v>
      </c>
      <c r="X15" s="403">
        <v>0</v>
      </c>
      <c r="Y15" s="403">
        <v>0</v>
      </c>
      <c r="Z15" s="403">
        <v>0</v>
      </c>
      <c r="AA15" s="403">
        <v>0</v>
      </c>
      <c r="AB15" s="403">
        <v>0</v>
      </c>
      <c r="AC15" s="403">
        <v>0</v>
      </c>
      <c r="AD15" s="403">
        <v>0</v>
      </c>
      <c r="AE15" s="403">
        <v>0</v>
      </c>
      <c r="AF15" s="403">
        <v>0</v>
      </c>
      <c r="AG15" s="403">
        <v>0</v>
      </c>
      <c r="AH15" s="403">
        <v>0</v>
      </c>
      <c r="AI15" s="403">
        <v>0</v>
      </c>
      <c r="AJ15" s="403">
        <v>0</v>
      </c>
      <c r="AK15" s="403">
        <v>0</v>
      </c>
      <c r="AL15" s="403">
        <v>0</v>
      </c>
      <c r="AM15" s="403">
        <v>0</v>
      </c>
      <c r="AN15" s="403">
        <v>0</v>
      </c>
      <c r="AO15" s="403">
        <v>0</v>
      </c>
      <c r="AP15" s="403">
        <v>0</v>
      </c>
      <c r="AQ15" s="403">
        <v>0</v>
      </c>
      <c r="AR15" s="403">
        <v>0</v>
      </c>
      <c r="AS15" s="403">
        <v>0</v>
      </c>
      <c r="AT15" s="403">
        <v>0</v>
      </c>
      <c r="AU15" s="403">
        <v>0</v>
      </c>
      <c r="AV15" s="403">
        <v>0</v>
      </c>
      <c r="AW15" s="403">
        <v>0</v>
      </c>
      <c r="AX15" s="403">
        <v>0</v>
      </c>
      <c r="AY15" s="403">
        <v>0</v>
      </c>
      <c r="AZ15" s="403">
        <v>0</v>
      </c>
      <c r="BA15" s="403">
        <v>0</v>
      </c>
      <c r="BB15" s="403">
        <v>0</v>
      </c>
      <c r="BC15" s="403">
        <v>0</v>
      </c>
      <c r="BD15" s="403">
        <v>0</v>
      </c>
      <c r="BE15" s="403">
        <v>0</v>
      </c>
      <c r="BF15" s="403">
        <v>0</v>
      </c>
      <c r="BG15" s="403">
        <v>0</v>
      </c>
      <c r="BH15" s="403">
        <v>0</v>
      </c>
      <c r="BI15" s="403">
        <v>0</v>
      </c>
      <c r="BJ15" s="403">
        <v>0</v>
      </c>
      <c r="BK15" s="403">
        <v>0</v>
      </c>
      <c r="BL15" s="403">
        <v>0.87047432142392211</v>
      </c>
      <c r="BM15" s="403">
        <v>141.54873738557404</v>
      </c>
      <c r="BN15" s="403">
        <v>402.72970317666335</v>
      </c>
      <c r="BO15" s="403">
        <v>804.03284371611733</v>
      </c>
      <c r="BP15" s="403">
        <v>1746.6088386345339</v>
      </c>
      <c r="BQ15" s="403">
        <v>2450.2182244415649</v>
      </c>
      <c r="BR15" s="403">
        <v>2597.5443602920268</v>
      </c>
      <c r="BS15" s="403">
        <v>2513.126503126804</v>
      </c>
      <c r="BT15" s="403">
        <v>2314.1330236931854</v>
      </c>
      <c r="BU15" s="403">
        <v>2158.0386449026828</v>
      </c>
      <c r="BV15" s="403">
        <v>2049.9790092863805</v>
      </c>
      <c r="BW15" s="403">
        <v>1818.4893287441826</v>
      </c>
      <c r="BX15" s="403">
        <v>1675.182091900615</v>
      </c>
      <c r="BY15" s="403">
        <v>1554.7952231233467</v>
      </c>
      <c r="BZ15" s="404">
        <v>1456.9791833293505</v>
      </c>
    </row>
    <row r="16" spans="1:78" x14ac:dyDescent="0.2">
      <c r="B16" s="407" t="s">
        <v>306</v>
      </c>
      <c r="C16" s="321"/>
      <c r="D16" s="403">
        <v>0</v>
      </c>
      <c r="E16" s="403">
        <v>0</v>
      </c>
      <c r="F16" s="403">
        <v>0</v>
      </c>
      <c r="G16" s="403">
        <v>0</v>
      </c>
      <c r="H16" s="403">
        <v>0</v>
      </c>
      <c r="I16" s="403">
        <v>0</v>
      </c>
      <c r="J16" s="403">
        <v>0</v>
      </c>
      <c r="K16" s="403">
        <v>0</v>
      </c>
      <c r="L16" s="403">
        <v>0</v>
      </c>
      <c r="M16" s="403">
        <v>0</v>
      </c>
      <c r="N16" s="403">
        <v>0</v>
      </c>
      <c r="O16" s="403">
        <v>0</v>
      </c>
      <c r="P16" s="403">
        <v>0</v>
      </c>
      <c r="Q16" s="403">
        <v>0</v>
      </c>
      <c r="R16" s="403">
        <v>0</v>
      </c>
      <c r="S16" s="403">
        <v>0</v>
      </c>
      <c r="T16" s="403">
        <v>0</v>
      </c>
      <c r="U16" s="403">
        <v>0</v>
      </c>
      <c r="V16" s="403">
        <v>0</v>
      </c>
      <c r="W16" s="403">
        <v>0</v>
      </c>
      <c r="X16" s="403">
        <v>0</v>
      </c>
      <c r="Y16" s="403">
        <v>0</v>
      </c>
      <c r="Z16" s="403">
        <v>0</v>
      </c>
      <c r="AA16" s="403">
        <v>0</v>
      </c>
      <c r="AB16" s="403">
        <v>0</v>
      </c>
      <c r="AC16" s="403">
        <v>0</v>
      </c>
      <c r="AD16" s="403">
        <v>0</v>
      </c>
      <c r="AE16" s="403">
        <v>0</v>
      </c>
      <c r="AF16" s="403">
        <v>0</v>
      </c>
      <c r="AG16" s="403">
        <v>0</v>
      </c>
      <c r="AH16" s="403">
        <v>0</v>
      </c>
      <c r="AI16" s="403">
        <v>0</v>
      </c>
      <c r="AJ16" s="403">
        <v>0</v>
      </c>
      <c r="AK16" s="403">
        <v>0</v>
      </c>
      <c r="AL16" s="403">
        <v>0</v>
      </c>
      <c r="AM16" s="403">
        <v>0</v>
      </c>
      <c r="AN16" s="403">
        <v>0</v>
      </c>
      <c r="AO16" s="403">
        <v>0</v>
      </c>
      <c r="AP16" s="403">
        <v>0</v>
      </c>
      <c r="AQ16" s="403">
        <v>0</v>
      </c>
      <c r="AR16" s="403">
        <v>0</v>
      </c>
      <c r="AS16" s="403">
        <v>0</v>
      </c>
      <c r="AT16" s="403">
        <v>0</v>
      </c>
      <c r="AU16" s="403">
        <v>0</v>
      </c>
      <c r="AV16" s="403">
        <v>0</v>
      </c>
      <c r="AW16" s="403">
        <v>0</v>
      </c>
      <c r="AX16" s="403">
        <v>0</v>
      </c>
      <c r="AY16" s="403">
        <v>0</v>
      </c>
      <c r="AZ16" s="403">
        <v>0</v>
      </c>
      <c r="BA16" s="403">
        <v>0</v>
      </c>
      <c r="BB16" s="403">
        <v>0</v>
      </c>
      <c r="BC16" s="403">
        <v>0</v>
      </c>
      <c r="BD16" s="403">
        <v>0</v>
      </c>
      <c r="BE16" s="403">
        <v>0</v>
      </c>
      <c r="BF16" s="403">
        <v>0</v>
      </c>
      <c r="BG16" s="403">
        <v>0</v>
      </c>
      <c r="BH16" s="403">
        <v>0</v>
      </c>
      <c r="BI16" s="403">
        <v>0</v>
      </c>
      <c r="BJ16" s="403">
        <v>0</v>
      </c>
      <c r="BK16" s="403">
        <v>0</v>
      </c>
      <c r="BL16" s="403">
        <v>5.1772936886365866</v>
      </c>
      <c r="BM16" s="403">
        <v>59.237974588502404</v>
      </c>
      <c r="BN16" s="403">
        <v>167.3276374362693</v>
      </c>
      <c r="BO16" s="403">
        <v>488.27406466327216</v>
      </c>
      <c r="BP16" s="403">
        <v>1481.0254938192129</v>
      </c>
      <c r="BQ16" s="403">
        <v>3038.4011796452542</v>
      </c>
      <c r="BR16" s="403">
        <v>4568.7711623848436</v>
      </c>
      <c r="BS16" s="403">
        <v>6089.3107640416383</v>
      </c>
      <c r="BT16" s="403">
        <v>6926.9172863596032</v>
      </c>
      <c r="BU16" s="403">
        <v>7275.8392556692297</v>
      </c>
      <c r="BV16" s="403">
        <v>8634.2342183111159</v>
      </c>
      <c r="BW16" s="403">
        <v>8676.0719474526413</v>
      </c>
      <c r="BX16" s="403">
        <v>9100.4438678913157</v>
      </c>
      <c r="BY16" s="403">
        <v>9506.9576487731611</v>
      </c>
      <c r="BZ16" s="404">
        <v>9931.2929756268804</v>
      </c>
    </row>
    <row r="17" spans="1:78" s="230" customFormat="1" ht="25.5" customHeight="1" x14ac:dyDescent="0.25">
      <c r="B17" s="224" t="s">
        <v>151</v>
      </c>
      <c r="C17" s="222"/>
      <c r="D17" s="399">
        <f t="shared" ref="D17:BL17" si="10">SUM(D21,D24)</f>
        <v>0</v>
      </c>
      <c r="E17" s="399">
        <f t="shared" si="10"/>
        <v>0</v>
      </c>
      <c r="F17" s="399">
        <f t="shared" si="10"/>
        <v>0</v>
      </c>
      <c r="G17" s="399">
        <f t="shared" si="10"/>
        <v>0</v>
      </c>
      <c r="H17" s="399">
        <f t="shared" si="10"/>
        <v>0</v>
      </c>
      <c r="I17" s="399">
        <f t="shared" si="10"/>
        <v>0</v>
      </c>
      <c r="J17" s="399">
        <f t="shared" si="10"/>
        <v>0</v>
      </c>
      <c r="K17" s="399">
        <f t="shared" si="10"/>
        <v>0</v>
      </c>
      <c r="L17" s="399">
        <f t="shared" si="10"/>
        <v>0</v>
      </c>
      <c r="M17" s="399">
        <f t="shared" si="10"/>
        <v>0</v>
      </c>
      <c r="N17" s="399">
        <f t="shared" si="10"/>
        <v>0</v>
      </c>
      <c r="O17" s="399">
        <f t="shared" si="10"/>
        <v>0</v>
      </c>
      <c r="P17" s="399">
        <f t="shared" si="10"/>
        <v>0</v>
      </c>
      <c r="Q17" s="399">
        <f t="shared" si="10"/>
        <v>0</v>
      </c>
      <c r="R17" s="399">
        <f t="shared" si="10"/>
        <v>0</v>
      </c>
      <c r="S17" s="399">
        <f t="shared" si="10"/>
        <v>0</v>
      </c>
      <c r="T17" s="399">
        <f t="shared" si="10"/>
        <v>0</v>
      </c>
      <c r="U17" s="399">
        <f t="shared" si="10"/>
        <v>0</v>
      </c>
      <c r="V17" s="399">
        <f t="shared" si="10"/>
        <v>0</v>
      </c>
      <c r="W17" s="399">
        <f t="shared" si="10"/>
        <v>0</v>
      </c>
      <c r="X17" s="399">
        <f t="shared" si="10"/>
        <v>0</v>
      </c>
      <c r="Y17" s="399">
        <f t="shared" si="10"/>
        <v>0</v>
      </c>
      <c r="Z17" s="399">
        <f t="shared" si="10"/>
        <v>0</v>
      </c>
      <c r="AA17" s="399">
        <f t="shared" si="10"/>
        <v>0</v>
      </c>
      <c r="AB17" s="399">
        <f t="shared" si="10"/>
        <v>0</v>
      </c>
      <c r="AC17" s="399">
        <f t="shared" si="10"/>
        <v>0</v>
      </c>
      <c r="AD17" s="399">
        <f t="shared" si="10"/>
        <v>0</v>
      </c>
      <c r="AE17" s="399">
        <f t="shared" si="10"/>
        <v>0</v>
      </c>
      <c r="AF17" s="399">
        <f t="shared" si="10"/>
        <v>0</v>
      </c>
      <c r="AG17" s="399">
        <f t="shared" si="10"/>
        <v>0</v>
      </c>
      <c r="AH17" s="399">
        <f t="shared" si="10"/>
        <v>0</v>
      </c>
      <c r="AI17" s="399">
        <f t="shared" si="10"/>
        <v>0</v>
      </c>
      <c r="AJ17" s="399">
        <f t="shared" si="10"/>
        <v>0</v>
      </c>
      <c r="AK17" s="399">
        <f t="shared" si="10"/>
        <v>0</v>
      </c>
      <c r="AL17" s="399">
        <f t="shared" si="10"/>
        <v>0</v>
      </c>
      <c r="AM17" s="399">
        <f t="shared" si="10"/>
        <v>0</v>
      </c>
      <c r="AN17" s="399">
        <f t="shared" si="10"/>
        <v>0</v>
      </c>
      <c r="AO17" s="399">
        <f t="shared" si="10"/>
        <v>0</v>
      </c>
      <c r="AP17" s="399">
        <f t="shared" si="10"/>
        <v>0</v>
      </c>
      <c r="AQ17" s="399">
        <f t="shared" si="10"/>
        <v>0</v>
      </c>
      <c r="AR17" s="399">
        <f t="shared" si="10"/>
        <v>0</v>
      </c>
      <c r="AS17" s="399">
        <f t="shared" si="10"/>
        <v>0</v>
      </c>
      <c r="AT17" s="399">
        <f t="shared" si="10"/>
        <v>0</v>
      </c>
      <c r="AU17" s="399">
        <f t="shared" si="10"/>
        <v>0</v>
      </c>
      <c r="AV17" s="399">
        <f t="shared" si="10"/>
        <v>0</v>
      </c>
      <c r="AW17" s="399">
        <f t="shared" si="10"/>
        <v>0</v>
      </c>
      <c r="AX17" s="399">
        <f t="shared" si="10"/>
        <v>0</v>
      </c>
      <c r="AY17" s="399">
        <f t="shared" si="10"/>
        <v>7622.94</v>
      </c>
      <c r="AZ17" s="399">
        <f t="shared" si="10"/>
        <v>7661.6239999999998</v>
      </c>
      <c r="BA17" s="399">
        <f t="shared" si="10"/>
        <v>7412.2720000000008</v>
      </c>
      <c r="BB17" s="399">
        <f t="shared" si="10"/>
        <v>7250.5899999999992</v>
      </c>
      <c r="BC17" s="399">
        <f t="shared" si="10"/>
        <v>6790.04</v>
      </c>
      <c r="BD17" s="399">
        <f t="shared" si="10"/>
        <v>6766.183</v>
      </c>
      <c r="BE17" s="399">
        <f t="shared" si="10"/>
        <v>6749.0433528570848</v>
      </c>
      <c r="BF17" s="399">
        <f t="shared" si="10"/>
        <v>6757.9545089520052</v>
      </c>
      <c r="BG17" s="399">
        <f t="shared" si="10"/>
        <v>6724.1235550023994</v>
      </c>
      <c r="BH17" s="399">
        <f t="shared" si="10"/>
        <v>6662.027000000001</v>
      </c>
      <c r="BI17" s="399">
        <f t="shared" si="10"/>
        <v>6649.9306075200002</v>
      </c>
      <c r="BJ17" s="399">
        <f t="shared" si="10"/>
        <v>6566.1693209299992</v>
      </c>
      <c r="BK17" s="399">
        <f t="shared" si="10"/>
        <v>6657.0001817393668</v>
      </c>
      <c r="BL17" s="399">
        <f t="shared" si="10"/>
        <v>6515.843602259999</v>
      </c>
      <c r="BM17" s="399">
        <f>SUM(BM21,BM24)</f>
        <v>6108.3423565899984</v>
      </c>
      <c r="BN17" s="399">
        <f t="shared" ref="BN17:BW17" si="11">SUM(BN21,BN24)</f>
        <v>5556.0370140352552</v>
      </c>
      <c r="BO17" s="399">
        <f t="shared" si="11"/>
        <v>4935.2797263499997</v>
      </c>
      <c r="BP17" s="399">
        <f t="shared" si="11"/>
        <v>3275.8454461099991</v>
      </c>
      <c r="BQ17" s="399">
        <f>SUM(BQ21,BQ24)</f>
        <v>1186.7982191800002</v>
      </c>
      <c r="BR17" s="399">
        <f t="shared" si="11"/>
        <v>244.52811802000031</v>
      </c>
      <c r="BS17" s="399">
        <f t="shared" si="11"/>
        <v>61.927221750000022</v>
      </c>
      <c r="BT17" s="399">
        <f t="shared" si="11"/>
        <v>14.895368320000003</v>
      </c>
      <c r="BU17" s="399">
        <f t="shared" si="11"/>
        <v>4.3003814339414239</v>
      </c>
      <c r="BV17" s="399">
        <f t="shared" si="11"/>
        <v>0.3241378157485294</v>
      </c>
      <c r="BW17" s="399">
        <f t="shared" si="11"/>
        <v>0.89476724520538298</v>
      </c>
      <c r="BX17" s="399">
        <f>SUM(BX21,BX24)</f>
        <v>0.93727683473236911</v>
      </c>
      <c r="BY17" s="399">
        <f>SUM(BY21,BY24)</f>
        <v>0.71257765646839755</v>
      </c>
      <c r="BZ17" s="400">
        <f>SUM(BZ21,BZ24)</f>
        <v>0.47767281371369219</v>
      </c>
    </row>
    <row r="18" spans="1:78" x14ac:dyDescent="0.2">
      <c r="B18" s="120" t="s">
        <v>470</v>
      </c>
      <c r="C18" s="45"/>
      <c r="D18" s="403">
        <v>0</v>
      </c>
      <c r="E18" s="403">
        <v>0</v>
      </c>
      <c r="F18" s="403">
        <v>0</v>
      </c>
      <c r="G18" s="403">
        <v>0</v>
      </c>
      <c r="H18" s="403">
        <v>0</v>
      </c>
      <c r="I18" s="403">
        <v>0</v>
      </c>
      <c r="J18" s="403">
        <v>0</v>
      </c>
      <c r="K18" s="403">
        <v>0</v>
      </c>
      <c r="L18" s="403">
        <v>0</v>
      </c>
      <c r="M18" s="403">
        <v>0</v>
      </c>
      <c r="N18" s="403">
        <v>0</v>
      </c>
      <c r="O18" s="403">
        <v>0</v>
      </c>
      <c r="P18" s="403">
        <v>0</v>
      </c>
      <c r="Q18" s="403">
        <v>0</v>
      </c>
      <c r="R18" s="403">
        <v>0</v>
      </c>
      <c r="S18" s="403">
        <v>0</v>
      </c>
      <c r="T18" s="403">
        <v>0</v>
      </c>
      <c r="U18" s="403">
        <v>0</v>
      </c>
      <c r="V18" s="403">
        <v>0</v>
      </c>
      <c r="W18" s="403">
        <v>0</v>
      </c>
      <c r="X18" s="403">
        <v>0</v>
      </c>
      <c r="Y18" s="403">
        <v>0</v>
      </c>
      <c r="Z18" s="403">
        <v>0</v>
      </c>
      <c r="AA18" s="403">
        <v>0</v>
      </c>
      <c r="AB18" s="403">
        <v>0</v>
      </c>
      <c r="AC18" s="403">
        <v>0</v>
      </c>
      <c r="AD18" s="403">
        <v>0</v>
      </c>
      <c r="AE18" s="403">
        <v>0</v>
      </c>
      <c r="AF18" s="403">
        <v>0</v>
      </c>
      <c r="AG18" s="403">
        <v>0</v>
      </c>
      <c r="AH18" s="403">
        <v>0</v>
      </c>
      <c r="AI18" s="403">
        <v>0</v>
      </c>
      <c r="AJ18" s="403">
        <v>0</v>
      </c>
      <c r="AK18" s="403">
        <v>0</v>
      </c>
      <c r="AL18" s="403">
        <v>0</v>
      </c>
      <c r="AM18" s="403">
        <v>0</v>
      </c>
      <c r="AN18" s="403">
        <v>0</v>
      </c>
      <c r="AO18" s="403">
        <v>0</v>
      </c>
      <c r="AP18" s="403">
        <v>0</v>
      </c>
      <c r="AQ18" s="403">
        <v>0</v>
      </c>
      <c r="AR18" s="403">
        <v>0</v>
      </c>
      <c r="AS18" s="403">
        <v>0</v>
      </c>
      <c r="AT18" s="403">
        <v>0</v>
      </c>
      <c r="AU18" s="403">
        <v>0</v>
      </c>
      <c r="AV18" s="403">
        <v>0</v>
      </c>
      <c r="AW18" s="403">
        <v>0</v>
      </c>
      <c r="AX18" s="403">
        <v>0</v>
      </c>
      <c r="AY18" s="403">
        <v>278.33999999999997</v>
      </c>
      <c r="AZ18" s="403">
        <v>312.73</v>
      </c>
      <c r="BA18" s="403">
        <v>317.79700000000003</v>
      </c>
      <c r="BB18" s="403">
        <v>282.72800000000001</v>
      </c>
      <c r="BC18" s="403">
        <v>330.15090755271024</v>
      </c>
      <c r="BD18" s="403">
        <v>333.25174293093409</v>
      </c>
      <c r="BE18" s="403">
        <v>333.04137154438575</v>
      </c>
      <c r="BF18" s="403">
        <v>382.88721096740397</v>
      </c>
      <c r="BG18" s="403">
        <v>327.37031524653656</v>
      </c>
      <c r="BH18" s="403">
        <v>304.44139058878591</v>
      </c>
      <c r="BI18" s="403">
        <v>278.06156262040605</v>
      </c>
      <c r="BJ18" s="403">
        <v>289.99861489743967</v>
      </c>
      <c r="BK18" s="403">
        <v>275.18506486688074</v>
      </c>
      <c r="BL18" s="403">
        <v>233.47537700891493</v>
      </c>
      <c r="BM18" s="403">
        <v>25.701808144413643</v>
      </c>
      <c r="BN18" s="403">
        <v>25.203064663515647</v>
      </c>
      <c r="BO18" s="403">
        <v>12.429903442670245</v>
      </c>
      <c r="BP18" s="403">
        <v>4.7759055965311905</v>
      </c>
      <c r="BQ18" s="403">
        <v>3.1683124134191218</v>
      </c>
      <c r="BR18" s="403">
        <v>0.57839741453015014</v>
      </c>
      <c r="BS18" s="403">
        <v>7.7317557696762698E-2</v>
      </c>
      <c r="BT18" s="403">
        <v>1.601801992036124E-2</v>
      </c>
      <c r="BU18" s="403">
        <v>4.3209888303009829E-3</v>
      </c>
      <c r="BV18" s="403">
        <v>3.90260354804947E-4</v>
      </c>
      <c r="BW18" s="403">
        <v>1.0772954145301143E-3</v>
      </c>
      <c r="BX18" s="403">
        <v>1.1284767537179023E-3</v>
      </c>
      <c r="BY18" s="403">
        <v>8.5794003515832034E-4</v>
      </c>
      <c r="BZ18" s="404">
        <v>5.7511574615288813E-4</v>
      </c>
    </row>
    <row r="19" spans="1:78" x14ac:dyDescent="0.2">
      <c r="B19" s="120" t="s">
        <v>471</v>
      </c>
      <c r="C19" s="45"/>
      <c r="D19" s="403">
        <v>0</v>
      </c>
      <c r="E19" s="403">
        <v>0</v>
      </c>
      <c r="F19" s="403">
        <v>0</v>
      </c>
      <c r="G19" s="403">
        <v>0</v>
      </c>
      <c r="H19" s="403">
        <v>0</v>
      </c>
      <c r="I19" s="403">
        <v>0</v>
      </c>
      <c r="J19" s="403">
        <v>0</v>
      </c>
      <c r="K19" s="403">
        <v>0</v>
      </c>
      <c r="L19" s="403">
        <v>0</v>
      </c>
      <c r="M19" s="403">
        <v>0</v>
      </c>
      <c r="N19" s="403">
        <v>0</v>
      </c>
      <c r="O19" s="403">
        <v>0</v>
      </c>
      <c r="P19" s="403">
        <v>0</v>
      </c>
      <c r="Q19" s="403">
        <v>0</v>
      </c>
      <c r="R19" s="403">
        <v>0</v>
      </c>
      <c r="S19" s="403">
        <v>0</v>
      </c>
      <c r="T19" s="403">
        <v>0</v>
      </c>
      <c r="U19" s="403">
        <v>0</v>
      </c>
      <c r="V19" s="403">
        <v>0</v>
      </c>
      <c r="W19" s="403">
        <v>0</v>
      </c>
      <c r="X19" s="403">
        <v>0</v>
      </c>
      <c r="Y19" s="403">
        <v>0</v>
      </c>
      <c r="Z19" s="403">
        <v>0</v>
      </c>
      <c r="AA19" s="403">
        <v>0</v>
      </c>
      <c r="AB19" s="403">
        <v>0</v>
      </c>
      <c r="AC19" s="403">
        <v>0</v>
      </c>
      <c r="AD19" s="403">
        <v>0</v>
      </c>
      <c r="AE19" s="403">
        <v>0</v>
      </c>
      <c r="AF19" s="403">
        <v>0</v>
      </c>
      <c r="AG19" s="403">
        <v>0</v>
      </c>
      <c r="AH19" s="403">
        <v>0</v>
      </c>
      <c r="AI19" s="403">
        <v>0</v>
      </c>
      <c r="AJ19" s="403">
        <v>0</v>
      </c>
      <c r="AK19" s="403">
        <v>0</v>
      </c>
      <c r="AL19" s="403">
        <v>0</v>
      </c>
      <c r="AM19" s="403">
        <v>0</v>
      </c>
      <c r="AN19" s="403">
        <v>0</v>
      </c>
      <c r="AO19" s="403">
        <v>0</v>
      </c>
      <c r="AP19" s="403">
        <v>0</v>
      </c>
      <c r="AQ19" s="403">
        <v>0</v>
      </c>
      <c r="AR19" s="403">
        <v>0</v>
      </c>
      <c r="AS19" s="403">
        <v>0</v>
      </c>
      <c r="AT19" s="403">
        <v>0</v>
      </c>
      <c r="AU19" s="403">
        <v>0</v>
      </c>
      <c r="AV19" s="403">
        <v>0</v>
      </c>
      <c r="AW19" s="403">
        <v>0</v>
      </c>
      <c r="AX19" s="403">
        <v>0</v>
      </c>
      <c r="AY19" s="403">
        <v>255.893</v>
      </c>
      <c r="AZ19" s="403">
        <v>296.48399999999998</v>
      </c>
      <c r="BA19" s="403">
        <v>316.82499999999999</v>
      </c>
      <c r="BB19" s="403">
        <v>304.512</v>
      </c>
      <c r="BC19" s="403">
        <v>389.09290450278598</v>
      </c>
      <c r="BD19" s="403">
        <v>388.42224478490493</v>
      </c>
      <c r="BE19" s="403">
        <v>403.02054330646723</v>
      </c>
      <c r="BF19" s="403">
        <v>434.43669273899275</v>
      </c>
      <c r="BG19" s="403">
        <v>395.20975548624494</v>
      </c>
      <c r="BH19" s="403">
        <v>385.52086790840985</v>
      </c>
      <c r="BI19" s="403">
        <v>338.42995165229138</v>
      </c>
      <c r="BJ19" s="403">
        <v>343.23821262673005</v>
      </c>
      <c r="BK19" s="403">
        <v>333.42902642687261</v>
      </c>
      <c r="BL19" s="403">
        <v>303.88524745009164</v>
      </c>
      <c r="BM19" s="403">
        <v>89.11510244239652</v>
      </c>
      <c r="BN19" s="403">
        <v>23.972191081960425</v>
      </c>
      <c r="BO19" s="403">
        <v>14.68613337390328</v>
      </c>
      <c r="BP19" s="403">
        <v>6.2138376610834092</v>
      </c>
      <c r="BQ19" s="403">
        <v>1.5341430366137312</v>
      </c>
      <c r="BR19" s="403">
        <v>0.92562324341331403</v>
      </c>
      <c r="BS19" s="403">
        <v>0.10898785828262501</v>
      </c>
      <c r="BT19" s="403">
        <v>2.4139874935291784E-2</v>
      </c>
      <c r="BU19" s="403">
        <v>2.6052018373354953E-3</v>
      </c>
      <c r="BV19" s="403">
        <v>5.4244651048921864E-4</v>
      </c>
      <c r="BW19" s="403">
        <v>1.4973981630031796E-3</v>
      </c>
      <c r="BX19" s="403">
        <v>1.568538207085948E-3</v>
      </c>
      <c r="BY19" s="403">
        <v>1.1925028318934155E-3</v>
      </c>
      <c r="BZ19" s="404">
        <v>7.9938821811393192E-4</v>
      </c>
    </row>
    <row r="20" spans="1:78" x14ac:dyDescent="0.2">
      <c r="B20" s="120" t="s">
        <v>472</v>
      </c>
      <c r="C20" s="45"/>
      <c r="D20" s="403">
        <v>0</v>
      </c>
      <c r="E20" s="403">
        <v>0</v>
      </c>
      <c r="F20" s="403">
        <v>0</v>
      </c>
      <c r="G20" s="403">
        <v>0</v>
      </c>
      <c r="H20" s="403">
        <v>0</v>
      </c>
      <c r="I20" s="403">
        <v>0</v>
      </c>
      <c r="J20" s="403">
        <v>0</v>
      </c>
      <c r="K20" s="403">
        <v>0</v>
      </c>
      <c r="L20" s="403">
        <v>0</v>
      </c>
      <c r="M20" s="403">
        <v>0</v>
      </c>
      <c r="N20" s="403">
        <v>0</v>
      </c>
      <c r="O20" s="403">
        <v>0</v>
      </c>
      <c r="P20" s="403">
        <v>0</v>
      </c>
      <c r="Q20" s="403">
        <v>0</v>
      </c>
      <c r="R20" s="403">
        <v>0</v>
      </c>
      <c r="S20" s="403">
        <v>0</v>
      </c>
      <c r="T20" s="403">
        <v>0</v>
      </c>
      <c r="U20" s="403">
        <v>0</v>
      </c>
      <c r="V20" s="403">
        <v>0</v>
      </c>
      <c r="W20" s="403">
        <v>0</v>
      </c>
      <c r="X20" s="403">
        <v>0</v>
      </c>
      <c r="Y20" s="403">
        <v>0</v>
      </c>
      <c r="Z20" s="403">
        <v>0</v>
      </c>
      <c r="AA20" s="403">
        <v>0</v>
      </c>
      <c r="AB20" s="403">
        <v>0</v>
      </c>
      <c r="AC20" s="403">
        <v>0</v>
      </c>
      <c r="AD20" s="403">
        <v>0</v>
      </c>
      <c r="AE20" s="403">
        <v>0</v>
      </c>
      <c r="AF20" s="403">
        <v>0</v>
      </c>
      <c r="AG20" s="403">
        <v>0</v>
      </c>
      <c r="AH20" s="403">
        <v>0</v>
      </c>
      <c r="AI20" s="403">
        <v>0</v>
      </c>
      <c r="AJ20" s="403">
        <v>0</v>
      </c>
      <c r="AK20" s="403">
        <v>0</v>
      </c>
      <c r="AL20" s="403">
        <v>0</v>
      </c>
      <c r="AM20" s="403">
        <v>0</v>
      </c>
      <c r="AN20" s="403">
        <v>0</v>
      </c>
      <c r="AO20" s="403">
        <v>0</v>
      </c>
      <c r="AP20" s="403">
        <v>0</v>
      </c>
      <c r="AQ20" s="403">
        <v>0</v>
      </c>
      <c r="AR20" s="403">
        <v>0</v>
      </c>
      <c r="AS20" s="403">
        <v>0</v>
      </c>
      <c r="AT20" s="403">
        <v>0</v>
      </c>
      <c r="AU20" s="403">
        <v>0</v>
      </c>
      <c r="AV20" s="403">
        <v>0</v>
      </c>
      <c r="AW20" s="403">
        <v>0</v>
      </c>
      <c r="AX20" s="403">
        <v>0</v>
      </c>
      <c r="AY20" s="403">
        <v>5708.9949999999999</v>
      </c>
      <c r="AZ20" s="403">
        <v>5792.4780000000001</v>
      </c>
      <c r="BA20" s="403">
        <v>5715.9560000000001</v>
      </c>
      <c r="BB20" s="403">
        <v>5743.7889999999998</v>
      </c>
      <c r="BC20" s="403">
        <v>5318.2371879445036</v>
      </c>
      <c r="BD20" s="403">
        <v>5349.2100122841612</v>
      </c>
      <c r="BE20" s="403">
        <v>5496.5920851491464</v>
      </c>
      <c r="BF20" s="403">
        <v>5467.9550307962018</v>
      </c>
      <c r="BG20" s="403">
        <v>5553.812341810718</v>
      </c>
      <c r="BH20" s="403">
        <v>5590.5197415028051</v>
      </c>
      <c r="BI20" s="403">
        <v>5720.7396083745025</v>
      </c>
      <c r="BJ20" s="403">
        <v>5649.4461624454298</v>
      </c>
      <c r="BK20" s="403">
        <v>5800.6336650356134</v>
      </c>
      <c r="BL20" s="403">
        <v>5763.5421717209929</v>
      </c>
      <c r="BM20" s="403">
        <v>5815.048541423188</v>
      </c>
      <c r="BN20" s="403">
        <v>5349.4641971087312</v>
      </c>
      <c r="BO20" s="403">
        <v>4781.9556614559224</v>
      </c>
      <c r="BP20" s="403">
        <v>3181.2062019864088</v>
      </c>
      <c r="BQ20" s="403">
        <v>1153.9482224260289</v>
      </c>
      <c r="BR20" s="403">
        <v>237.86477993205682</v>
      </c>
      <c r="BS20" s="403">
        <v>60.681632463827128</v>
      </c>
      <c r="BT20" s="403">
        <v>14.6812922269685</v>
      </c>
      <c r="BU20" s="403">
        <v>4.240059056894955</v>
      </c>
      <c r="BV20" s="403">
        <v>0.31806433136598555</v>
      </c>
      <c r="BW20" s="403">
        <v>0.87800167628459191</v>
      </c>
      <c r="BX20" s="403">
        <v>0.91971474866499237</v>
      </c>
      <c r="BY20" s="403">
        <v>0.69922583802069116</v>
      </c>
      <c r="BZ20" s="404">
        <v>0.46872249001463134</v>
      </c>
    </row>
    <row r="21" spans="1:78" x14ac:dyDescent="0.2">
      <c r="B21" s="120" t="s">
        <v>473</v>
      </c>
      <c r="C21" s="45"/>
      <c r="D21" s="403">
        <v>0</v>
      </c>
      <c r="E21" s="403">
        <v>0</v>
      </c>
      <c r="F21" s="403">
        <v>0</v>
      </c>
      <c r="G21" s="403">
        <v>0</v>
      </c>
      <c r="H21" s="403">
        <v>0</v>
      </c>
      <c r="I21" s="403">
        <v>0</v>
      </c>
      <c r="J21" s="403">
        <v>0</v>
      </c>
      <c r="K21" s="403">
        <v>0</v>
      </c>
      <c r="L21" s="403">
        <v>0</v>
      </c>
      <c r="M21" s="403">
        <v>0</v>
      </c>
      <c r="N21" s="403">
        <v>0</v>
      </c>
      <c r="O21" s="403">
        <v>0</v>
      </c>
      <c r="P21" s="403">
        <v>0</v>
      </c>
      <c r="Q21" s="403">
        <v>0</v>
      </c>
      <c r="R21" s="403">
        <v>0</v>
      </c>
      <c r="S21" s="403">
        <v>0</v>
      </c>
      <c r="T21" s="403">
        <v>0</v>
      </c>
      <c r="U21" s="403">
        <v>0</v>
      </c>
      <c r="V21" s="403">
        <v>0</v>
      </c>
      <c r="W21" s="403">
        <v>0</v>
      </c>
      <c r="X21" s="403">
        <v>0</v>
      </c>
      <c r="Y21" s="403">
        <v>0</v>
      </c>
      <c r="Z21" s="403">
        <v>0</v>
      </c>
      <c r="AA21" s="403">
        <v>0</v>
      </c>
      <c r="AB21" s="403">
        <v>0</v>
      </c>
      <c r="AC21" s="403">
        <v>0</v>
      </c>
      <c r="AD21" s="403">
        <v>0</v>
      </c>
      <c r="AE21" s="403">
        <v>0</v>
      </c>
      <c r="AF21" s="403">
        <v>0</v>
      </c>
      <c r="AG21" s="403">
        <v>0</v>
      </c>
      <c r="AH21" s="403">
        <v>0</v>
      </c>
      <c r="AI21" s="403">
        <v>0</v>
      </c>
      <c r="AJ21" s="403">
        <v>0</v>
      </c>
      <c r="AK21" s="403">
        <v>0</v>
      </c>
      <c r="AL21" s="403">
        <v>0</v>
      </c>
      <c r="AM21" s="403">
        <v>0</v>
      </c>
      <c r="AN21" s="403">
        <v>0</v>
      </c>
      <c r="AO21" s="403">
        <v>0</v>
      </c>
      <c r="AP21" s="403">
        <v>0</v>
      </c>
      <c r="AQ21" s="403">
        <v>0</v>
      </c>
      <c r="AR21" s="403">
        <v>0</v>
      </c>
      <c r="AS21" s="403">
        <v>0</v>
      </c>
      <c r="AT21" s="403">
        <v>0</v>
      </c>
      <c r="AU21" s="403">
        <v>0</v>
      </c>
      <c r="AV21" s="403">
        <v>0</v>
      </c>
      <c r="AW21" s="403">
        <v>0</v>
      </c>
      <c r="AX21" s="403">
        <v>0</v>
      </c>
      <c r="AY21" s="403">
        <f t="shared" ref="AY21:BO21" si="12">SUM(AY18:AY20)</f>
        <v>6243.2280000000001</v>
      </c>
      <c r="AZ21" s="403">
        <f t="shared" si="12"/>
        <v>6401.692</v>
      </c>
      <c r="BA21" s="403">
        <f t="shared" si="12"/>
        <v>6350.5780000000004</v>
      </c>
      <c r="BB21" s="403">
        <f t="shared" si="12"/>
        <v>6331.0289999999995</v>
      </c>
      <c r="BC21" s="403">
        <f t="shared" si="12"/>
        <v>6037.4809999999998</v>
      </c>
      <c r="BD21" s="403">
        <f t="shared" si="12"/>
        <v>6070.884</v>
      </c>
      <c r="BE21" s="403">
        <f t="shared" si="12"/>
        <v>6232.6539999999995</v>
      </c>
      <c r="BF21" s="403">
        <f t="shared" si="12"/>
        <v>6285.2789345025985</v>
      </c>
      <c r="BG21" s="403">
        <f t="shared" si="12"/>
        <v>6276.3924125434996</v>
      </c>
      <c r="BH21" s="403">
        <f t="shared" si="12"/>
        <v>6280.4820000000009</v>
      </c>
      <c r="BI21" s="403">
        <f t="shared" si="12"/>
        <v>6337.2311226472002</v>
      </c>
      <c r="BJ21" s="403">
        <f t="shared" si="12"/>
        <v>6282.6829899695995</v>
      </c>
      <c r="BK21" s="403">
        <f t="shared" si="12"/>
        <v>6409.2477563293669</v>
      </c>
      <c r="BL21" s="403">
        <f t="shared" si="12"/>
        <v>6300.9027961799993</v>
      </c>
      <c r="BM21" s="403">
        <f t="shared" si="12"/>
        <v>5929.8654520099981</v>
      </c>
      <c r="BN21" s="403">
        <f t="shared" si="12"/>
        <v>5398.6394528542069</v>
      </c>
      <c r="BO21" s="403">
        <f t="shared" si="12"/>
        <v>4809.0716982724962</v>
      </c>
      <c r="BP21" s="403">
        <f t="shared" ref="BP21:BZ21" si="13">SUM(BP18:BP20)</f>
        <v>3192.1959452440233</v>
      </c>
      <c r="BQ21" s="403">
        <f t="shared" si="13"/>
        <v>1158.6506778760618</v>
      </c>
      <c r="BR21" s="403">
        <f t="shared" si="13"/>
        <v>239.36880059000029</v>
      </c>
      <c r="BS21" s="403">
        <f t="shared" si="13"/>
        <v>60.867937879806519</v>
      </c>
      <c r="BT21" s="403">
        <f t="shared" si="13"/>
        <v>14.721450121824153</v>
      </c>
      <c r="BU21" s="403">
        <f t="shared" si="13"/>
        <v>4.2469852475625913</v>
      </c>
      <c r="BV21" s="403">
        <f t="shared" si="13"/>
        <v>0.31899703823127973</v>
      </c>
      <c r="BW21" s="403">
        <f t="shared" si="13"/>
        <v>0.88057636986212517</v>
      </c>
      <c r="BX21" s="403">
        <f t="shared" si="13"/>
        <v>0.92241176362579624</v>
      </c>
      <c r="BY21" s="403">
        <f t="shared" si="13"/>
        <v>0.70127628088774285</v>
      </c>
      <c r="BZ21" s="404">
        <f t="shared" si="13"/>
        <v>0.47009699397889815</v>
      </c>
    </row>
    <row r="22" spans="1:78" x14ac:dyDescent="0.2">
      <c r="B22" s="407" t="s">
        <v>326</v>
      </c>
      <c r="C22" s="321"/>
      <c r="D22" s="403">
        <v>0</v>
      </c>
      <c r="E22" s="403">
        <v>0</v>
      </c>
      <c r="F22" s="403">
        <v>0</v>
      </c>
      <c r="G22" s="403">
        <v>0</v>
      </c>
      <c r="H22" s="403">
        <v>0</v>
      </c>
      <c r="I22" s="403">
        <v>0</v>
      </c>
      <c r="J22" s="403">
        <v>0</v>
      </c>
      <c r="K22" s="403">
        <v>0</v>
      </c>
      <c r="L22" s="403">
        <v>0</v>
      </c>
      <c r="M22" s="403">
        <v>0</v>
      </c>
      <c r="N22" s="403">
        <v>0</v>
      </c>
      <c r="O22" s="403">
        <v>0</v>
      </c>
      <c r="P22" s="403">
        <v>0</v>
      </c>
      <c r="Q22" s="403">
        <v>0</v>
      </c>
      <c r="R22" s="403">
        <v>0</v>
      </c>
      <c r="S22" s="403">
        <v>0</v>
      </c>
      <c r="T22" s="403">
        <v>0</v>
      </c>
      <c r="U22" s="403">
        <v>0</v>
      </c>
      <c r="V22" s="403">
        <v>0</v>
      </c>
      <c r="W22" s="403">
        <v>0</v>
      </c>
      <c r="X22" s="403">
        <v>0</v>
      </c>
      <c r="Y22" s="403">
        <v>0</v>
      </c>
      <c r="Z22" s="403">
        <v>0</v>
      </c>
      <c r="AA22" s="403">
        <v>0</v>
      </c>
      <c r="AB22" s="403">
        <v>0</v>
      </c>
      <c r="AC22" s="403">
        <v>0</v>
      </c>
      <c r="AD22" s="403">
        <v>0</v>
      </c>
      <c r="AE22" s="403">
        <v>0</v>
      </c>
      <c r="AF22" s="403">
        <v>0</v>
      </c>
      <c r="AG22" s="403">
        <v>0</v>
      </c>
      <c r="AH22" s="403">
        <v>0</v>
      </c>
      <c r="AI22" s="403">
        <v>0</v>
      </c>
      <c r="AJ22" s="403">
        <v>0</v>
      </c>
      <c r="AK22" s="403">
        <v>0</v>
      </c>
      <c r="AL22" s="403">
        <v>0</v>
      </c>
      <c r="AM22" s="403">
        <v>0</v>
      </c>
      <c r="AN22" s="403">
        <v>0</v>
      </c>
      <c r="AO22" s="403">
        <v>0</v>
      </c>
      <c r="AP22" s="403">
        <v>0</v>
      </c>
      <c r="AQ22" s="403">
        <v>0</v>
      </c>
      <c r="AR22" s="403">
        <v>0</v>
      </c>
      <c r="AS22" s="403">
        <v>0</v>
      </c>
      <c r="AT22" s="403">
        <v>0</v>
      </c>
      <c r="AU22" s="403">
        <v>0</v>
      </c>
      <c r="AV22" s="403">
        <v>0</v>
      </c>
      <c r="AW22" s="403">
        <v>0</v>
      </c>
      <c r="AX22" s="403">
        <v>0</v>
      </c>
      <c r="AY22" s="403">
        <v>5326.5479309760121</v>
      </c>
      <c r="AZ22" s="403">
        <v>5634.0700627548977</v>
      </c>
      <c r="BA22" s="403">
        <v>5761.3166007132186</v>
      </c>
      <c r="BB22" s="403">
        <v>5954.2356985493152</v>
      </c>
      <c r="BC22" s="403">
        <v>5897.0027550317054</v>
      </c>
      <c r="BD22" s="403">
        <v>6067.8</v>
      </c>
      <c r="BE22" s="403">
        <v>6232.6540000000005</v>
      </c>
      <c r="BF22" s="403">
        <v>6285.2789345025994</v>
      </c>
      <c r="BG22" s="403">
        <v>6276.3924125434996</v>
      </c>
      <c r="BH22" s="403">
        <v>6280.482</v>
      </c>
      <c r="BI22" s="403">
        <v>6337.2311226471993</v>
      </c>
      <c r="BJ22" s="403">
        <v>6282.6829899695995</v>
      </c>
      <c r="BK22" s="403">
        <v>6409.2477563293669</v>
      </c>
      <c r="BL22" s="403">
        <v>6300.9027961799993</v>
      </c>
      <c r="BM22" s="403">
        <v>5929.8654520099981</v>
      </c>
      <c r="BN22" s="403">
        <v>5398.6394528542078</v>
      </c>
      <c r="BO22" s="403">
        <v>4809.0716982724962</v>
      </c>
      <c r="BP22" s="403">
        <v>3192.1959452440233</v>
      </c>
      <c r="BQ22" s="403">
        <v>1158.650677876062</v>
      </c>
      <c r="BR22" s="403">
        <v>239.36880059000026</v>
      </c>
      <c r="BS22" s="403">
        <v>60.867937879806512</v>
      </c>
      <c r="BT22" s="403">
        <v>14.721450121824152</v>
      </c>
      <c r="BU22" s="403">
        <v>4.2469852475625913</v>
      </c>
      <c r="BV22" s="403">
        <v>0.31899703823127967</v>
      </c>
      <c r="BW22" s="403">
        <v>0.88057636986212506</v>
      </c>
      <c r="BX22" s="403">
        <v>0.92241176362579602</v>
      </c>
      <c r="BY22" s="403">
        <v>0.70127628088774274</v>
      </c>
      <c r="BZ22" s="404">
        <v>0.47009699397889804</v>
      </c>
    </row>
    <row r="23" spans="1:78" x14ac:dyDescent="0.2">
      <c r="B23" s="407" t="s">
        <v>325</v>
      </c>
      <c r="C23" s="321"/>
      <c r="D23" s="403">
        <v>0</v>
      </c>
      <c r="E23" s="403">
        <v>0</v>
      </c>
      <c r="F23" s="403">
        <v>0</v>
      </c>
      <c r="G23" s="403">
        <v>0</v>
      </c>
      <c r="H23" s="403">
        <v>0</v>
      </c>
      <c r="I23" s="403">
        <v>0</v>
      </c>
      <c r="J23" s="403">
        <v>0</v>
      </c>
      <c r="K23" s="403">
        <v>0</v>
      </c>
      <c r="L23" s="403">
        <v>0</v>
      </c>
      <c r="M23" s="403">
        <v>0</v>
      </c>
      <c r="N23" s="403">
        <v>0</v>
      </c>
      <c r="O23" s="403">
        <v>0</v>
      </c>
      <c r="P23" s="403">
        <v>0</v>
      </c>
      <c r="Q23" s="403">
        <v>0</v>
      </c>
      <c r="R23" s="403">
        <v>0</v>
      </c>
      <c r="S23" s="403">
        <v>0</v>
      </c>
      <c r="T23" s="403">
        <v>0</v>
      </c>
      <c r="U23" s="403">
        <v>0</v>
      </c>
      <c r="V23" s="403">
        <v>0</v>
      </c>
      <c r="W23" s="403">
        <v>0</v>
      </c>
      <c r="X23" s="403">
        <v>0</v>
      </c>
      <c r="Y23" s="403">
        <v>0</v>
      </c>
      <c r="Z23" s="403">
        <v>0</v>
      </c>
      <c r="AA23" s="403">
        <v>0</v>
      </c>
      <c r="AB23" s="403">
        <v>0</v>
      </c>
      <c r="AC23" s="403">
        <v>0</v>
      </c>
      <c r="AD23" s="403">
        <v>0</v>
      </c>
      <c r="AE23" s="403">
        <v>0</v>
      </c>
      <c r="AF23" s="403">
        <v>0</v>
      </c>
      <c r="AG23" s="403">
        <v>0</v>
      </c>
      <c r="AH23" s="403">
        <v>0</v>
      </c>
      <c r="AI23" s="403">
        <v>0</v>
      </c>
      <c r="AJ23" s="403">
        <v>0</v>
      </c>
      <c r="AK23" s="403">
        <v>0</v>
      </c>
      <c r="AL23" s="403">
        <v>0</v>
      </c>
      <c r="AM23" s="403">
        <v>0</v>
      </c>
      <c r="AN23" s="403">
        <v>0</v>
      </c>
      <c r="AO23" s="403">
        <v>0</v>
      </c>
      <c r="AP23" s="403">
        <v>0</v>
      </c>
      <c r="AQ23" s="403">
        <v>0</v>
      </c>
      <c r="AR23" s="403">
        <v>0</v>
      </c>
      <c r="AS23" s="403">
        <v>0</v>
      </c>
      <c r="AT23" s="403">
        <v>0</v>
      </c>
      <c r="AU23" s="403">
        <v>0</v>
      </c>
      <c r="AV23" s="403">
        <v>0</v>
      </c>
      <c r="AW23" s="403">
        <v>0</v>
      </c>
      <c r="AX23" s="403">
        <v>0</v>
      </c>
      <c r="AY23" s="403">
        <v>916.68006902398884</v>
      </c>
      <c r="AZ23" s="403">
        <v>767.62193724510246</v>
      </c>
      <c r="BA23" s="403">
        <v>589.26139928678288</v>
      </c>
      <c r="BB23" s="403">
        <v>376.793301450684</v>
      </c>
      <c r="BC23" s="403">
        <v>140.4782449682954</v>
      </c>
      <c r="BD23" s="403">
        <v>3.0840000000000001</v>
      </c>
      <c r="BE23" s="403">
        <v>0</v>
      </c>
      <c r="BF23" s="403">
        <v>0</v>
      </c>
      <c r="BG23" s="403">
        <v>0</v>
      </c>
      <c r="BH23" s="403">
        <v>0</v>
      </c>
      <c r="BI23" s="403">
        <v>0</v>
      </c>
      <c r="BJ23" s="403">
        <v>0</v>
      </c>
      <c r="BK23" s="403">
        <v>0</v>
      </c>
      <c r="BL23" s="403">
        <v>0</v>
      </c>
      <c r="BM23" s="403">
        <v>0</v>
      </c>
      <c r="BN23" s="403">
        <v>0</v>
      </c>
      <c r="BO23" s="403">
        <v>0</v>
      </c>
      <c r="BP23" s="403">
        <v>0</v>
      </c>
      <c r="BQ23" s="403">
        <v>0</v>
      </c>
      <c r="BR23" s="403">
        <v>0</v>
      </c>
      <c r="BS23" s="403">
        <v>0</v>
      </c>
      <c r="BT23" s="403">
        <v>0</v>
      </c>
      <c r="BU23" s="403">
        <v>0</v>
      </c>
      <c r="BV23" s="403">
        <v>0</v>
      </c>
      <c r="BW23" s="403">
        <v>0</v>
      </c>
      <c r="BX23" s="403">
        <v>0</v>
      </c>
      <c r="BY23" s="403">
        <v>0</v>
      </c>
      <c r="BZ23" s="404">
        <v>0</v>
      </c>
    </row>
    <row r="24" spans="1:78" ht="24" customHeight="1" x14ac:dyDescent="0.2">
      <c r="B24" s="120" t="s">
        <v>474</v>
      </c>
      <c r="C24" s="45"/>
      <c r="D24" s="403">
        <v>0</v>
      </c>
      <c r="E24" s="403">
        <v>0</v>
      </c>
      <c r="F24" s="403">
        <v>0</v>
      </c>
      <c r="G24" s="403">
        <v>0</v>
      </c>
      <c r="H24" s="403">
        <v>0</v>
      </c>
      <c r="I24" s="403">
        <v>0</v>
      </c>
      <c r="J24" s="403">
        <v>0</v>
      </c>
      <c r="K24" s="403">
        <v>0</v>
      </c>
      <c r="L24" s="403">
        <v>0</v>
      </c>
      <c r="M24" s="403">
        <v>0</v>
      </c>
      <c r="N24" s="403">
        <v>0</v>
      </c>
      <c r="O24" s="403">
        <v>0</v>
      </c>
      <c r="P24" s="403">
        <v>0</v>
      </c>
      <c r="Q24" s="403">
        <v>0</v>
      </c>
      <c r="R24" s="403">
        <v>0</v>
      </c>
      <c r="S24" s="403">
        <v>0</v>
      </c>
      <c r="T24" s="403">
        <v>0</v>
      </c>
      <c r="U24" s="403">
        <v>0</v>
      </c>
      <c r="V24" s="403">
        <v>0</v>
      </c>
      <c r="W24" s="403">
        <v>0</v>
      </c>
      <c r="X24" s="403">
        <v>0</v>
      </c>
      <c r="Y24" s="403">
        <v>0</v>
      </c>
      <c r="Z24" s="403">
        <v>0</v>
      </c>
      <c r="AA24" s="403">
        <v>0</v>
      </c>
      <c r="AB24" s="403">
        <v>0</v>
      </c>
      <c r="AC24" s="403">
        <v>0</v>
      </c>
      <c r="AD24" s="403">
        <v>0</v>
      </c>
      <c r="AE24" s="403">
        <v>0</v>
      </c>
      <c r="AF24" s="403">
        <v>0</v>
      </c>
      <c r="AG24" s="403">
        <v>0</v>
      </c>
      <c r="AH24" s="403">
        <v>0</v>
      </c>
      <c r="AI24" s="403">
        <v>0</v>
      </c>
      <c r="AJ24" s="403">
        <v>0</v>
      </c>
      <c r="AK24" s="403">
        <v>0</v>
      </c>
      <c r="AL24" s="403">
        <v>0</v>
      </c>
      <c r="AM24" s="403">
        <v>0</v>
      </c>
      <c r="AN24" s="403">
        <v>0</v>
      </c>
      <c r="AO24" s="403">
        <v>0</v>
      </c>
      <c r="AP24" s="403">
        <v>0</v>
      </c>
      <c r="AQ24" s="403">
        <v>0</v>
      </c>
      <c r="AR24" s="403">
        <v>0</v>
      </c>
      <c r="AS24" s="403">
        <v>0</v>
      </c>
      <c r="AT24" s="403">
        <v>0</v>
      </c>
      <c r="AU24" s="403">
        <v>0</v>
      </c>
      <c r="AV24" s="403">
        <v>0</v>
      </c>
      <c r="AW24" s="403">
        <v>0</v>
      </c>
      <c r="AX24" s="403">
        <v>0</v>
      </c>
      <c r="AY24" s="403">
        <f>SUM(AY25:AY26)</f>
        <v>1379.7119999999998</v>
      </c>
      <c r="AZ24" s="403">
        <f t="shared" ref="AZ24:BX24" si="14">SUM(AZ25:AZ26)</f>
        <v>1259.932</v>
      </c>
      <c r="BA24" s="403">
        <f t="shared" si="14"/>
        <v>1061.694</v>
      </c>
      <c r="BB24" s="403">
        <f t="shared" si="14"/>
        <v>919.56100000000004</v>
      </c>
      <c r="BC24" s="403">
        <f t="shared" si="14"/>
        <v>752.55899999999997</v>
      </c>
      <c r="BD24" s="403">
        <f t="shared" si="14"/>
        <v>695.29899999999998</v>
      </c>
      <c r="BE24" s="403">
        <f t="shared" si="14"/>
        <v>516.38935285708476</v>
      </c>
      <c r="BF24" s="403">
        <f t="shared" si="14"/>
        <v>472.67557444940707</v>
      </c>
      <c r="BG24" s="403">
        <f t="shared" si="14"/>
        <v>447.73114245890002</v>
      </c>
      <c r="BH24" s="403">
        <f t="shared" si="14"/>
        <v>381.54500000000002</v>
      </c>
      <c r="BI24" s="403">
        <f t="shared" si="14"/>
        <v>312.69948487280004</v>
      </c>
      <c r="BJ24" s="403">
        <f t="shared" si="14"/>
        <v>283.48633096040004</v>
      </c>
      <c r="BK24" s="403">
        <f t="shared" si="14"/>
        <v>247.75242540999994</v>
      </c>
      <c r="BL24" s="403">
        <f t="shared" si="14"/>
        <v>214.94080607999948</v>
      </c>
      <c r="BM24" s="403">
        <f t="shared" si="14"/>
        <v>178.47690458000002</v>
      </c>
      <c r="BN24" s="403">
        <f t="shared" si="14"/>
        <v>157.3975611810487</v>
      </c>
      <c r="BO24" s="403">
        <f t="shared" si="14"/>
        <v>126.20802807750385</v>
      </c>
      <c r="BP24" s="403">
        <f t="shared" si="14"/>
        <v>83.64950086597598</v>
      </c>
      <c r="BQ24" s="403">
        <f t="shared" si="14"/>
        <v>28.147541303938436</v>
      </c>
      <c r="BR24" s="403">
        <f t="shared" si="14"/>
        <v>5.1593174300000015</v>
      </c>
      <c r="BS24" s="403">
        <f t="shared" si="14"/>
        <v>1.059283870193505</v>
      </c>
      <c r="BT24" s="403">
        <f t="shared" si="14"/>
        <v>0.17391819817584991</v>
      </c>
      <c r="BU24" s="403">
        <f t="shared" si="14"/>
        <v>5.3396186378832346E-2</v>
      </c>
      <c r="BV24" s="403">
        <f t="shared" si="14"/>
        <v>5.1407775172496641E-3</v>
      </c>
      <c r="BW24" s="403">
        <f t="shared" si="14"/>
        <v>1.4190875343257813E-2</v>
      </c>
      <c r="BX24" s="403">
        <f t="shared" si="14"/>
        <v>1.4865071106572829E-2</v>
      </c>
      <c r="BY24" s="403">
        <f>SUM(BY25:BY26)</f>
        <v>1.1301375580654732E-2</v>
      </c>
      <c r="BZ24" s="404">
        <f>SUM(BZ25:BZ26)</f>
        <v>7.5758197347940157E-3</v>
      </c>
    </row>
    <row r="25" spans="1:78" x14ac:dyDescent="0.2">
      <c r="B25" s="407" t="s">
        <v>326</v>
      </c>
      <c r="C25" s="45"/>
      <c r="D25" s="403">
        <v>0</v>
      </c>
      <c r="E25" s="403">
        <v>0</v>
      </c>
      <c r="F25" s="403">
        <v>0</v>
      </c>
      <c r="G25" s="403">
        <v>0</v>
      </c>
      <c r="H25" s="403">
        <v>0</v>
      </c>
      <c r="I25" s="403">
        <v>0</v>
      </c>
      <c r="J25" s="403">
        <v>0</v>
      </c>
      <c r="K25" s="403">
        <v>0</v>
      </c>
      <c r="L25" s="403">
        <v>0</v>
      </c>
      <c r="M25" s="403">
        <v>0</v>
      </c>
      <c r="N25" s="403">
        <v>0</v>
      </c>
      <c r="O25" s="403">
        <v>0</v>
      </c>
      <c r="P25" s="403">
        <v>0</v>
      </c>
      <c r="Q25" s="403">
        <v>0</v>
      </c>
      <c r="R25" s="403">
        <v>0</v>
      </c>
      <c r="S25" s="403">
        <v>0</v>
      </c>
      <c r="T25" s="403">
        <v>0</v>
      </c>
      <c r="U25" s="403">
        <v>0</v>
      </c>
      <c r="V25" s="403">
        <v>0</v>
      </c>
      <c r="W25" s="403">
        <v>0</v>
      </c>
      <c r="X25" s="403">
        <v>0</v>
      </c>
      <c r="Y25" s="403">
        <v>0</v>
      </c>
      <c r="Z25" s="403">
        <v>0</v>
      </c>
      <c r="AA25" s="403">
        <v>0</v>
      </c>
      <c r="AB25" s="403">
        <v>0</v>
      </c>
      <c r="AC25" s="403">
        <v>0</v>
      </c>
      <c r="AD25" s="403">
        <v>0</v>
      </c>
      <c r="AE25" s="403">
        <v>0</v>
      </c>
      <c r="AF25" s="403">
        <v>0</v>
      </c>
      <c r="AG25" s="403">
        <v>0</v>
      </c>
      <c r="AH25" s="403">
        <v>0</v>
      </c>
      <c r="AI25" s="403">
        <v>0</v>
      </c>
      <c r="AJ25" s="403">
        <v>0</v>
      </c>
      <c r="AK25" s="403">
        <v>0</v>
      </c>
      <c r="AL25" s="403">
        <v>0</v>
      </c>
      <c r="AM25" s="403">
        <v>0</v>
      </c>
      <c r="AN25" s="403">
        <v>0</v>
      </c>
      <c r="AO25" s="403">
        <v>0</v>
      </c>
      <c r="AP25" s="403">
        <v>0</v>
      </c>
      <c r="AQ25" s="403">
        <v>0</v>
      </c>
      <c r="AR25" s="403">
        <v>0</v>
      </c>
      <c r="AS25" s="403">
        <v>0</v>
      </c>
      <c r="AT25" s="403">
        <v>0</v>
      </c>
      <c r="AU25" s="403">
        <v>0</v>
      </c>
      <c r="AV25" s="403">
        <v>0</v>
      </c>
      <c r="AW25" s="403">
        <v>0</v>
      </c>
      <c r="AX25" s="403">
        <v>0</v>
      </c>
      <c r="AY25" s="403">
        <v>1268.1704446426761</v>
      </c>
      <c r="AZ25" s="403">
        <v>1158.6590688085946</v>
      </c>
      <c r="BA25" s="403">
        <v>983.02751623229062</v>
      </c>
      <c r="BB25" s="403">
        <v>865.6060445406921</v>
      </c>
      <c r="BC25" s="403">
        <v>732.30471410880648</v>
      </c>
      <c r="BD25" s="403">
        <v>695.29899999999998</v>
      </c>
      <c r="BE25" s="403">
        <v>516.38935285708476</v>
      </c>
      <c r="BF25" s="403">
        <v>472.67557444940707</v>
      </c>
      <c r="BG25" s="403">
        <v>447.73114245890002</v>
      </c>
      <c r="BH25" s="403">
        <v>381.54500000000002</v>
      </c>
      <c r="BI25" s="403">
        <v>312.69948487280004</v>
      </c>
      <c r="BJ25" s="403">
        <v>283.48633096040004</v>
      </c>
      <c r="BK25" s="403">
        <v>247.75242540999994</v>
      </c>
      <c r="BL25" s="403">
        <v>214.94080607999948</v>
      </c>
      <c r="BM25" s="403">
        <v>178.47690458000002</v>
      </c>
      <c r="BN25" s="403">
        <v>157.3975611810487</v>
      </c>
      <c r="BO25" s="403">
        <v>126.20802807750385</v>
      </c>
      <c r="BP25" s="403">
        <v>83.64950086597598</v>
      </c>
      <c r="BQ25" s="403">
        <v>28.147541303938436</v>
      </c>
      <c r="BR25" s="403">
        <v>5.1593174300000015</v>
      </c>
      <c r="BS25" s="403">
        <v>1.059283870193505</v>
      </c>
      <c r="BT25" s="403">
        <v>0.17391819817584991</v>
      </c>
      <c r="BU25" s="403">
        <v>5.3396186378832346E-2</v>
      </c>
      <c r="BV25" s="403">
        <v>5.1407775172496641E-3</v>
      </c>
      <c r="BW25" s="403">
        <v>1.4190875343257813E-2</v>
      </c>
      <c r="BX25" s="403">
        <v>1.4865071106572829E-2</v>
      </c>
      <c r="BY25" s="403">
        <v>1.1301375580654732E-2</v>
      </c>
      <c r="BZ25" s="404">
        <v>7.5758197347940157E-3</v>
      </c>
    </row>
    <row r="26" spans="1:78" x14ac:dyDescent="0.2">
      <c r="B26" s="407" t="s">
        <v>325</v>
      </c>
      <c r="C26" s="45"/>
      <c r="D26" s="403">
        <v>0</v>
      </c>
      <c r="E26" s="403">
        <v>0</v>
      </c>
      <c r="F26" s="403">
        <v>0</v>
      </c>
      <c r="G26" s="403">
        <v>0</v>
      </c>
      <c r="H26" s="403">
        <v>0</v>
      </c>
      <c r="I26" s="403">
        <v>0</v>
      </c>
      <c r="J26" s="403">
        <v>0</v>
      </c>
      <c r="K26" s="403">
        <v>0</v>
      </c>
      <c r="L26" s="403">
        <v>0</v>
      </c>
      <c r="M26" s="403">
        <v>0</v>
      </c>
      <c r="N26" s="403">
        <v>0</v>
      </c>
      <c r="O26" s="403">
        <v>0</v>
      </c>
      <c r="P26" s="403">
        <v>0</v>
      </c>
      <c r="Q26" s="403">
        <v>0</v>
      </c>
      <c r="R26" s="403">
        <v>0</v>
      </c>
      <c r="S26" s="403">
        <v>0</v>
      </c>
      <c r="T26" s="403">
        <v>0</v>
      </c>
      <c r="U26" s="403">
        <v>0</v>
      </c>
      <c r="V26" s="403">
        <v>0</v>
      </c>
      <c r="W26" s="403">
        <v>0</v>
      </c>
      <c r="X26" s="403">
        <v>0</v>
      </c>
      <c r="Y26" s="403">
        <v>0</v>
      </c>
      <c r="Z26" s="403">
        <v>0</v>
      </c>
      <c r="AA26" s="403">
        <v>0</v>
      </c>
      <c r="AB26" s="403">
        <v>0</v>
      </c>
      <c r="AC26" s="403">
        <v>0</v>
      </c>
      <c r="AD26" s="403">
        <v>0</v>
      </c>
      <c r="AE26" s="403">
        <v>0</v>
      </c>
      <c r="AF26" s="403">
        <v>0</v>
      </c>
      <c r="AG26" s="403">
        <v>0</v>
      </c>
      <c r="AH26" s="403">
        <v>0</v>
      </c>
      <c r="AI26" s="403">
        <v>0</v>
      </c>
      <c r="AJ26" s="403">
        <v>0</v>
      </c>
      <c r="AK26" s="403">
        <v>0</v>
      </c>
      <c r="AL26" s="403">
        <v>0</v>
      </c>
      <c r="AM26" s="403">
        <v>0</v>
      </c>
      <c r="AN26" s="403">
        <v>0</v>
      </c>
      <c r="AO26" s="403">
        <v>0</v>
      </c>
      <c r="AP26" s="403">
        <v>0</v>
      </c>
      <c r="AQ26" s="403">
        <v>0</v>
      </c>
      <c r="AR26" s="403">
        <v>0</v>
      </c>
      <c r="AS26" s="403">
        <v>0</v>
      </c>
      <c r="AT26" s="403">
        <v>0</v>
      </c>
      <c r="AU26" s="403">
        <v>0</v>
      </c>
      <c r="AV26" s="403">
        <v>0</v>
      </c>
      <c r="AW26" s="403">
        <v>0</v>
      </c>
      <c r="AX26" s="403">
        <v>0</v>
      </c>
      <c r="AY26" s="403">
        <v>111.54155535732374</v>
      </c>
      <c r="AZ26" s="403">
        <v>101.27293119140541</v>
      </c>
      <c r="BA26" s="403">
        <v>78.666483767709352</v>
      </c>
      <c r="BB26" s="403">
        <v>53.954955459307946</v>
      </c>
      <c r="BC26" s="403">
        <v>20.254285891193518</v>
      </c>
      <c r="BD26" s="403">
        <v>0</v>
      </c>
      <c r="BE26" s="403">
        <v>0</v>
      </c>
      <c r="BF26" s="403">
        <v>0</v>
      </c>
      <c r="BG26" s="403">
        <v>0</v>
      </c>
      <c r="BH26" s="403">
        <v>0</v>
      </c>
      <c r="BI26" s="403">
        <v>0</v>
      </c>
      <c r="BJ26" s="403">
        <v>0</v>
      </c>
      <c r="BK26" s="403">
        <v>0</v>
      </c>
      <c r="BL26" s="403">
        <v>0</v>
      </c>
      <c r="BM26" s="403">
        <v>0</v>
      </c>
      <c r="BN26" s="403">
        <v>0</v>
      </c>
      <c r="BO26" s="403">
        <v>0</v>
      </c>
      <c r="BP26" s="403">
        <v>0</v>
      </c>
      <c r="BQ26" s="403">
        <v>0</v>
      </c>
      <c r="BR26" s="403">
        <v>0</v>
      </c>
      <c r="BS26" s="403">
        <v>0</v>
      </c>
      <c r="BT26" s="403">
        <v>0</v>
      </c>
      <c r="BU26" s="403">
        <v>0</v>
      </c>
      <c r="BV26" s="403">
        <v>0</v>
      </c>
      <c r="BW26" s="403">
        <v>0</v>
      </c>
      <c r="BX26" s="403">
        <v>0</v>
      </c>
      <c r="BY26" s="403">
        <v>0</v>
      </c>
      <c r="BZ26" s="404">
        <v>0</v>
      </c>
    </row>
    <row r="27" spans="1:78" s="230" customFormat="1" ht="26.25" customHeight="1" x14ac:dyDescent="0.25">
      <c r="A27" s="354"/>
      <c r="B27" s="89" t="s">
        <v>154</v>
      </c>
      <c r="C27" s="89"/>
      <c r="D27" s="399">
        <f>SUM(D28,D31)</f>
        <v>0</v>
      </c>
      <c r="E27" s="399">
        <f t="shared" ref="E27:BP27" si="15">SUM(E28,E31)</f>
        <v>0</v>
      </c>
      <c r="F27" s="399">
        <f t="shared" si="15"/>
        <v>0</v>
      </c>
      <c r="G27" s="399">
        <f t="shared" si="15"/>
        <v>0</v>
      </c>
      <c r="H27" s="399">
        <f t="shared" si="15"/>
        <v>0</v>
      </c>
      <c r="I27" s="399">
        <f t="shared" si="15"/>
        <v>0</v>
      </c>
      <c r="J27" s="399">
        <f t="shared" si="15"/>
        <v>0</v>
      </c>
      <c r="K27" s="399">
        <f t="shared" si="15"/>
        <v>0</v>
      </c>
      <c r="L27" s="399">
        <f t="shared" si="15"/>
        <v>0</v>
      </c>
      <c r="M27" s="399">
        <f t="shared" si="15"/>
        <v>0</v>
      </c>
      <c r="N27" s="399">
        <f t="shared" si="15"/>
        <v>0</v>
      </c>
      <c r="O27" s="399">
        <f t="shared" si="15"/>
        <v>0</v>
      </c>
      <c r="P27" s="399">
        <f t="shared" si="15"/>
        <v>0</v>
      </c>
      <c r="Q27" s="399">
        <f t="shared" si="15"/>
        <v>0</v>
      </c>
      <c r="R27" s="399">
        <f t="shared" si="15"/>
        <v>0</v>
      </c>
      <c r="S27" s="399">
        <f t="shared" si="15"/>
        <v>0</v>
      </c>
      <c r="T27" s="399">
        <f t="shared" si="15"/>
        <v>0</v>
      </c>
      <c r="U27" s="399">
        <f t="shared" si="15"/>
        <v>0</v>
      </c>
      <c r="V27" s="399">
        <f t="shared" si="15"/>
        <v>0</v>
      </c>
      <c r="W27" s="399">
        <f t="shared" si="15"/>
        <v>0</v>
      </c>
      <c r="X27" s="399">
        <f t="shared" si="15"/>
        <v>0</v>
      </c>
      <c r="Y27" s="399">
        <f t="shared" si="15"/>
        <v>0</v>
      </c>
      <c r="Z27" s="399">
        <f t="shared" si="15"/>
        <v>0</v>
      </c>
      <c r="AA27" s="399">
        <f t="shared" si="15"/>
        <v>91</v>
      </c>
      <c r="AB27" s="399">
        <f t="shared" si="15"/>
        <v>196</v>
      </c>
      <c r="AC27" s="399">
        <f t="shared" si="15"/>
        <v>241.541</v>
      </c>
      <c r="AD27" s="399">
        <f t="shared" si="15"/>
        <v>319.58499999999998</v>
      </c>
      <c r="AE27" s="399">
        <f t="shared" si="15"/>
        <v>448.238</v>
      </c>
      <c r="AF27" s="399">
        <f t="shared" si="15"/>
        <v>562.80799999999999</v>
      </c>
      <c r="AG27" s="399">
        <f t="shared" si="15"/>
        <v>701.21900000000005</v>
      </c>
      <c r="AH27" s="399">
        <f t="shared" si="15"/>
        <v>840</v>
      </c>
      <c r="AI27" s="399">
        <f t="shared" si="15"/>
        <v>995</v>
      </c>
      <c r="AJ27" s="399">
        <f t="shared" si="15"/>
        <v>1150</v>
      </c>
      <c r="AK27" s="399">
        <f t="shared" si="15"/>
        <v>1370</v>
      </c>
      <c r="AL27" s="399">
        <f t="shared" si="15"/>
        <v>1593</v>
      </c>
      <c r="AM27" s="399">
        <f t="shared" si="15"/>
        <v>1872</v>
      </c>
      <c r="AN27" s="399">
        <f t="shared" si="15"/>
        <v>2142</v>
      </c>
      <c r="AO27" s="399">
        <f t="shared" si="15"/>
        <v>2349</v>
      </c>
      <c r="AP27" s="399">
        <f t="shared" si="15"/>
        <v>2673.8379999999997</v>
      </c>
      <c r="AQ27" s="399">
        <f t="shared" si="15"/>
        <v>2968.4050000000002</v>
      </c>
      <c r="AR27" s="399">
        <f t="shared" si="15"/>
        <v>3359.3579999999997</v>
      </c>
      <c r="AS27" s="399">
        <f t="shared" si="15"/>
        <v>3836.6360000000004</v>
      </c>
      <c r="AT27" s="399">
        <f t="shared" si="15"/>
        <v>4431.0190000000002</v>
      </c>
      <c r="AU27" s="399">
        <f t="shared" si="15"/>
        <v>5485.4179999999997</v>
      </c>
      <c r="AV27" s="399">
        <f t="shared" si="15"/>
        <v>6209.601999999999</v>
      </c>
      <c r="AW27" s="399">
        <f t="shared" si="15"/>
        <v>7067.8279999999995</v>
      </c>
      <c r="AX27" s="399">
        <f t="shared" si="15"/>
        <v>7705.1339999999991</v>
      </c>
      <c r="AY27" s="399">
        <f t="shared" si="15"/>
        <v>271</v>
      </c>
      <c r="AZ27" s="399">
        <f t="shared" si="15"/>
        <v>0</v>
      </c>
      <c r="BA27" s="399">
        <f t="shared" si="15"/>
        <v>0</v>
      </c>
      <c r="BB27" s="399">
        <f t="shared" si="15"/>
        <v>0</v>
      </c>
      <c r="BC27" s="399">
        <f t="shared" si="15"/>
        <v>0</v>
      </c>
      <c r="BD27" s="399">
        <f t="shared" si="15"/>
        <v>0</v>
      </c>
      <c r="BE27" s="399">
        <f t="shared" si="15"/>
        <v>0</v>
      </c>
      <c r="BF27" s="399">
        <f t="shared" si="15"/>
        <v>0</v>
      </c>
      <c r="BG27" s="399">
        <f t="shared" si="15"/>
        <v>0</v>
      </c>
      <c r="BH27" s="399">
        <f t="shared" si="15"/>
        <v>0</v>
      </c>
      <c r="BI27" s="399">
        <f t="shared" si="15"/>
        <v>0</v>
      </c>
      <c r="BJ27" s="399">
        <f t="shared" si="15"/>
        <v>0</v>
      </c>
      <c r="BK27" s="399">
        <f t="shared" si="15"/>
        <v>0</v>
      </c>
      <c r="BL27" s="399">
        <f t="shared" si="15"/>
        <v>0</v>
      </c>
      <c r="BM27" s="399">
        <f t="shared" si="15"/>
        <v>0</v>
      </c>
      <c r="BN27" s="399">
        <f t="shared" si="15"/>
        <v>0</v>
      </c>
      <c r="BO27" s="399">
        <f t="shared" si="15"/>
        <v>0</v>
      </c>
      <c r="BP27" s="399">
        <f t="shared" si="15"/>
        <v>0</v>
      </c>
      <c r="BQ27" s="399">
        <f t="shared" ref="BQ27:BZ27" si="16">SUM(BQ28,BQ31)</f>
        <v>0</v>
      </c>
      <c r="BR27" s="399">
        <f t="shared" si="16"/>
        <v>0</v>
      </c>
      <c r="BS27" s="399">
        <f t="shared" si="16"/>
        <v>0</v>
      </c>
      <c r="BT27" s="399">
        <f t="shared" si="16"/>
        <v>0</v>
      </c>
      <c r="BU27" s="399">
        <f t="shared" si="16"/>
        <v>0</v>
      </c>
      <c r="BV27" s="399">
        <f t="shared" si="16"/>
        <v>0</v>
      </c>
      <c r="BW27" s="399">
        <f t="shared" si="16"/>
        <v>0</v>
      </c>
      <c r="BX27" s="399">
        <f t="shared" si="16"/>
        <v>0</v>
      </c>
      <c r="BY27" s="399">
        <f t="shared" si="16"/>
        <v>0</v>
      </c>
      <c r="BZ27" s="400">
        <f t="shared" si="16"/>
        <v>0</v>
      </c>
    </row>
    <row r="28" spans="1:78" x14ac:dyDescent="0.2">
      <c r="B28" s="120" t="s">
        <v>475</v>
      </c>
      <c r="C28" s="120"/>
      <c r="D28" s="403">
        <v>0</v>
      </c>
      <c r="E28" s="403">
        <v>0</v>
      </c>
      <c r="F28" s="403">
        <v>0</v>
      </c>
      <c r="G28" s="403">
        <v>0</v>
      </c>
      <c r="H28" s="403">
        <v>0</v>
      </c>
      <c r="I28" s="403">
        <v>0</v>
      </c>
      <c r="J28" s="403">
        <v>0</v>
      </c>
      <c r="K28" s="403">
        <v>0</v>
      </c>
      <c r="L28" s="403">
        <v>0</v>
      </c>
      <c r="M28" s="403">
        <v>0</v>
      </c>
      <c r="N28" s="403">
        <v>0</v>
      </c>
      <c r="O28" s="403">
        <v>0</v>
      </c>
      <c r="P28" s="403">
        <v>0</v>
      </c>
      <c r="Q28" s="403">
        <v>0</v>
      </c>
      <c r="R28" s="403">
        <v>0</v>
      </c>
      <c r="S28" s="403">
        <v>0</v>
      </c>
      <c r="T28" s="403">
        <v>0</v>
      </c>
      <c r="U28" s="403">
        <v>0</v>
      </c>
      <c r="V28" s="403">
        <v>0</v>
      </c>
      <c r="W28" s="403">
        <v>0</v>
      </c>
      <c r="X28" s="403">
        <v>0</v>
      </c>
      <c r="Y28" s="403">
        <v>0</v>
      </c>
      <c r="Z28" s="403">
        <v>0</v>
      </c>
      <c r="AA28" s="403">
        <v>91</v>
      </c>
      <c r="AB28" s="403">
        <v>196</v>
      </c>
      <c r="AC28" s="403">
        <v>241.541</v>
      </c>
      <c r="AD28" s="403">
        <v>319.58499999999998</v>
      </c>
      <c r="AE28" s="403">
        <v>448.238</v>
      </c>
      <c r="AF28" s="403">
        <v>562.80799999999999</v>
      </c>
      <c r="AG28" s="403">
        <v>701.21900000000005</v>
      </c>
      <c r="AH28" s="403">
        <f>SUM(AH29:AH30)</f>
        <v>840</v>
      </c>
      <c r="AI28" s="403">
        <f t="shared" ref="AI28:AY28" si="17">SUM(AI29:AI30)</f>
        <v>992</v>
      </c>
      <c r="AJ28" s="403">
        <f t="shared" si="17"/>
        <v>1140</v>
      </c>
      <c r="AK28" s="403">
        <f t="shared" si="17"/>
        <v>1344</v>
      </c>
      <c r="AL28" s="403">
        <f t="shared" si="17"/>
        <v>1540</v>
      </c>
      <c r="AM28" s="403">
        <f t="shared" si="17"/>
        <v>1805</v>
      </c>
      <c r="AN28" s="403">
        <f t="shared" si="17"/>
        <v>2042</v>
      </c>
      <c r="AO28" s="403">
        <f t="shared" si="17"/>
        <v>2222</v>
      </c>
      <c r="AP28" s="403">
        <f t="shared" si="17"/>
        <v>2480.3919999999998</v>
      </c>
      <c r="AQ28" s="403">
        <f t="shared" si="17"/>
        <v>2707.1950000000002</v>
      </c>
      <c r="AR28" s="403">
        <f t="shared" si="17"/>
        <v>3026.1489999999999</v>
      </c>
      <c r="AS28" s="403">
        <f t="shared" si="17"/>
        <v>3400.9540000000006</v>
      </c>
      <c r="AT28" s="403">
        <f t="shared" si="17"/>
        <v>3859.9520000000002</v>
      </c>
      <c r="AU28" s="403">
        <f t="shared" si="17"/>
        <v>4694.4589999999998</v>
      </c>
      <c r="AV28" s="403">
        <f t="shared" si="17"/>
        <v>5219.8249999999989</v>
      </c>
      <c r="AW28" s="403">
        <f t="shared" si="17"/>
        <v>5832.9319999999998</v>
      </c>
      <c r="AX28" s="403">
        <f t="shared" si="17"/>
        <v>6262.347999999999</v>
      </c>
      <c r="AY28" s="403">
        <f t="shared" si="17"/>
        <v>219.97</v>
      </c>
      <c r="AZ28" s="403">
        <v>0</v>
      </c>
      <c r="BA28" s="403">
        <v>0</v>
      </c>
      <c r="BB28" s="403">
        <v>0</v>
      </c>
      <c r="BC28" s="403">
        <v>0</v>
      </c>
      <c r="BD28" s="403">
        <v>0</v>
      </c>
      <c r="BE28" s="403">
        <v>0</v>
      </c>
      <c r="BF28" s="403">
        <v>0</v>
      </c>
      <c r="BG28" s="403">
        <v>0</v>
      </c>
      <c r="BH28" s="403">
        <v>0</v>
      </c>
      <c r="BI28" s="403">
        <v>0</v>
      </c>
      <c r="BJ28" s="403">
        <v>0</v>
      </c>
      <c r="BK28" s="403">
        <v>0</v>
      </c>
      <c r="BL28" s="403">
        <v>0</v>
      </c>
      <c r="BM28" s="403">
        <v>0</v>
      </c>
      <c r="BN28" s="403">
        <v>0</v>
      </c>
      <c r="BO28" s="403">
        <v>0</v>
      </c>
      <c r="BP28" s="403">
        <v>0</v>
      </c>
      <c r="BQ28" s="403">
        <v>0</v>
      </c>
      <c r="BR28" s="403">
        <v>0</v>
      </c>
      <c r="BS28" s="403">
        <v>0</v>
      </c>
      <c r="BT28" s="403">
        <v>0</v>
      </c>
      <c r="BU28" s="403">
        <v>0</v>
      </c>
      <c r="BV28" s="403">
        <v>0</v>
      </c>
      <c r="BW28" s="403">
        <v>0</v>
      </c>
      <c r="BX28" s="403">
        <v>0</v>
      </c>
      <c r="BY28" s="403">
        <v>0</v>
      </c>
      <c r="BZ28" s="404">
        <v>0</v>
      </c>
    </row>
    <row r="29" spans="1:78" x14ac:dyDescent="0.2">
      <c r="B29" s="407" t="s">
        <v>326</v>
      </c>
      <c r="C29" s="120"/>
      <c r="D29" s="403">
        <v>0</v>
      </c>
      <c r="E29" s="403">
        <v>0</v>
      </c>
      <c r="F29" s="403">
        <v>0</v>
      </c>
      <c r="G29" s="403">
        <v>0</v>
      </c>
      <c r="H29" s="403">
        <v>0</v>
      </c>
      <c r="I29" s="403">
        <v>0</v>
      </c>
      <c r="J29" s="403">
        <v>0</v>
      </c>
      <c r="K29" s="403">
        <v>0</v>
      </c>
      <c r="L29" s="403">
        <v>0</v>
      </c>
      <c r="M29" s="403">
        <v>0</v>
      </c>
      <c r="N29" s="403">
        <v>0</v>
      </c>
      <c r="O29" s="403">
        <v>0</v>
      </c>
      <c r="P29" s="403">
        <v>0</v>
      </c>
      <c r="Q29" s="403">
        <v>0</v>
      </c>
      <c r="R29" s="403">
        <v>0</v>
      </c>
      <c r="S29" s="403">
        <v>0</v>
      </c>
      <c r="T29" s="403">
        <v>0</v>
      </c>
      <c r="U29" s="403">
        <v>0</v>
      </c>
      <c r="V29" s="403">
        <v>0</v>
      </c>
      <c r="W29" s="403">
        <v>0</v>
      </c>
      <c r="X29" s="403">
        <v>0</v>
      </c>
      <c r="Y29" s="403">
        <v>0</v>
      </c>
      <c r="Z29" s="403">
        <v>0</v>
      </c>
      <c r="AA29" s="403">
        <v>0</v>
      </c>
      <c r="AB29" s="403">
        <v>0</v>
      </c>
      <c r="AC29" s="403">
        <v>0</v>
      </c>
      <c r="AD29" s="403">
        <v>0</v>
      </c>
      <c r="AE29" s="403">
        <v>0</v>
      </c>
      <c r="AF29" s="403">
        <v>0</v>
      </c>
      <c r="AG29" s="403">
        <v>0</v>
      </c>
      <c r="AH29" s="403">
        <v>772.81210362020079</v>
      </c>
      <c r="AI29" s="403">
        <v>912.65429379909426</v>
      </c>
      <c r="AJ29" s="403">
        <v>1049.5810005581873</v>
      </c>
      <c r="AK29" s="403">
        <v>1237.2938535808794</v>
      </c>
      <c r="AL29" s="403">
        <v>1415.0885796393793</v>
      </c>
      <c r="AM29" s="403">
        <v>1655.2739886496092</v>
      </c>
      <c r="AN29" s="403">
        <v>1856.8768123129773</v>
      </c>
      <c r="AO29" s="403">
        <v>1989.2295129625934</v>
      </c>
      <c r="AP29" s="403">
        <v>2178.8480527078132</v>
      </c>
      <c r="AQ29" s="403">
        <v>2332.7579787363456</v>
      </c>
      <c r="AR29" s="403">
        <v>2568.7201034171771</v>
      </c>
      <c r="AS29" s="403">
        <v>2839.3256443284918</v>
      </c>
      <c r="AT29" s="403">
        <v>3168.1453738208279</v>
      </c>
      <c r="AU29" s="403">
        <v>3823.4211065045206</v>
      </c>
      <c r="AV29" s="403">
        <v>4244.0094411830742</v>
      </c>
      <c r="AW29" s="403">
        <v>4760.0621334919697</v>
      </c>
      <c r="AX29" s="403">
        <v>5131.4675237746787</v>
      </c>
      <c r="AY29" s="403">
        <v>180.24691556660795</v>
      </c>
      <c r="AZ29" s="403">
        <v>0</v>
      </c>
      <c r="BA29" s="403">
        <v>0</v>
      </c>
      <c r="BB29" s="403">
        <v>0</v>
      </c>
      <c r="BC29" s="403">
        <v>0</v>
      </c>
      <c r="BD29" s="403">
        <v>0</v>
      </c>
      <c r="BE29" s="403">
        <v>0</v>
      </c>
      <c r="BF29" s="403">
        <v>0</v>
      </c>
      <c r="BG29" s="403">
        <v>0</v>
      </c>
      <c r="BH29" s="403">
        <v>0</v>
      </c>
      <c r="BI29" s="403">
        <v>0</v>
      </c>
      <c r="BJ29" s="403">
        <v>0</v>
      </c>
      <c r="BK29" s="403">
        <v>0</v>
      </c>
      <c r="BL29" s="403">
        <v>0</v>
      </c>
      <c r="BM29" s="403">
        <v>0</v>
      </c>
      <c r="BN29" s="403">
        <v>0</v>
      </c>
      <c r="BO29" s="403">
        <v>0</v>
      </c>
      <c r="BP29" s="403">
        <v>0</v>
      </c>
      <c r="BQ29" s="403">
        <v>0</v>
      </c>
      <c r="BR29" s="403">
        <v>0</v>
      </c>
      <c r="BS29" s="403">
        <v>0</v>
      </c>
      <c r="BT29" s="403">
        <v>0</v>
      </c>
      <c r="BU29" s="403">
        <v>0</v>
      </c>
      <c r="BV29" s="403">
        <v>0</v>
      </c>
      <c r="BW29" s="403">
        <v>0</v>
      </c>
      <c r="BX29" s="403">
        <v>0</v>
      </c>
      <c r="BY29" s="403">
        <v>0</v>
      </c>
      <c r="BZ29" s="404">
        <v>0</v>
      </c>
    </row>
    <row r="30" spans="1:78" x14ac:dyDescent="0.2">
      <c r="B30" s="407" t="s">
        <v>325</v>
      </c>
      <c r="C30" s="120"/>
      <c r="D30" s="403">
        <v>0</v>
      </c>
      <c r="E30" s="403">
        <v>0</v>
      </c>
      <c r="F30" s="403">
        <v>0</v>
      </c>
      <c r="G30" s="403">
        <v>0</v>
      </c>
      <c r="H30" s="403">
        <v>0</v>
      </c>
      <c r="I30" s="403">
        <v>0</v>
      </c>
      <c r="J30" s="403">
        <v>0</v>
      </c>
      <c r="K30" s="403">
        <v>0</v>
      </c>
      <c r="L30" s="403">
        <v>0</v>
      </c>
      <c r="M30" s="403">
        <v>0</v>
      </c>
      <c r="N30" s="403">
        <v>0</v>
      </c>
      <c r="O30" s="403">
        <v>0</v>
      </c>
      <c r="P30" s="403">
        <v>0</v>
      </c>
      <c r="Q30" s="403">
        <v>0</v>
      </c>
      <c r="R30" s="403">
        <v>0</v>
      </c>
      <c r="S30" s="403">
        <v>0</v>
      </c>
      <c r="T30" s="403">
        <v>0</v>
      </c>
      <c r="U30" s="403">
        <v>0</v>
      </c>
      <c r="V30" s="403">
        <v>0</v>
      </c>
      <c r="W30" s="403">
        <v>0</v>
      </c>
      <c r="X30" s="403">
        <v>0</v>
      </c>
      <c r="Y30" s="403">
        <v>0</v>
      </c>
      <c r="Z30" s="403">
        <v>0</v>
      </c>
      <c r="AA30" s="403">
        <v>0</v>
      </c>
      <c r="AB30" s="403">
        <v>0</v>
      </c>
      <c r="AC30" s="403">
        <v>0</v>
      </c>
      <c r="AD30" s="403">
        <v>0</v>
      </c>
      <c r="AE30" s="403">
        <v>0</v>
      </c>
      <c r="AF30" s="403">
        <v>0</v>
      </c>
      <c r="AG30" s="403">
        <v>0</v>
      </c>
      <c r="AH30" s="403">
        <v>67.18789637979917</v>
      </c>
      <c r="AI30" s="403">
        <v>79.345706200905695</v>
      </c>
      <c r="AJ30" s="403">
        <v>90.418999441812772</v>
      </c>
      <c r="AK30" s="403">
        <v>106.7061464191205</v>
      </c>
      <c r="AL30" s="403">
        <v>124.91142036062074</v>
      </c>
      <c r="AM30" s="403">
        <v>149.72601135039079</v>
      </c>
      <c r="AN30" s="403">
        <v>185.12318768702264</v>
      </c>
      <c r="AO30" s="403">
        <v>232.77048703740655</v>
      </c>
      <c r="AP30" s="403">
        <v>301.54394729218672</v>
      </c>
      <c r="AQ30" s="403">
        <v>374.43702126365451</v>
      </c>
      <c r="AR30" s="403">
        <v>457.42889658282257</v>
      </c>
      <c r="AS30" s="403">
        <v>561.62835567150864</v>
      </c>
      <c r="AT30" s="403">
        <v>691.80662617917244</v>
      </c>
      <c r="AU30" s="403">
        <v>871.03789349547901</v>
      </c>
      <c r="AV30" s="403">
        <v>975.8155588169252</v>
      </c>
      <c r="AW30" s="403">
        <v>1072.8698665080299</v>
      </c>
      <c r="AX30" s="403">
        <v>1130.8804762253205</v>
      </c>
      <c r="AY30" s="403">
        <v>39.723084433392039</v>
      </c>
      <c r="AZ30" s="403">
        <v>0</v>
      </c>
      <c r="BA30" s="403">
        <v>0</v>
      </c>
      <c r="BB30" s="403">
        <v>0</v>
      </c>
      <c r="BC30" s="403">
        <v>0</v>
      </c>
      <c r="BD30" s="403">
        <v>0</v>
      </c>
      <c r="BE30" s="403">
        <v>0</v>
      </c>
      <c r="BF30" s="403">
        <v>0</v>
      </c>
      <c r="BG30" s="403">
        <v>0</v>
      </c>
      <c r="BH30" s="403">
        <v>0</v>
      </c>
      <c r="BI30" s="403">
        <v>0</v>
      </c>
      <c r="BJ30" s="403">
        <v>0</v>
      </c>
      <c r="BK30" s="403">
        <v>0</v>
      </c>
      <c r="BL30" s="403">
        <v>0</v>
      </c>
      <c r="BM30" s="403">
        <v>0</v>
      </c>
      <c r="BN30" s="403">
        <v>0</v>
      </c>
      <c r="BO30" s="403">
        <v>0</v>
      </c>
      <c r="BP30" s="403">
        <v>0</v>
      </c>
      <c r="BQ30" s="403">
        <v>0</v>
      </c>
      <c r="BR30" s="403">
        <v>0</v>
      </c>
      <c r="BS30" s="403">
        <v>0</v>
      </c>
      <c r="BT30" s="403">
        <v>0</v>
      </c>
      <c r="BU30" s="403">
        <v>0</v>
      </c>
      <c r="BV30" s="403">
        <v>0</v>
      </c>
      <c r="BW30" s="403">
        <v>0</v>
      </c>
      <c r="BX30" s="403">
        <v>0</v>
      </c>
      <c r="BY30" s="403">
        <v>0</v>
      </c>
      <c r="BZ30" s="404">
        <v>0</v>
      </c>
    </row>
    <row r="31" spans="1:78" ht="24" customHeight="1" x14ac:dyDescent="0.2">
      <c r="A31" s="305"/>
      <c r="B31" s="62" t="s">
        <v>476</v>
      </c>
      <c r="C31" s="62"/>
      <c r="D31" s="403">
        <v>0</v>
      </c>
      <c r="E31" s="403">
        <v>0</v>
      </c>
      <c r="F31" s="403">
        <v>0</v>
      </c>
      <c r="G31" s="403">
        <v>0</v>
      </c>
      <c r="H31" s="403">
        <v>0</v>
      </c>
      <c r="I31" s="403">
        <v>0</v>
      </c>
      <c r="J31" s="403">
        <v>0</v>
      </c>
      <c r="K31" s="403">
        <v>0</v>
      </c>
      <c r="L31" s="403">
        <v>0</v>
      </c>
      <c r="M31" s="403">
        <v>0</v>
      </c>
      <c r="N31" s="403">
        <v>0</v>
      </c>
      <c r="O31" s="403">
        <v>0</v>
      </c>
      <c r="P31" s="403">
        <v>0</v>
      </c>
      <c r="Q31" s="403">
        <v>0</v>
      </c>
      <c r="R31" s="403">
        <v>0</v>
      </c>
      <c r="S31" s="403">
        <v>0</v>
      </c>
      <c r="T31" s="403">
        <v>0</v>
      </c>
      <c r="U31" s="403">
        <v>0</v>
      </c>
      <c r="V31" s="403">
        <v>0</v>
      </c>
      <c r="W31" s="403">
        <v>0</v>
      </c>
      <c r="X31" s="403">
        <v>0</v>
      </c>
      <c r="Y31" s="403">
        <v>0</v>
      </c>
      <c r="Z31" s="403">
        <v>0</v>
      </c>
      <c r="AA31" s="403">
        <v>0</v>
      </c>
      <c r="AB31" s="403">
        <v>0</v>
      </c>
      <c r="AC31" s="403">
        <v>0</v>
      </c>
      <c r="AD31" s="403">
        <v>0</v>
      </c>
      <c r="AE31" s="403">
        <v>0</v>
      </c>
      <c r="AF31" s="403">
        <v>0</v>
      </c>
      <c r="AG31" s="403">
        <v>0</v>
      </c>
      <c r="AH31" s="403">
        <f>SUM(AH32:AH33)</f>
        <v>0</v>
      </c>
      <c r="AI31" s="403">
        <f t="shared" ref="AI31:AY31" si="18">SUM(AI32:AI33)</f>
        <v>3</v>
      </c>
      <c r="AJ31" s="403">
        <f t="shared" si="18"/>
        <v>10</v>
      </c>
      <c r="AK31" s="403">
        <f t="shared" si="18"/>
        <v>26</v>
      </c>
      <c r="AL31" s="403">
        <f t="shared" si="18"/>
        <v>53</v>
      </c>
      <c r="AM31" s="403">
        <f t="shared" si="18"/>
        <v>67</v>
      </c>
      <c r="AN31" s="403">
        <f t="shared" si="18"/>
        <v>100</v>
      </c>
      <c r="AO31" s="403">
        <f t="shared" si="18"/>
        <v>127</v>
      </c>
      <c r="AP31" s="403">
        <f t="shared" si="18"/>
        <v>193.446</v>
      </c>
      <c r="AQ31" s="403">
        <f t="shared" si="18"/>
        <v>261.20999999999998</v>
      </c>
      <c r="AR31" s="403">
        <f t="shared" si="18"/>
        <v>333.20899999999995</v>
      </c>
      <c r="AS31" s="403">
        <f t="shared" si="18"/>
        <v>435.68200000000002</v>
      </c>
      <c r="AT31" s="403">
        <f t="shared" si="18"/>
        <v>571.06700000000001</v>
      </c>
      <c r="AU31" s="403">
        <f t="shared" si="18"/>
        <v>790.95899999999995</v>
      </c>
      <c r="AV31" s="403">
        <f t="shared" si="18"/>
        <v>989.77700000000004</v>
      </c>
      <c r="AW31" s="403">
        <f t="shared" si="18"/>
        <v>1234.896</v>
      </c>
      <c r="AX31" s="403">
        <f t="shared" si="18"/>
        <v>1442.7860000000001</v>
      </c>
      <c r="AY31" s="403">
        <f t="shared" si="18"/>
        <v>51.029999999999994</v>
      </c>
      <c r="AZ31" s="403">
        <v>0</v>
      </c>
      <c r="BA31" s="403">
        <v>0</v>
      </c>
      <c r="BB31" s="403">
        <v>0</v>
      </c>
      <c r="BC31" s="403">
        <v>0</v>
      </c>
      <c r="BD31" s="403">
        <v>0</v>
      </c>
      <c r="BE31" s="403">
        <v>0</v>
      </c>
      <c r="BF31" s="403">
        <v>0</v>
      </c>
      <c r="BG31" s="403">
        <v>0</v>
      </c>
      <c r="BH31" s="403">
        <v>0</v>
      </c>
      <c r="BI31" s="403">
        <v>0</v>
      </c>
      <c r="BJ31" s="403">
        <v>0</v>
      </c>
      <c r="BK31" s="403">
        <v>0</v>
      </c>
      <c r="BL31" s="403">
        <v>0</v>
      </c>
      <c r="BM31" s="403">
        <v>0</v>
      </c>
      <c r="BN31" s="403">
        <v>0</v>
      </c>
      <c r="BO31" s="403">
        <v>0</v>
      </c>
      <c r="BP31" s="403">
        <v>0</v>
      </c>
      <c r="BQ31" s="403">
        <v>0</v>
      </c>
      <c r="BR31" s="403">
        <v>0</v>
      </c>
      <c r="BS31" s="403">
        <v>0</v>
      </c>
      <c r="BT31" s="403">
        <v>0</v>
      </c>
      <c r="BU31" s="403">
        <v>0</v>
      </c>
      <c r="BV31" s="403">
        <v>0</v>
      </c>
      <c r="BW31" s="403">
        <v>0</v>
      </c>
      <c r="BX31" s="403">
        <v>0</v>
      </c>
      <c r="BY31" s="403">
        <v>0</v>
      </c>
      <c r="BZ31" s="404">
        <v>0</v>
      </c>
    </row>
    <row r="32" spans="1:78" x14ac:dyDescent="0.2">
      <c r="A32" s="305"/>
      <c r="B32" s="407" t="s">
        <v>326</v>
      </c>
      <c r="C32" s="62"/>
      <c r="D32" s="403">
        <v>0</v>
      </c>
      <c r="E32" s="403">
        <v>0</v>
      </c>
      <c r="F32" s="403">
        <v>0</v>
      </c>
      <c r="G32" s="403">
        <v>0</v>
      </c>
      <c r="H32" s="403">
        <v>0</v>
      </c>
      <c r="I32" s="403">
        <v>0</v>
      </c>
      <c r="J32" s="403">
        <v>0</v>
      </c>
      <c r="K32" s="403">
        <v>0</v>
      </c>
      <c r="L32" s="403">
        <v>0</v>
      </c>
      <c r="M32" s="403">
        <v>0</v>
      </c>
      <c r="N32" s="403">
        <v>0</v>
      </c>
      <c r="O32" s="403">
        <v>0</v>
      </c>
      <c r="P32" s="403">
        <v>0</v>
      </c>
      <c r="Q32" s="403">
        <v>0</v>
      </c>
      <c r="R32" s="403">
        <v>0</v>
      </c>
      <c r="S32" s="403">
        <v>0</v>
      </c>
      <c r="T32" s="403">
        <v>0</v>
      </c>
      <c r="U32" s="403">
        <v>0</v>
      </c>
      <c r="V32" s="403">
        <v>0</v>
      </c>
      <c r="W32" s="403">
        <v>0</v>
      </c>
      <c r="X32" s="403">
        <v>0</v>
      </c>
      <c r="Y32" s="403">
        <v>0</v>
      </c>
      <c r="Z32" s="403">
        <v>0</v>
      </c>
      <c r="AA32" s="403">
        <v>0</v>
      </c>
      <c r="AB32" s="403">
        <v>0</v>
      </c>
      <c r="AC32" s="403">
        <v>0</v>
      </c>
      <c r="AD32" s="403">
        <v>0</v>
      </c>
      <c r="AE32" s="403">
        <v>0</v>
      </c>
      <c r="AF32" s="403">
        <v>0</v>
      </c>
      <c r="AG32" s="403">
        <v>0</v>
      </c>
      <c r="AH32" s="403">
        <v>0</v>
      </c>
      <c r="AI32" s="403">
        <v>2.8974368625987705</v>
      </c>
      <c r="AJ32" s="403">
        <v>9.6609895148372367</v>
      </c>
      <c r="AK32" s="403">
        <v>25.117688783350097</v>
      </c>
      <c r="AL32" s="403">
        <v>51.162549786587917</v>
      </c>
      <c r="AM32" s="403">
        <v>64.624510381642168</v>
      </c>
      <c r="AN32" s="403">
        <v>96.125074410163435</v>
      </c>
      <c r="AO32" s="403">
        <v>121.31348922174391</v>
      </c>
      <c r="AP32" s="403">
        <v>183.4891118201582</v>
      </c>
      <c r="AQ32" s="403">
        <v>245.98525168976292</v>
      </c>
      <c r="AR32" s="403">
        <v>311.65002502751975</v>
      </c>
      <c r="AS32" s="403">
        <v>404.55730617143536</v>
      </c>
      <c r="AT32" s="403">
        <v>526.74289399371503</v>
      </c>
      <c r="AU32" s="403">
        <v>727.27916232282041</v>
      </c>
      <c r="AV32" s="403">
        <v>911.30117816056713</v>
      </c>
      <c r="AW32" s="403">
        <v>1137.0936137204967</v>
      </c>
      <c r="AX32" s="403">
        <v>1326.7305100097926</v>
      </c>
      <c r="AY32" s="403">
        <v>46.925225172547911</v>
      </c>
      <c r="AZ32" s="403">
        <v>0</v>
      </c>
      <c r="BA32" s="403">
        <v>0</v>
      </c>
      <c r="BB32" s="403">
        <v>0</v>
      </c>
      <c r="BC32" s="403">
        <v>0</v>
      </c>
      <c r="BD32" s="403">
        <v>0</v>
      </c>
      <c r="BE32" s="403">
        <v>0</v>
      </c>
      <c r="BF32" s="403">
        <v>0</v>
      </c>
      <c r="BG32" s="403">
        <v>0</v>
      </c>
      <c r="BH32" s="403">
        <v>0</v>
      </c>
      <c r="BI32" s="403">
        <v>0</v>
      </c>
      <c r="BJ32" s="403">
        <v>0</v>
      </c>
      <c r="BK32" s="403">
        <v>0</v>
      </c>
      <c r="BL32" s="403">
        <v>0</v>
      </c>
      <c r="BM32" s="403">
        <v>0</v>
      </c>
      <c r="BN32" s="403">
        <v>0</v>
      </c>
      <c r="BO32" s="403">
        <v>0</v>
      </c>
      <c r="BP32" s="403">
        <v>0</v>
      </c>
      <c r="BQ32" s="403">
        <v>0</v>
      </c>
      <c r="BR32" s="403">
        <v>0</v>
      </c>
      <c r="BS32" s="403">
        <v>0</v>
      </c>
      <c r="BT32" s="403">
        <v>0</v>
      </c>
      <c r="BU32" s="403">
        <v>0</v>
      </c>
      <c r="BV32" s="403">
        <v>0</v>
      </c>
      <c r="BW32" s="403">
        <v>0</v>
      </c>
      <c r="BX32" s="403">
        <v>0</v>
      </c>
      <c r="BY32" s="403">
        <v>0</v>
      </c>
      <c r="BZ32" s="404">
        <v>0</v>
      </c>
    </row>
    <row r="33" spans="1:78" x14ac:dyDescent="0.2">
      <c r="A33" s="305"/>
      <c r="B33" s="407" t="s">
        <v>325</v>
      </c>
      <c r="C33" s="62"/>
      <c r="D33" s="403">
        <v>0</v>
      </c>
      <c r="E33" s="403">
        <v>0</v>
      </c>
      <c r="F33" s="403">
        <v>0</v>
      </c>
      <c r="G33" s="403">
        <v>0</v>
      </c>
      <c r="H33" s="403">
        <v>0</v>
      </c>
      <c r="I33" s="403">
        <v>0</v>
      </c>
      <c r="J33" s="403">
        <v>0</v>
      </c>
      <c r="K33" s="403">
        <v>0</v>
      </c>
      <c r="L33" s="403">
        <v>0</v>
      </c>
      <c r="M33" s="403">
        <v>0</v>
      </c>
      <c r="N33" s="403">
        <v>0</v>
      </c>
      <c r="O33" s="403">
        <v>0</v>
      </c>
      <c r="P33" s="403">
        <v>0</v>
      </c>
      <c r="Q33" s="403">
        <v>0</v>
      </c>
      <c r="R33" s="403">
        <v>0</v>
      </c>
      <c r="S33" s="403">
        <v>0</v>
      </c>
      <c r="T33" s="403">
        <v>0</v>
      </c>
      <c r="U33" s="403">
        <v>0</v>
      </c>
      <c r="V33" s="403">
        <v>0</v>
      </c>
      <c r="W33" s="403">
        <v>0</v>
      </c>
      <c r="X33" s="403">
        <v>0</v>
      </c>
      <c r="Y33" s="403">
        <v>0</v>
      </c>
      <c r="Z33" s="403">
        <v>0</v>
      </c>
      <c r="AA33" s="403">
        <v>0</v>
      </c>
      <c r="AB33" s="403">
        <v>0</v>
      </c>
      <c r="AC33" s="403">
        <v>0</v>
      </c>
      <c r="AD33" s="403">
        <v>0</v>
      </c>
      <c r="AE33" s="403">
        <v>0</v>
      </c>
      <c r="AF33" s="403">
        <v>0</v>
      </c>
      <c r="AG33" s="403">
        <v>0</v>
      </c>
      <c r="AH33" s="403">
        <v>0</v>
      </c>
      <c r="AI33" s="403">
        <v>0.10256313740122944</v>
      </c>
      <c r="AJ33" s="403">
        <v>0.339010485162763</v>
      </c>
      <c r="AK33" s="403">
        <v>0.88231121664990164</v>
      </c>
      <c r="AL33" s="403">
        <v>1.8374502134120854</v>
      </c>
      <c r="AM33" s="403">
        <v>2.3754896183578387</v>
      </c>
      <c r="AN33" s="403">
        <v>3.874925589836558</v>
      </c>
      <c r="AO33" s="403">
        <v>5.6865107782560864</v>
      </c>
      <c r="AP33" s="403">
        <v>9.9568881798417888</v>
      </c>
      <c r="AQ33" s="403">
        <v>15.224748310237054</v>
      </c>
      <c r="AR33" s="403">
        <v>21.558974972480229</v>
      </c>
      <c r="AS33" s="403">
        <v>31.124693828564666</v>
      </c>
      <c r="AT33" s="403">
        <v>44.324106006285028</v>
      </c>
      <c r="AU33" s="403">
        <v>63.679837677179577</v>
      </c>
      <c r="AV33" s="403">
        <v>78.475821839432896</v>
      </c>
      <c r="AW33" s="403">
        <v>97.802386279503267</v>
      </c>
      <c r="AX33" s="403">
        <v>116.05548999020743</v>
      </c>
      <c r="AY33" s="403">
        <v>4.1047748274520854</v>
      </c>
      <c r="AZ33" s="403">
        <v>0</v>
      </c>
      <c r="BA33" s="403">
        <v>0</v>
      </c>
      <c r="BB33" s="403">
        <v>0</v>
      </c>
      <c r="BC33" s="403">
        <v>0</v>
      </c>
      <c r="BD33" s="403">
        <v>0</v>
      </c>
      <c r="BE33" s="403">
        <v>0</v>
      </c>
      <c r="BF33" s="403">
        <v>0</v>
      </c>
      <c r="BG33" s="403">
        <v>0</v>
      </c>
      <c r="BH33" s="403">
        <v>0</v>
      </c>
      <c r="BI33" s="403">
        <v>0</v>
      </c>
      <c r="BJ33" s="403">
        <v>0</v>
      </c>
      <c r="BK33" s="403">
        <v>0</v>
      </c>
      <c r="BL33" s="403">
        <v>0</v>
      </c>
      <c r="BM33" s="403">
        <v>0</v>
      </c>
      <c r="BN33" s="403">
        <v>0</v>
      </c>
      <c r="BO33" s="403">
        <v>0</v>
      </c>
      <c r="BP33" s="403">
        <v>0</v>
      </c>
      <c r="BQ33" s="403">
        <v>0</v>
      </c>
      <c r="BR33" s="403">
        <v>0</v>
      </c>
      <c r="BS33" s="403">
        <v>0</v>
      </c>
      <c r="BT33" s="403">
        <v>0</v>
      </c>
      <c r="BU33" s="403">
        <v>0</v>
      </c>
      <c r="BV33" s="403">
        <v>0</v>
      </c>
      <c r="BW33" s="403">
        <v>0</v>
      </c>
      <c r="BX33" s="403">
        <v>0</v>
      </c>
      <c r="BY33" s="403">
        <v>0</v>
      </c>
      <c r="BZ33" s="404">
        <v>0</v>
      </c>
    </row>
    <row r="34" spans="1:78" s="230" customFormat="1" ht="26.25" customHeight="1" x14ac:dyDescent="0.25">
      <c r="B34" s="224" t="s">
        <v>172</v>
      </c>
      <c r="C34" s="222"/>
      <c r="D34" s="399">
        <v>43.5</v>
      </c>
      <c r="E34" s="399">
        <v>65.5</v>
      </c>
      <c r="F34" s="399">
        <v>68.599999999999994</v>
      </c>
      <c r="G34" s="399">
        <v>63.3</v>
      </c>
      <c r="H34" s="399">
        <v>79.2</v>
      </c>
      <c r="I34" s="399">
        <v>84.9</v>
      </c>
      <c r="J34" s="399">
        <v>84.5</v>
      </c>
      <c r="K34" s="399">
        <v>99.6</v>
      </c>
      <c r="L34" s="399">
        <v>96.7</v>
      </c>
      <c r="M34" s="399">
        <v>111.4</v>
      </c>
      <c r="N34" s="399">
        <v>133.5</v>
      </c>
      <c r="O34" s="399">
        <v>130.6</v>
      </c>
      <c r="P34" s="399">
        <v>135</v>
      </c>
      <c r="Q34" s="399">
        <v>154.6</v>
      </c>
      <c r="R34" s="399">
        <v>161.5</v>
      </c>
      <c r="S34" s="399">
        <v>191.4</v>
      </c>
      <c r="T34" s="399">
        <v>200.9</v>
      </c>
      <c r="U34" s="399">
        <v>248.5</v>
      </c>
      <c r="V34" s="399">
        <v>261.8</v>
      </c>
      <c r="W34" s="399">
        <v>322.89999999999998</v>
      </c>
      <c r="X34" s="399">
        <v>348.4</v>
      </c>
      <c r="Y34" s="399">
        <v>382.7</v>
      </c>
      <c r="Z34" s="399">
        <v>373.7</v>
      </c>
      <c r="AA34" s="399">
        <v>322.7</v>
      </c>
      <c r="AB34" s="399">
        <v>290.60000000000002</v>
      </c>
      <c r="AC34" s="399">
        <v>306.26799999999997</v>
      </c>
      <c r="AD34" s="399">
        <v>345.32</v>
      </c>
      <c r="AE34" s="399">
        <v>425.15600000000001</v>
      </c>
      <c r="AF34" s="399">
        <v>496.142</v>
      </c>
      <c r="AG34" s="399">
        <v>585.375</v>
      </c>
      <c r="AH34" s="399">
        <f>SUM(AH35:AH36)</f>
        <v>696</v>
      </c>
      <c r="AI34" s="399">
        <f t="shared" ref="AI34:BZ34" si="19">SUM(AI35:AI36)</f>
        <v>655</v>
      </c>
      <c r="AJ34" s="399">
        <f t="shared" si="19"/>
        <v>654</v>
      </c>
      <c r="AK34" s="399">
        <f t="shared" si="19"/>
        <v>680</v>
      </c>
      <c r="AL34" s="399">
        <f t="shared" si="19"/>
        <v>554</v>
      </c>
      <c r="AM34" s="399">
        <f t="shared" si="19"/>
        <v>265</v>
      </c>
      <c r="AN34" s="399">
        <f t="shared" si="19"/>
        <v>279</v>
      </c>
      <c r="AO34" s="399">
        <f t="shared" si="19"/>
        <v>276</v>
      </c>
      <c r="AP34" s="399">
        <f t="shared" si="19"/>
        <v>179</v>
      </c>
      <c r="AQ34" s="399">
        <f t="shared" si="19"/>
        <v>193.001</v>
      </c>
      <c r="AR34" s="399">
        <f t="shared" si="19"/>
        <v>191.96</v>
      </c>
      <c r="AS34" s="399">
        <f t="shared" si="19"/>
        <v>203.69200000000001</v>
      </c>
      <c r="AT34" s="399">
        <f t="shared" si="19"/>
        <v>216.292</v>
      </c>
      <c r="AU34" s="399">
        <f t="shared" si="19"/>
        <v>273.512</v>
      </c>
      <c r="AV34" s="399">
        <f t="shared" si="19"/>
        <v>364</v>
      </c>
      <c r="AW34" s="399">
        <f t="shared" si="19"/>
        <v>365</v>
      </c>
      <c r="AX34" s="399">
        <f t="shared" si="19"/>
        <v>341.84</v>
      </c>
      <c r="AY34" s="399">
        <f t="shared" si="19"/>
        <v>12</v>
      </c>
      <c r="AZ34" s="399">
        <f t="shared" si="19"/>
        <v>0</v>
      </c>
      <c r="BA34" s="399">
        <f t="shared" si="19"/>
        <v>0</v>
      </c>
      <c r="BB34" s="399">
        <f t="shared" si="19"/>
        <v>0</v>
      </c>
      <c r="BC34" s="399">
        <f t="shared" si="19"/>
        <v>0</v>
      </c>
      <c r="BD34" s="399">
        <f t="shared" si="19"/>
        <v>0</v>
      </c>
      <c r="BE34" s="399">
        <f t="shared" si="19"/>
        <v>0</v>
      </c>
      <c r="BF34" s="399">
        <f t="shared" si="19"/>
        <v>0</v>
      </c>
      <c r="BG34" s="399">
        <f t="shared" si="19"/>
        <v>0</v>
      </c>
      <c r="BH34" s="399">
        <f t="shared" si="19"/>
        <v>0</v>
      </c>
      <c r="BI34" s="399">
        <f t="shared" si="19"/>
        <v>0</v>
      </c>
      <c r="BJ34" s="399">
        <f t="shared" si="19"/>
        <v>0</v>
      </c>
      <c r="BK34" s="399">
        <f t="shared" si="19"/>
        <v>0</v>
      </c>
      <c r="BL34" s="399">
        <f t="shared" si="19"/>
        <v>0</v>
      </c>
      <c r="BM34" s="399">
        <f t="shared" si="19"/>
        <v>0</v>
      </c>
      <c r="BN34" s="399">
        <f t="shared" si="19"/>
        <v>0</v>
      </c>
      <c r="BO34" s="399">
        <f t="shared" si="19"/>
        <v>0</v>
      </c>
      <c r="BP34" s="399">
        <f t="shared" si="19"/>
        <v>0</v>
      </c>
      <c r="BQ34" s="399">
        <f t="shared" si="19"/>
        <v>0</v>
      </c>
      <c r="BR34" s="399">
        <f t="shared" si="19"/>
        <v>0</v>
      </c>
      <c r="BS34" s="399">
        <f t="shared" si="19"/>
        <v>0</v>
      </c>
      <c r="BT34" s="399">
        <f t="shared" si="19"/>
        <v>0</v>
      </c>
      <c r="BU34" s="399">
        <f t="shared" si="19"/>
        <v>0</v>
      </c>
      <c r="BV34" s="399">
        <f t="shared" si="19"/>
        <v>0</v>
      </c>
      <c r="BW34" s="399">
        <f t="shared" si="19"/>
        <v>0</v>
      </c>
      <c r="BX34" s="399">
        <f t="shared" si="19"/>
        <v>0</v>
      </c>
      <c r="BY34" s="399">
        <f t="shared" si="19"/>
        <v>0</v>
      </c>
      <c r="BZ34" s="400">
        <f t="shared" si="19"/>
        <v>0</v>
      </c>
    </row>
    <row r="35" spans="1:78" x14ac:dyDescent="0.2">
      <c r="A35" s="305"/>
      <c r="B35" s="321" t="s">
        <v>326</v>
      </c>
      <c r="C35" s="62"/>
      <c r="D35" s="403">
        <v>0</v>
      </c>
      <c r="E35" s="403">
        <v>0</v>
      </c>
      <c r="F35" s="403">
        <v>0</v>
      </c>
      <c r="G35" s="403">
        <v>0</v>
      </c>
      <c r="H35" s="403">
        <v>0</v>
      </c>
      <c r="I35" s="403">
        <v>0</v>
      </c>
      <c r="J35" s="403">
        <v>0</v>
      </c>
      <c r="K35" s="403">
        <v>0</v>
      </c>
      <c r="L35" s="403">
        <v>0</v>
      </c>
      <c r="M35" s="403">
        <v>0</v>
      </c>
      <c r="N35" s="403">
        <v>0</v>
      </c>
      <c r="O35" s="403">
        <v>0</v>
      </c>
      <c r="P35" s="403">
        <v>0</v>
      </c>
      <c r="Q35" s="403">
        <v>0</v>
      </c>
      <c r="R35" s="403">
        <v>0</v>
      </c>
      <c r="S35" s="403">
        <v>0</v>
      </c>
      <c r="T35" s="403">
        <v>0</v>
      </c>
      <c r="U35" s="403">
        <v>0</v>
      </c>
      <c r="V35" s="403">
        <v>0</v>
      </c>
      <c r="W35" s="403">
        <v>0</v>
      </c>
      <c r="X35" s="403">
        <v>0</v>
      </c>
      <c r="Y35" s="403">
        <v>0</v>
      </c>
      <c r="Z35" s="403">
        <v>0</v>
      </c>
      <c r="AA35" s="403">
        <v>0</v>
      </c>
      <c r="AB35" s="403">
        <v>0</v>
      </c>
      <c r="AC35" s="403">
        <v>0</v>
      </c>
      <c r="AD35" s="403">
        <v>0</v>
      </c>
      <c r="AE35" s="403">
        <v>0</v>
      </c>
      <c r="AF35" s="403">
        <v>0</v>
      </c>
      <c r="AG35" s="403">
        <v>0</v>
      </c>
      <c r="AH35" s="403">
        <v>692.06779661016947</v>
      </c>
      <c r="AI35" s="403">
        <v>651.10284251412429</v>
      </c>
      <c r="AJ35" s="403">
        <v>650.38790467625904</v>
      </c>
      <c r="AK35" s="403">
        <v>676.92556782599399</v>
      </c>
      <c r="AL35" s="403">
        <v>552.13472446683784</v>
      </c>
      <c r="AM35" s="403">
        <v>263.61462111751996</v>
      </c>
      <c r="AN35" s="403">
        <v>276.69102132243557</v>
      </c>
      <c r="AO35" s="403">
        <v>274.81545064377684</v>
      </c>
      <c r="AP35" s="403">
        <v>178.54797979797979</v>
      </c>
      <c r="AQ35" s="403">
        <v>192.06056974676341</v>
      </c>
      <c r="AR35" s="403">
        <v>190.63684421681606</v>
      </c>
      <c r="AS35" s="403">
        <v>201.85271023236854</v>
      </c>
      <c r="AT35" s="403">
        <v>214.42086405082213</v>
      </c>
      <c r="AU35" s="403">
        <v>271.85824636591479</v>
      </c>
      <c r="AV35" s="403">
        <v>362.03859649122808</v>
      </c>
      <c r="AW35" s="403">
        <v>362.42036586127239</v>
      </c>
      <c r="AX35" s="403">
        <v>340.62348754448396</v>
      </c>
      <c r="AY35" s="403">
        <v>11.957295373665481</v>
      </c>
      <c r="AZ35" s="403">
        <v>0</v>
      </c>
      <c r="BA35" s="403">
        <v>0</v>
      </c>
      <c r="BB35" s="403">
        <v>0</v>
      </c>
      <c r="BC35" s="403">
        <v>0</v>
      </c>
      <c r="BD35" s="403">
        <v>0</v>
      </c>
      <c r="BE35" s="403">
        <v>0</v>
      </c>
      <c r="BF35" s="403">
        <v>0</v>
      </c>
      <c r="BG35" s="403">
        <v>0</v>
      </c>
      <c r="BH35" s="403">
        <v>0</v>
      </c>
      <c r="BI35" s="403">
        <v>0</v>
      </c>
      <c r="BJ35" s="403">
        <v>0</v>
      </c>
      <c r="BK35" s="403">
        <v>0</v>
      </c>
      <c r="BL35" s="403">
        <v>0</v>
      </c>
      <c r="BM35" s="403">
        <v>0</v>
      </c>
      <c r="BN35" s="403">
        <v>0</v>
      </c>
      <c r="BO35" s="403">
        <v>0</v>
      </c>
      <c r="BP35" s="403">
        <v>0</v>
      </c>
      <c r="BQ35" s="403">
        <v>0</v>
      </c>
      <c r="BR35" s="403">
        <v>0</v>
      </c>
      <c r="BS35" s="403">
        <v>0</v>
      </c>
      <c r="BT35" s="403">
        <v>0</v>
      </c>
      <c r="BU35" s="403">
        <v>0</v>
      </c>
      <c r="BV35" s="403">
        <v>0</v>
      </c>
      <c r="BW35" s="403">
        <v>0</v>
      </c>
      <c r="BX35" s="403">
        <v>0</v>
      </c>
      <c r="BY35" s="403">
        <v>0</v>
      </c>
      <c r="BZ35" s="404">
        <v>0</v>
      </c>
    </row>
    <row r="36" spans="1:78" x14ac:dyDescent="0.2">
      <c r="A36" s="305"/>
      <c r="B36" s="321" t="s">
        <v>325</v>
      </c>
      <c r="C36" s="62"/>
      <c r="D36" s="403">
        <v>0</v>
      </c>
      <c r="E36" s="403">
        <v>0</v>
      </c>
      <c r="F36" s="403">
        <v>0</v>
      </c>
      <c r="G36" s="403">
        <v>0</v>
      </c>
      <c r="H36" s="403">
        <v>0</v>
      </c>
      <c r="I36" s="403">
        <v>0</v>
      </c>
      <c r="J36" s="403">
        <v>0</v>
      </c>
      <c r="K36" s="403">
        <v>0</v>
      </c>
      <c r="L36" s="403">
        <v>0</v>
      </c>
      <c r="M36" s="403">
        <v>0</v>
      </c>
      <c r="N36" s="403">
        <v>0</v>
      </c>
      <c r="O36" s="403">
        <v>0</v>
      </c>
      <c r="P36" s="403">
        <v>0</v>
      </c>
      <c r="Q36" s="403">
        <v>0</v>
      </c>
      <c r="R36" s="403">
        <v>0</v>
      </c>
      <c r="S36" s="403">
        <v>0</v>
      </c>
      <c r="T36" s="403">
        <v>0</v>
      </c>
      <c r="U36" s="403">
        <v>0</v>
      </c>
      <c r="V36" s="403">
        <v>0</v>
      </c>
      <c r="W36" s="403">
        <v>0</v>
      </c>
      <c r="X36" s="403">
        <v>0</v>
      </c>
      <c r="Y36" s="403">
        <v>0</v>
      </c>
      <c r="Z36" s="403">
        <v>0</v>
      </c>
      <c r="AA36" s="403">
        <v>0</v>
      </c>
      <c r="AB36" s="403">
        <v>0</v>
      </c>
      <c r="AC36" s="403">
        <v>0</v>
      </c>
      <c r="AD36" s="403">
        <v>0</v>
      </c>
      <c r="AE36" s="403">
        <v>0</v>
      </c>
      <c r="AF36" s="403">
        <v>0</v>
      </c>
      <c r="AG36" s="403">
        <v>0</v>
      </c>
      <c r="AH36" s="403">
        <v>3.9322033898305087</v>
      </c>
      <c r="AI36" s="403">
        <v>3.8971574858757063</v>
      </c>
      <c r="AJ36" s="403">
        <v>3.6120953237410074</v>
      </c>
      <c r="AK36" s="403">
        <v>3.0744321740060183</v>
      </c>
      <c r="AL36" s="403">
        <v>1.8652755331622144</v>
      </c>
      <c r="AM36" s="403">
        <v>1.3853788824800299</v>
      </c>
      <c r="AN36" s="403">
        <v>2.3089786775644203</v>
      </c>
      <c r="AO36" s="403">
        <v>1.1845493562231759</v>
      </c>
      <c r="AP36" s="403">
        <v>0.45202020202020204</v>
      </c>
      <c r="AQ36" s="403">
        <v>0.94043025323659124</v>
      </c>
      <c r="AR36" s="403">
        <v>1.3231557831839522</v>
      </c>
      <c r="AS36" s="403">
        <v>1.8392897676314719</v>
      </c>
      <c r="AT36" s="403">
        <v>1.8711359491778774</v>
      </c>
      <c r="AU36" s="403">
        <v>1.653753634085213</v>
      </c>
      <c r="AV36" s="403">
        <v>1.9614035087719299</v>
      </c>
      <c r="AW36" s="403">
        <v>2.5796341387276018</v>
      </c>
      <c r="AX36" s="403">
        <v>1.2165124555160141</v>
      </c>
      <c r="AY36" s="403">
        <v>4.2704626334519574E-2</v>
      </c>
      <c r="AZ36" s="403">
        <v>0</v>
      </c>
      <c r="BA36" s="403">
        <v>0</v>
      </c>
      <c r="BB36" s="403">
        <v>0</v>
      </c>
      <c r="BC36" s="403">
        <v>0</v>
      </c>
      <c r="BD36" s="403">
        <v>0</v>
      </c>
      <c r="BE36" s="403">
        <v>0</v>
      </c>
      <c r="BF36" s="403">
        <v>0</v>
      </c>
      <c r="BG36" s="403">
        <v>0</v>
      </c>
      <c r="BH36" s="403">
        <v>0</v>
      </c>
      <c r="BI36" s="403">
        <v>0</v>
      </c>
      <c r="BJ36" s="403">
        <v>0</v>
      </c>
      <c r="BK36" s="403">
        <v>0</v>
      </c>
      <c r="BL36" s="403">
        <v>0</v>
      </c>
      <c r="BM36" s="403">
        <v>0</v>
      </c>
      <c r="BN36" s="403">
        <v>0</v>
      </c>
      <c r="BO36" s="403">
        <v>0</v>
      </c>
      <c r="BP36" s="403">
        <v>0</v>
      </c>
      <c r="BQ36" s="403">
        <v>0</v>
      </c>
      <c r="BR36" s="403">
        <v>0</v>
      </c>
      <c r="BS36" s="403">
        <v>0</v>
      </c>
      <c r="BT36" s="403">
        <v>0</v>
      </c>
      <c r="BU36" s="403">
        <v>0</v>
      </c>
      <c r="BV36" s="403">
        <v>0</v>
      </c>
      <c r="BW36" s="403">
        <v>0</v>
      </c>
      <c r="BX36" s="403">
        <v>0</v>
      </c>
      <c r="BY36" s="403">
        <v>0</v>
      </c>
      <c r="BZ36" s="404">
        <v>0</v>
      </c>
    </row>
    <row r="37" spans="1:78" s="230" customFormat="1" ht="25.5" customHeight="1" x14ac:dyDescent="0.25">
      <c r="A37" s="349"/>
      <c r="B37" s="89" t="s">
        <v>477</v>
      </c>
      <c r="C37" s="89"/>
      <c r="D37" s="399">
        <v>0</v>
      </c>
      <c r="E37" s="399">
        <v>0</v>
      </c>
      <c r="F37" s="399">
        <v>0</v>
      </c>
      <c r="G37" s="399">
        <v>0</v>
      </c>
      <c r="H37" s="399">
        <v>0</v>
      </c>
      <c r="I37" s="399">
        <v>0</v>
      </c>
      <c r="J37" s="399">
        <v>0</v>
      </c>
      <c r="K37" s="399">
        <v>0</v>
      </c>
      <c r="L37" s="399">
        <v>0</v>
      </c>
      <c r="M37" s="399">
        <v>0</v>
      </c>
      <c r="N37" s="399">
        <v>0</v>
      </c>
      <c r="O37" s="399">
        <v>0</v>
      </c>
      <c r="P37" s="399">
        <v>0</v>
      </c>
      <c r="Q37" s="399">
        <v>0</v>
      </c>
      <c r="R37" s="399">
        <v>0</v>
      </c>
      <c r="S37" s="399">
        <v>0</v>
      </c>
      <c r="T37" s="399">
        <v>0</v>
      </c>
      <c r="U37" s="399">
        <v>0</v>
      </c>
      <c r="V37" s="399">
        <v>0</v>
      </c>
      <c r="W37" s="399">
        <v>0</v>
      </c>
      <c r="X37" s="399">
        <v>0</v>
      </c>
      <c r="Y37" s="399">
        <v>0</v>
      </c>
      <c r="Z37" s="399">
        <v>0</v>
      </c>
      <c r="AA37" s="399">
        <v>0</v>
      </c>
      <c r="AB37" s="399">
        <v>0</v>
      </c>
      <c r="AC37" s="399">
        <v>0</v>
      </c>
      <c r="AD37" s="399">
        <v>0</v>
      </c>
      <c r="AE37" s="399">
        <v>11.6</v>
      </c>
      <c r="AF37" s="399">
        <v>33.9</v>
      </c>
      <c r="AG37" s="399">
        <v>44.5</v>
      </c>
      <c r="AH37" s="399">
        <f>SUM(AH38:AH39)</f>
        <v>69</v>
      </c>
      <c r="AI37" s="399">
        <f t="shared" ref="AI37:BZ37" si="20">SUM(AI38:AI39)</f>
        <v>85</v>
      </c>
      <c r="AJ37" s="399">
        <f t="shared" si="20"/>
        <v>108</v>
      </c>
      <c r="AK37" s="399">
        <f t="shared" si="20"/>
        <v>130</v>
      </c>
      <c r="AL37" s="399">
        <f t="shared" si="20"/>
        <v>154</v>
      </c>
      <c r="AM37" s="399">
        <f t="shared" si="20"/>
        <v>182</v>
      </c>
      <c r="AN37" s="399">
        <f t="shared" si="20"/>
        <v>236</v>
      </c>
      <c r="AO37" s="399">
        <f t="shared" si="20"/>
        <v>266</v>
      </c>
      <c r="AP37" s="399">
        <f t="shared" si="20"/>
        <v>285</v>
      </c>
      <c r="AQ37" s="399">
        <f t="shared" si="20"/>
        <v>295.17</v>
      </c>
      <c r="AR37" s="399">
        <f t="shared" si="20"/>
        <v>316.22399999999999</v>
      </c>
      <c r="AS37" s="399">
        <f t="shared" si="20"/>
        <v>345.99400000000003</v>
      </c>
      <c r="AT37" s="399">
        <f t="shared" si="20"/>
        <v>428.738</v>
      </c>
      <c r="AU37" s="399">
        <f t="shared" si="20"/>
        <v>596.20899999999983</v>
      </c>
      <c r="AV37" s="399">
        <f t="shared" si="20"/>
        <v>640.11500000000001</v>
      </c>
      <c r="AW37" s="399">
        <f t="shared" si="20"/>
        <v>703.23900000000003</v>
      </c>
      <c r="AX37" s="399">
        <f t="shared" si="20"/>
        <v>775.55</v>
      </c>
      <c r="AY37" s="399">
        <f t="shared" si="20"/>
        <v>820.41200000000003</v>
      </c>
      <c r="AZ37" s="399">
        <f t="shared" si="20"/>
        <v>905.78099999999995</v>
      </c>
      <c r="BA37" s="399">
        <f t="shared" si="20"/>
        <v>998.82600000000002</v>
      </c>
      <c r="BB37" s="399">
        <f t="shared" si="20"/>
        <v>984.22199999999998</v>
      </c>
      <c r="BC37" s="399">
        <f t="shared" si="20"/>
        <v>1006.239</v>
      </c>
      <c r="BD37" s="399">
        <f t="shared" si="20"/>
        <v>1014.208</v>
      </c>
      <c r="BE37" s="399">
        <f t="shared" si="20"/>
        <v>1039.6609860351221</v>
      </c>
      <c r="BF37" s="399">
        <f t="shared" si="20"/>
        <v>957.64443993986208</v>
      </c>
      <c r="BG37" s="399">
        <f t="shared" si="20"/>
        <v>936.04611806509195</v>
      </c>
      <c r="BH37" s="399">
        <f t="shared" si="20"/>
        <v>918.404</v>
      </c>
      <c r="BI37" s="399">
        <f t="shared" si="20"/>
        <v>900.21167600999991</v>
      </c>
      <c r="BJ37" s="399">
        <f t="shared" si="20"/>
        <v>903.50131326000019</v>
      </c>
      <c r="BK37" s="399">
        <f t="shared" si="20"/>
        <v>898.33186294287157</v>
      </c>
      <c r="BL37" s="399">
        <f t="shared" si="20"/>
        <v>887.43066767999994</v>
      </c>
      <c r="BM37" s="399">
        <f t="shared" si="20"/>
        <v>906.54925574000004</v>
      </c>
      <c r="BN37" s="399">
        <f t="shared" si="20"/>
        <v>888.26432449502204</v>
      </c>
      <c r="BO37" s="399">
        <f t="shared" si="20"/>
        <v>880.68628874000012</v>
      </c>
      <c r="BP37" s="399">
        <f t="shared" si="20"/>
        <v>886.86491193999996</v>
      </c>
      <c r="BQ37" s="399">
        <f t="shared" si="20"/>
        <v>859.72773397999993</v>
      </c>
      <c r="BR37" s="399">
        <f t="shared" si="20"/>
        <v>735.16706013999999</v>
      </c>
      <c r="BS37" s="399">
        <f t="shared" si="20"/>
        <v>469.59270565999998</v>
      </c>
      <c r="BT37" s="399">
        <f t="shared" si="20"/>
        <v>234.28937808999993</v>
      </c>
      <c r="BU37" s="399">
        <f t="shared" si="20"/>
        <v>117.78422597316742</v>
      </c>
      <c r="BV37" s="399">
        <f t="shared" si="20"/>
        <v>98.658877892165933</v>
      </c>
      <c r="BW37" s="399">
        <f t="shared" si="20"/>
        <v>95.637396909636408</v>
      </c>
      <c r="BX37" s="399">
        <f t="shared" si="20"/>
        <v>91.421017533075727</v>
      </c>
      <c r="BY37" s="399">
        <f t="shared" si="20"/>
        <v>87.430763349729375</v>
      </c>
      <c r="BZ37" s="400">
        <f t="shared" si="20"/>
        <v>83.263847415607017</v>
      </c>
    </row>
    <row r="38" spans="1:78" x14ac:dyDescent="0.2">
      <c r="B38" s="321" t="s">
        <v>326</v>
      </c>
      <c r="C38" s="321"/>
      <c r="D38" s="403">
        <v>0</v>
      </c>
      <c r="E38" s="403">
        <v>0</v>
      </c>
      <c r="F38" s="403">
        <v>0</v>
      </c>
      <c r="G38" s="403">
        <v>0</v>
      </c>
      <c r="H38" s="403">
        <v>0</v>
      </c>
      <c r="I38" s="403">
        <v>0</v>
      </c>
      <c r="J38" s="403">
        <v>0</v>
      </c>
      <c r="K38" s="403">
        <v>0</v>
      </c>
      <c r="L38" s="403">
        <v>0</v>
      </c>
      <c r="M38" s="403">
        <v>0</v>
      </c>
      <c r="N38" s="403">
        <v>0</v>
      </c>
      <c r="O38" s="403">
        <v>0</v>
      </c>
      <c r="P38" s="403">
        <v>0</v>
      </c>
      <c r="Q38" s="403">
        <v>0</v>
      </c>
      <c r="R38" s="403">
        <v>0</v>
      </c>
      <c r="S38" s="403">
        <v>0</v>
      </c>
      <c r="T38" s="403">
        <v>0</v>
      </c>
      <c r="U38" s="403">
        <v>0</v>
      </c>
      <c r="V38" s="403">
        <v>0</v>
      </c>
      <c r="W38" s="403">
        <v>0</v>
      </c>
      <c r="X38" s="403">
        <v>0</v>
      </c>
      <c r="Y38" s="403">
        <v>0</v>
      </c>
      <c r="Z38" s="403">
        <v>0</v>
      </c>
      <c r="AA38" s="403">
        <v>0</v>
      </c>
      <c r="AB38" s="403">
        <v>0</v>
      </c>
      <c r="AC38" s="403">
        <v>0</v>
      </c>
      <c r="AD38" s="403">
        <v>0</v>
      </c>
      <c r="AE38" s="403">
        <v>0</v>
      </c>
      <c r="AF38" s="403">
        <v>0</v>
      </c>
      <c r="AG38" s="403">
        <v>0</v>
      </c>
      <c r="AH38" s="403">
        <v>65.063615077455893</v>
      </c>
      <c r="AI38" s="403">
        <v>79.479739700042487</v>
      </c>
      <c r="AJ38" s="403">
        <v>99.580834840251342</v>
      </c>
      <c r="AK38" s="403">
        <v>118.59112985115947</v>
      </c>
      <c r="AL38" s="403">
        <v>139.73920084720251</v>
      </c>
      <c r="AM38" s="403">
        <v>164.50313614077683</v>
      </c>
      <c r="AN38" s="403">
        <v>212.71284119727849</v>
      </c>
      <c r="AO38" s="403">
        <v>238.91816166157855</v>
      </c>
      <c r="AP38" s="403">
        <v>254.25078624505122</v>
      </c>
      <c r="AQ38" s="403">
        <v>261.22874343482823</v>
      </c>
      <c r="AR38" s="403">
        <v>277.40848838548044</v>
      </c>
      <c r="AS38" s="403">
        <v>301.45498962625896</v>
      </c>
      <c r="AT38" s="403">
        <v>371.69112573456874</v>
      </c>
      <c r="AU38" s="403">
        <v>518.375122512399</v>
      </c>
      <c r="AV38" s="403">
        <v>547.65025616051685</v>
      </c>
      <c r="AW38" s="403">
        <v>599.38952382356536</v>
      </c>
      <c r="AX38" s="403">
        <v>668.19973532569691</v>
      </c>
      <c r="AY38" s="403">
        <v>709.36948030254121</v>
      </c>
      <c r="AZ38" s="403">
        <v>801.06839642781028</v>
      </c>
      <c r="BA38" s="403">
        <v>862.44303435481982</v>
      </c>
      <c r="BB38" s="403">
        <v>840.04033176203689</v>
      </c>
      <c r="BC38" s="403">
        <v>861.99389255607184</v>
      </c>
      <c r="BD38" s="403">
        <v>851.15599999999995</v>
      </c>
      <c r="BE38" s="403">
        <v>874.17398603512197</v>
      </c>
      <c r="BF38" s="403">
        <v>794.99319101826757</v>
      </c>
      <c r="BG38" s="403">
        <v>766.14312936370834</v>
      </c>
      <c r="BH38" s="403">
        <v>794.12099999999998</v>
      </c>
      <c r="BI38" s="403">
        <v>771.95111937118725</v>
      </c>
      <c r="BJ38" s="403">
        <v>768.33523924275994</v>
      </c>
      <c r="BK38" s="403">
        <v>697.57744277639608</v>
      </c>
      <c r="BL38" s="403">
        <v>711.89560463857492</v>
      </c>
      <c r="BM38" s="403">
        <v>723.31083959144485</v>
      </c>
      <c r="BN38" s="403">
        <v>718.27939070806326</v>
      </c>
      <c r="BO38" s="403">
        <v>711.3639340066137</v>
      </c>
      <c r="BP38" s="403">
        <v>727.39818972298963</v>
      </c>
      <c r="BQ38" s="403">
        <v>715.05321305721429</v>
      </c>
      <c r="BR38" s="403">
        <v>596.85802620084485</v>
      </c>
      <c r="BS38" s="403">
        <v>341.39509716401932</v>
      </c>
      <c r="BT38" s="403">
        <v>117.14944841175608</v>
      </c>
      <c r="BU38" s="403">
        <v>17.967437793910136</v>
      </c>
      <c r="BV38" s="403">
        <v>2.6151772197903695E-18</v>
      </c>
      <c r="BW38" s="403">
        <v>-6.4713398813754837E-18</v>
      </c>
      <c r="BX38" s="403">
        <v>2.2061421692213813E-18</v>
      </c>
      <c r="BY38" s="403">
        <v>0</v>
      </c>
      <c r="BZ38" s="404">
        <v>0</v>
      </c>
    </row>
    <row r="39" spans="1:78" x14ac:dyDescent="0.2">
      <c r="B39" s="321" t="s">
        <v>325</v>
      </c>
      <c r="C39" s="321"/>
      <c r="D39" s="403">
        <v>0</v>
      </c>
      <c r="E39" s="403">
        <v>0</v>
      </c>
      <c r="F39" s="403">
        <v>0</v>
      </c>
      <c r="G39" s="403">
        <v>0</v>
      </c>
      <c r="H39" s="403">
        <v>0</v>
      </c>
      <c r="I39" s="403">
        <v>0</v>
      </c>
      <c r="J39" s="403">
        <v>0</v>
      </c>
      <c r="K39" s="403">
        <v>0</v>
      </c>
      <c r="L39" s="403">
        <v>0</v>
      </c>
      <c r="M39" s="403">
        <v>0</v>
      </c>
      <c r="N39" s="403">
        <v>0</v>
      </c>
      <c r="O39" s="403">
        <v>0</v>
      </c>
      <c r="P39" s="403">
        <v>0</v>
      </c>
      <c r="Q39" s="403">
        <v>0</v>
      </c>
      <c r="R39" s="403">
        <v>0</v>
      </c>
      <c r="S39" s="403">
        <v>0</v>
      </c>
      <c r="T39" s="403">
        <v>0</v>
      </c>
      <c r="U39" s="403">
        <v>0</v>
      </c>
      <c r="V39" s="403">
        <v>0</v>
      </c>
      <c r="W39" s="403">
        <v>0</v>
      </c>
      <c r="X39" s="403">
        <v>0</v>
      </c>
      <c r="Y39" s="403">
        <v>0</v>
      </c>
      <c r="Z39" s="403">
        <v>0</v>
      </c>
      <c r="AA39" s="403">
        <v>0</v>
      </c>
      <c r="AB39" s="403">
        <v>0</v>
      </c>
      <c r="AC39" s="403">
        <v>0</v>
      </c>
      <c r="AD39" s="403">
        <v>0</v>
      </c>
      <c r="AE39" s="403">
        <v>0</v>
      </c>
      <c r="AF39" s="403">
        <v>0</v>
      </c>
      <c r="AG39" s="403">
        <v>0</v>
      </c>
      <c r="AH39" s="403">
        <v>3.9363849225441023</v>
      </c>
      <c r="AI39" s="403">
        <v>5.5202602999575197</v>
      </c>
      <c r="AJ39" s="403">
        <v>8.4191651597486601</v>
      </c>
      <c r="AK39" s="403">
        <v>11.40887014884054</v>
      </c>
      <c r="AL39" s="403">
        <v>14.260799152797492</v>
      </c>
      <c r="AM39" s="403">
        <v>17.496863859223165</v>
      </c>
      <c r="AN39" s="403">
        <v>23.287158802721503</v>
      </c>
      <c r="AO39" s="403">
        <v>27.081838338421456</v>
      </c>
      <c r="AP39" s="403">
        <v>30.749213754948787</v>
      </c>
      <c r="AQ39" s="403">
        <v>33.941256565171791</v>
      </c>
      <c r="AR39" s="403">
        <v>38.815511614519529</v>
      </c>
      <c r="AS39" s="403">
        <v>44.539010373741071</v>
      </c>
      <c r="AT39" s="403">
        <v>57.046874265431249</v>
      </c>
      <c r="AU39" s="403">
        <v>77.833877487600887</v>
      </c>
      <c r="AV39" s="403">
        <v>92.464743839483148</v>
      </c>
      <c r="AW39" s="403">
        <v>103.84947617643465</v>
      </c>
      <c r="AX39" s="403">
        <v>107.35026467430309</v>
      </c>
      <c r="AY39" s="403">
        <v>111.04251969745886</v>
      </c>
      <c r="AZ39" s="403">
        <v>104.71260357218971</v>
      </c>
      <c r="BA39" s="403">
        <v>136.38296564518024</v>
      </c>
      <c r="BB39" s="403">
        <v>144.18166823796307</v>
      </c>
      <c r="BC39" s="403">
        <v>144.24510744392822</v>
      </c>
      <c r="BD39" s="403">
        <v>163.05199999999999</v>
      </c>
      <c r="BE39" s="403">
        <v>165.48699999999999</v>
      </c>
      <c r="BF39" s="403">
        <v>162.65124892159454</v>
      </c>
      <c r="BG39" s="403">
        <v>169.90298870138361</v>
      </c>
      <c r="BH39" s="403">
        <v>124.283</v>
      </c>
      <c r="BI39" s="403">
        <v>128.26055663881266</v>
      </c>
      <c r="BJ39" s="403">
        <v>135.16607401724025</v>
      </c>
      <c r="BK39" s="403">
        <v>200.75442016647554</v>
      </c>
      <c r="BL39" s="403">
        <v>175.53506304142508</v>
      </c>
      <c r="BM39" s="403">
        <v>183.23841614855513</v>
      </c>
      <c r="BN39" s="403">
        <v>169.98493378695881</v>
      </c>
      <c r="BO39" s="403">
        <v>169.32235473338639</v>
      </c>
      <c r="BP39" s="403">
        <v>159.46672221701033</v>
      </c>
      <c r="BQ39" s="403">
        <v>144.67452092278563</v>
      </c>
      <c r="BR39" s="403">
        <v>138.30903393915511</v>
      </c>
      <c r="BS39" s="403">
        <v>128.19760849598063</v>
      </c>
      <c r="BT39" s="403">
        <v>117.13992967824385</v>
      </c>
      <c r="BU39" s="403">
        <v>99.816788179257287</v>
      </c>
      <c r="BV39" s="403">
        <v>98.658877892165933</v>
      </c>
      <c r="BW39" s="403">
        <v>95.637396909636408</v>
      </c>
      <c r="BX39" s="403">
        <v>91.421017533075727</v>
      </c>
      <c r="BY39" s="403">
        <v>87.430763349729375</v>
      </c>
      <c r="BZ39" s="404">
        <v>83.263847415607017</v>
      </c>
    </row>
    <row r="40" spans="1:78" ht="26.25" customHeight="1" x14ac:dyDescent="0.25">
      <c r="A40" s="305"/>
      <c r="B40" s="401" t="s">
        <v>478</v>
      </c>
      <c r="C40" s="411"/>
      <c r="D40" s="399">
        <f t="shared" ref="D40:Q40" si="21">SUM(D42:D43)</f>
        <v>0</v>
      </c>
      <c r="E40" s="399">
        <f t="shared" si="21"/>
        <v>0</v>
      </c>
      <c r="F40" s="399">
        <f t="shared" si="21"/>
        <v>0</v>
      </c>
      <c r="G40" s="399">
        <f t="shared" si="21"/>
        <v>0</v>
      </c>
      <c r="H40" s="399">
        <f t="shared" si="21"/>
        <v>0</v>
      </c>
      <c r="I40" s="399">
        <f t="shared" si="21"/>
        <v>0</v>
      </c>
      <c r="J40" s="399">
        <f t="shared" si="21"/>
        <v>0</v>
      </c>
      <c r="K40" s="399">
        <f t="shared" si="21"/>
        <v>0</v>
      </c>
      <c r="L40" s="399">
        <f t="shared" si="21"/>
        <v>0</v>
      </c>
      <c r="M40" s="399">
        <f t="shared" si="21"/>
        <v>0</v>
      </c>
      <c r="N40" s="399">
        <f t="shared" si="21"/>
        <v>0</v>
      </c>
      <c r="O40" s="399">
        <f t="shared" si="21"/>
        <v>0</v>
      </c>
      <c r="P40" s="399">
        <f t="shared" si="21"/>
        <v>0</v>
      </c>
      <c r="Q40" s="399">
        <f t="shared" si="21"/>
        <v>0</v>
      </c>
      <c r="R40" s="399">
        <f t="shared" ref="R40:BG40" si="22">SUM(R42:R43)</f>
        <v>0</v>
      </c>
      <c r="S40" s="399">
        <f t="shared" si="22"/>
        <v>0</v>
      </c>
      <c r="T40" s="399">
        <f t="shared" si="22"/>
        <v>0</v>
      </c>
      <c r="U40" s="399">
        <f t="shared" si="22"/>
        <v>0</v>
      </c>
      <c r="V40" s="399">
        <f t="shared" si="22"/>
        <v>0</v>
      </c>
      <c r="W40" s="399">
        <f t="shared" si="22"/>
        <v>0</v>
      </c>
      <c r="X40" s="399">
        <f t="shared" si="22"/>
        <v>0</v>
      </c>
      <c r="Y40" s="399">
        <f t="shared" si="22"/>
        <v>0</v>
      </c>
      <c r="Z40" s="399">
        <f t="shared" si="22"/>
        <v>0</v>
      </c>
      <c r="AA40" s="399">
        <f t="shared" si="22"/>
        <v>0</v>
      </c>
      <c r="AB40" s="399">
        <f t="shared" si="22"/>
        <v>0</v>
      </c>
      <c r="AC40" s="399">
        <f t="shared" si="22"/>
        <v>0</v>
      </c>
      <c r="AD40" s="399">
        <f t="shared" si="22"/>
        <v>0</v>
      </c>
      <c r="AE40" s="399">
        <f t="shared" si="22"/>
        <v>0</v>
      </c>
      <c r="AF40" s="399">
        <f t="shared" si="22"/>
        <v>0</v>
      </c>
      <c r="AG40" s="399">
        <f t="shared" si="22"/>
        <v>0</v>
      </c>
      <c r="AH40" s="399">
        <f>SUM(AH42:AH43)</f>
        <v>130</v>
      </c>
      <c r="AI40" s="399">
        <f t="shared" si="22"/>
        <v>146</v>
      </c>
      <c r="AJ40" s="399">
        <f t="shared" si="22"/>
        <v>172</v>
      </c>
      <c r="AK40" s="399">
        <f t="shared" si="22"/>
        <v>198</v>
      </c>
      <c r="AL40" s="399">
        <f t="shared" si="22"/>
        <v>259</v>
      </c>
      <c r="AM40" s="399">
        <f t="shared" si="22"/>
        <v>305</v>
      </c>
      <c r="AN40" s="399">
        <f t="shared" si="22"/>
        <v>353</v>
      </c>
      <c r="AO40" s="399">
        <f t="shared" si="22"/>
        <v>432</v>
      </c>
      <c r="AP40" s="399">
        <f t="shared" si="22"/>
        <v>539</v>
      </c>
      <c r="AQ40" s="399">
        <f t="shared" si="22"/>
        <v>587</v>
      </c>
      <c r="AR40" s="399">
        <f t="shared" si="22"/>
        <v>772</v>
      </c>
      <c r="AS40" s="399">
        <f t="shared" si="22"/>
        <v>902</v>
      </c>
      <c r="AT40" s="399">
        <f t="shared" si="22"/>
        <v>1081.992</v>
      </c>
      <c r="AU40" s="399">
        <f t="shared" si="22"/>
        <v>1399</v>
      </c>
      <c r="AV40" s="399">
        <f t="shared" si="22"/>
        <v>1899</v>
      </c>
      <c r="AW40" s="399">
        <f t="shared" si="22"/>
        <v>2358</v>
      </c>
      <c r="AX40" s="399">
        <f t="shared" si="22"/>
        <v>2758</v>
      </c>
      <c r="AY40" s="399">
        <f t="shared" si="22"/>
        <v>3222</v>
      </c>
      <c r="AZ40" s="399">
        <f t="shared" si="22"/>
        <v>3507</v>
      </c>
      <c r="BA40" s="399">
        <f t="shared" si="22"/>
        <v>3679</v>
      </c>
      <c r="BB40" s="399">
        <f t="shared" si="22"/>
        <v>3848</v>
      </c>
      <c r="BC40" s="399">
        <f t="shared" si="22"/>
        <v>4051</v>
      </c>
      <c r="BD40" s="399">
        <f t="shared" si="22"/>
        <v>4400</v>
      </c>
      <c r="BE40" s="399">
        <f t="shared" si="22"/>
        <v>4769</v>
      </c>
      <c r="BF40" s="399">
        <f t="shared" si="22"/>
        <v>4773</v>
      </c>
      <c r="BG40" s="399">
        <f t="shared" si="22"/>
        <v>5005</v>
      </c>
      <c r="BH40" s="435">
        <f t="shared" ref="BH40:BW40" si="23">+BH44</f>
        <v>4716.6390675993789</v>
      </c>
      <c r="BI40" s="399">
        <f t="shared" si="23"/>
        <v>4532.1900443650775</v>
      </c>
      <c r="BJ40" s="399">
        <f t="shared" si="23"/>
        <v>4574.2510630700235</v>
      </c>
      <c r="BK40" s="399">
        <f t="shared" si="23"/>
        <v>5056.8584049752199</v>
      </c>
      <c r="BL40" s="399">
        <f t="shared" si="23"/>
        <v>5098.7516794821649</v>
      </c>
      <c r="BM40" s="399">
        <f t="shared" si="23"/>
        <v>4984.9200626353177</v>
      </c>
      <c r="BN40" s="399">
        <f t="shared" si="23"/>
        <v>4635.0118573493246</v>
      </c>
      <c r="BO40" s="399">
        <f t="shared" si="23"/>
        <v>4042.2862376047092</v>
      </c>
      <c r="BP40" s="399">
        <f t="shared" si="23"/>
        <v>2489.4119175746559</v>
      </c>
      <c r="BQ40" s="399">
        <f t="shared" si="23"/>
        <v>991.64976374931302</v>
      </c>
      <c r="BR40" s="399">
        <f t="shared" si="23"/>
        <v>459.84335153560301</v>
      </c>
      <c r="BS40" s="399">
        <f t="shared" si="23"/>
        <v>232.57879501520824</v>
      </c>
      <c r="BT40" s="399">
        <f t="shared" si="23"/>
        <v>91.004562413146601</v>
      </c>
      <c r="BU40" s="399">
        <f t="shared" si="23"/>
        <v>20.258871925185844</v>
      </c>
      <c r="BV40" s="399">
        <f t="shared" si="23"/>
        <v>0</v>
      </c>
      <c r="BW40" s="399">
        <f t="shared" si="23"/>
        <v>0</v>
      </c>
      <c r="BX40" s="399">
        <f>+BX44</f>
        <v>0</v>
      </c>
      <c r="BY40" s="399">
        <f>+BY44</f>
        <v>0</v>
      </c>
      <c r="BZ40" s="400">
        <f>+BZ44</f>
        <v>0</v>
      </c>
    </row>
    <row r="41" spans="1:78" ht="24" customHeight="1" x14ac:dyDescent="0.25">
      <c r="A41" s="305"/>
      <c r="B41" s="405" t="s">
        <v>479</v>
      </c>
      <c r="C41" s="411"/>
      <c r="D41" s="403">
        <f>+D42+D43</f>
        <v>0</v>
      </c>
      <c r="E41" s="403">
        <f t="shared" ref="E41:BP41" si="24">+E42+E43</f>
        <v>0</v>
      </c>
      <c r="F41" s="403">
        <f t="shared" si="24"/>
        <v>0</v>
      </c>
      <c r="G41" s="403">
        <f t="shared" si="24"/>
        <v>0</v>
      </c>
      <c r="H41" s="403">
        <f t="shared" si="24"/>
        <v>0</v>
      </c>
      <c r="I41" s="403">
        <f t="shared" si="24"/>
        <v>0</v>
      </c>
      <c r="J41" s="403">
        <f t="shared" si="24"/>
        <v>0</v>
      </c>
      <c r="K41" s="403">
        <f t="shared" si="24"/>
        <v>0</v>
      </c>
      <c r="L41" s="403">
        <f t="shared" si="24"/>
        <v>0</v>
      </c>
      <c r="M41" s="403">
        <f t="shared" si="24"/>
        <v>0</v>
      </c>
      <c r="N41" s="403">
        <f t="shared" si="24"/>
        <v>0</v>
      </c>
      <c r="O41" s="403">
        <f t="shared" si="24"/>
        <v>0</v>
      </c>
      <c r="P41" s="403">
        <f t="shared" si="24"/>
        <v>0</v>
      </c>
      <c r="Q41" s="403">
        <f t="shared" si="24"/>
        <v>0</v>
      </c>
      <c r="R41" s="403">
        <f t="shared" si="24"/>
        <v>0</v>
      </c>
      <c r="S41" s="403">
        <f t="shared" si="24"/>
        <v>0</v>
      </c>
      <c r="T41" s="403">
        <f t="shared" si="24"/>
        <v>0</v>
      </c>
      <c r="U41" s="403">
        <f t="shared" si="24"/>
        <v>0</v>
      </c>
      <c r="V41" s="403">
        <f t="shared" si="24"/>
        <v>0</v>
      </c>
      <c r="W41" s="403">
        <f t="shared" si="24"/>
        <v>0</v>
      </c>
      <c r="X41" s="403">
        <f t="shared" si="24"/>
        <v>0</v>
      </c>
      <c r="Y41" s="403">
        <f t="shared" si="24"/>
        <v>0</v>
      </c>
      <c r="Z41" s="403">
        <f t="shared" si="24"/>
        <v>0</v>
      </c>
      <c r="AA41" s="403">
        <f t="shared" si="24"/>
        <v>0</v>
      </c>
      <c r="AB41" s="403">
        <f t="shared" si="24"/>
        <v>0</v>
      </c>
      <c r="AC41" s="403">
        <f t="shared" si="24"/>
        <v>0</v>
      </c>
      <c r="AD41" s="403">
        <f t="shared" si="24"/>
        <v>0</v>
      </c>
      <c r="AE41" s="403">
        <f t="shared" si="24"/>
        <v>0</v>
      </c>
      <c r="AF41" s="403">
        <f t="shared" si="24"/>
        <v>0</v>
      </c>
      <c r="AG41" s="403">
        <f t="shared" si="24"/>
        <v>0</v>
      </c>
      <c r="AH41" s="403">
        <f t="shared" si="24"/>
        <v>130</v>
      </c>
      <c r="AI41" s="403">
        <f t="shared" si="24"/>
        <v>146</v>
      </c>
      <c r="AJ41" s="403">
        <f t="shared" si="24"/>
        <v>172</v>
      </c>
      <c r="AK41" s="403">
        <f t="shared" si="24"/>
        <v>198</v>
      </c>
      <c r="AL41" s="403">
        <f t="shared" si="24"/>
        <v>259</v>
      </c>
      <c r="AM41" s="403">
        <f t="shared" si="24"/>
        <v>305</v>
      </c>
      <c r="AN41" s="403">
        <f t="shared" si="24"/>
        <v>353</v>
      </c>
      <c r="AO41" s="403">
        <f t="shared" si="24"/>
        <v>432</v>
      </c>
      <c r="AP41" s="403">
        <f t="shared" si="24"/>
        <v>539</v>
      </c>
      <c r="AQ41" s="403">
        <f t="shared" si="24"/>
        <v>587</v>
      </c>
      <c r="AR41" s="403">
        <f t="shared" si="24"/>
        <v>772</v>
      </c>
      <c r="AS41" s="403">
        <f t="shared" si="24"/>
        <v>902</v>
      </c>
      <c r="AT41" s="403">
        <f t="shared" si="24"/>
        <v>1081.992</v>
      </c>
      <c r="AU41" s="403">
        <f t="shared" si="24"/>
        <v>1399</v>
      </c>
      <c r="AV41" s="403">
        <f t="shared" si="24"/>
        <v>1899</v>
      </c>
      <c r="AW41" s="403">
        <f t="shared" si="24"/>
        <v>2358</v>
      </c>
      <c r="AX41" s="403">
        <f t="shared" si="24"/>
        <v>2758</v>
      </c>
      <c r="AY41" s="403">
        <f t="shared" si="24"/>
        <v>3222</v>
      </c>
      <c r="AZ41" s="403">
        <f t="shared" si="24"/>
        <v>3507</v>
      </c>
      <c r="BA41" s="403">
        <f t="shared" si="24"/>
        <v>3679</v>
      </c>
      <c r="BB41" s="403">
        <f t="shared" si="24"/>
        <v>3848</v>
      </c>
      <c r="BC41" s="403">
        <f t="shared" si="24"/>
        <v>4051</v>
      </c>
      <c r="BD41" s="403">
        <f t="shared" si="24"/>
        <v>4400</v>
      </c>
      <c r="BE41" s="403">
        <f t="shared" si="24"/>
        <v>4769</v>
      </c>
      <c r="BF41" s="403">
        <f t="shared" si="24"/>
        <v>4773</v>
      </c>
      <c r="BG41" s="403">
        <f t="shared" si="24"/>
        <v>5005</v>
      </c>
      <c r="BH41" s="403">
        <f t="shared" si="24"/>
        <v>5066</v>
      </c>
      <c r="BI41" s="403">
        <f t="shared" si="24"/>
        <v>5028</v>
      </c>
      <c r="BJ41" s="403">
        <f t="shared" si="24"/>
        <v>5094</v>
      </c>
      <c r="BK41" s="403">
        <f t="shared" si="24"/>
        <v>5397</v>
      </c>
      <c r="BL41" s="403">
        <f t="shared" si="24"/>
        <v>5322</v>
      </c>
      <c r="BM41" s="403">
        <f t="shared" si="24"/>
        <v>5211</v>
      </c>
      <c r="BN41" s="403">
        <f t="shared" si="24"/>
        <v>0</v>
      </c>
      <c r="BO41" s="403">
        <f t="shared" si="24"/>
        <v>0</v>
      </c>
      <c r="BP41" s="403">
        <f t="shared" si="24"/>
        <v>0</v>
      </c>
      <c r="BQ41" s="403">
        <f t="shared" ref="BQ41:BW41" si="25">+BQ42+BQ43</f>
        <v>0</v>
      </c>
      <c r="BR41" s="403">
        <f t="shared" si="25"/>
        <v>0</v>
      </c>
      <c r="BS41" s="403">
        <f t="shared" si="25"/>
        <v>0</v>
      </c>
      <c r="BT41" s="403">
        <f t="shared" si="25"/>
        <v>0</v>
      </c>
      <c r="BU41" s="403">
        <f t="shared" si="25"/>
        <v>0</v>
      </c>
      <c r="BV41" s="403">
        <f t="shared" si="25"/>
        <v>0</v>
      </c>
      <c r="BW41" s="403">
        <f t="shared" si="25"/>
        <v>0</v>
      </c>
      <c r="BX41" s="403">
        <f>+BX42+BX43</f>
        <v>0</v>
      </c>
      <c r="BY41" s="403">
        <f>+BY42+BY43</f>
        <v>0</v>
      </c>
      <c r="BZ41" s="404">
        <f>+BZ42+BZ43</f>
        <v>0</v>
      </c>
    </row>
    <row r="42" spans="1:78" x14ac:dyDescent="0.2">
      <c r="A42" s="305"/>
      <c r="B42" s="287" t="s">
        <v>480</v>
      </c>
      <c r="C42" s="405"/>
      <c r="D42" s="403">
        <f>'Income Support'!D25</f>
        <v>0</v>
      </c>
      <c r="E42" s="403">
        <f>'Income Support'!E25</f>
        <v>0</v>
      </c>
      <c r="F42" s="403">
        <f>'Income Support'!F25</f>
        <v>0</v>
      </c>
      <c r="G42" s="403">
        <f>'Income Support'!G25</f>
        <v>0</v>
      </c>
      <c r="H42" s="403">
        <f>'Income Support'!H25</f>
        <v>0</v>
      </c>
      <c r="I42" s="403">
        <f>'Income Support'!I25</f>
        <v>0</v>
      </c>
      <c r="J42" s="403">
        <f>'Income Support'!J25</f>
        <v>0</v>
      </c>
      <c r="K42" s="403">
        <f>'Income Support'!K25</f>
        <v>0</v>
      </c>
      <c r="L42" s="403">
        <f>'Income Support'!L25</f>
        <v>0</v>
      </c>
      <c r="M42" s="403">
        <f>'Income Support'!M25</f>
        <v>0</v>
      </c>
      <c r="N42" s="403">
        <f>'Income Support'!N25</f>
        <v>0</v>
      </c>
      <c r="O42" s="403">
        <f>'Income Support'!O25</f>
        <v>0</v>
      </c>
      <c r="P42" s="403">
        <f>'Income Support'!P25</f>
        <v>0</v>
      </c>
      <c r="Q42" s="403">
        <f>'Income Support'!Q25</f>
        <v>0</v>
      </c>
      <c r="R42" s="403">
        <f>'Income Support'!R25</f>
        <v>0</v>
      </c>
      <c r="S42" s="403">
        <f>'Income Support'!S25</f>
        <v>0</v>
      </c>
      <c r="T42" s="403">
        <f>'Income Support'!T25</f>
        <v>0</v>
      </c>
      <c r="U42" s="403">
        <f>'Income Support'!U25</f>
        <v>0</v>
      </c>
      <c r="V42" s="403">
        <f>'Income Support'!V25</f>
        <v>0</v>
      </c>
      <c r="W42" s="403">
        <f>'Income Support'!W25</f>
        <v>0</v>
      </c>
      <c r="X42" s="403">
        <f>'Income Support'!X25</f>
        <v>0</v>
      </c>
      <c r="Y42" s="403">
        <f>'Income Support'!Y25</f>
        <v>0</v>
      </c>
      <c r="Z42" s="403">
        <f>'Income Support'!Z25</f>
        <v>0</v>
      </c>
      <c r="AA42" s="403">
        <f>'Income Support'!AA25</f>
        <v>0</v>
      </c>
      <c r="AB42" s="403">
        <f>'Income Support'!AB25</f>
        <v>0</v>
      </c>
      <c r="AC42" s="403">
        <f>'Income Support'!AC25</f>
        <v>0</v>
      </c>
      <c r="AD42" s="403">
        <f>'Income Support'!AD25</f>
        <v>0</v>
      </c>
      <c r="AE42" s="403">
        <f>'Income Support'!AE25</f>
        <v>0</v>
      </c>
      <c r="AF42" s="403">
        <f>'Income Support'!AF25</f>
        <v>0</v>
      </c>
      <c r="AG42" s="403">
        <f>'Income Support'!AG25</f>
        <v>0</v>
      </c>
      <c r="AH42" s="403">
        <f>'Income Support'!AH25</f>
        <v>99</v>
      </c>
      <c r="AI42" s="403">
        <f>'Income Support'!AI25</f>
        <v>112</v>
      </c>
      <c r="AJ42" s="403">
        <f>'Income Support'!AJ25</f>
        <v>131</v>
      </c>
      <c r="AK42" s="403">
        <f>'Income Support'!AK25</f>
        <v>151</v>
      </c>
      <c r="AL42" s="403">
        <f>'Income Support'!AL25</f>
        <v>198</v>
      </c>
      <c r="AM42" s="403">
        <f>'Income Support'!AM25</f>
        <v>233</v>
      </c>
      <c r="AN42" s="403">
        <f>'Income Support'!AN25</f>
        <v>270</v>
      </c>
      <c r="AO42" s="403">
        <f>'Income Support'!AO25</f>
        <v>331</v>
      </c>
      <c r="AP42" s="403">
        <f>'Income Support'!AP25</f>
        <v>412</v>
      </c>
      <c r="AQ42" s="403">
        <f>'Income Support'!AQ25</f>
        <v>449</v>
      </c>
      <c r="AR42" s="403">
        <f>'Income Support'!AR25</f>
        <v>590</v>
      </c>
      <c r="AS42" s="403">
        <f>'Income Support'!AS25</f>
        <v>704</v>
      </c>
      <c r="AT42" s="403">
        <f>'Income Support'!AT25</f>
        <v>918.399</v>
      </c>
      <c r="AU42" s="403">
        <f>'Income Support'!AU25</f>
        <v>1130</v>
      </c>
      <c r="AV42" s="403">
        <f>'Income Support'!AV25</f>
        <v>1632</v>
      </c>
      <c r="AW42" s="403">
        <f>'Income Support'!AW25</f>
        <v>2094</v>
      </c>
      <c r="AX42" s="403">
        <f>'Income Support'!AX25</f>
        <v>2473</v>
      </c>
      <c r="AY42" s="403">
        <f>'Income Support'!AY25</f>
        <v>2858</v>
      </c>
      <c r="AZ42" s="403">
        <f>'Income Support'!AZ25</f>
        <v>3010</v>
      </c>
      <c r="BA42" s="403">
        <f>'Income Support'!BA25</f>
        <v>3163</v>
      </c>
      <c r="BB42" s="403">
        <f>'Income Support'!BB25</f>
        <v>3396</v>
      </c>
      <c r="BC42" s="403">
        <f>'Income Support'!BC25</f>
        <v>3604</v>
      </c>
      <c r="BD42" s="403">
        <f>'Income Support'!BD25</f>
        <v>3952</v>
      </c>
      <c r="BE42" s="403">
        <f>'Income Support'!BE25</f>
        <v>4332</v>
      </c>
      <c r="BF42" s="403">
        <f>'Income Support'!BF25</f>
        <v>4346</v>
      </c>
      <c r="BG42" s="403">
        <f>'Income Support'!BG25</f>
        <v>4567</v>
      </c>
      <c r="BH42" s="403">
        <f>'Income Support'!BH25</f>
        <v>4659</v>
      </c>
      <c r="BI42" s="403">
        <f>'Income Support'!BI25</f>
        <v>4720</v>
      </c>
      <c r="BJ42" s="403">
        <f>'Income Support'!BJ25</f>
        <v>4790</v>
      </c>
      <c r="BK42" s="403">
        <f>'Income Support'!BK25</f>
        <v>5049</v>
      </c>
      <c r="BL42" s="403">
        <f>'Income Support'!BL25</f>
        <v>5055</v>
      </c>
      <c r="BM42" s="403">
        <f>'Income Support'!BM25</f>
        <v>5136</v>
      </c>
      <c r="BN42" s="403">
        <f>'Income Support'!BN25</f>
        <v>0</v>
      </c>
      <c r="BO42" s="403">
        <f>'Income Support'!BO25</f>
        <v>0</v>
      </c>
      <c r="BP42" s="403">
        <f>'Income Support'!BP25</f>
        <v>0</v>
      </c>
      <c r="BQ42" s="403">
        <f>'Income Support'!BQ25</f>
        <v>0</v>
      </c>
      <c r="BR42" s="403">
        <f>'Income Support'!BR25</f>
        <v>0</v>
      </c>
      <c r="BS42" s="403">
        <f>'Income Support'!BS25</f>
        <v>0</v>
      </c>
      <c r="BT42" s="403">
        <f>'Income Support'!BT25</f>
        <v>0</v>
      </c>
      <c r="BU42" s="403">
        <f>'Income Support'!BU25</f>
        <v>0</v>
      </c>
      <c r="BV42" s="403">
        <f>'Income Support'!BV25</f>
        <v>0</v>
      </c>
      <c r="BW42" s="403">
        <f>'Income Support'!BW25</f>
        <v>0</v>
      </c>
      <c r="BX42" s="403">
        <f>'Income Support'!BX25</f>
        <v>0</v>
      </c>
      <c r="BY42" s="403">
        <f>'Income Support'!BY25</f>
        <v>0</v>
      </c>
      <c r="BZ42" s="404">
        <f>'Income Support'!BZ25</f>
        <v>0</v>
      </c>
    </row>
    <row r="43" spans="1:78" x14ac:dyDescent="0.2">
      <c r="A43" s="305"/>
      <c r="B43" s="287" t="s">
        <v>481</v>
      </c>
      <c r="C43" s="405"/>
      <c r="D43" s="403">
        <f>'Income Support'!D27</f>
        <v>0</v>
      </c>
      <c r="E43" s="403">
        <f>'Income Support'!E27</f>
        <v>0</v>
      </c>
      <c r="F43" s="403">
        <f>'Income Support'!F27</f>
        <v>0</v>
      </c>
      <c r="G43" s="403">
        <f>'Income Support'!G27</f>
        <v>0</v>
      </c>
      <c r="H43" s="403">
        <f>'Income Support'!H27</f>
        <v>0</v>
      </c>
      <c r="I43" s="403">
        <f>'Income Support'!I27</f>
        <v>0</v>
      </c>
      <c r="J43" s="403">
        <f>'Income Support'!J27</f>
        <v>0</v>
      </c>
      <c r="K43" s="403">
        <f>'Income Support'!K27</f>
        <v>0</v>
      </c>
      <c r="L43" s="403">
        <f>'Income Support'!L27</f>
        <v>0</v>
      </c>
      <c r="M43" s="403">
        <f>'Income Support'!M27</f>
        <v>0</v>
      </c>
      <c r="N43" s="403">
        <f>'Income Support'!N27</f>
        <v>0</v>
      </c>
      <c r="O43" s="403">
        <f>'Income Support'!O27</f>
        <v>0</v>
      </c>
      <c r="P43" s="403">
        <f>'Income Support'!P27</f>
        <v>0</v>
      </c>
      <c r="Q43" s="403">
        <f>'Income Support'!Q27</f>
        <v>0</v>
      </c>
      <c r="R43" s="403">
        <f>'Income Support'!R27</f>
        <v>0</v>
      </c>
      <c r="S43" s="403">
        <f>'Income Support'!S27</f>
        <v>0</v>
      </c>
      <c r="T43" s="403">
        <f>'Income Support'!T27</f>
        <v>0</v>
      </c>
      <c r="U43" s="403">
        <f>'Income Support'!U27</f>
        <v>0</v>
      </c>
      <c r="V43" s="403">
        <f>'Income Support'!V27</f>
        <v>0</v>
      </c>
      <c r="W43" s="403">
        <f>'Income Support'!W27</f>
        <v>0</v>
      </c>
      <c r="X43" s="403">
        <f>'Income Support'!X27</f>
        <v>0</v>
      </c>
      <c r="Y43" s="403">
        <f>'Income Support'!Y27</f>
        <v>0</v>
      </c>
      <c r="Z43" s="403">
        <f>'Income Support'!Z27</f>
        <v>0</v>
      </c>
      <c r="AA43" s="403">
        <f>'Income Support'!AA27</f>
        <v>0</v>
      </c>
      <c r="AB43" s="403">
        <f>'Income Support'!AB27</f>
        <v>0</v>
      </c>
      <c r="AC43" s="403">
        <f>'Income Support'!AC27</f>
        <v>0</v>
      </c>
      <c r="AD43" s="403">
        <f>'Income Support'!AD27</f>
        <v>0</v>
      </c>
      <c r="AE43" s="403">
        <f>'Income Support'!AE27</f>
        <v>0</v>
      </c>
      <c r="AF43" s="403">
        <f>'Income Support'!AF27</f>
        <v>0</v>
      </c>
      <c r="AG43" s="403">
        <f>'Income Support'!AG27</f>
        <v>0</v>
      </c>
      <c r="AH43" s="403">
        <f>'Income Support'!AH27</f>
        <v>31</v>
      </c>
      <c r="AI43" s="403">
        <f>'Income Support'!AI27</f>
        <v>34</v>
      </c>
      <c r="AJ43" s="403">
        <f>'Income Support'!AJ27</f>
        <v>41</v>
      </c>
      <c r="AK43" s="403">
        <f>'Income Support'!AK27</f>
        <v>47</v>
      </c>
      <c r="AL43" s="403">
        <f>'Income Support'!AL27</f>
        <v>61</v>
      </c>
      <c r="AM43" s="403">
        <f>'Income Support'!AM27</f>
        <v>72</v>
      </c>
      <c r="AN43" s="403">
        <f>'Income Support'!AN27</f>
        <v>83</v>
      </c>
      <c r="AO43" s="403">
        <f>'Income Support'!AO27</f>
        <v>101</v>
      </c>
      <c r="AP43" s="403">
        <f>'Income Support'!AP27</f>
        <v>127</v>
      </c>
      <c r="AQ43" s="403">
        <f>'Income Support'!AQ27</f>
        <v>138</v>
      </c>
      <c r="AR43" s="403">
        <f>'Income Support'!AR27</f>
        <v>182</v>
      </c>
      <c r="AS43" s="403">
        <f>'Income Support'!AS27</f>
        <v>198</v>
      </c>
      <c r="AT43" s="403">
        <f>'Income Support'!AT27</f>
        <v>163.59299999999999</v>
      </c>
      <c r="AU43" s="403">
        <f>'Income Support'!AU27</f>
        <v>269</v>
      </c>
      <c r="AV43" s="403">
        <f>'Income Support'!AV27</f>
        <v>267</v>
      </c>
      <c r="AW43" s="403">
        <f>'Income Support'!AW27</f>
        <v>264</v>
      </c>
      <c r="AX43" s="403">
        <f>'Income Support'!AX27</f>
        <v>285</v>
      </c>
      <c r="AY43" s="403">
        <f>'Income Support'!AY27</f>
        <v>364</v>
      </c>
      <c r="AZ43" s="403">
        <f>'Income Support'!AZ27</f>
        <v>497</v>
      </c>
      <c r="BA43" s="403">
        <f>'Income Support'!BA27</f>
        <v>516</v>
      </c>
      <c r="BB43" s="403">
        <f>'Income Support'!BB27</f>
        <v>452</v>
      </c>
      <c r="BC43" s="403">
        <f>'Income Support'!BC27</f>
        <v>447</v>
      </c>
      <c r="BD43" s="403">
        <f>'Income Support'!BD27</f>
        <v>448</v>
      </c>
      <c r="BE43" s="403">
        <f>'Income Support'!BE27</f>
        <v>437</v>
      </c>
      <c r="BF43" s="403">
        <f>'Income Support'!BF27</f>
        <v>427</v>
      </c>
      <c r="BG43" s="403">
        <f>'Income Support'!BG27</f>
        <v>438</v>
      </c>
      <c r="BH43" s="403">
        <f>'Income Support'!BH27</f>
        <v>407</v>
      </c>
      <c r="BI43" s="403">
        <f>'Income Support'!BI27</f>
        <v>308</v>
      </c>
      <c r="BJ43" s="403">
        <f>'Income Support'!BJ27</f>
        <v>304</v>
      </c>
      <c r="BK43" s="403">
        <f>'Income Support'!BK27</f>
        <v>348</v>
      </c>
      <c r="BL43" s="403">
        <f>'Income Support'!BL27</f>
        <v>267</v>
      </c>
      <c r="BM43" s="403">
        <f>'Income Support'!BM27</f>
        <v>75</v>
      </c>
      <c r="BN43" s="403">
        <f>'Income Support'!BN27</f>
        <v>0</v>
      </c>
      <c r="BO43" s="403">
        <f>'Income Support'!BO27</f>
        <v>0</v>
      </c>
      <c r="BP43" s="403">
        <f>'Income Support'!BP27</f>
        <v>0</v>
      </c>
      <c r="BQ43" s="403">
        <f>'Income Support'!BQ27</f>
        <v>0</v>
      </c>
      <c r="BR43" s="403">
        <f>'Income Support'!BR27</f>
        <v>0</v>
      </c>
      <c r="BS43" s="403">
        <f>'Income Support'!BS27</f>
        <v>0</v>
      </c>
      <c r="BT43" s="403">
        <f>'Income Support'!BT27</f>
        <v>0</v>
      </c>
      <c r="BU43" s="403">
        <f>'Income Support'!BU27</f>
        <v>0</v>
      </c>
      <c r="BV43" s="403">
        <f>'Income Support'!BV27</f>
        <v>0</v>
      </c>
      <c r="BW43" s="403">
        <f>'Income Support'!BW27</f>
        <v>0</v>
      </c>
      <c r="BX43" s="403">
        <f>'Income Support'!BX27</f>
        <v>0</v>
      </c>
      <c r="BY43" s="403">
        <f>'Income Support'!BY27</f>
        <v>0</v>
      </c>
      <c r="BZ43" s="404">
        <f>'Income Support'!BZ27</f>
        <v>0</v>
      </c>
    </row>
    <row r="44" spans="1:78" ht="27" customHeight="1" x14ac:dyDescent="0.2">
      <c r="A44" s="305"/>
      <c r="B44" s="405" t="s">
        <v>482</v>
      </c>
      <c r="C44" s="405"/>
      <c r="D44" s="403">
        <f>'Income Support'!D6</f>
        <v>0</v>
      </c>
      <c r="E44" s="403">
        <f>'Income Support'!E6</f>
        <v>0</v>
      </c>
      <c r="F44" s="403">
        <f>'Income Support'!F6</f>
        <v>0</v>
      </c>
      <c r="G44" s="403">
        <f>'Income Support'!G6</f>
        <v>0</v>
      </c>
      <c r="H44" s="403">
        <f>'Income Support'!H6</f>
        <v>0</v>
      </c>
      <c r="I44" s="403">
        <f>'Income Support'!I6</f>
        <v>0</v>
      </c>
      <c r="J44" s="403">
        <f>'Income Support'!J6</f>
        <v>0</v>
      </c>
      <c r="K44" s="403">
        <f>'Income Support'!K6</f>
        <v>0</v>
      </c>
      <c r="L44" s="403">
        <f>'Income Support'!L6</f>
        <v>0</v>
      </c>
      <c r="M44" s="403">
        <f>'Income Support'!M6</f>
        <v>0</v>
      </c>
      <c r="N44" s="403">
        <f>'Income Support'!N6</f>
        <v>0</v>
      </c>
      <c r="O44" s="403">
        <f>'Income Support'!O6</f>
        <v>0</v>
      </c>
      <c r="P44" s="403">
        <f>'Income Support'!P6</f>
        <v>0</v>
      </c>
      <c r="Q44" s="403">
        <f>'Income Support'!Q6</f>
        <v>0</v>
      </c>
      <c r="R44" s="403">
        <f>'Income Support'!R6</f>
        <v>0</v>
      </c>
      <c r="S44" s="403">
        <f>'Income Support'!S6</f>
        <v>0</v>
      </c>
      <c r="T44" s="403">
        <f>'Income Support'!T6</f>
        <v>0</v>
      </c>
      <c r="U44" s="403">
        <f>'Income Support'!U6</f>
        <v>0</v>
      </c>
      <c r="V44" s="403">
        <f>'Income Support'!V6</f>
        <v>0</v>
      </c>
      <c r="W44" s="403">
        <f>'Income Support'!W6</f>
        <v>0</v>
      </c>
      <c r="X44" s="403">
        <f>'Income Support'!X6</f>
        <v>0</v>
      </c>
      <c r="Y44" s="403">
        <f>'Income Support'!Y6</f>
        <v>0</v>
      </c>
      <c r="Z44" s="403">
        <f>'Income Support'!Z6</f>
        <v>0</v>
      </c>
      <c r="AA44" s="403">
        <f>'Income Support'!AA6</f>
        <v>0</v>
      </c>
      <c r="AB44" s="403">
        <f>'Income Support'!AB6</f>
        <v>0</v>
      </c>
      <c r="AC44" s="403">
        <f>'Income Support'!AC6</f>
        <v>0</v>
      </c>
      <c r="AD44" s="403">
        <f>'Income Support'!AD6</f>
        <v>0</v>
      </c>
      <c r="AE44" s="403">
        <f>'Income Support'!AE6</f>
        <v>0</v>
      </c>
      <c r="AF44" s="403">
        <f>'Income Support'!AF6</f>
        <v>0</v>
      </c>
      <c r="AG44" s="403">
        <f>'Income Support'!AG6</f>
        <v>0</v>
      </c>
      <c r="AH44" s="403">
        <f>'Income Support'!AH6</f>
        <v>0</v>
      </c>
      <c r="AI44" s="403">
        <f>'Income Support'!AI6</f>
        <v>0</v>
      </c>
      <c r="AJ44" s="403">
        <f>'Income Support'!AJ6</f>
        <v>0</v>
      </c>
      <c r="AK44" s="403">
        <f>'Income Support'!AK6</f>
        <v>0</v>
      </c>
      <c r="AL44" s="403">
        <f>'Income Support'!AL6</f>
        <v>0</v>
      </c>
      <c r="AM44" s="403">
        <f>'Income Support'!AM6</f>
        <v>0</v>
      </c>
      <c r="AN44" s="403">
        <f>'Income Support'!AN6</f>
        <v>0</v>
      </c>
      <c r="AO44" s="403">
        <f>'Income Support'!AO6</f>
        <v>0</v>
      </c>
      <c r="AP44" s="403">
        <f>'Income Support'!AP6</f>
        <v>0</v>
      </c>
      <c r="AQ44" s="403">
        <f>'Income Support'!AQ6</f>
        <v>0</v>
      </c>
      <c r="AR44" s="403">
        <f>'Income Support'!AR6</f>
        <v>0</v>
      </c>
      <c r="AS44" s="403">
        <f>'Income Support'!AS6</f>
        <v>0</v>
      </c>
      <c r="AT44" s="403">
        <f>'Income Support'!AT6</f>
        <v>0</v>
      </c>
      <c r="AU44" s="403">
        <f>'Income Support'!AU6</f>
        <v>0</v>
      </c>
      <c r="AV44" s="403">
        <f>'Income Support'!AV6</f>
        <v>0</v>
      </c>
      <c r="AW44" s="403">
        <f>'Income Support'!AW6</f>
        <v>0</v>
      </c>
      <c r="AX44" s="403">
        <f>'Income Support'!AX6</f>
        <v>0</v>
      </c>
      <c r="AY44" s="403">
        <f>'Income Support'!AY6</f>
        <v>0</v>
      </c>
      <c r="AZ44" s="403">
        <f>'Income Support'!AZ6</f>
        <v>0</v>
      </c>
      <c r="BA44" s="403">
        <f>'Income Support'!BA6</f>
        <v>0</v>
      </c>
      <c r="BB44" s="403">
        <f>'Income Support'!BB6</f>
        <v>0</v>
      </c>
      <c r="BC44" s="403">
        <f>'Income Support'!BC6</f>
        <v>0</v>
      </c>
      <c r="BD44" s="403">
        <f>'Income Support'!BD6</f>
        <v>4621.4050478363251</v>
      </c>
      <c r="BE44" s="403">
        <f>'Income Support'!BE6</f>
        <v>5052.9140045040276</v>
      </c>
      <c r="BF44" s="403">
        <f>'Income Support'!BF6</f>
        <v>5038.3999390028666</v>
      </c>
      <c r="BG44" s="403">
        <f>'Income Support'!BG6</f>
        <v>5050.6973474168963</v>
      </c>
      <c r="BH44" s="403">
        <f>'Income Support'!BH6</f>
        <v>4716.6390675993789</v>
      </c>
      <c r="BI44" s="403">
        <f>'Income Support'!BI6</f>
        <v>4532.1900443650775</v>
      </c>
      <c r="BJ44" s="403">
        <f>'Income Support'!BJ6</f>
        <v>4574.2510630700235</v>
      </c>
      <c r="BK44" s="403">
        <f>'Income Support'!BK6</f>
        <v>5056.8584049752199</v>
      </c>
      <c r="BL44" s="403">
        <f>'Income Support'!BL6</f>
        <v>5098.7516794821649</v>
      </c>
      <c r="BM44" s="403">
        <f>'Income Support'!BM6</f>
        <v>4984.9200626353177</v>
      </c>
      <c r="BN44" s="403">
        <f>'Income Support'!BN6</f>
        <v>4635.0118573493246</v>
      </c>
      <c r="BO44" s="403">
        <f>'Income Support'!BO6</f>
        <v>4042.2862376047092</v>
      </c>
      <c r="BP44" s="403">
        <f>'Income Support'!BP6</f>
        <v>2489.4119175746559</v>
      </c>
      <c r="BQ44" s="403">
        <f>'Income Support'!BQ6</f>
        <v>991.64976374931302</v>
      </c>
      <c r="BR44" s="403">
        <f>'Income Support'!BR6</f>
        <v>459.84335153560301</v>
      </c>
      <c r="BS44" s="403">
        <f>'Income Support'!BS6</f>
        <v>232.57879501520824</v>
      </c>
      <c r="BT44" s="403">
        <f>'Income Support'!BT6</f>
        <v>91.004562413146601</v>
      </c>
      <c r="BU44" s="403">
        <f>'Income Support'!BU6</f>
        <v>20.258871925185844</v>
      </c>
      <c r="BV44" s="403">
        <f>'Income Support'!BV6</f>
        <v>0</v>
      </c>
      <c r="BW44" s="403">
        <f>'Income Support'!BW6</f>
        <v>0</v>
      </c>
      <c r="BX44" s="403">
        <f>'Income Support'!BX6</f>
        <v>0</v>
      </c>
      <c r="BY44" s="403">
        <f>'Income Support'!BY6</f>
        <v>0</v>
      </c>
      <c r="BZ44" s="404">
        <f>'Income Support'!BZ6</f>
        <v>0</v>
      </c>
    </row>
    <row r="45" spans="1:78" s="230" customFormat="1" ht="35.25" customHeight="1" x14ac:dyDescent="0.25">
      <c r="A45" s="349"/>
      <c r="B45" s="262" t="s">
        <v>400</v>
      </c>
      <c r="C45" s="349"/>
      <c r="D45" s="399">
        <f>SUM(D46:D51)</f>
        <v>0</v>
      </c>
      <c r="E45" s="399">
        <f t="shared" ref="E45:BP45" si="26">SUM(E46:E51)</f>
        <v>0</v>
      </c>
      <c r="F45" s="399">
        <f t="shared" si="26"/>
        <v>0</v>
      </c>
      <c r="G45" s="399">
        <f t="shared" si="26"/>
        <v>0</v>
      </c>
      <c r="H45" s="399">
        <f t="shared" si="26"/>
        <v>0</v>
      </c>
      <c r="I45" s="399">
        <f t="shared" si="26"/>
        <v>0</v>
      </c>
      <c r="J45" s="399">
        <f t="shared" si="26"/>
        <v>0</v>
      </c>
      <c r="K45" s="399">
        <f t="shared" si="26"/>
        <v>0</v>
      </c>
      <c r="L45" s="399">
        <f t="shared" si="26"/>
        <v>0</v>
      </c>
      <c r="M45" s="399">
        <f t="shared" si="26"/>
        <v>0</v>
      </c>
      <c r="N45" s="399">
        <f t="shared" si="26"/>
        <v>0</v>
      </c>
      <c r="O45" s="399">
        <f t="shared" si="26"/>
        <v>0</v>
      </c>
      <c r="P45" s="399">
        <f t="shared" si="26"/>
        <v>0</v>
      </c>
      <c r="Q45" s="399">
        <f t="shared" si="26"/>
        <v>0</v>
      </c>
      <c r="R45" s="399">
        <f t="shared" si="26"/>
        <v>0</v>
      </c>
      <c r="S45" s="399">
        <f t="shared" si="26"/>
        <v>0</v>
      </c>
      <c r="T45" s="399">
        <f t="shared" si="26"/>
        <v>0</v>
      </c>
      <c r="U45" s="399">
        <f t="shared" si="26"/>
        <v>0</v>
      </c>
      <c r="V45" s="399">
        <f t="shared" si="26"/>
        <v>0</v>
      </c>
      <c r="W45" s="399">
        <f t="shared" si="26"/>
        <v>0</v>
      </c>
      <c r="X45" s="399">
        <f t="shared" si="26"/>
        <v>0</v>
      </c>
      <c r="Y45" s="399">
        <f t="shared" si="26"/>
        <v>0</v>
      </c>
      <c r="Z45" s="399">
        <f t="shared" si="26"/>
        <v>0</v>
      </c>
      <c r="AA45" s="399">
        <f t="shared" si="26"/>
        <v>0</v>
      </c>
      <c r="AB45" s="399">
        <f t="shared" si="26"/>
        <v>0</v>
      </c>
      <c r="AC45" s="399">
        <f t="shared" si="26"/>
        <v>0</v>
      </c>
      <c r="AD45" s="399">
        <f t="shared" si="26"/>
        <v>0</v>
      </c>
      <c r="AE45" s="399">
        <f t="shared" si="26"/>
        <v>0</v>
      </c>
      <c r="AF45" s="399">
        <f t="shared" si="26"/>
        <v>0</v>
      </c>
      <c r="AG45" s="399">
        <f t="shared" si="26"/>
        <v>0</v>
      </c>
      <c r="AH45" s="399">
        <f t="shared" si="26"/>
        <v>0</v>
      </c>
      <c r="AI45" s="399">
        <f t="shared" si="26"/>
        <v>0</v>
      </c>
      <c r="AJ45" s="399">
        <f t="shared" si="26"/>
        <v>0</v>
      </c>
      <c r="AK45" s="399">
        <f t="shared" si="26"/>
        <v>0</v>
      </c>
      <c r="AL45" s="399">
        <f t="shared" si="26"/>
        <v>0</v>
      </c>
      <c r="AM45" s="399">
        <f t="shared" si="26"/>
        <v>0</v>
      </c>
      <c r="AN45" s="399">
        <f t="shared" si="26"/>
        <v>0</v>
      </c>
      <c r="AO45" s="399">
        <f t="shared" si="26"/>
        <v>0</v>
      </c>
      <c r="AP45" s="399">
        <f t="shared" si="26"/>
        <v>0</v>
      </c>
      <c r="AQ45" s="399">
        <f t="shared" si="26"/>
        <v>0</v>
      </c>
      <c r="AR45" s="399">
        <f t="shared" si="26"/>
        <v>0</v>
      </c>
      <c r="AS45" s="399">
        <f t="shared" si="26"/>
        <v>0</v>
      </c>
      <c r="AT45" s="399">
        <f t="shared" si="26"/>
        <v>0</v>
      </c>
      <c r="AU45" s="399">
        <f t="shared" si="26"/>
        <v>0</v>
      </c>
      <c r="AV45" s="399">
        <f t="shared" si="26"/>
        <v>0</v>
      </c>
      <c r="AW45" s="399">
        <f t="shared" si="26"/>
        <v>0</v>
      </c>
      <c r="AX45" s="399">
        <f t="shared" si="26"/>
        <v>0</v>
      </c>
      <c r="AY45" s="399">
        <f t="shared" si="26"/>
        <v>0</v>
      </c>
      <c r="AZ45" s="399">
        <f t="shared" si="26"/>
        <v>0.67478636681710258</v>
      </c>
      <c r="BA45" s="399">
        <f t="shared" si="26"/>
        <v>0.59893208292979916</v>
      </c>
      <c r="BB45" s="399">
        <f t="shared" si="26"/>
        <v>0.7927511605905786</v>
      </c>
      <c r="BC45" s="399">
        <f t="shared" si="26"/>
        <v>0.83138374719943231</v>
      </c>
      <c r="BD45" s="399">
        <f t="shared" si="26"/>
        <v>34.623468114520129</v>
      </c>
      <c r="BE45" s="399">
        <f t="shared" si="26"/>
        <v>35.665811448461369</v>
      </c>
      <c r="BF45" s="399">
        <f t="shared" si="26"/>
        <v>36.528469425287277</v>
      </c>
      <c r="BG45" s="399">
        <f t="shared" si="26"/>
        <v>38.454766130387029</v>
      </c>
      <c r="BH45" s="399">
        <f t="shared" si="26"/>
        <v>40.630497965276064</v>
      </c>
      <c r="BI45" s="399">
        <f t="shared" si="26"/>
        <v>43.252848733168477</v>
      </c>
      <c r="BJ45" s="399">
        <f t="shared" si="26"/>
        <v>43.847256103741508</v>
      </c>
      <c r="BK45" s="399">
        <f t="shared" si="26"/>
        <v>45.626822693065797</v>
      </c>
      <c r="BL45" s="399">
        <f t="shared" si="26"/>
        <v>45.207231434106404</v>
      </c>
      <c r="BM45" s="399">
        <f t="shared" si="26"/>
        <v>44.371539689148136</v>
      </c>
      <c r="BN45" s="399">
        <f t="shared" si="26"/>
        <v>40.83203648893268</v>
      </c>
      <c r="BO45" s="399">
        <f t="shared" si="26"/>
        <v>38.888216340725897</v>
      </c>
      <c r="BP45" s="399">
        <f t="shared" si="26"/>
        <v>36.353633540650932</v>
      </c>
      <c r="BQ45" s="399">
        <f t="shared" ref="BQ45:BW45" si="27">SUM(BQ46:BQ51)</f>
        <v>32.45312115020652</v>
      </c>
      <c r="BR45" s="399">
        <f t="shared" si="27"/>
        <v>26.402124661144192</v>
      </c>
      <c r="BS45" s="399">
        <f t="shared" si="27"/>
        <v>27.950340237986467</v>
      </c>
      <c r="BT45" s="399">
        <f t="shared" si="27"/>
        <v>28.005260906617167</v>
      </c>
      <c r="BU45" s="399">
        <f t="shared" si="27"/>
        <v>27.738010793062308</v>
      </c>
      <c r="BV45" s="399">
        <f t="shared" si="27"/>
        <v>29.589928565603316</v>
      </c>
      <c r="BW45" s="399">
        <f t="shared" si="27"/>
        <v>29.153630043074639</v>
      </c>
      <c r="BX45" s="399">
        <f>SUM(BX46:BX51)</f>
        <v>29.698445144499075</v>
      </c>
      <c r="BY45" s="399">
        <f>SUM(BY46:BY51)</f>
        <v>30.226922554588249</v>
      </c>
      <c r="BZ45" s="400">
        <f>SUM(BZ46:BZ51)</f>
        <v>30.871589338537131</v>
      </c>
    </row>
    <row r="46" spans="1:78" x14ac:dyDescent="0.2">
      <c r="B46" s="120" t="s">
        <v>470</v>
      </c>
      <c r="D46" s="403">
        <v>0</v>
      </c>
      <c r="E46" s="403">
        <v>0</v>
      </c>
      <c r="F46" s="403">
        <v>0</v>
      </c>
      <c r="G46" s="403">
        <v>0</v>
      </c>
      <c r="H46" s="403">
        <v>0</v>
      </c>
      <c r="I46" s="403">
        <v>0</v>
      </c>
      <c r="J46" s="403">
        <v>0</v>
      </c>
      <c r="K46" s="403">
        <v>0</v>
      </c>
      <c r="L46" s="403">
        <v>0</v>
      </c>
      <c r="M46" s="403">
        <v>0</v>
      </c>
      <c r="N46" s="403">
        <v>0</v>
      </c>
      <c r="O46" s="403">
        <v>0</v>
      </c>
      <c r="P46" s="403">
        <v>0</v>
      </c>
      <c r="Q46" s="403">
        <v>0</v>
      </c>
      <c r="R46" s="403">
        <v>0</v>
      </c>
      <c r="S46" s="403">
        <v>0</v>
      </c>
      <c r="T46" s="403">
        <v>0</v>
      </c>
      <c r="U46" s="403">
        <v>0</v>
      </c>
      <c r="V46" s="403">
        <v>0</v>
      </c>
      <c r="W46" s="403">
        <v>0</v>
      </c>
      <c r="X46" s="403">
        <v>0</v>
      </c>
      <c r="Y46" s="403">
        <v>0</v>
      </c>
      <c r="Z46" s="403">
        <v>0</v>
      </c>
      <c r="AA46" s="403">
        <v>0</v>
      </c>
      <c r="AB46" s="403">
        <v>0</v>
      </c>
      <c r="AC46" s="403">
        <v>0</v>
      </c>
      <c r="AD46" s="403">
        <v>0</v>
      </c>
      <c r="AE46" s="403">
        <v>0</v>
      </c>
      <c r="AF46" s="403">
        <v>0</v>
      </c>
      <c r="AG46" s="403">
        <v>0</v>
      </c>
      <c r="AH46" s="403">
        <v>0</v>
      </c>
      <c r="AI46" s="403">
        <v>0</v>
      </c>
      <c r="AJ46" s="403">
        <v>0</v>
      </c>
      <c r="AK46" s="403">
        <v>0</v>
      </c>
      <c r="AL46" s="403">
        <v>0</v>
      </c>
      <c r="AM46" s="403">
        <v>0</v>
      </c>
      <c r="AN46" s="403">
        <v>0</v>
      </c>
      <c r="AO46" s="403">
        <v>0</v>
      </c>
      <c r="AP46" s="403">
        <v>0</v>
      </c>
      <c r="AQ46" s="403">
        <v>0</v>
      </c>
      <c r="AR46" s="403">
        <v>0</v>
      </c>
      <c r="AS46" s="403">
        <v>0</v>
      </c>
      <c r="AT46" s="403">
        <v>0</v>
      </c>
      <c r="AU46" s="403">
        <v>0</v>
      </c>
      <c r="AV46" s="403">
        <v>0</v>
      </c>
      <c r="AW46" s="403">
        <v>0</v>
      </c>
      <c r="AX46" s="403">
        <v>0</v>
      </c>
      <c r="AY46" s="403">
        <v>0</v>
      </c>
      <c r="AZ46" s="403">
        <v>0</v>
      </c>
      <c r="BA46" s="403">
        <v>0</v>
      </c>
      <c r="BB46" s="403">
        <v>0</v>
      </c>
      <c r="BC46" s="403">
        <v>0</v>
      </c>
      <c r="BD46" s="403">
        <v>0.65718828949339425</v>
      </c>
      <c r="BE46" s="403">
        <v>0.65961774767740922</v>
      </c>
      <c r="BF46" s="403">
        <v>0.61416010666464504</v>
      </c>
      <c r="BG46" s="403">
        <v>0.64327284102213389</v>
      </c>
      <c r="BH46" s="403">
        <v>0.56909610654458576</v>
      </c>
      <c r="BI46" s="403">
        <v>0.36958824835770193</v>
      </c>
      <c r="BJ46" s="403">
        <v>0.30519888145244678</v>
      </c>
      <c r="BK46" s="403">
        <v>0.23575728742998373</v>
      </c>
      <c r="BL46" s="403">
        <v>0.24668982671490491</v>
      </c>
      <c r="BM46" s="403">
        <v>2.3007021579193026E-2</v>
      </c>
      <c r="BN46" s="403">
        <v>6.6229018446189308E-2</v>
      </c>
      <c r="BO46" s="403">
        <v>4.5510349958351487E-2</v>
      </c>
      <c r="BP46" s="403">
        <v>3.7685317600419987E-2</v>
      </c>
      <c r="BQ46" s="403">
        <v>1.0318898363200005E-2</v>
      </c>
      <c r="BR46" s="403">
        <v>1.8837864942849449E-3</v>
      </c>
      <c r="BS46" s="403">
        <v>1.1051290628810889E-2</v>
      </c>
      <c r="BT46" s="403">
        <v>1.7572383346156043E-3</v>
      </c>
      <c r="BU46" s="403">
        <v>0</v>
      </c>
      <c r="BV46" s="403">
        <v>5.1178211598857939E-5</v>
      </c>
      <c r="BW46" s="403">
        <v>1.4127505394919679E-4</v>
      </c>
      <c r="BX46" s="403">
        <v>1.4798690508809788E-4</v>
      </c>
      <c r="BY46" s="403">
        <v>1.1250908814555188E-4</v>
      </c>
      <c r="BZ46" s="404">
        <v>7.5419895943974248E-5</v>
      </c>
    </row>
    <row r="47" spans="1:78" x14ac:dyDescent="0.2">
      <c r="B47" s="120" t="s">
        <v>471</v>
      </c>
      <c r="D47" s="403">
        <v>0</v>
      </c>
      <c r="E47" s="403">
        <v>0</v>
      </c>
      <c r="F47" s="403">
        <v>0</v>
      </c>
      <c r="G47" s="403">
        <v>0</v>
      </c>
      <c r="H47" s="403">
        <v>0</v>
      </c>
      <c r="I47" s="403">
        <v>0</v>
      </c>
      <c r="J47" s="403">
        <v>0</v>
      </c>
      <c r="K47" s="403">
        <v>0</v>
      </c>
      <c r="L47" s="403">
        <v>0</v>
      </c>
      <c r="M47" s="403">
        <v>0</v>
      </c>
      <c r="N47" s="403">
        <v>0</v>
      </c>
      <c r="O47" s="403">
        <v>0</v>
      </c>
      <c r="P47" s="403">
        <v>0</v>
      </c>
      <c r="Q47" s="403">
        <v>0</v>
      </c>
      <c r="R47" s="403">
        <v>0</v>
      </c>
      <c r="S47" s="403">
        <v>0</v>
      </c>
      <c r="T47" s="403">
        <v>0</v>
      </c>
      <c r="U47" s="403">
        <v>0</v>
      </c>
      <c r="V47" s="403">
        <v>0</v>
      </c>
      <c r="W47" s="403">
        <v>0</v>
      </c>
      <c r="X47" s="403">
        <v>0</v>
      </c>
      <c r="Y47" s="403">
        <v>0</v>
      </c>
      <c r="Z47" s="403">
        <v>0</v>
      </c>
      <c r="AA47" s="403">
        <v>0</v>
      </c>
      <c r="AB47" s="403">
        <v>0</v>
      </c>
      <c r="AC47" s="403">
        <v>0</v>
      </c>
      <c r="AD47" s="403">
        <v>0</v>
      </c>
      <c r="AE47" s="403">
        <v>0</v>
      </c>
      <c r="AF47" s="403">
        <v>0</v>
      </c>
      <c r="AG47" s="403">
        <v>0</v>
      </c>
      <c r="AH47" s="403">
        <v>0</v>
      </c>
      <c r="AI47" s="403">
        <v>0</v>
      </c>
      <c r="AJ47" s="403">
        <v>0</v>
      </c>
      <c r="AK47" s="403">
        <v>0</v>
      </c>
      <c r="AL47" s="403">
        <v>0</v>
      </c>
      <c r="AM47" s="403">
        <v>0</v>
      </c>
      <c r="AN47" s="403">
        <v>0</v>
      </c>
      <c r="AO47" s="403">
        <v>0</v>
      </c>
      <c r="AP47" s="403">
        <v>0</v>
      </c>
      <c r="AQ47" s="403">
        <v>0</v>
      </c>
      <c r="AR47" s="403">
        <v>0</v>
      </c>
      <c r="AS47" s="403">
        <v>0</v>
      </c>
      <c r="AT47" s="403">
        <v>0</v>
      </c>
      <c r="AU47" s="403">
        <v>0</v>
      </c>
      <c r="AV47" s="403">
        <v>0</v>
      </c>
      <c r="AW47" s="403">
        <v>0</v>
      </c>
      <c r="AX47" s="403">
        <v>0</v>
      </c>
      <c r="AY47" s="403">
        <v>0</v>
      </c>
      <c r="AZ47" s="403">
        <v>0</v>
      </c>
      <c r="BA47" s="403">
        <v>0</v>
      </c>
      <c r="BB47" s="403">
        <v>0</v>
      </c>
      <c r="BC47" s="403">
        <v>0</v>
      </c>
      <c r="BD47" s="403">
        <v>0.83490584753342767</v>
      </c>
      <c r="BE47" s="403">
        <v>0.96871066395731165</v>
      </c>
      <c r="BF47" s="403">
        <v>0.86645963935969617</v>
      </c>
      <c r="BG47" s="403">
        <v>0.93290704319178597</v>
      </c>
      <c r="BH47" s="403">
        <v>0.86172184550005193</v>
      </c>
      <c r="BI47" s="403">
        <v>0.7535594465593668</v>
      </c>
      <c r="BJ47" s="403">
        <v>0.61606420391432104</v>
      </c>
      <c r="BK47" s="403">
        <v>0.59496192869333198</v>
      </c>
      <c r="BL47" s="403">
        <v>0.50784210671851249</v>
      </c>
      <c r="BM47" s="403">
        <v>0.1715312649729579</v>
      </c>
      <c r="BN47" s="403">
        <v>5.3013631425028018E-2</v>
      </c>
      <c r="BO47" s="403">
        <v>4.3135207998276373E-2</v>
      </c>
      <c r="BP47" s="403">
        <v>3.9155262509991989E-2</v>
      </c>
      <c r="BQ47" s="403">
        <v>0</v>
      </c>
      <c r="BR47" s="403">
        <v>0</v>
      </c>
      <c r="BS47" s="403">
        <v>1.691313946676162E-2</v>
      </c>
      <c r="BT47" s="403">
        <v>9.7590566952262354E-4</v>
      </c>
      <c r="BU47" s="403">
        <v>0</v>
      </c>
      <c r="BV47" s="403">
        <v>7.1478101810167294E-5</v>
      </c>
      <c r="BW47" s="403">
        <v>1.9731194924448879E-4</v>
      </c>
      <c r="BX47" s="403">
        <v>2.0668606303340763E-4</v>
      </c>
      <c r="BY47" s="403">
        <v>1.5713593355060307E-4</v>
      </c>
      <c r="BZ47" s="404">
        <v>1.0533527515674101E-4</v>
      </c>
    </row>
    <row r="48" spans="1:78" x14ac:dyDescent="0.2">
      <c r="B48" s="120" t="s">
        <v>472</v>
      </c>
      <c r="D48" s="403">
        <v>0</v>
      </c>
      <c r="E48" s="403">
        <v>0</v>
      </c>
      <c r="F48" s="403">
        <v>0</v>
      </c>
      <c r="G48" s="403">
        <v>0</v>
      </c>
      <c r="H48" s="403">
        <v>0</v>
      </c>
      <c r="I48" s="403">
        <v>0</v>
      </c>
      <c r="J48" s="403">
        <v>0</v>
      </c>
      <c r="K48" s="403">
        <v>0</v>
      </c>
      <c r="L48" s="403">
        <v>0</v>
      </c>
      <c r="M48" s="403">
        <v>0</v>
      </c>
      <c r="N48" s="403">
        <v>0</v>
      </c>
      <c r="O48" s="403">
        <v>0</v>
      </c>
      <c r="P48" s="403">
        <v>0</v>
      </c>
      <c r="Q48" s="403">
        <v>0</v>
      </c>
      <c r="R48" s="403">
        <v>0</v>
      </c>
      <c r="S48" s="403">
        <v>0</v>
      </c>
      <c r="T48" s="403">
        <v>0</v>
      </c>
      <c r="U48" s="403">
        <v>0</v>
      </c>
      <c r="V48" s="403">
        <v>0</v>
      </c>
      <c r="W48" s="403">
        <v>0</v>
      </c>
      <c r="X48" s="403">
        <v>0</v>
      </c>
      <c r="Y48" s="403">
        <v>0</v>
      </c>
      <c r="Z48" s="403">
        <v>0</v>
      </c>
      <c r="AA48" s="403">
        <v>0</v>
      </c>
      <c r="AB48" s="403">
        <v>0</v>
      </c>
      <c r="AC48" s="403">
        <v>0</v>
      </c>
      <c r="AD48" s="403">
        <v>0</v>
      </c>
      <c r="AE48" s="403">
        <v>0</v>
      </c>
      <c r="AF48" s="403">
        <v>0</v>
      </c>
      <c r="AG48" s="403">
        <v>0</v>
      </c>
      <c r="AH48" s="403">
        <v>0</v>
      </c>
      <c r="AI48" s="403">
        <v>0</v>
      </c>
      <c r="AJ48" s="403">
        <v>0</v>
      </c>
      <c r="AK48" s="403">
        <v>0</v>
      </c>
      <c r="AL48" s="403">
        <v>0</v>
      </c>
      <c r="AM48" s="403">
        <v>0</v>
      </c>
      <c r="AN48" s="403">
        <v>0</v>
      </c>
      <c r="AO48" s="403">
        <v>0</v>
      </c>
      <c r="AP48" s="403">
        <v>0</v>
      </c>
      <c r="AQ48" s="403">
        <v>0</v>
      </c>
      <c r="AR48" s="403">
        <v>0</v>
      </c>
      <c r="AS48" s="403">
        <v>0</v>
      </c>
      <c r="AT48" s="403">
        <v>0</v>
      </c>
      <c r="AU48" s="403">
        <v>0</v>
      </c>
      <c r="AV48" s="403">
        <v>0</v>
      </c>
      <c r="AW48" s="403">
        <v>0</v>
      </c>
      <c r="AX48" s="403">
        <v>0</v>
      </c>
      <c r="AY48" s="403">
        <v>0</v>
      </c>
      <c r="AZ48" s="403">
        <v>0</v>
      </c>
      <c r="BA48" s="403">
        <v>0</v>
      </c>
      <c r="BB48" s="403">
        <v>0</v>
      </c>
      <c r="BC48" s="403">
        <v>0</v>
      </c>
      <c r="BD48" s="403">
        <v>30.774870660454607</v>
      </c>
      <c r="BE48" s="403">
        <v>31.893007667063369</v>
      </c>
      <c r="BF48" s="403">
        <v>33.371362437999551</v>
      </c>
      <c r="BG48" s="403">
        <v>35.293395654988082</v>
      </c>
      <c r="BH48" s="403">
        <v>37.547544752346781</v>
      </c>
      <c r="BI48" s="403">
        <v>40.430379120942867</v>
      </c>
      <c r="BJ48" s="403">
        <v>41.052292974275822</v>
      </c>
      <c r="BK48" s="403">
        <v>42.896472213400102</v>
      </c>
      <c r="BL48" s="403">
        <v>42.477261339479007</v>
      </c>
      <c r="BM48" s="403">
        <v>41.740168259267435</v>
      </c>
      <c r="BN48" s="403">
        <v>37.787304681455318</v>
      </c>
      <c r="BO48" s="403">
        <v>34.313865787762815</v>
      </c>
      <c r="BP48" s="403">
        <v>24.022601033394039</v>
      </c>
      <c r="BQ48" s="403">
        <v>9.2516373982275297</v>
      </c>
      <c r="BR48" s="403">
        <v>1.9070515045415264</v>
      </c>
      <c r="BS48" s="403">
        <v>1.3470332307995905</v>
      </c>
      <c r="BT48" s="403">
        <v>0.4314795127548105</v>
      </c>
      <c r="BU48" s="403">
        <v>0.13317731585254797</v>
      </c>
      <c r="BV48" s="403">
        <v>7.6384164529061703E-3</v>
      </c>
      <c r="BW48" s="403">
        <v>2.1085490539001803E-2</v>
      </c>
      <c r="BX48" s="403">
        <v>2.2087243288212436E-2</v>
      </c>
      <c r="BY48" s="403">
        <v>1.6792131712778172E-2</v>
      </c>
      <c r="BZ48" s="404">
        <v>1.1256520227208954E-2</v>
      </c>
    </row>
    <row r="49" spans="1:78" x14ac:dyDescent="0.2">
      <c r="B49" s="62" t="s">
        <v>474</v>
      </c>
      <c r="C49" s="305"/>
      <c r="D49" s="403">
        <v>0</v>
      </c>
      <c r="E49" s="403">
        <v>0</v>
      </c>
      <c r="F49" s="403">
        <v>0</v>
      </c>
      <c r="G49" s="403">
        <v>0</v>
      </c>
      <c r="H49" s="403">
        <v>0</v>
      </c>
      <c r="I49" s="403">
        <v>0</v>
      </c>
      <c r="J49" s="403">
        <v>0</v>
      </c>
      <c r="K49" s="403">
        <v>0</v>
      </c>
      <c r="L49" s="403">
        <v>0</v>
      </c>
      <c r="M49" s="403">
        <v>0</v>
      </c>
      <c r="N49" s="403">
        <v>0</v>
      </c>
      <c r="O49" s="403">
        <v>0</v>
      </c>
      <c r="P49" s="403">
        <v>0</v>
      </c>
      <c r="Q49" s="403">
        <v>0</v>
      </c>
      <c r="R49" s="403">
        <v>0</v>
      </c>
      <c r="S49" s="403">
        <v>0</v>
      </c>
      <c r="T49" s="403">
        <v>0</v>
      </c>
      <c r="U49" s="403">
        <v>0</v>
      </c>
      <c r="V49" s="403">
        <v>0</v>
      </c>
      <c r="W49" s="403">
        <v>0</v>
      </c>
      <c r="X49" s="403">
        <v>0</v>
      </c>
      <c r="Y49" s="403">
        <v>0</v>
      </c>
      <c r="Z49" s="403">
        <v>0</v>
      </c>
      <c r="AA49" s="403">
        <v>0</v>
      </c>
      <c r="AB49" s="403">
        <v>0</v>
      </c>
      <c r="AC49" s="403">
        <v>0</v>
      </c>
      <c r="AD49" s="403">
        <v>0</v>
      </c>
      <c r="AE49" s="403">
        <v>0</v>
      </c>
      <c r="AF49" s="403">
        <v>0</v>
      </c>
      <c r="AG49" s="403">
        <v>0</v>
      </c>
      <c r="AH49" s="403">
        <v>0</v>
      </c>
      <c r="AI49" s="403">
        <v>0</v>
      </c>
      <c r="AJ49" s="403">
        <v>0</v>
      </c>
      <c r="AK49" s="403">
        <v>0</v>
      </c>
      <c r="AL49" s="403">
        <v>0</v>
      </c>
      <c r="AM49" s="403">
        <v>0</v>
      </c>
      <c r="AN49" s="403">
        <v>0</v>
      </c>
      <c r="AO49" s="403">
        <v>0</v>
      </c>
      <c r="AP49" s="403">
        <v>0</v>
      </c>
      <c r="AQ49" s="403">
        <v>0</v>
      </c>
      <c r="AR49" s="403">
        <v>0</v>
      </c>
      <c r="AS49" s="403">
        <v>0</v>
      </c>
      <c r="AT49" s="403">
        <v>0</v>
      </c>
      <c r="AU49" s="403">
        <v>0</v>
      </c>
      <c r="AV49" s="403">
        <v>0</v>
      </c>
      <c r="AW49" s="403">
        <v>0</v>
      </c>
      <c r="AX49" s="403">
        <v>0</v>
      </c>
      <c r="AY49" s="403">
        <v>0</v>
      </c>
      <c r="AZ49" s="403">
        <v>0</v>
      </c>
      <c r="BA49" s="403">
        <v>0</v>
      </c>
      <c r="BB49" s="403">
        <v>0</v>
      </c>
      <c r="BC49" s="403">
        <v>0</v>
      </c>
      <c r="BD49" s="403">
        <v>0</v>
      </c>
      <c r="BE49" s="403">
        <v>0</v>
      </c>
      <c r="BF49" s="403">
        <v>0</v>
      </c>
      <c r="BG49" s="403">
        <v>0</v>
      </c>
      <c r="BH49" s="403">
        <v>0</v>
      </c>
      <c r="BI49" s="403">
        <v>0</v>
      </c>
      <c r="BJ49" s="403">
        <v>0</v>
      </c>
      <c r="BK49" s="403">
        <v>0</v>
      </c>
      <c r="BL49" s="403">
        <v>0</v>
      </c>
      <c r="BM49" s="403">
        <v>0</v>
      </c>
      <c r="BN49" s="403">
        <v>0</v>
      </c>
      <c r="BO49" s="403">
        <v>0</v>
      </c>
      <c r="BP49" s="403">
        <v>0</v>
      </c>
      <c r="BQ49" s="403">
        <v>0</v>
      </c>
      <c r="BR49" s="403">
        <v>0</v>
      </c>
      <c r="BS49" s="403">
        <v>0</v>
      </c>
      <c r="BT49" s="403">
        <v>0</v>
      </c>
      <c r="BU49" s="403">
        <v>0</v>
      </c>
      <c r="BV49" s="403">
        <v>0</v>
      </c>
      <c r="BW49" s="403">
        <v>0</v>
      </c>
      <c r="BX49" s="403">
        <v>0</v>
      </c>
      <c r="BY49" s="403">
        <v>0</v>
      </c>
      <c r="BZ49" s="404">
        <v>0</v>
      </c>
    </row>
    <row r="50" spans="1:78" x14ac:dyDescent="0.2">
      <c r="A50" s="305"/>
      <c r="B50" s="62" t="s">
        <v>467</v>
      </c>
      <c r="C50" s="305"/>
      <c r="D50" s="403">
        <v>0</v>
      </c>
      <c r="E50" s="403">
        <v>0</v>
      </c>
      <c r="F50" s="403">
        <v>0</v>
      </c>
      <c r="G50" s="403">
        <v>0</v>
      </c>
      <c r="H50" s="403">
        <v>0</v>
      </c>
      <c r="I50" s="403">
        <v>0</v>
      </c>
      <c r="J50" s="403">
        <v>0</v>
      </c>
      <c r="K50" s="403">
        <v>0</v>
      </c>
      <c r="L50" s="403">
        <v>0</v>
      </c>
      <c r="M50" s="403">
        <v>0</v>
      </c>
      <c r="N50" s="403">
        <v>0</v>
      </c>
      <c r="O50" s="403">
        <v>0</v>
      </c>
      <c r="P50" s="403">
        <v>0</v>
      </c>
      <c r="Q50" s="403">
        <v>0</v>
      </c>
      <c r="R50" s="403">
        <v>0</v>
      </c>
      <c r="S50" s="403">
        <v>0</v>
      </c>
      <c r="T50" s="403">
        <v>0</v>
      </c>
      <c r="U50" s="403">
        <v>0</v>
      </c>
      <c r="V50" s="403">
        <v>0</v>
      </c>
      <c r="W50" s="403">
        <v>0</v>
      </c>
      <c r="X50" s="403">
        <v>0</v>
      </c>
      <c r="Y50" s="403">
        <v>0</v>
      </c>
      <c r="Z50" s="403">
        <v>0</v>
      </c>
      <c r="AA50" s="403">
        <v>0</v>
      </c>
      <c r="AB50" s="403">
        <v>0</v>
      </c>
      <c r="AC50" s="403">
        <v>0</v>
      </c>
      <c r="AD50" s="403">
        <v>0</v>
      </c>
      <c r="AE50" s="403">
        <v>0</v>
      </c>
      <c r="AF50" s="403">
        <v>0</v>
      </c>
      <c r="AG50" s="403">
        <v>0</v>
      </c>
      <c r="AH50" s="403">
        <v>0</v>
      </c>
      <c r="AI50" s="403">
        <v>0</v>
      </c>
      <c r="AJ50" s="403">
        <v>0</v>
      </c>
      <c r="AK50" s="403">
        <v>0</v>
      </c>
      <c r="AL50" s="403">
        <v>0</v>
      </c>
      <c r="AM50" s="403">
        <v>0</v>
      </c>
      <c r="AN50" s="403">
        <v>0</v>
      </c>
      <c r="AO50" s="403">
        <v>0</v>
      </c>
      <c r="AP50" s="403">
        <v>0</v>
      </c>
      <c r="AQ50" s="403">
        <v>0</v>
      </c>
      <c r="AR50" s="403">
        <v>0</v>
      </c>
      <c r="AS50" s="403">
        <v>0</v>
      </c>
      <c r="AT50" s="403">
        <v>0</v>
      </c>
      <c r="AU50" s="403">
        <v>0</v>
      </c>
      <c r="AV50" s="403">
        <v>0</v>
      </c>
      <c r="AW50" s="403">
        <v>0</v>
      </c>
      <c r="AX50" s="403">
        <v>0</v>
      </c>
      <c r="AY50" s="403">
        <v>0</v>
      </c>
      <c r="AZ50" s="403">
        <v>0</v>
      </c>
      <c r="BA50" s="403">
        <v>0</v>
      </c>
      <c r="BB50" s="403">
        <v>0</v>
      </c>
      <c r="BC50" s="403">
        <v>0</v>
      </c>
      <c r="BD50" s="403">
        <v>0</v>
      </c>
      <c r="BE50" s="403">
        <v>0</v>
      </c>
      <c r="BF50" s="403">
        <v>0</v>
      </c>
      <c r="BG50" s="403">
        <v>0</v>
      </c>
      <c r="BH50" s="403">
        <v>0</v>
      </c>
      <c r="BI50" s="403">
        <v>0</v>
      </c>
      <c r="BJ50" s="403">
        <v>0</v>
      </c>
      <c r="BK50" s="403">
        <v>0</v>
      </c>
      <c r="BL50" s="403">
        <v>2.4244544775759685E-2</v>
      </c>
      <c r="BM50" s="403">
        <v>0.49113380543421603</v>
      </c>
      <c r="BN50" s="403">
        <v>1.0931583540805547</v>
      </c>
      <c r="BO50" s="403">
        <v>2.6166438237862635</v>
      </c>
      <c r="BP50" s="403">
        <v>10.362282313574157</v>
      </c>
      <c r="BQ50" s="403">
        <v>21.796001639175824</v>
      </c>
      <c r="BR50" s="403">
        <v>24.000351111014286</v>
      </c>
      <c r="BS50" s="403">
        <v>26.229091891955552</v>
      </c>
      <c r="BT50" s="403">
        <v>27.256264308592751</v>
      </c>
      <c r="BU50" s="403">
        <v>27.446606674375627</v>
      </c>
      <c r="BV50" s="403">
        <v>29.449632947645554</v>
      </c>
      <c r="BW50" s="403">
        <v>29.003730361780221</v>
      </c>
      <c r="BX50" s="403">
        <v>29.553191746513455</v>
      </c>
      <c r="BY50" s="403">
        <v>30.092409650252637</v>
      </c>
      <c r="BZ50" s="404">
        <v>30.748298610272883</v>
      </c>
    </row>
    <row r="51" spans="1:78" s="329" customFormat="1" ht="27" customHeight="1" thickBot="1" x14ac:dyDescent="0.25">
      <c r="B51" s="71" t="s">
        <v>483</v>
      </c>
      <c r="C51" s="333"/>
      <c r="D51" s="414">
        <v>0</v>
      </c>
      <c r="E51" s="414">
        <v>0</v>
      </c>
      <c r="F51" s="414">
        <v>0</v>
      </c>
      <c r="G51" s="414">
        <v>0</v>
      </c>
      <c r="H51" s="414">
        <v>0</v>
      </c>
      <c r="I51" s="414">
        <v>0</v>
      </c>
      <c r="J51" s="414">
        <v>0</v>
      </c>
      <c r="K51" s="414">
        <v>0</v>
      </c>
      <c r="L51" s="414">
        <v>0</v>
      </c>
      <c r="M51" s="414">
        <v>0</v>
      </c>
      <c r="N51" s="414">
        <v>0</v>
      </c>
      <c r="O51" s="414">
        <v>0</v>
      </c>
      <c r="P51" s="414">
        <v>0</v>
      </c>
      <c r="Q51" s="414">
        <v>0</v>
      </c>
      <c r="R51" s="414">
        <v>0</v>
      </c>
      <c r="S51" s="414">
        <v>0</v>
      </c>
      <c r="T51" s="414">
        <v>0</v>
      </c>
      <c r="U51" s="414">
        <v>0</v>
      </c>
      <c r="V51" s="414">
        <v>0</v>
      </c>
      <c r="W51" s="414">
        <v>0</v>
      </c>
      <c r="X51" s="414">
        <v>0</v>
      </c>
      <c r="Y51" s="414">
        <v>0</v>
      </c>
      <c r="Z51" s="414">
        <v>0</v>
      </c>
      <c r="AA51" s="414">
        <v>0</v>
      </c>
      <c r="AB51" s="414">
        <v>0</v>
      </c>
      <c r="AC51" s="414">
        <v>0</v>
      </c>
      <c r="AD51" s="414">
        <v>0</v>
      </c>
      <c r="AE51" s="414">
        <v>0</v>
      </c>
      <c r="AF51" s="414">
        <v>0</v>
      </c>
      <c r="AG51" s="414">
        <v>0</v>
      </c>
      <c r="AH51" s="414">
        <v>0</v>
      </c>
      <c r="AI51" s="414">
        <v>0</v>
      </c>
      <c r="AJ51" s="414">
        <v>0</v>
      </c>
      <c r="AK51" s="414">
        <v>0</v>
      </c>
      <c r="AL51" s="414">
        <v>0</v>
      </c>
      <c r="AM51" s="414">
        <v>0</v>
      </c>
      <c r="AN51" s="414">
        <v>0</v>
      </c>
      <c r="AO51" s="414">
        <v>0</v>
      </c>
      <c r="AP51" s="414">
        <v>0</v>
      </c>
      <c r="AQ51" s="414">
        <v>0</v>
      </c>
      <c r="AR51" s="414">
        <v>0</v>
      </c>
      <c r="AS51" s="414">
        <v>0</v>
      </c>
      <c r="AT51" s="414">
        <v>0</v>
      </c>
      <c r="AU51" s="414">
        <v>0</v>
      </c>
      <c r="AV51" s="414">
        <v>0</v>
      </c>
      <c r="AW51" s="414">
        <v>0</v>
      </c>
      <c r="AX51" s="414">
        <v>0</v>
      </c>
      <c r="AY51" s="414">
        <v>0</v>
      </c>
      <c r="AZ51" s="414">
        <v>0.67478636681710258</v>
      </c>
      <c r="BA51" s="414">
        <v>0.59893208292979916</v>
      </c>
      <c r="BB51" s="414">
        <v>0.7927511605905786</v>
      </c>
      <c r="BC51" s="414">
        <v>0.83138374719943231</v>
      </c>
      <c r="BD51" s="414">
        <v>2.3565033170387002</v>
      </c>
      <c r="BE51" s="414">
        <v>2.1444753697632777</v>
      </c>
      <c r="BF51" s="414">
        <v>1.6764872412633873</v>
      </c>
      <c r="BG51" s="414">
        <v>1.5851905911850244</v>
      </c>
      <c r="BH51" s="414">
        <v>1.6521352608846456</v>
      </c>
      <c r="BI51" s="414">
        <v>1.6993219173085448</v>
      </c>
      <c r="BJ51" s="414">
        <v>1.8737000440989178</v>
      </c>
      <c r="BK51" s="414">
        <v>1.8996312635423793</v>
      </c>
      <c r="BL51" s="414">
        <v>1.9511936164182131</v>
      </c>
      <c r="BM51" s="414">
        <v>1.945699337894331</v>
      </c>
      <c r="BN51" s="414">
        <v>1.832330803525585</v>
      </c>
      <c r="BO51" s="414">
        <v>1.8690611712201957</v>
      </c>
      <c r="BP51" s="414">
        <v>1.8919096135723212</v>
      </c>
      <c r="BQ51" s="414">
        <v>1.395163214439967</v>
      </c>
      <c r="BR51" s="414">
        <v>0.49283825909409629</v>
      </c>
      <c r="BS51" s="414">
        <v>0.34625068513574925</v>
      </c>
      <c r="BT51" s="414">
        <v>0.31478394126546921</v>
      </c>
      <c r="BU51" s="414">
        <v>0.15822680283413237</v>
      </c>
      <c r="BV51" s="414">
        <v>0.132534545191448</v>
      </c>
      <c r="BW51" s="414">
        <v>0.12847560375222089</v>
      </c>
      <c r="BX51" s="414">
        <v>0.1228114817292859</v>
      </c>
      <c r="BY51" s="414">
        <v>0.11745112760113426</v>
      </c>
      <c r="BZ51" s="415">
        <v>0.11185345286593683</v>
      </c>
    </row>
    <row r="52" spans="1:78" ht="26.25" customHeight="1" x14ac:dyDescent="0.25">
      <c r="A52" s="337"/>
      <c r="B52" s="178" t="s">
        <v>465</v>
      </c>
      <c r="D52" s="43" t="s">
        <v>618</v>
      </c>
      <c r="E52" s="43" t="s">
        <v>619</v>
      </c>
      <c r="F52" s="43" t="s">
        <v>620</v>
      </c>
      <c r="G52" s="43" t="s">
        <v>621</v>
      </c>
      <c r="H52" s="43" t="s">
        <v>622</v>
      </c>
      <c r="I52" s="43" t="s">
        <v>623</v>
      </c>
      <c r="J52" s="43" t="s">
        <v>624</v>
      </c>
      <c r="K52" s="43" t="s">
        <v>625</v>
      </c>
      <c r="L52" s="43" t="s">
        <v>626</v>
      </c>
      <c r="M52" s="43" t="s">
        <v>627</v>
      </c>
      <c r="N52" s="43" t="s">
        <v>628</v>
      </c>
      <c r="O52" s="43" t="s">
        <v>629</v>
      </c>
      <c r="P52" s="43" t="s">
        <v>630</v>
      </c>
      <c r="Q52" s="43" t="s">
        <v>631</v>
      </c>
      <c r="R52" s="43" t="s">
        <v>632</v>
      </c>
      <c r="S52" s="43" t="s">
        <v>633</v>
      </c>
      <c r="T52" s="43" t="s">
        <v>634</v>
      </c>
      <c r="U52" s="43" t="s">
        <v>635</v>
      </c>
      <c r="V52" s="43" t="s">
        <v>636</v>
      </c>
      <c r="W52" s="43" t="s">
        <v>637</v>
      </c>
      <c r="X52" s="43" t="s">
        <v>638</v>
      </c>
      <c r="Y52" s="43" t="s">
        <v>639</v>
      </c>
      <c r="Z52" s="43" t="s">
        <v>640</v>
      </c>
      <c r="AA52" s="43" t="s">
        <v>641</v>
      </c>
      <c r="AB52" s="43" t="s">
        <v>642</v>
      </c>
      <c r="AC52" s="43" t="s">
        <v>643</v>
      </c>
      <c r="AD52" s="43" t="s">
        <v>644</v>
      </c>
      <c r="AE52" s="43" t="s">
        <v>645</v>
      </c>
      <c r="AF52" s="43" t="s">
        <v>646</v>
      </c>
      <c r="AG52" s="43" t="s">
        <v>647</v>
      </c>
      <c r="AH52" s="43" t="s">
        <v>648</v>
      </c>
      <c r="AI52" s="43" t="s">
        <v>649</v>
      </c>
      <c r="AJ52" s="43" t="s">
        <v>650</v>
      </c>
      <c r="AK52" s="43" t="s">
        <v>651</v>
      </c>
      <c r="AL52" s="43" t="s">
        <v>652</v>
      </c>
      <c r="AM52" s="43" t="s">
        <v>653</v>
      </c>
      <c r="AN52" s="43" t="s">
        <v>654</v>
      </c>
      <c r="AO52" s="43" t="s">
        <v>655</v>
      </c>
      <c r="AP52" s="43" t="s">
        <v>656</v>
      </c>
      <c r="AQ52" s="43" t="s">
        <v>657</v>
      </c>
      <c r="AR52" s="43" t="s">
        <v>658</v>
      </c>
      <c r="AS52" s="43" t="s">
        <v>659</v>
      </c>
      <c r="AT52" s="43" t="s">
        <v>660</v>
      </c>
      <c r="AU52" s="43" t="s">
        <v>661</v>
      </c>
      <c r="AV52" s="43" t="s">
        <v>662</v>
      </c>
      <c r="AW52" s="43" t="s">
        <v>663</v>
      </c>
      <c r="AX52" s="43" t="s">
        <v>664</v>
      </c>
      <c r="AY52" s="43" t="s">
        <v>588</v>
      </c>
      <c r="AZ52" s="43" t="s">
        <v>589</v>
      </c>
      <c r="BA52" s="43" t="s">
        <v>590</v>
      </c>
      <c r="BB52" s="43" t="s">
        <v>591</v>
      </c>
      <c r="BC52" s="43" t="s">
        <v>592</v>
      </c>
      <c r="BD52" s="43" t="s">
        <v>593</v>
      </c>
      <c r="BE52" s="43" t="s">
        <v>594</v>
      </c>
      <c r="BF52" s="43" t="s">
        <v>595</v>
      </c>
      <c r="BG52" s="43" t="s">
        <v>596</v>
      </c>
      <c r="BH52" s="43" t="s">
        <v>597</v>
      </c>
      <c r="BI52" s="43" t="s">
        <v>598</v>
      </c>
      <c r="BJ52" s="43" t="s">
        <v>599</v>
      </c>
      <c r="BK52" s="43" t="s">
        <v>600</v>
      </c>
      <c r="BL52" s="43" t="s">
        <v>601</v>
      </c>
      <c r="BM52" s="43" t="s">
        <v>602</v>
      </c>
      <c r="BN52" s="43" t="s">
        <v>603</v>
      </c>
      <c r="BO52" s="43" t="s">
        <v>604</v>
      </c>
      <c r="BP52" s="43" t="s">
        <v>605</v>
      </c>
      <c r="BQ52" s="43" t="s">
        <v>606</v>
      </c>
      <c r="BR52" s="43" t="s">
        <v>607</v>
      </c>
      <c r="BS52" s="43" t="s">
        <v>608</v>
      </c>
      <c r="BT52" s="43" t="s">
        <v>609</v>
      </c>
      <c r="BU52" s="43" t="s">
        <v>610</v>
      </c>
      <c r="BV52" s="43" t="s">
        <v>611</v>
      </c>
      <c r="BW52" s="43" t="s">
        <v>612</v>
      </c>
      <c r="BX52" s="43" t="s">
        <v>613</v>
      </c>
      <c r="BY52" s="43" t="s">
        <v>614</v>
      </c>
      <c r="BZ52" s="44" t="s">
        <v>615</v>
      </c>
    </row>
    <row r="53" spans="1:78" ht="15" customHeight="1" x14ac:dyDescent="0.25">
      <c r="A53" s="337"/>
      <c r="B53" s="360" t="s">
        <v>225</v>
      </c>
      <c r="C53" s="361"/>
      <c r="D53" s="277" t="s">
        <v>616</v>
      </c>
      <c r="E53" s="277" t="s">
        <v>616</v>
      </c>
      <c r="F53" s="277" t="s">
        <v>616</v>
      </c>
      <c r="G53" s="277" t="s">
        <v>616</v>
      </c>
      <c r="H53" s="277" t="s">
        <v>616</v>
      </c>
      <c r="I53" s="277" t="s">
        <v>616</v>
      </c>
      <c r="J53" s="277" t="s">
        <v>616</v>
      </c>
      <c r="K53" s="277" t="s">
        <v>616</v>
      </c>
      <c r="L53" s="277" t="s">
        <v>616</v>
      </c>
      <c r="M53" s="277" t="s">
        <v>616</v>
      </c>
      <c r="N53" s="277" t="s">
        <v>616</v>
      </c>
      <c r="O53" s="277" t="s">
        <v>616</v>
      </c>
      <c r="P53" s="277" t="s">
        <v>616</v>
      </c>
      <c r="Q53" s="277" t="s">
        <v>616</v>
      </c>
      <c r="R53" s="277" t="s">
        <v>616</v>
      </c>
      <c r="S53" s="277" t="s">
        <v>616</v>
      </c>
      <c r="T53" s="277" t="s">
        <v>616</v>
      </c>
      <c r="U53" s="277" t="s">
        <v>616</v>
      </c>
      <c r="V53" s="277" t="s">
        <v>616</v>
      </c>
      <c r="W53" s="277" t="s">
        <v>616</v>
      </c>
      <c r="X53" s="277" t="s">
        <v>616</v>
      </c>
      <c r="Y53" s="277" t="s">
        <v>616</v>
      </c>
      <c r="Z53" s="277" t="s">
        <v>616</v>
      </c>
      <c r="AA53" s="277" t="s">
        <v>616</v>
      </c>
      <c r="AB53" s="277" t="s">
        <v>616</v>
      </c>
      <c r="AC53" s="277" t="s">
        <v>616</v>
      </c>
      <c r="AD53" s="277" t="s">
        <v>616</v>
      </c>
      <c r="AE53" s="277" t="s">
        <v>616</v>
      </c>
      <c r="AF53" s="277" t="s">
        <v>616</v>
      </c>
      <c r="AG53" s="277" t="s">
        <v>616</v>
      </c>
      <c r="AH53" s="277" t="s">
        <v>616</v>
      </c>
      <c r="AI53" s="277" t="s">
        <v>616</v>
      </c>
      <c r="AJ53" s="277" t="s">
        <v>616</v>
      </c>
      <c r="AK53" s="277" t="s">
        <v>616</v>
      </c>
      <c r="AL53" s="277" t="s">
        <v>616</v>
      </c>
      <c r="AM53" s="277" t="s">
        <v>616</v>
      </c>
      <c r="AN53" s="277" t="s">
        <v>616</v>
      </c>
      <c r="AO53" s="277" t="s">
        <v>616</v>
      </c>
      <c r="AP53" s="277" t="s">
        <v>616</v>
      </c>
      <c r="AQ53" s="277" t="s">
        <v>616</v>
      </c>
      <c r="AR53" s="277" t="s">
        <v>616</v>
      </c>
      <c r="AS53" s="277" t="s">
        <v>616</v>
      </c>
      <c r="AT53" s="277" t="s">
        <v>616</v>
      </c>
      <c r="AU53" s="277" t="s">
        <v>616</v>
      </c>
      <c r="AV53" s="277" t="s">
        <v>616</v>
      </c>
      <c r="AW53" s="277" t="s">
        <v>616</v>
      </c>
      <c r="AX53" s="277" t="s">
        <v>616</v>
      </c>
      <c r="AY53" s="277" t="s">
        <v>616</v>
      </c>
      <c r="AZ53" s="277" t="s">
        <v>616</v>
      </c>
      <c r="BA53" s="277" t="s">
        <v>616</v>
      </c>
      <c r="BB53" s="277" t="s">
        <v>616</v>
      </c>
      <c r="BC53" s="277" t="s">
        <v>616</v>
      </c>
      <c r="BD53" s="277" t="s">
        <v>616</v>
      </c>
      <c r="BE53" s="277" t="s">
        <v>616</v>
      </c>
      <c r="BF53" s="277" t="s">
        <v>616</v>
      </c>
      <c r="BG53" s="277" t="s">
        <v>616</v>
      </c>
      <c r="BH53" s="277" t="s">
        <v>616</v>
      </c>
      <c r="BI53" s="277" t="s">
        <v>616</v>
      </c>
      <c r="BJ53" s="277" t="s">
        <v>616</v>
      </c>
      <c r="BK53" s="277" t="s">
        <v>616</v>
      </c>
      <c r="BL53" s="277" t="s">
        <v>616</v>
      </c>
      <c r="BM53" s="277" t="s">
        <v>616</v>
      </c>
      <c r="BN53" s="277" t="s">
        <v>616</v>
      </c>
      <c r="BO53" s="277" t="s">
        <v>616</v>
      </c>
      <c r="BP53" s="277" t="s">
        <v>616</v>
      </c>
      <c r="BQ53" s="277" t="s">
        <v>616</v>
      </c>
      <c r="BR53" s="277" t="s">
        <v>616</v>
      </c>
      <c r="BS53" s="277" t="s">
        <v>616</v>
      </c>
      <c r="BT53" s="277" t="s">
        <v>616</v>
      </c>
      <c r="BU53" s="277" t="s">
        <v>617</v>
      </c>
      <c r="BV53" s="277" t="s">
        <v>617</v>
      </c>
      <c r="BW53" s="277" t="s">
        <v>617</v>
      </c>
      <c r="BX53" s="277" t="s">
        <v>617</v>
      </c>
      <c r="BY53" s="277" t="s">
        <v>617</v>
      </c>
      <c r="BZ53" s="278" t="s">
        <v>617</v>
      </c>
    </row>
    <row r="54" spans="1:78" s="230" customFormat="1" ht="30.75" customHeight="1" x14ac:dyDescent="0.25">
      <c r="A54" s="354"/>
      <c r="B54" s="117" t="s">
        <v>466</v>
      </c>
      <c r="C54" s="89"/>
      <c r="D54" s="399">
        <v>1363.2684831066845</v>
      </c>
      <c r="E54" s="399">
        <v>2001.4191609747274</v>
      </c>
      <c r="F54" s="399">
        <v>2045.017381386949</v>
      </c>
      <c r="G54" s="399">
        <v>1758.3599290728691</v>
      </c>
      <c r="H54" s="399">
        <v>2016.6971698371296</v>
      </c>
      <c r="I54" s="399">
        <v>2117.7191059885258</v>
      </c>
      <c r="J54" s="399">
        <v>2065.5867981968177</v>
      </c>
      <c r="K54" s="399">
        <v>2341.0610503004436</v>
      </c>
      <c r="L54" s="399">
        <v>2138.1455438439757</v>
      </c>
      <c r="M54" s="399">
        <v>2353.0046153398575</v>
      </c>
      <c r="N54" s="399">
        <v>2750.796936394152</v>
      </c>
      <c r="O54" s="399">
        <v>2678.407989239518</v>
      </c>
      <c r="P54" s="399">
        <v>2712.2219876153677</v>
      </c>
      <c r="Q54" s="399">
        <v>3006.284499626207</v>
      </c>
      <c r="R54" s="399">
        <v>3045.1349193586166</v>
      </c>
      <c r="S54" s="399">
        <v>3552.7961145666441</v>
      </c>
      <c r="T54" s="399">
        <v>3560.7344465380352</v>
      </c>
      <c r="U54" s="399">
        <v>4182.4907679123653</v>
      </c>
      <c r="V54" s="399">
        <v>4195.9503543812198</v>
      </c>
      <c r="W54" s="399">
        <v>5034.96342600354</v>
      </c>
      <c r="X54" s="399">
        <v>5168.9387967611865</v>
      </c>
      <c r="Y54" s="399">
        <v>5320.1207190259256</v>
      </c>
      <c r="Z54" s="399">
        <v>4727.336346852082</v>
      </c>
      <c r="AA54" s="399">
        <v>4866.4091968651555</v>
      </c>
      <c r="AB54" s="399">
        <v>5273.7224955755755</v>
      </c>
      <c r="AC54" s="399">
        <v>5455.4188916500461</v>
      </c>
      <c r="AD54" s="399">
        <v>5510.7552779225052</v>
      </c>
      <c r="AE54" s="399">
        <v>5892.766152517961</v>
      </c>
      <c r="AF54" s="399">
        <v>6387.8129668736619</v>
      </c>
      <c r="AG54" s="399">
        <v>6838.3415785165143</v>
      </c>
      <c r="AH54" s="399">
        <f t="shared" ref="AH54:AZ54" si="28">SUM(AH55:AH56)</f>
        <v>8016.3276949286683</v>
      </c>
      <c r="AI54" s="399">
        <f t="shared" si="28"/>
        <v>7435.2205000816457</v>
      </c>
      <c r="AJ54" s="399">
        <f t="shared" si="28"/>
        <v>6913.517248861569</v>
      </c>
      <c r="AK54" s="399">
        <f t="shared" si="28"/>
        <v>7138.6109411160724</v>
      </c>
      <c r="AL54" s="399">
        <f t="shared" si="28"/>
        <v>7162.6435839067453</v>
      </c>
      <c r="AM54" s="399">
        <f t="shared" si="28"/>
        <v>7008.890792063602</v>
      </c>
      <c r="AN54" s="399">
        <f t="shared" si="28"/>
        <v>7603.3849397288714</v>
      </c>
      <c r="AO54" s="399">
        <f t="shared" si="28"/>
        <v>7944.181669309467</v>
      </c>
      <c r="AP54" s="399">
        <f t="shared" si="28"/>
        <v>8440.6579553290321</v>
      </c>
      <c r="AQ54" s="399">
        <f t="shared" si="28"/>
        <v>8793.9874705305883</v>
      </c>
      <c r="AR54" s="399">
        <f t="shared" si="28"/>
        <v>9474.5960306584984</v>
      </c>
      <c r="AS54" s="399">
        <f t="shared" si="28"/>
        <v>10031.057734463333</v>
      </c>
      <c r="AT54" s="399">
        <f t="shared" si="28"/>
        <v>10799.204640401787</v>
      </c>
      <c r="AU54" s="399">
        <f t="shared" si="28"/>
        <v>12862.035677199034</v>
      </c>
      <c r="AV54" s="399">
        <f t="shared" si="28"/>
        <v>14746.118288193551</v>
      </c>
      <c r="AW54" s="399">
        <f t="shared" si="28"/>
        <v>16592.529540567826</v>
      </c>
      <c r="AX54" s="399">
        <f t="shared" si="28"/>
        <v>18096.996040431233</v>
      </c>
      <c r="AY54" s="399">
        <f t="shared" si="28"/>
        <v>18121.172332354679</v>
      </c>
      <c r="AZ54" s="399">
        <f t="shared" si="28"/>
        <v>17673.771074893259</v>
      </c>
      <c r="BA54" s="399">
        <f t="shared" ref="BA54:BX54" si="29">SUM(BA55:BA56)</f>
        <v>17566.713687555191</v>
      </c>
      <c r="BB54" s="399">
        <f t="shared" si="29"/>
        <v>17308.768133091766</v>
      </c>
      <c r="BC54" s="399">
        <f t="shared" si="29"/>
        <v>16896.883157106098</v>
      </c>
      <c r="BD54" s="399">
        <f t="shared" si="29"/>
        <v>17019.245645455318</v>
      </c>
      <c r="BE54" s="399">
        <f t="shared" si="29"/>
        <v>17333.533853873116</v>
      </c>
      <c r="BF54" s="399">
        <f t="shared" si="29"/>
        <v>16843.996506245781</v>
      </c>
      <c r="BG54" s="399">
        <f t="shared" si="29"/>
        <v>16716.26686997799</v>
      </c>
      <c r="BH54" s="435">
        <f t="shared" si="29"/>
        <v>15790.918417392011</v>
      </c>
      <c r="BI54" s="399">
        <f t="shared" si="29"/>
        <v>15120.434598638454</v>
      </c>
      <c r="BJ54" s="399">
        <f t="shared" si="29"/>
        <v>14614.640658285081</v>
      </c>
      <c r="BK54" s="399">
        <f t="shared" si="29"/>
        <v>14933.451920399659</v>
      </c>
      <c r="BL54" s="399">
        <f t="shared" si="29"/>
        <v>14574.561666341309</v>
      </c>
      <c r="BM54" s="399">
        <f t="shared" si="29"/>
        <v>15091.567136561547</v>
      </c>
      <c r="BN54" s="399">
        <f t="shared" si="29"/>
        <v>14869.755892072651</v>
      </c>
      <c r="BO54" s="399">
        <f t="shared" si="29"/>
        <v>14770.198675370562</v>
      </c>
      <c r="BP54" s="399">
        <f t="shared" si="29"/>
        <v>14490.539300594459</v>
      </c>
      <c r="BQ54" s="399">
        <f t="shared" si="29"/>
        <v>14292.932202717191</v>
      </c>
      <c r="BR54" s="399">
        <f t="shared" si="29"/>
        <v>14916.821514142555</v>
      </c>
      <c r="BS54" s="399">
        <f t="shared" si="29"/>
        <v>15615.365998656745</v>
      </c>
      <c r="BT54" s="399">
        <f t="shared" si="29"/>
        <v>15408.005582203754</v>
      </c>
      <c r="BU54" s="399">
        <f t="shared" si="29"/>
        <v>15076.355751890906</v>
      </c>
      <c r="BV54" s="399">
        <f t="shared" si="29"/>
        <v>15888.119229158765</v>
      </c>
      <c r="BW54" s="399">
        <f t="shared" si="29"/>
        <v>15429.802215475102</v>
      </c>
      <c r="BX54" s="399">
        <f t="shared" si="29"/>
        <v>15453.868503954551</v>
      </c>
      <c r="BY54" s="399">
        <f>SUM(BY55:BY56)</f>
        <v>15448.256002075623</v>
      </c>
      <c r="BZ54" s="400">
        <f>SUM(BZ55:BZ56)</f>
        <v>15504.724812800883</v>
      </c>
    </row>
    <row r="55" spans="1:78" s="230" customFormat="1" ht="15.75" x14ac:dyDescent="0.25">
      <c r="A55" s="354"/>
      <c r="B55" s="321" t="s">
        <v>326</v>
      </c>
      <c r="C55" s="89"/>
      <c r="D55" s="403">
        <v>0</v>
      </c>
      <c r="E55" s="403">
        <v>0</v>
      </c>
      <c r="F55" s="403">
        <v>0</v>
      </c>
      <c r="G55" s="403">
        <v>0</v>
      </c>
      <c r="H55" s="403">
        <v>0</v>
      </c>
      <c r="I55" s="403">
        <v>0</v>
      </c>
      <c r="J55" s="403">
        <v>0</v>
      </c>
      <c r="K55" s="403">
        <v>0</v>
      </c>
      <c r="L55" s="403">
        <v>0</v>
      </c>
      <c r="M55" s="403">
        <v>0</v>
      </c>
      <c r="N55" s="403">
        <v>0</v>
      </c>
      <c r="O55" s="403">
        <v>0</v>
      </c>
      <c r="P55" s="403">
        <v>0</v>
      </c>
      <c r="Q55" s="403">
        <v>0</v>
      </c>
      <c r="R55" s="403">
        <v>0</v>
      </c>
      <c r="S55" s="403">
        <v>0</v>
      </c>
      <c r="T55" s="403">
        <v>0</v>
      </c>
      <c r="U55" s="403">
        <v>0</v>
      </c>
      <c r="V55" s="403">
        <v>0</v>
      </c>
      <c r="W55" s="403">
        <v>0</v>
      </c>
      <c r="X55" s="403">
        <v>0</v>
      </c>
      <c r="Y55" s="403">
        <v>0</v>
      </c>
      <c r="Z55" s="403">
        <v>0</v>
      </c>
      <c r="AA55" s="403">
        <v>0</v>
      </c>
      <c r="AB55" s="403">
        <v>0</v>
      </c>
      <c r="AC55" s="403">
        <v>0</v>
      </c>
      <c r="AD55" s="403">
        <v>0</v>
      </c>
      <c r="AE55" s="403">
        <v>0</v>
      </c>
      <c r="AF55" s="403">
        <v>0</v>
      </c>
      <c r="AG55" s="403">
        <v>0</v>
      </c>
      <c r="AH55" s="403">
        <v>7669.5395814290359</v>
      </c>
      <c r="AI55" s="403">
        <v>7083.952037211232</v>
      </c>
      <c r="AJ55" s="403">
        <v>6572.5213784293965</v>
      </c>
      <c r="AK55" s="403">
        <v>6772.1589641430373</v>
      </c>
      <c r="AL55" s="403">
        <v>6762.8926815756859</v>
      </c>
      <c r="AM55" s="403">
        <v>6552.1810409642312</v>
      </c>
      <c r="AN55" s="403">
        <v>7061.3109548919019</v>
      </c>
      <c r="AO55" s="403">
        <v>7306.5352564454452</v>
      </c>
      <c r="AP55" s="403">
        <v>7653.9409586504762</v>
      </c>
      <c r="AQ55" s="403">
        <v>7870.6884312125103</v>
      </c>
      <c r="AR55" s="403">
        <v>8414.4667667411468</v>
      </c>
      <c r="AS55" s="403">
        <v>8818.7330182000624</v>
      </c>
      <c r="AT55" s="403">
        <v>9404.9472672741322</v>
      </c>
      <c r="AU55" s="403">
        <v>11179.741156319742</v>
      </c>
      <c r="AV55" s="403">
        <v>12887.273714431707</v>
      </c>
      <c r="AW55" s="403">
        <v>14573.260739103063</v>
      </c>
      <c r="AX55" s="403">
        <v>15978.738889104194</v>
      </c>
      <c r="AY55" s="403">
        <v>16326.800360768881</v>
      </c>
      <c r="AZ55" s="403">
        <v>16248.66436552851</v>
      </c>
      <c r="BA55" s="403">
        <v>16398.063243621513</v>
      </c>
      <c r="BB55" s="403">
        <v>16485.174356480678</v>
      </c>
      <c r="BC55" s="403">
        <v>16461.916485016834</v>
      </c>
      <c r="BD55" s="403">
        <v>16787.109468993218</v>
      </c>
      <c r="BE55" s="403">
        <v>17105.110374591794</v>
      </c>
      <c r="BF55" s="403">
        <v>16624.620651533514</v>
      </c>
      <c r="BG55" s="403">
        <v>16492.018496331741</v>
      </c>
      <c r="BH55" s="433">
        <v>15631.324082897676</v>
      </c>
      <c r="BI55" s="403">
        <v>14959.922927082736</v>
      </c>
      <c r="BJ55" s="403">
        <v>14450.624015649275</v>
      </c>
      <c r="BK55" s="403">
        <v>14695.748843100728</v>
      </c>
      <c r="BL55" s="403">
        <v>14371.987964958074</v>
      </c>
      <c r="BM55" s="403">
        <v>14883.131854687061</v>
      </c>
      <c r="BN55" s="403">
        <v>14679.866118085021</v>
      </c>
      <c r="BO55" s="403">
        <v>14583.734410240699</v>
      </c>
      <c r="BP55" s="403">
        <v>14318.502581546765</v>
      </c>
      <c r="BQ55" s="403">
        <v>14139.474615474981</v>
      </c>
      <c r="BR55" s="403">
        <v>14772.212090762858</v>
      </c>
      <c r="BS55" s="403">
        <v>15482.225566589352</v>
      </c>
      <c r="BT55" s="403">
        <v>15289.032790726915</v>
      </c>
      <c r="BU55" s="403">
        <v>14976.538963711648</v>
      </c>
      <c r="BV55" s="403">
        <v>15790.896803896027</v>
      </c>
      <c r="BW55" s="403">
        <v>15336.863222141901</v>
      </c>
      <c r="BX55" s="403">
        <v>15366.510288882017</v>
      </c>
      <c r="BY55" s="403">
        <v>15366.208139602611</v>
      </c>
      <c r="BZ55" s="404">
        <v>15427.945673214437</v>
      </c>
    </row>
    <row r="56" spans="1:78" s="230" customFormat="1" ht="15.75" x14ac:dyDescent="0.25">
      <c r="A56" s="354"/>
      <c r="B56" s="321" t="s">
        <v>325</v>
      </c>
      <c r="C56" s="89"/>
      <c r="D56" s="403">
        <v>0</v>
      </c>
      <c r="E56" s="403">
        <v>0</v>
      </c>
      <c r="F56" s="403">
        <v>0</v>
      </c>
      <c r="G56" s="403">
        <v>0</v>
      </c>
      <c r="H56" s="403">
        <v>0</v>
      </c>
      <c r="I56" s="403">
        <v>0</v>
      </c>
      <c r="J56" s="403">
        <v>0</v>
      </c>
      <c r="K56" s="403">
        <v>0</v>
      </c>
      <c r="L56" s="403">
        <v>0</v>
      </c>
      <c r="M56" s="403">
        <v>0</v>
      </c>
      <c r="N56" s="403">
        <v>0</v>
      </c>
      <c r="O56" s="403">
        <v>0</v>
      </c>
      <c r="P56" s="403">
        <v>0</v>
      </c>
      <c r="Q56" s="403">
        <v>0</v>
      </c>
      <c r="R56" s="403">
        <v>0</v>
      </c>
      <c r="S56" s="403">
        <v>0</v>
      </c>
      <c r="T56" s="403">
        <v>0</v>
      </c>
      <c r="U56" s="403">
        <v>0</v>
      </c>
      <c r="V56" s="403">
        <v>0</v>
      </c>
      <c r="W56" s="403">
        <v>0</v>
      </c>
      <c r="X56" s="403">
        <v>0</v>
      </c>
      <c r="Y56" s="403">
        <v>0</v>
      </c>
      <c r="Z56" s="403">
        <v>0</v>
      </c>
      <c r="AA56" s="403">
        <v>0</v>
      </c>
      <c r="AB56" s="403">
        <v>0</v>
      </c>
      <c r="AC56" s="403">
        <v>0</v>
      </c>
      <c r="AD56" s="403">
        <v>0</v>
      </c>
      <c r="AE56" s="403">
        <v>0</v>
      </c>
      <c r="AF56" s="403">
        <v>0</v>
      </c>
      <c r="AG56" s="403">
        <v>0</v>
      </c>
      <c r="AH56" s="403">
        <v>346.78811349963252</v>
      </c>
      <c r="AI56" s="403">
        <v>351.26846287041383</v>
      </c>
      <c r="AJ56" s="403">
        <v>340.99587043217235</v>
      </c>
      <c r="AK56" s="403">
        <v>366.45197697303524</v>
      </c>
      <c r="AL56" s="403">
        <v>399.75090233105971</v>
      </c>
      <c r="AM56" s="403">
        <v>456.70975109937064</v>
      </c>
      <c r="AN56" s="403">
        <v>542.07398483696943</v>
      </c>
      <c r="AO56" s="403">
        <v>637.64641286402218</v>
      </c>
      <c r="AP56" s="403">
        <v>786.7169966785566</v>
      </c>
      <c r="AQ56" s="403">
        <v>923.29903931807735</v>
      </c>
      <c r="AR56" s="403">
        <v>1060.1292639173516</v>
      </c>
      <c r="AS56" s="403">
        <v>1212.3247162632713</v>
      </c>
      <c r="AT56" s="403">
        <v>1394.2573731276559</v>
      </c>
      <c r="AU56" s="403">
        <v>1682.2945208792923</v>
      </c>
      <c r="AV56" s="403">
        <v>1858.8445737618447</v>
      </c>
      <c r="AW56" s="403">
        <v>2019.268801464762</v>
      </c>
      <c r="AX56" s="403">
        <v>2118.2571513270404</v>
      </c>
      <c r="AY56" s="403">
        <v>1794.3719715857974</v>
      </c>
      <c r="AZ56" s="403">
        <v>1425.1067093647484</v>
      </c>
      <c r="BA56" s="403">
        <v>1168.6504439336773</v>
      </c>
      <c r="BB56" s="403">
        <v>823.5937766110867</v>
      </c>
      <c r="BC56" s="403">
        <v>434.96667208926243</v>
      </c>
      <c r="BD56" s="403">
        <v>232.13617646209914</v>
      </c>
      <c r="BE56" s="403">
        <v>228.42347928132114</v>
      </c>
      <c r="BF56" s="403">
        <v>219.37585471226524</v>
      </c>
      <c r="BG56" s="403">
        <v>224.24837364624926</v>
      </c>
      <c r="BH56" s="403">
        <v>159.5943344943351</v>
      </c>
      <c r="BI56" s="403">
        <v>160.51167155571815</v>
      </c>
      <c r="BJ56" s="403">
        <v>164.01664263580625</v>
      </c>
      <c r="BK56" s="403">
        <v>237.70307729893167</v>
      </c>
      <c r="BL56" s="403">
        <v>202.57370138323412</v>
      </c>
      <c r="BM56" s="403">
        <v>208.435281874487</v>
      </c>
      <c r="BN56" s="403">
        <v>189.88977398763083</v>
      </c>
      <c r="BO56" s="403">
        <v>186.46426512986423</v>
      </c>
      <c r="BP56" s="403">
        <v>172.03671904769419</v>
      </c>
      <c r="BQ56" s="403">
        <v>153.4575872422102</v>
      </c>
      <c r="BR56" s="403">
        <v>144.60942337969794</v>
      </c>
      <c r="BS56" s="403">
        <v>133.14043206739299</v>
      </c>
      <c r="BT56" s="403">
        <v>118.97279147683912</v>
      </c>
      <c r="BU56" s="403">
        <v>99.816788179257287</v>
      </c>
      <c r="BV56" s="403">
        <v>97.222425262739236</v>
      </c>
      <c r="BW56" s="403">
        <v>92.938993333200472</v>
      </c>
      <c r="BX56" s="403">
        <v>87.358215072533994</v>
      </c>
      <c r="BY56" s="403">
        <v>82.047862473010497</v>
      </c>
      <c r="BZ56" s="404">
        <v>76.779139586445481</v>
      </c>
    </row>
    <row r="57" spans="1:78" s="230" customFormat="1" ht="15.75" x14ac:dyDescent="0.25">
      <c r="A57" s="354"/>
      <c r="B57" s="434"/>
      <c r="C57" s="89"/>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4"/>
    </row>
    <row r="58" spans="1:78" s="230" customFormat="1" ht="15.75" x14ac:dyDescent="0.25">
      <c r="A58" s="349"/>
      <c r="B58" s="317" t="s">
        <v>142</v>
      </c>
      <c r="C58" s="89"/>
      <c r="D58" s="399">
        <v>0</v>
      </c>
      <c r="E58" s="399">
        <v>0</v>
      </c>
      <c r="F58" s="399">
        <v>0</v>
      </c>
      <c r="G58" s="399">
        <v>0</v>
      </c>
      <c r="H58" s="399">
        <v>0</v>
      </c>
      <c r="I58" s="399">
        <v>0</v>
      </c>
      <c r="J58" s="399">
        <v>0</v>
      </c>
      <c r="K58" s="399">
        <v>0</v>
      </c>
      <c r="L58" s="399">
        <v>0</v>
      </c>
      <c r="M58" s="399">
        <v>0</v>
      </c>
      <c r="N58" s="399">
        <v>0</v>
      </c>
      <c r="O58" s="399">
        <v>0</v>
      </c>
      <c r="P58" s="399">
        <v>0</v>
      </c>
      <c r="Q58" s="399">
        <v>0</v>
      </c>
      <c r="R58" s="399">
        <v>0</v>
      </c>
      <c r="S58" s="399">
        <v>0</v>
      </c>
      <c r="T58" s="399">
        <v>0</v>
      </c>
      <c r="U58" s="399">
        <v>0</v>
      </c>
      <c r="V58" s="399">
        <v>0</v>
      </c>
      <c r="W58" s="399">
        <v>0</v>
      </c>
      <c r="X58" s="399">
        <v>0</v>
      </c>
      <c r="Y58" s="399">
        <v>0</v>
      </c>
      <c r="Z58" s="399">
        <v>0</v>
      </c>
      <c r="AA58" s="399">
        <v>0</v>
      </c>
      <c r="AB58" s="399">
        <v>0</v>
      </c>
      <c r="AC58" s="399">
        <v>0</v>
      </c>
      <c r="AD58" s="399">
        <v>0</v>
      </c>
      <c r="AE58" s="399">
        <v>0</v>
      </c>
      <c r="AF58" s="399">
        <v>0</v>
      </c>
      <c r="AG58" s="399">
        <v>0</v>
      </c>
      <c r="AH58" s="399">
        <v>0</v>
      </c>
      <c r="AI58" s="399">
        <v>0</v>
      </c>
      <c r="AJ58" s="399">
        <v>0</v>
      </c>
      <c r="AK58" s="399">
        <v>0</v>
      </c>
      <c r="AL58" s="399">
        <v>0</v>
      </c>
      <c r="AM58" s="399">
        <v>0</v>
      </c>
      <c r="AN58" s="399">
        <v>0</v>
      </c>
      <c r="AO58" s="399">
        <v>0</v>
      </c>
      <c r="AP58" s="399">
        <v>0</v>
      </c>
      <c r="AQ58" s="399">
        <v>0</v>
      </c>
      <c r="AR58" s="399">
        <v>0</v>
      </c>
      <c r="AS58" s="399">
        <v>0</v>
      </c>
      <c r="AT58" s="399">
        <v>0</v>
      </c>
      <c r="AU58" s="399">
        <v>0</v>
      </c>
      <c r="AV58" s="399">
        <v>0</v>
      </c>
      <c r="AW58" s="399">
        <v>0</v>
      </c>
      <c r="AX58" s="399">
        <v>0</v>
      </c>
      <c r="AY58" s="399">
        <v>0</v>
      </c>
      <c r="AZ58" s="399">
        <v>0</v>
      </c>
      <c r="BA58" s="399">
        <v>0</v>
      </c>
      <c r="BB58" s="399">
        <v>0</v>
      </c>
      <c r="BC58" s="399">
        <v>0</v>
      </c>
      <c r="BD58" s="399">
        <v>0</v>
      </c>
      <c r="BE58" s="399">
        <v>0</v>
      </c>
      <c r="BF58" s="399">
        <v>0</v>
      </c>
      <c r="BG58" s="399">
        <v>0</v>
      </c>
      <c r="BH58" s="399">
        <v>0</v>
      </c>
      <c r="BI58" s="399">
        <v>0</v>
      </c>
      <c r="BJ58" s="399">
        <v>0</v>
      </c>
      <c r="BK58" s="399">
        <v>0</v>
      </c>
      <c r="BL58" s="399">
        <f>SUM(BL59,BL63)</f>
        <v>146.77939035227936</v>
      </c>
      <c r="BM58" s="399">
        <f>SUM(BM59,BM63)</f>
        <v>1441.6776565935775</v>
      </c>
      <c r="BN58" s="399">
        <f>SUM(BN59,BN63)</f>
        <v>2493.0809019203152</v>
      </c>
      <c r="BO58" s="399">
        <f>SUM(BO59,BO63)</f>
        <v>3913.913545991275</v>
      </c>
      <c r="BP58" s="399">
        <f>SUM(BP59,BP63)</f>
        <v>7314.0621328680336</v>
      </c>
      <c r="BQ58" s="399">
        <f t="shared" ref="BQ58:BX58" si="30">SUM(BQ59,BQ63)</f>
        <v>11070.311438805295</v>
      </c>
      <c r="BR58" s="399">
        <f t="shared" si="30"/>
        <v>13411.707706437719</v>
      </c>
      <c r="BS58" s="399">
        <f t="shared" si="30"/>
        <v>14821.806467871702</v>
      </c>
      <c r="BT58" s="399">
        <f t="shared" si="30"/>
        <v>15062.493408750717</v>
      </c>
      <c r="BU58" s="399">
        <f t="shared" si="30"/>
        <v>14934.012272558612</v>
      </c>
      <c r="BV58" s="399">
        <f t="shared" si="30"/>
        <v>15790.577385459088</v>
      </c>
      <c r="BW58" s="399">
        <f t="shared" si="30"/>
        <v>15335.993700702336</v>
      </c>
      <c r="BX58" s="399">
        <f t="shared" si="30"/>
        <v>15365.614665167464</v>
      </c>
      <c r="BY58" s="399">
        <f>SUM(BY59,BY63)</f>
        <v>15365.539433630944</v>
      </c>
      <c r="BZ58" s="400">
        <f>SUM(BZ59,BZ63)</f>
        <v>15427.505202244391</v>
      </c>
    </row>
    <row r="59" spans="1:78" x14ac:dyDescent="0.2">
      <c r="B59" s="120" t="s">
        <v>467</v>
      </c>
      <c r="C59" s="45"/>
      <c r="D59" s="403">
        <v>0</v>
      </c>
      <c r="E59" s="403">
        <v>0</v>
      </c>
      <c r="F59" s="403">
        <v>0</v>
      </c>
      <c r="G59" s="403">
        <v>0</v>
      </c>
      <c r="H59" s="403">
        <v>0</v>
      </c>
      <c r="I59" s="403">
        <v>0</v>
      </c>
      <c r="J59" s="403">
        <v>0</v>
      </c>
      <c r="K59" s="403">
        <v>0</v>
      </c>
      <c r="L59" s="403">
        <v>0</v>
      </c>
      <c r="M59" s="403">
        <v>0</v>
      </c>
      <c r="N59" s="403">
        <v>0</v>
      </c>
      <c r="O59" s="403">
        <v>0</v>
      </c>
      <c r="P59" s="403">
        <v>0</v>
      </c>
      <c r="Q59" s="403">
        <v>0</v>
      </c>
      <c r="R59" s="403">
        <v>0</v>
      </c>
      <c r="S59" s="403">
        <v>0</v>
      </c>
      <c r="T59" s="403">
        <v>0</v>
      </c>
      <c r="U59" s="403">
        <v>0</v>
      </c>
      <c r="V59" s="403">
        <v>0</v>
      </c>
      <c r="W59" s="403">
        <v>0</v>
      </c>
      <c r="X59" s="403">
        <v>0</v>
      </c>
      <c r="Y59" s="403">
        <v>0</v>
      </c>
      <c r="Z59" s="403">
        <v>0</v>
      </c>
      <c r="AA59" s="403">
        <v>0</v>
      </c>
      <c r="AB59" s="403">
        <v>0</v>
      </c>
      <c r="AC59" s="403">
        <v>0</v>
      </c>
      <c r="AD59" s="403">
        <v>0</v>
      </c>
      <c r="AE59" s="403">
        <v>0</v>
      </c>
      <c r="AF59" s="403">
        <v>0</v>
      </c>
      <c r="AG59" s="403">
        <v>0</v>
      </c>
      <c r="AH59" s="403">
        <v>0</v>
      </c>
      <c r="AI59" s="403">
        <v>0</v>
      </c>
      <c r="AJ59" s="403">
        <v>0</v>
      </c>
      <c r="AK59" s="403">
        <v>0</v>
      </c>
      <c r="AL59" s="403">
        <v>0</v>
      </c>
      <c r="AM59" s="403">
        <v>0</v>
      </c>
      <c r="AN59" s="403">
        <v>0</v>
      </c>
      <c r="AO59" s="403">
        <v>0</v>
      </c>
      <c r="AP59" s="403">
        <v>0</v>
      </c>
      <c r="AQ59" s="403">
        <v>0</v>
      </c>
      <c r="AR59" s="403">
        <v>0</v>
      </c>
      <c r="AS59" s="403">
        <v>0</v>
      </c>
      <c r="AT59" s="403">
        <v>0</v>
      </c>
      <c r="AU59" s="403">
        <v>0</v>
      </c>
      <c r="AV59" s="403">
        <v>0</v>
      </c>
      <c r="AW59" s="403">
        <v>0</v>
      </c>
      <c r="AX59" s="403">
        <v>0</v>
      </c>
      <c r="AY59" s="403">
        <v>0</v>
      </c>
      <c r="AZ59" s="403">
        <v>0</v>
      </c>
      <c r="BA59" s="403">
        <v>0</v>
      </c>
      <c r="BB59" s="403">
        <v>0</v>
      </c>
      <c r="BC59" s="403">
        <v>0</v>
      </c>
      <c r="BD59" s="403">
        <v>0</v>
      </c>
      <c r="BE59" s="403">
        <v>0</v>
      </c>
      <c r="BF59" s="403">
        <v>0</v>
      </c>
      <c r="BG59" s="403">
        <v>0</v>
      </c>
      <c r="BH59" s="403">
        <v>0</v>
      </c>
      <c r="BI59" s="403">
        <v>0</v>
      </c>
      <c r="BJ59" s="403">
        <v>0</v>
      </c>
      <c r="BK59" s="403">
        <v>0</v>
      </c>
      <c r="BL59" s="403">
        <f>SUM(BL60:BL62)</f>
        <v>74.296535848152701</v>
      </c>
      <c r="BM59" s="403">
        <f t="shared" ref="BM59:BX59" si="31">SUM(BM60:BM62)</f>
        <v>660.8492316842362</v>
      </c>
      <c r="BN59" s="403">
        <f t="shared" si="31"/>
        <v>1066.6527070105335</v>
      </c>
      <c r="BO59" s="403">
        <f t="shared" si="31"/>
        <v>1540.1004153960359</v>
      </c>
      <c r="BP59" s="403">
        <f t="shared" si="31"/>
        <v>2486.431639195509</v>
      </c>
      <c r="BQ59" s="403">
        <f t="shared" si="31"/>
        <v>3753.7222613528438</v>
      </c>
      <c r="BR59" s="403">
        <f t="shared" si="31"/>
        <v>4287.7283081409832</v>
      </c>
      <c r="BS59" s="403">
        <f t="shared" si="31"/>
        <v>4628.4972758916792</v>
      </c>
      <c r="BT59" s="403">
        <f t="shared" si="31"/>
        <v>4760.3455437328239</v>
      </c>
      <c r="BU59" s="403">
        <f t="shared" si="31"/>
        <v>4727.920399167042</v>
      </c>
      <c r="BV59" s="403">
        <f t="shared" si="31"/>
        <v>4540.9114608609989</v>
      </c>
      <c r="BW59" s="403">
        <f t="shared" si="31"/>
        <v>4431.0731686335148</v>
      </c>
      <c r="BX59" s="403">
        <f t="shared" si="31"/>
        <v>4357.1977046830943</v>
      </c>
      <c r="BY59" s="403">
        <f>SUM(BY60:BY62)</f>
        <v>4268.8745734800814</v>
      </c>
      <c r="BZ59" s="404">
        <f>SUM(BZ60:BZ62)</f>
        <v>4190.939527112334</v>
      </c>
    </row>
    <row r="60" spans="1:78" x14ac:dyDescent="0.2">
      <c r="B60" s="407" t="s">
        <v>304</v>
      </c>
      <c r="C60" s="321"/>
      <c r="D60" s="403">
        <v>0</v>
      </c>
      <c r="E60" s="403">
        <v>0</v>
      </c>
      <c r="F60" s="403">
        <v>0</v>
      </c>
      <c r="G60" s="403">
        <v>0</v>
      </c>
      <c r="H60" s="403">
        <v>0</v>
      </c>
      <c r="I60" s="403">
        <v>0</v>
      </c>
      <c r="J60" s="403">
        <v>0</v>
      </c>
      <c r="K60" s="403">
        <v>0</v>
      </c>
      <c r="L60" s="403">
        <v>0</v>
      </c>
      <c r="M60" s="403">
        <v>0</v>
      </c>
      <c r="N60" s="403">
        <v>0</v>
      </c>
      <c r="O60" s="403">
        <v>0</v>
      </c>
      <c r="P60" s="403">
        <v>0</v>
      </c>
      <c r="Q60" s="403">
        <v>0</v>
      </c>
      <c r="R60" s="403">
        <v>0</v>
      </c>
      <c r="S60" s="403">
        <v>0</v>
      </c>
      <c r="T60" s="403">
        <v>0</v>
      </c>
      <c r="U60" s="403">
        <v>0</v>
      </c>
      <c r="V60" s="403">
        <v>0</v>
      </c>
      <c r="W60" s="403">
        <v>0</v>
      </c>
      <c r="X60" s="403">
        <v>0</v>
      </c>
      <c r="Y60" s="403">
        <v>0</v>
      </c>
      <c r="Z60" s="403">
        <v>0</v>
      </c>
      <c r="AA60" s="403">
        <v>0</v>
      </c>
      <c r="AB60" s="403">
        <v>0</v>
      </c>
      <c r="AC60" s="403">
        <v>0</v>
      </c>
      <c r="AD60" s="403">
        <v>0</v>
      </c>
      <c r="AE60" s="403">
        <v>0</v>
      </c>
      <c r="AF60" s="403">
        <v>0</v>
      </c>
      <c r="AG60" s="403">
        <v>0</v>
      </c>
      <c r="AH60" s="403">
        <v>0</v>
      </c>
      <c r="AI60" s="403">
        <v>0</v>
      </c>
      <c r="AJ60" s="403">
        <v>0</v>
      </c>
      <c r="AK60" s="403">
        <v>0</v>
      </c>
      <c r="AL60" s="403">
        <v>0</v>
      </c>
      <c r="AM60" s="403">
        <v>0</v>
      </c>
      <c r="AN60" s="403">
        <v>0</v>
      </c>
      <c r="AO60" s="403">
        <v>0</v>
      </c>
      <c r="AP60" s="403">
        <v>0</v>
      </c>
      <c r="AQ60" s="403">
        <v>0</v>
      </c>
      <c r="AR60" s="403">
        <v>0</v>
      </c>
      <c r="AS60" s="403">
        <v>0</v>
      </c>
      <c r="AT60" s="403">
        <v>0</v>
      </c>
      <c r="AU60" s="403">
        <v>0</v>
      </c>
      <c r="AV60" s="403">
        <v>0</v>
      </c>
      <c r="AW60" s="403">
        <v>0</v>
      </c>
      <c r="AX60" s="403">
        <v>0</v>
      </c>
      <c r="AY60" s="403">
        <v>0</v>
      </c>
      <c r="AZ60" s="403">
        <v>0</v>
      </c>
      <c r="BA60" s="403">
        <v>0</v>
      </c>
      <c r="BB60" s="403">
        <v>0</v>
      </c>
      <c r="BC60" s="403">
        <v>0</v>
      </c>
      <c r="BD60" s="403">
        <v>0</v>
      </c>
      <c r="BE60" s="403">
        <v>0</v>
      </c>
      <c r="BF60" s="403">
        <v>0</v>
      </c>
      <c r="BG60" s="403">
        <v>0</v>
      </c>
      <c r="BH60" s="403">
        <v>0</v>
      </c>
      <c r="BI60" s="403">
        <v>0</v>
      </c>
      <c r="BJ60" s="403">
        <v>0</v>
      </c>
      <c r="BK60" s="403">
        <v>0</v>
      </c>
      <c r="BL60" s="403">
        <v>68.594983609312138</v>
      </c>
      <c r="BM60" s="403">
        <v>453.1250925434623</v>
      </c>
      <c r="BN60" s="403">
        <v>523.03044058298838</v>
      </c>
      <c r="BO60" s="403">
        <v>518.68781503859077</v>
      </c>
      <c r="BP60" s="403">
        <v>599.42869685699691</v>
      </c>
      <c r="BQ60" s="403">
        <v>511.11868953013442</v>
      </c>
      <c r="BR60" s="403">
        <v>450.7573975418947</v>
      </c>
      <c r="BS60" s="403">
        <v>350.01101218699284</v>
      </c>
      <c r="BT60" s="403">
        <v>300.61472673271288</v>
      </c>
      <c r="BU60" s="403">
        <v>282.53444335190386</v>
      </c>
      <c r="BV60" s="403">
        <v>249.41264741499259</v>
      </c>
      <c r="BW60" s="403">
        <v>243.31042263342974</v>
      </c>
      <c r="BX60" s="403">
        <v>244.63653488122895</v>
      </c>
      <c r="BY60" s="403">
        <v>246.33683239766535</v>
      </c>
      <c r="BZ60" s="404">
        <v>253.70147534508843</v>
      </c>
    </row>
    <row r="61" spans="1:78" x14ac:dyDescent="0.2">
      <c r="B61" s="407" t="s">
        <v>468</v>
      </c>
      <c r="C61" s="321"/>
      <c r="D61" s="403">
        <v>0</v>
      </c>
      <c r="E61" s="403">
        <v>0</v>
      </c>
      <c r="F61" s="403">
        <v>0</v>
      </c>
      <c r="G61" s="403">
        <v>0</v>
      </c>
      <c r="H61" s="403">
        <v>0</v>
      </c>
      <c r="I61" s="403">
        <v>0</v>
      </c>
      <c r="J61" s="403">
        <v>0</v>
      </c>
      <c r="K61" s="403">
        <v>0</v>
      </c>
      <c r="L61" s="403">
        <v>0</v>
      </c>
      <c r="M61" s="403">
        <v>0</v>
      </c>
      <c r="N61" s="403">
        <v>0</v>
      </c>
      <c r="O61" s="403">
        <v>0</v>
      </c>
      <c r="P61" s="403">
        <v>0</v>
      </c>
      <c r="Q61" s="403">
        <v>0</v>
      </c>
      <c r="R61" s="403">
        <v>0</v>
      </c>
      <c r="S61" s="403">
        <v>0</v>
      </c>
      <c r="T61" s="403">
        <v>0</v>
      </c>
      <c r="U61" s="403">
        <v>0</v>
      </c>
      <c r="V61" s="403">
        <v>0</v>
      </c>
      <c r="W61" s="403">
        <v>0</v>
      </c>
      <c r="X61" s="403">
        <v>0</v>
      </c>
      <c r="Y61" s="403">
        <v>0</v>
      </c>
      <c r="Z61" s="403">
        <v>0</v>
      </c>
      <c r="AA61" s="403">
        <v>0</v>
      </c>
      <c r="AB61" s="403">
        <v>0</v>
      </c>
      <c r="AC61" s="403">
        <v>0</v>
      </c>
      <c r="AD61" s="403">
        <v>0</v>
      </c>
      <c r="AE61" s="403">
        <v>0</v>
      </c>
      <c r="AF61" s="403">
        <v>0</v>
      </c>
      <c r="AG61" s="403">
        <v>0</v>
      </c>
      <c r="AH61" s="403">
        <v>0</v>
      </c>
      <c r="AI61" s="403">
        <v>0</v>
      </c>
      <c r="AJ61" s="403">
        <v>0</v>
      </c>
      <c r="AK61" s="403">
        <v>0</v>
      </c>
      <c r="AL61" s="403">
        <v>0</v>
      </c>
      <c r="AM61" s="403">
        <v>0</v>
      </c>
      <c r="AN61" s="403">
        <v>0</v>
      </c>
      <c r="AO61" s="403">
        <v>0</v>
      </c>
      <c r="AP61" s="403">
        <v>0</v>
      </c>
      <c r="AQ61" s="403">
        <v>0</v>
      </c>
      <c r="AR61" s="403">
        <v>0</v>
      </c>
      <c r="AS61" s="403">
        <v>0</v>
      </c>
      <c r="AT61" s="403">
        <v>0</v>
      </c>
      <c r="AU61" s="403">
        <v>0</v>
      </c>
      <c r="AV61" s="403">
        <v>0</v>
      </c>
      <c r="AW61" s="403">
        <v>0</v>
      </c>
      <c r="AX61" s="403">
        <v>0</v>
      </c>
      <c r="AY61" s="403">
        <v>0</v>
      </c>
      <c r="AZ61" s="403">
        <v>0</v>
      </c>
      <c r="BA61" s="403">
        <v>0</v>
      </c>
      <c r="BB61" s="403">
        <v>0</v>
      </c>
      <c r="BC61" s="403">
        <v>0</v>
      </c>
      <c r="BD61" s="403">
        <v>0</v>
      </c>
      <c r="BE61" s="403">
        <v>0</v>
      </c>
      <c r="BF61" s="403">
        <v>0</v>
      </c>
      <c r="BG61" s="403">
        <v>0</v>
      </c>
      <c r="BH61" s="403">
        <v>0</v>
      </c>
      <c r="BI61" s="403">
        <v>0</v>
      </c>
      <c r="BJ61" s="403">
        <v>0</v>
      </c>
      <c r="BK61" s="403">
        <v>0</v>
      </c>
      <c r="BL61" s="403">
        <v>3.1407852290159712</v>
      </c>
      <c r="BM61" s="403">
        <v>142.14087108093494</v>
      </c>
      <c r="BN61" s="403">
        <v>394.73087435635421</v>
      </c>
      <c r="BO61" s="403">
        <v>656.28960580525813</v>
      </c>
      <c r="BP61" s="403">
        <v>731.09738743439402</v>
      </c>
      <c r="BQ61" s="403">
        <v>688.43335892449909</v>
      </c>
      <c r="BR61" s="403">
        <v>216.84979395415002</v>
      </c>
      <c r="BS61" s="403">
        <v>90.306010855500134</v>
      </c>
      <c r="BT61" s="403">
        <v>101.29362498234759</v>
      </c>
      <c r="BU61" s="403">
        <v>117.00864659628758</v>
      </c>
      <c r="BV61" s="403">
        <v>93.923432765690777</v>
      </c>
      <c r="BW61" s="403">
        <v>80.360856418250179</v>
      </c>
      <c r="BX61" s="403">
        <v>71.471281781280581</v>
      </c>
      <c r="BY61" s="403">
        <v>65.677453057193006</v>
      </c>
      <c r="BZ61" s="404">
        <v>60.862604438765388</v>
      </c>
    </row>
    <row r="62" spans="1:78" x14ac:dyDescent="0.2">
      <c r="B62" s="407" t="s">
        <v>306</v>
      </c>
      <c r="C62" s="321"/>
      <c r="D62" s="403">
        <v>0</v>
      </c>
      <c r="E62" s="403">
        <v>0</v>
      </c>
      <c r="F62" s="403">
        <v>0</v>
      </c>
      <c r="G62" s="403">
        <v>0</v>
      </c>
      <c r="H62" s="403">
        <v>0</v>
      </c>
      <c r="I62" s="403">
        <v>0</v>
      </c>
      <c r="J62" s="403">
        <v>0</v>
      </c>
      <c r="K62" s="403">
        <v>0</v>
      </c>
      <c r="L62" s="403">
        <v>0</v>
      </c>
      <c r="M62" s="403">
        <v>0</v>
      </c>
      <c r="N62" s="403">
        <v>0</v>
      </c>
      <c r="O62" s="403">
        <v>0</v>
      </c>
      <c r="P62" s="403">
        <v>0</v>
      </c>
      <c r="Q62" s="403">
        <v>0</v>
      </c>
      <c r="R62" s="403">
        <v>0</v>
      </c>
      <c r="S62" s="403">
        <v>0</v>
      </c>
      <c r="T62" s="403">
        <v>0</v>
      </c>
      <c r="U62" s="403">
        <v>0</v>
      </c>
      <c r="V62" s="403">
        <v>0</v>
      </c>
      <c r="W62" s="403">
        <v>0</v>
      </c>
      <c r="X62" s="403">
        <v>0</v>
      </c>
      <c r="Y62" s="403">
        <v>0</v>
      </c>
      <c r="Z62" s="403">
        <v>0</v>
      </c>
      <c r="AA62" s="403">
        <v>0</v>
      </c>
      <c r="AB62" s="403">
        <v>0</v>
      </c>
      <c r="AC62" s="403">
        <v>0</v>
      </c>
      <c r="AD62" s="403">
        <v>0</v>
      </c>
      <c r="AE62" s="403">
        <v>0</v>
      </c>
      <c r="AF62" s="403">
        <v>0</v>
      </c>
      <c r="AG62" s="403">
        <v>0</v>
      </c>
      <c r="AH62" s="403">
        <v>0</v>
      </c>
      <c r="AI62" s="403">
        <v>0</v>
      </c>
      <c r="AJ62" s="403">
        <v>0</v>
      </c>
      <c r="AK62" s="403">
        <v>0</v>
      </c>
      <c r="AL62" s="403">
        <v>0</v>
      </c>
      <c r="AM62" s="403">
        <v>0</v>
      </c>
      <c r="AN62" s="403">
        <v>0</v>
      </c>
      <c r="AO62" s="403">
        <v>0</v>
      </c>
      <c r="AP62" s="403">
        <v>0</v>
      </c>
      <c r="AQ62" s="403">
        <v>0</v>
      </c>
      <c r="AR62" s="403">
        <v>0</v>
      </c>
      <c r="AS62" s="403">
        <v>0</v>
      </c>
      <c r="AT62" s="403">
        <v>0</v>
      </c>
      <c r="AU62" s="403">
        <v>0</v>
      </c>
      <c r="AV62" s="403">
        <v>0</v>
      </c>
      <c r="AW62" s="403">
        <v>0</v>
      </c>
      <c r="AX62" s="403">
        <v>0</v>
      </c>
      <c r="AY62" s="403">
        <v>0</v>
      </c>
      <c r="AZ62" s="403">
        <v>0</v>
      </c>
      <c r="BA62" s="403">
        <v>0</v>
      </c>
      <c r="BB62" s="403">
        <v>0</v>
      </c>
      <c r="BC62" s="403">
        <v>0</v>
      </c>
      <c r="BD62" s="403">
        <v>0</v>
      </c>
      <c r="BE62" s="403">
        <v>0</v>
      </c>
      <c r="BF62" s="403">
        <v>0</v>
      </c>
      <c r="BG62" s="403">
        <v>0</v>
      </c>
      <c r="BH62" s="403">
        <v>0</v>
      </c>
      <c r="BI62" s="403">
        <v>0</v>
      </c>
      <c r="BJ62" s="403">
        <v>0</v>
      </c>
      <c r="BK62" s="403">
        <v>0</v>
      </c>
      <c r="BL62" s="403">
        <v>2.5607670098245912</v>
      </c>
      <c r="BM62" s="403">
        <v>65.583268059838929</v>
      </c>
      <c r="BN62" s="403">
        <v>148.89139207119092</v>
      </c>
      <c r="BO62" s="403">
        <v>365.12299455218698</v>
      </c>
      <c r="BP62" s="403">
        <v>1155.9055549041182</v>
      </c>
      <c r="BQ62" s="403">
        <v>2554.1702128982101</v>
      </c>
      <c r="BR62" s="403">
        <v>3620.1211166449384</v>
      </c>
      <c r="BS62" s="403">
        <v>4188.1802528491862</v>
      </c>
      <c r="BT62" s="403">
        <v>4358.4371920177637</v>
      </c>
      <c r="BU62" s="403">
        <v>4328.3773092188503</v>
      </c>
      <c r="BV62" s="403">
        <v>4197.5753806803159</v>
      </c>
      <c r="BW62" s="403">
        <v>4107.4018895818353</v>
      </c>
      <c r="BX62" s="403">
        <v>4041.089888020585</v>
      </c>
      <c r="BY62" s="403">
        <v>3956.8602880252229</v>
      </c>
      <c r="BZ62" s="404">
        <v>3876.3754473284803</v>
      </c>
    </row>
    <row r="63" spans="1:78" ht="26.25" customHeight="1" x14ac:dyDescent="0.2">
      <c r="B63" s="120" t="s">
        <v>469</v>
      </c>
      <c r="C63" s="45"/>
      <c r="D63" s="403">
        <v>0</v>
      </c>
      <c r="E63" s="403">
        <v>0</v>
      </c>
      <c r="F63" s="403">
        <v>0</v>
      </c>
      <c r="G63" s="403">
        <v>0</v>
      </c>
      <c r="H63" s="403">
        <v>0</v>
      </c>
      <c r="I63" s="403">
        <v>0</v>
      </c>
      <c r="J63" s="403">
        <v>0</v>
      </c>
      <c r="K63" s="403">
        <v>0</v>
      </c>
      <c r="L63" s="403">
        <v>0</v>
      </c>
      <c r="M63" s="403">
        <v>0</v>
      </c>
      <c r="N63" s="403">
        <v>0</v>
      </c>
      <c r="O63" s="403">
        <v>0</v>
      </c>
      <c r="P63" s="403">
        <v>0</v>
      </c>
      <c r="Q63" s="403">
        <v>0</v>
      </c>
      <c r="R63" s="403">
        <v>0</v>
      </c>
      <c r="S63" s="403">
        <v>0</v>
      </c>
      <c r="T63" s="403">
        <v>0</v>
      </c>
      <c r="U63" s="403">
        <v>0</v>
      </c>
      <c r="V63" s="403">
        <v>0</v>
      </c>
      <c r="W63" s="403">
        <v>0</v>
      </c>
      <c r="X63" s="403">
        <v>0</v>
      </c>
      <c r="Y63" s="403">
        <v>0</v>
      </c>
      <c r="Z63" s="403">
        <v>0</v>
      </c>
      <c r="AA63" s="403">
        <v>0</v>
      </c>
      <c r="AB63" s="403">
        <v>0</v>
      </c>
      <c r="AC63" s="403">
        <v>0</v>
      </c>
      <c r="AD63" s="403">
        <v>0</v>
      </c>
      <c r="AE63" s="403">
        <v>0</v>
      </c>
      <c r="AF63" s="403">
        <v>0</v>
      </c>
      <c r="AG63" s="403">
        <v>0</v>
      </c>
      <c r="AH63" s="403">
        <v>0</v>
      </c>
      <c r="AI63" s="403">
        <v>0</v>
      </c>
      <c r="AJ63" s="403">
        <v>0</v>
      </c>
      <c r="AK63" s="403">
        <v>0</v>
      </c>
      <c r="AL63" s="403">
        <v>0</v>
      </c>
      <c r="AM63" s="403">
        <v>0</v>
      </c>
      <c r="AN63" s="403">
        <v>0</v>
      </c>
      <c r="AO63" s="403">
        <v>0</v>
      </c>
      <c r="AP63" s="403">
        <v>0</v>
      </c>
      <c r="AQ63" s="403">
        <v>0</v>
      </c>
      <c r="AR63" s="403">
        <v>0</v>
      </c>
      <c r="AS63" s="403">
        <v>0</v>
      </c>
      <c r="AT63" s="403">
        <v>0</v>
      </c>
      <c r="AU63" s="403">
        <v>0</v>
      </c>
      <c r="AV63" s="403">
        <v>0</v>
      </c>
      <c r="AW63" s="403">
        <v>0</v>
      </c>
      <c r="AX63" s="403">
        <v>0</v>
      </c>
      <c r="AY63" s="403">
        <v>0</v>
      </c>
      <c r="AZ63" s="403">
        <v>0</v>
      </c>
      <c r="BA63" s="403">
        <v>0</v>
      </c>
      <c r="BB63" s="403">
        <v>0</v>
      </c>
      <c r="BC63" s="403">
        <v>0</v>
      </c>
      <c r="BD63" s="403">
        <v>0</v>
      </c>
      <c r="BE63" s="403">
        <v>0</v>
      </c>
      <c r="BF63" s="403">
        <v>0</v>
      </c>
      <c r="BG63" s="403">
        <v>0</v>
      </c>
      <c r="BH63" s="403">
        <v>0</v>
      </c>
      <c r="BI63" s="403">
        <v>0</v>
      </c>
      <c r="BJ63" s="403">
        <v>0</v>
      </c>
      <c r="BK63" s="403">
        <v>0</v>
      </c>
      <c r="BL63" s="403">
        <f>SUM(BL64:BL66)</f>
        <v>72.482854504126664</v>
      </c>
      <c r="BM63" s="403">
        <f t="shared" ref="BM63:BX63" si="32">SUM(BM64:BM66)</f>
        <v>780.82842490934115</v>
      </c>
      <c r="BN63" s="403">
        <f t="shared" si="32"/>
        <v>1426.4281949097817</v>
      </c>
      <c r="BO63" s="403">
        <f t="shared" si="32"/>
        <v>2373.8131305952388</v>
      </c>
      <c r="BP63" s="403">
        <f t="shared" si="32"/>
        <v>4827.6304936725246</v>
      </c>
      <c r="BQ63" s="403">
        <f t="shared" si="32"/>
        <v>7316.5891774524507</v>
      </c>
      <c r="BR63" s="403">
        <f t="shared" si="32"/>
        <v>9123.9793982967367</v>
      </c>
      <c r="BS63" s="403">
        <f t="shared" si="32"/>
        <v>10193.309191980023</v>
      </c>
      <c r="BT63" s="403">
        <f t="shared" si="32"/>
        <v>10302.147865017894</v>
      </c>
      <c r="BU63" s="403">
        <f t="shared" si="32"/>
        <v>10206.09187339157</v>
      </c>
      <c r="BV63" s="403">
        <f t="shared" si="32"/>
        <v>11249.665924598088</v>
      </c>
      <c r="BW63" s="403">
        <f t="shared" si="32"/>
        <v>10904.920532068822</v>
      </c>
      <c r="BX63" s="403">
        <f t="shared" si="32"/>
        <v>11008.41696048437</v>
      </c>
      <c r="BY63" s="403">
        <f>SUM(BY64:BY66)</f>
        <v>11096.664860150862</v>
      </c>
      <c r="BZ63" s="404">
        <f>SUM(BZ64:BZ66)</f>
        <v>11236.565675132057</v>
      </c>
    </row>
    <row r="64" spans="1:78" x14ac:dyDescent="0.2">
      <c r="B64" s="407" t="s">
        <v>304</v>
      </c>
      <c r="C64" s="321"/>
      <c r="D64" s="403">
        <v>0</v>
      </c>
      <c r="E64" s="403">
        <v>0</v>
      </c>
      <c r="F64" s="403">
        <v>0</v>
      </c>
      <c r="G64" s="403">
        <v>0</v>
      </c>
      <c r="H64" s="403">
        <v>0</v>
      </c>
      <c r="I64" s="403">
        <v>0</v>
      </c>
      <c r="J64" s="403">
        <v>0</v>
      </c>
      <c r="K64" s="403">
        <v>0</v>
      </c>
      <c r="L64" s="403">
        <v>0</v>
      </c>
      <c r="M64" s="403">
        <v>0</v>
      </c>
      <c r="N64" s="403">
        <v>0</v>
      </c>
      <c r="O64" s="403">
        <v>0</v>
      </c>
      <c r="P64" s="403">
        <v>0</v>
      </c>
      <c r="Q64" s="403">
        <v>0</v>
      </c>
      <c r="R64" s="403">
        <v>0</v>
      </c>
      <c r="S64" s="403">
        <v>0</v>
      </c>
      <c r="T64" s="403">
        <v>0</v>
      </c>
      <c r="U64" s="403">
        <v>0</v>
      </c>
      <c r="V64" s="403">
        <v>0</v>
      </c>
      <c r="W64" s="403">
        <v>0</v>
      </c>
      <c r="X64" s="403">
        <v>0</v>
      </c>
      <c r="Y64" s="403">
        <v>0</v>
      </c>
      <c r="Z64" s="403">
        <v>0</v>
      </c>
      <c r="AA64" s="403">
        <v>0</v>
      </c>
      <c r="AB64" s="403">
        <v>0</v>
      </c>
      <c r="AC64" s="403">
        <v>0</v>
      </c>
      <c r="AD64" s="403">
        <v>0</v>
      </c>
      <c r="AE64" s="403">
        <v>0</v>
      </c>
      <c r="AF64" s="403">
        <v>0</v>
      </c>
      <c r="AG64" s="403">
        <v>0</v>
      </c>
      <c r="AH64" s="403">
        <v>0</v>
      </c>
      <c r="AI64" s="403">
        <v>0</v>
      </c>
      <c r="AJ64" s="403">
        <v>0</v>
      </c>
      <c r="AK64" s="403">
        <v>0</v>
      </c>
      <c r="AL64" s="403">
        <v>0</v>
      </c>
      <c r="AM64" s="403">
        <v>0</v>
      </c>
      <c r="AN64" s="403">
        <v>0</v>
      </c>
      <c r="AO64" s="403">
        <v>0</v>
      </c>
      <c r="AP64" s="403">
        <v>0</v>
      </c>
      <c r="AQ64" s="403">
        <v>0</v>
      </c>
      <c r="AR64" s="403">
        <v>0</v>
      </c>
      <c r="AS64" s="403">
        <v>0</v>
      </c>
      <c r="AT64" s="403">
        <v>0</v>
      </c>
      <c r="AU64" s="403">
        <v>0</v>
      </c>
      <c r="AV64" s="403">
        <v>0</v>
      </c>
      <c r="AW64" s="403">
        <v>0</v>
      </c>
      <c r="AX64" s="403">
        <v>0</v>
      </c>
      <c r="AY64" s="403">
        <v>0</v>
      </c>
      <c r="AZ64" s="403">
        <v>0</v>
      </c>
      <c r="BA64" s="403">
        <v>0</v>
      </c>
      <c r="BB64" s="403">
        <v>0</v>
      </c>
      <c r="BC64" s="403">
        <v>0</v>
      </c>
      <c r="BD64" s="403">
        <v>0</v>
      </c>
      <c r="BE64" s="403">
        <v>0</v>
      </c>
      <c r="BF64" s="403">
        <v>0</v>
      </c>
      <c r="BG64" s="403">
        <v>0</v>
      </c>
      <c r="BH64" s="403">
        <v>0</v>
      </c>
      <c r="BI64" s="403">
        <v>0</v>
      </c>
      <c r="BJ64" s="403">
        <v>0</v>
      </c>
      <c r="BK64" s="403">
        <v>0</v>
      </c>
      <c r="BL64" s="403">
        <v>65.503515278800762</v>
      </c>
      <c r="BM64" s="403">
        <v>552.43180488486678</v>
      </c>
      <c r="BN64" s="403">
        <v>789.61846620378708</v>
      </c>
      <c r="BO64" s="403">
        <v>950.6752444452527</v>
      </c>
      <c r="BP64" s="403">
        <v>1345.5772281304157</v>
      </c>
      <c r="BQ64" s="403">
        <v>1494.7603877689544</v>
      </c>
      <c r="BR64" s="403">
        <v>1631.2168073355617</v>
      </c>
      <c r="BS64" s="403">
        <v>1259.1938990308611</v>
      </c>
      <c r="BT64" s="403">
        <v>916.50494560707943</v>
      </c>
      <c r="BU64" s="403">
        <v>772.21397281965767</v>
      </c>
      <c r="BV64" s="403">
        <v>721.01260718842741</v>
      </c>
      <c r="BW64" s="403">
        <v>706.46269025941206</v>
      </c>
      <c r="BX64" s="403">
        <v>711.66599951293313</v>
      </c>
      <c r="BY64" s="403">
        <v>715.95738864732391</v>
      </c>
      <c r="BZ64" s="404">
        <v>735.22848161393961</v>
      </c>
    </row>
    <row r="65" spans="1:78" x14ac:dyDescent="0.2">
      <c r="B65" s="407" t="s">
        <v>468</v>
      </c>
      <c r="C65" s="321"/>
      <c r="D65" s="403">
        <v>0</v>
      </c>
      <c r="E65" s="403">
        <v>0</v>
      </c>
      <c r="F65" s="403">
        <v>0</v>
      </c>
      <c r="G65" s="403">
        <v>0</v>
      </c>
      <c r="H65" s="403">
        <v>0</v>
      </c>
      <c r="I65" s="403">
        <v>0</v>
      </c>
      <c r="J65" s="403">
        <v>0</v>
      </c>
      <c r="K65" s="403">
        <v>0</v>
      </c>
      <c r="L65" s="403">
        <v>0</v>
      </c>
      <c r="M65" s="403">
        <v>0</v>
      </c>
      <c r="N65" s="403">
        <v>0</v>
      </c>
      <c r="O65" s="403">
        <v>0</v>
      </c>
      <c r="P65" s="403">
        <v>0</v>
      </c>
      <c r="Q65" s="403">
        <v>0</v>
      </c>
      <c r="R65" s="403">
        <v>0</v>
      </c>
      <c r="S65" s="403">
        <v>0</v>
      </c>
      <c r="T65" s="403">
        <v>0</v>
      </c>
      <c r="U65" s="403">
        <v>0</v>
      </c>
      <c r="V65" s="403">
        <v>0</v>
      </c>
      <c r="W65" s="403">
        <v>0</v>
      </c>
      <c r="X65" s="403">
        <v>0</v>
      </c>
      <c r="Y65" s="403">
        <v>0</v>
      </c>
      <c r="Z65" s="403">
        <v>0</v>
      </c>
      <c r="AA65" s="403">
        <v>0</v>
      </c>
      <c r="AB65" s="403">
        <v>0</v>
      </c>
      <c r="AC65" s="403">
        <v>0</v>
      </c>
      <c r="AD65" s="403">
        <v>0</v>
      </c>
      <c r="AE65" s="403">
        <v>0</v>
      </c>
      <c r="AF65" s="403">
        <v>0</v>
      </c>
      <c r="AG65" s="403">
        <v>0</v>
      </c>
      <c r="AH65" s="403">
        <v>0</v>
      </c>
      <c r="AI65" s="403">
        <v>0</v>
      </c>
      <c r="AJ65" s="403">
        <v>0</v>
      </c>
      <c r="AK65" s="403">
        <v>0</v>
      </c>
      <c r="AL65" s="403">
        <v>0</v>
      </c>
      <c r="AM65" s="403">
        <v>0</v>
      </c>
      <c r="AN65" s="403">
        <v>0</v>
      </c>
      <c r="AO65" s="403">
        <v>0</v>
      </c>
      <c r="AP65" s="403">
        <v>0</v>
      </c>
      <c r="AQ65" s="403">
        <v>0</v>
      </c>
      <c r="AR65" s="403">
        <v>0</v>
      </c>
      <c r="AS65" s="403">
        <v>0</v>
      </c>
      <c r="AT65" s="403">
        <v>0</v>
      </c>
      <c r="AU65" s="403">
        <v>0</v>
      </c>
      <c r="AV65" s="403">
        <v>0</v>
      </c>
      <c r="AW65" s="403">
        <v>0</v>
      </c>
      <c r="AX65" s="403">
        <v>0</v>
      </c>
      <c r="AY65" s="403">
        <v>0</v>
      </c>
      <c r="AZ65" s="403">
        <v>0</v>
      </c>
      <c r="BA65" s="403">
        <v>0</v>
      </c>
      <c r="BB65" s="403">
        <v>0</v>
      </c>
      <c r="BC65" s="403">
        <v>0</v>
      </c>
      <c r="BD65" s="403">
        <v>0</v>
      </c>
      <c r="BE65" s="403">
        <v>0</v>
      </c>
      <c r="BF65" s="403">
        <v>0</v>
      </c>
      <c r="BG65" s="403">
        <v>0</v>
      </c>
      <c r="BH65" s="403">
        <v>0</v>
      </c>
      <c r="BI65" s="403">
        <v>0</v>
      </c>
      <c r="BJ65" s="403">
        <v>0</v>
      </c>
      <c r="BK65" s="403">
        <v>0</v>
      </c>
      <c r="BL65" s="403">
        <v>1.0045583041622235</v>
      </c>
      <c r="BM65" s="403">
        <v>161.01291200869457</v>
      </c>
      <c r="BN65" s="403">
        <v>449.88841428833348</v>
      </c>
      <c r="BO65" s="403">
        <v>885.43177644717343</v>
      </c>
      <c r="BP65" s="403">
        <v>1884.2856357797291</v>
      </c>
      <c r="BQ65" s="403">
        <v>2598.9688753859605</v>
      </c>
      <c r="BR65" s="403">
        <v>2715.8702613038508</v>
      </c>
      <c r="BS65" s="403">
        <v>2610.0233256442521</v>
      </c>
      <c r="BT65" s="403">
        <v>2350.3417360224944</v>
      </c>
      <c r="BU65" s="403">
        <v>2158.0386449026828</v>
      </c>
      <c r="BV65" s="403">
        <v>2020.1317436264414</v>
      </c>
      <c r="BW65" s="403">
        <v>1767.180758384093</v>
      </c>
      <c r="BX65" s="403">
        <v>1600.7360388103953</v>
      </c>
      <c r="BY65" s="403">
        <v>1459.0702374430643</v>
      </c>
      <c r="BZ65" s="404">
        <v>1343.5075553621534</v>
      </c>
    </row>
    <row r="66" spans="1:78" x14ac:dyDescent="0.2">
      <c r="B66" s="407" t="s">
        <v>306</v>
      </c>
      <c r="C66" s="321"/>
      <c r="D66" s="403">
        <v>0</v>
      </c>
      <c r="E66" s="403">
        <v>0</v>
      </c>
      <c r="F66" s="403">
        <v>0</v>
      </c>
      <c r="G66" s="403">
        <v>0</v>
      </c>
      <c r="H66" s="403">
        <v>0</v>
      </c>
      <c r="I66" s="403">
        <v>0</v>
      </c>
      <c r="J66" s="403">
        <v>0</v>
      </c>
      <c r="K66" s="403">
        <v>0</v>
      </c>
      <c r="L66" s="403">
        <v>0</v>
      </c>
      <c r="M66" s="403">
        <v>0</v>
      </c>
      <c r="N66" s="403">
        <v>0</v>
      </c>
      <c r="O66" s="403">
        <v>0</v>
      </c>
      <c r="P66" s="403">
        <v>0</v>
      </c>
      <c r="Q66" s="403">
        <v>0</v>
      </c>
      <c r="R66" s="403">
        <v>0</v>
      </c>
      <c r="S66" s="403">
        <v>0</v>
      </c>
      <c r="T66" s="403">
        <v>0</v>
      </c>
      <c r="U66" s="403">
        <v>0</v>
      </c>
      <c r="V66" s="403">
        <v>0</v>
      </c>
      <c r="W66" s="403">
        <v>0</v>
      </c>
      <c r="X66" s="403">
        <v>0</v>
      </c>
      <c r="Y66" s="403">
        <v>0</v>
      </c>
      <c r="Z66" s="403">
        <v>0</v>
      </c>
      <c r="AA66" s="403">
        <v>0</v>
      </c>
      <c r="AB66" s="403">
        <v>0</v>
      </c>
      <c r="AC66" s="403">
        <v>0</v>
      </c>
      <c r="AD66" s="403">
        <v>0</v>
      </c>
      <c r="AE66" s="403">
        <v>0</v>
      </c>
      <c r="AF66" s="403">
        <v>0</v>
      </c>
      <c r="AG66" s="403">
        <v>0</v>
      </c>
      <c r="AH66" s="403">
        <v>0</v>
      </c>
      <c r="AI66" s="403">
        <v>0</v>
      </c>
      <c r="AJ66" s="403">
        <v>0</v>
      </c>
      <c r="AK66" s="403">
        <v>0</v>
      </c>
      <c r="AL66" s="403">
        <v>0</v>
      </c>
      <c r="AM66" s="403">
        <v>0</v>
      </c>
      <c r="AN66" s="403">
        <v>0</v>
      </c>
      <c r="AO66" s="403">
        <v>0</v>
      </c>
      <c r="AP66" s="403">
        <v>0</v>
      </c>
      <c r="AQ66" s="403">
        <v>0</v>
      </c>
      <c r="AR66" s="403">
        <v>0</v>
      </c>
      <c r="AS66" s="403">
        <v>0</v>
      </c>
      <c r="AT66" s="403">
        <v>0</v>
      </c>
      <c r="AU66" s="403">
        <v>0</v>
      </c>
      <c r="AV66" s="403">
        <v>0</v>
      </c>
      <c r="AW66" s="403">
        <v>0</v>
      </c>
      <c r="AX66" s="403">
        <v>0</v>
      </c>
      <c r="AY66" s="403">
        <v>0</v>
      </c>
      <c r="AZ66" s="403">
        <v>0</v>
      </c>
      <c r="BA66" s="403">
        <v>0</v>
      </c>
      <c r="BB66" s="403">
        <v>0</v>
      </c>
      <c r="BC66" s="403">
        <v>0</v>
      </c>
      <c r="BD66" s="403">
        <v>0</v>
      </c>
      <c r="BE66" s="403">
        <v>0</v>
      </c>
      <c r="BF66" s="403">
        <v>0</v>
      </c>
      <c r="BG66" s="403">
        <v>0</v>
      </c>
      <c r="BH66" s="403">
        <v>0</v>
      </c>
      <c r="BI66" s="403">
        <v>0</v>
      </c>
      <c r="BJ66" s="403">
        <v>0</v>
      </c>
      <c r="BK66" s="403">
        <v>0</v>
      </c>
      <c r="BL66" s="403">
        <v>5.9747809211636813</v>
      </c>
      <c r="BM66" s="403">
        <v>67.383708015779845</v>
      </c>
      <c r="BN66" s="403">
        <v>186.92131441766099</v>
      </c>
      <c r="BO66" s="403">
        <v>537.7061097028128</v>
      </c>
      <c r="BP66" s="403">
        <v>1597.7676297623802</v>
      </c>
      <c r="BQ66" s="403">
        <v>3222.8599142975359</v>
      </c>
      <c r="BR66" s="403">
        <v>4776.8923296573239</v>
      </c>
      <c r="BS66" s="403">
        <v>6324.0919673049093</v>
      </c>
      <c r="BT66" s="403">
        <v>7035.3011833883193</v>
      </c>
      <c r="BU66" s="403">
        <v>7275.8392556692297</v>
      </c>
      <c r="BV66" s="403">
        <v>8508.5215737832186</v>
      </c>
      <c r="BW66" s="403">
        <v>8431.277083425317</v>
      </c>
      <c r="BX66" s="403">
        <v>8696.0149221610409</v>
      </c>
      <c r="BY66" s="403">
        <v>8921.6372340604739</v>
      </c>
      <c r="BZ66" s="404">
        <v>9157.829638155963</v>
      </c>
    </row>
    <row r="67" spans="1:78" s="230" customFormat="1" ht="25.5" customHeight="1" x14ac:dyDescent="0.25">
      <c r="B67" s="224" t="s">
        <v>151</v>
      </c>
      <c r="C67" s="222"/>
      <c r="D67" s="399">
        <v>0</v>
      </c>
      <c r="E67" s="399">
        <v>0</v>
      </c>
      <c r="F67" s="399">
        <v>0</v>
      </c>
      <c r="G67" s="399">
        <v>0</v>
      </c>
      <c r="H67" s="399">
        <v>0</v>
      </c>
      <c r="I67" s="399">
        <v>0</v>
      </c>
      <c r="J67" s="399">
        <v>0</v>
      </c>
      <c r="K67" s="399">
        <v>0</v>
      </c>
      <c r="L67" s="399">
        <v>0</v>
      </c>
      <c r="M67" s="399">
        <v>0</v>
      </c>
      <c r="N67" s="399">
        <v>0</v>
      </c>
      <c r="O67" s="399">
        <v>0</v>
      </c>
      <c r="P67" s="399">
        <v>0</v>
      </c>
      <c r="Q67" s="399">
        <v>0</v>
      </c>
      <c r="R67" s="399">
        <v>0</v>
      </c>
      <c r="S67" s="399">
        <v>0</v>
      </c>
      <c r="T67" s="399">
        <v>0</v>
      </c>
      <c r="U67" s="399">
        <v>0</v>
      </c>
      <c r="V67" s="399">
        <v>0</v>
      </c>
      <c r="W67" s="399">
        <v>0</v>
      </c>
      <c r="X67" s="399">
        <v>0</v>
      </c>
      <c r="Y67" s="399">
        <v>0</v>
      </c>
      <c r="Z67" s="399">
        <v>0</v>
      </c>
      <c r="AA67" s="399">
        <v>0</v>
      </c>
      <c r="AB67" s="399">
        <v>0</v>
      </c>
      <c r="AC67" s="399">
        <v>0</v>
      </c>
      <c r="AD67" s="399">
        <v>0</v>
      </c>
      <c r="AE67" s="399">
        <v>0</v>
      </c>
      <c r="AF67" s="399">
        <v>0</v>
      </c>
      <c r="AG67" s="399">
        <v>0</v>
      </c>
      <c r="AH67" s="399">
        <f t="shared" ref="AH67:BX67" si="33">SUM(AH71,AH74)</f>
        <v>0</v>
      </c>
      <c r="AI67" s="399">
        <f t="shared" si="33"/>
        <v>0</v>
      </c>
      <c r="AJ67" s="399">
        <f t="shared" si="33"/>
        <v>0</v>
      </c>
      <c r="AK67" s="399">
        <f t="shared" si="33"/>
        <v>0</v>
      </c>
      <c r="AL67" s="399">
        <f t="shared" si="33"/>
        <v>0</v>
      </c>
      <c r="AM67" s="399">
        <f t="shared" si="33"/>
        <v>0</v>
      </c>
      <c r="AN67" s="399">
        <f t="shared" si="33"/>
        <v>0</v>
      </c>
      <c r="AO67" s="399">
        <f t="shared" si="33"/>
        <v>0</v>
      </c>
      <c r="AP67" s="399">
        <f t="shared" si="33"/>
        <v>0</v>
      </c>
      <c r="AQ67" s="399">
        <f t="shared" si="33"/>
        <v>0</v>
      </c>
      <c r="AR67" s="399">
        <f t="shared" si="33"/>
        <v>0</v>
      </c>
      <c r="AS67" s="399">
        <f t="shared" si="33"/>
        <v>0</v>
      </c>
      <c r="AT67" s="399">
        <f t="shared" si="33"/>
        <v>0</v>
      </c>
      <c r="AU67" s="399">
        <f t="shared" si="33"/>
        <v>0</v>
      </c>
      <c r="AV67" s="399">
        <f t="shared" si="33"/>
        <v>0</v>
      </c>
      <c r="AW67" s="399">
        <f t="shared" si="33"/>
        <v>0</v>
      </c>
      <c r="AX67" s="399">
        <f t="shared" si="33"/>
        <v>0</v>
      </c>
      <c r="AY67" s="399">
        <f t="shared" si="33"/>
        <v>11561.143278939204</v>
      </c>
      <c r="AZ67" s="399">
        <f t="shared" si="33"/>
        <v>11214.613774998268</v>
      </c>
      <c r="BA67" s="399">
        <f t="shared" si="33"/>
        <v>10769.909391824787</v>
      </c>
      <c r="BB67" s="399">
        <f t="shared" si="33"/>
        <v>10386.554151311286</v>
      </c>
      <c r="BC67" s="399">
        <f t="shared" si="33"/>
        <v>9684.1234609294406</v>
      </c>
      <c r="BD67" s="399">
        <f t="shared" si="33"/>
        <v>9454.1571415157177</v>
      </c>
      <c r="BE67" s="399">
        <f t="shared" si="33"/>
        <v>9315.7768554635004</v>
      </c>
      <c r="BF67" s="399">
        <f t="shared" si="33"/>
        <v>9114.7904263717191</v>
      </c>
      <c r="BG67" s="399">
        <f t="shared" si="33"/>
        <v>8874.9102233623307</v>
      </c>
      <c r="BH67" s="399">
        <f t="shared" si="33"/>
        <v>8554.8447128592943</v>
      </c>
      <c r="BI67" s="399">
        <f t="shared" si="33"/>
        <v>8322.0555524984084</v>
      </c>
      <c r="BJ67" s="399">
        <f t="shared" si="33"/>
        <v>7967.6875638172742</v>
      </c>
      <c r="BK67" s="399">
        <f t="shared" si="33"/>
        <v>7882.2146355073974</v>
      </c>
      <c r="BL67" s="399">
        <f t="shared" si="33"/>
        <v>7519.5150944434226</v>
      </c>
      <c r="BM67" s="399">
        <f t="shared" si="33"/>
        <v>6948.2922175527874</v>
      </c>
      <c r="BN67" s="399">
        <f t="shared" si="33"/>
        <v>6206.636019780055</v>
      </c>
      <c r="BO67" s="399">
        <f t="shared" si="33"/>
        <v>5434.9191448063284</v>
      </c>
      <c r="BP67" s="399">
        <f t="shared" si="33"/>
        <v>3534.0646300434137</v>
      </c>
      <c r="BQ67" s="399">
        <f t="shared" si="33"/>
        <v>1258.8477231309839</v>
      </c>
      <c r="BR67" s="399">
        <f t="shared" si="33"/>
        <v>255.66710387515974</v>
      </c>
      <c r="BS67" s="399">
        <f t="shared" si="33"/>
        <v>64.314905381302538</v>
      </c>
      <c r="BT67" s="399">
        <f t="shared" si="33"/>
        <v>15.128432755369941</v>
      </c>
      <c r="BU67" s="399">
        <f t="shared" si="33"/>
        <v>4.3003814339414239</v>
      </c>
      <c r="BV67" s="399">
        <f t="shared" si="33"/>
        <v>0.31941843693867183</v>
      </c>
      <c r="BW67" s="399">
        <f t="shared" si="33"/>
        <v>0.86952143956283456</v>
      </c>
      <c r="BX67" s="399">
        <f t="shared" si="33"/>
        <v>0.89562371455153367</v>
      </c>
      <c r="BY67" s="399">
        <f>SUM(BY71,BY74)</f>
        <v>0.66870597166575196</v>
      </c>
      <c r="BZ67" s="400">
        <f>SUM(BZ71,BZ74)</f>
        <v>0.44047097004430874</v>
      </c>
    </row>
    <row r="68" spans="1:78" x14ac:dyDescent="0.2">
      <c r="B68" s="120" t="s">
        <v>470</v>
      </c>
      <c r="C68" s="45"/>
      <c r="D68" s="403">
        <v>0</v>
      </c>
      <c r="E68" s="403">
        <v>0</v>
      </c>
      <c r="F68" s="403">
        <v>0</v>
      </c>
      <c r="G68" s="403">
        <v>0</v>
      </c>
      <c r="H68" s="403">
        <v>0</v>
      </c>
      <c r="I68" s="403">
        <v>0</v>
      </c>
      <c r="J68" s="403">
        <v>0</v>
      </c>
      <c r="K68" s="403">
        <v>0</v>
      </c>
      <c r="L68" s="403">
        <v>0</v>
      </c>
      <c r="M68" s="403">
        <v>0</v>
      </c>
      <c r="N68" s="403">
        <v>0</v>
      </c>
      <c r="O68" s="403">
        <v>0</v>
      </c>
      <c r="P68" s="403">
        <v>0</v>
      </c>
      <c r="Q68" s="403">
        <v>0</v>
      </c>
      <c r="R68" s="403">
        <v>0</v>
      </c>
      <c r="S68" s="403">
        <v>0</v>
      </c>
      <c r="T68" s="403">
        <v>0</v>
      </c>
      <c r="U68" s="403">
        <v>0</v>
      </c>
      <c r="V68" s="403">
        <v>0</v>
      </c>
      <c r="W68" s="403">
        <v>0</v>
      </c>
      <c r="X68" s="403">
        <v>0</v>
      </c>
      <c r="Y68" s="403">
        <v>0</v>
      </c>
      <c r="Z68" s="403">
        <v>0</v>
      </c>
      <c r="AA68" s="403">
        <v>0</v>
      </c>
      <c r="AB68" s="403">
        <v>0</v>
      </c>
      <c r="AC68" s="403">
        <v>0</v>
      </c>
      <c r="AD68" s="403">
        <v>0</v>
      </c>
      <c r="AE68" s="403">
        <v>0</v>
      </c>
      <c r="AF68" s="403">
        <v>0</v>
      </c>
      <c r="AG68" s="403">
        <v>0</v>
      </c>
      <c r="AH68" s="403">
        <v>0</v>
      </c>
      <c r="AI68" s="403">
        <v>0</v>
      </c>
      <c r="AJ68" s="403">
        <v>0</v>
      </c>
      <c r="AK68" s="403">
        <v>0</v>
      </c>
      <c r="AL68" s="403">
        <v>0</v>
      </c>
      <c r="AM68" s="403">
        <v>0</v>
      </c>
      <c r="AN68" s="403">
        <v>0</v>
      </c>
      <c r="AO68" s="403">
        <v>0</v>
      </c>
      <c r="AP68" s="403">
        <v>0</v>
      </c>
      <c r="AQ68" s="403">
        <v>0</v>
      </c>
      <c r="AR68" s="403">
        <v>0</v>
      </c>
      <c r="AS68" s="403">
        <v>0</v>
      </c>
      <c r="AT68" s="403">
        <v>0</v>
      </c>
      <c r="AU68" s="403">
        <v>0</v>
      </c>
      <c r="AV68" s="403">
        <v>0</v>
      </c>
      <c r="AW68" s="403">
        <v>0</v>
      </c>
      <c r="AX68" s="403">
        <v>0</v>
      </c>
      <c r="AY68" s="403">
        <v>422.13747192814549</v>
      </c>
      <c r="AZ68" s="403">
        <v>457.75493105054608</v>
      </c>
      <c r="BA68" s="403">
        <v>461.75381785689217</v>
      </c>
      <c r="BB68" s="403">
        <v>405.01113455483448</v>
      </c>
      <c r="BC68" s="403">
        <v>470.86941306359728</v>
      </c>
      <c r="BD68" s="403">
        <v>465.64131436484212</v>
      </c>
      <c r="BE68" s="403">
        <v>459.70057365709556</v>
      </c>
      <c r="BF68" s="403">
        <v>516.41908513631972</v>
      </c>
      <c r="BG68" s="403">
        <v>432.08339850408947</v>
      </c>
      <c r="BH68" s="403">
        <v>390.93939737170183</v>
      </c>
      <c r="BI68" s="403">
        <v>347.98013809718907</v>
      </c>
      <c r="BJ68" s="403">
        <v>351.89746783978768</v>
      </c>
      <c r="BK68" s="403">
        <v>325.83261026741286</v>
      </c>
      <c r="BL68" s="403">
        <v>269.43888293919042</v>
      </c>
      <c r="BM68" s="403">
        <v>29.236028873561544</v>
      </c>
      <c r="BN68" s="403">
        <v>28.154284889439992</v>
      </c>
      <c r="BO68" s="403">
        <v>13.688285960363356</v>
      </c>
      <c r="BP68" s="403">
        <v>5.1523673270880295</v>
      </c>
      <c r="BQ68" s="403">
        <v>3.3606579478658407</v>
      </c>
      <c r="BR68" s="403">
        <v>0.60474514366363652</v>
      </c>
      <c r="BS68" s="403">
        <v>8.0298635512107253E-2</v>
      </c>
      <c r="BT68" s="403">
        <v>1.6268650229614542E-2</v>
      </c>
      <c r="BU68" s="403">
        <v>4.3209888303009829E-3</v>
      </c>
      <c r="BV68" s="403">
        <v>3.8457824565473663E-4</v>
      </c>
      <c r="BW68" s="403">
        <v>1.0468995872347231E-3</v>
      </c>
      <c r="BX68" s="403">
        <v>1.0783265994603161E-3</v>
      </c>
      <c r="BY68" s="403">
        <v>8.0511873987861666E-4</v>
      </c>
      <c r="BZ68" s="404">
        <v>5.3032490718124743E-4</v>
      </c>
    </row>
    <row r="69" spans="1:78" x14ac:dyDescent="0.2">
      <c r="B69" s="120" t="s">
        <v>471</v>
      </c>
      <c r="C69" s="45"/>
      <c r="D69" s="403">
        <v>0</v>
      </c>
      <c r="E69" s="403">
        <v>0</v>
      </c>
      <c r="F69" s="403">
        <v>0</v>
      </c>
      <c r="G69" s="403">
        <v>0</v>
      </c>
      <c r="H69" s="403">
        <v>0</v>
      </c>
      <c r="I69" s="403">
        <v>0</v>
      </c>
      <c r="J69" s="403">
        <v>0</v>
      </c>
      <c r="K69" s="403">
        <v>0</v>
      </c>
      <c r="L69" s="403">
        <v>0</v>
      </c>
      <c r="M69" s="403">
        <v>0</v>
      </c>
      <c r="N69" s="403">
        <v>0</v>
      </c>
      <c r="O69" s="403">
        <v>0</v>
      </c>
      <c r="P69" s="403">
        <v>0</v>
      </c>
      <c r="Q69" s="403">
        <v>0</v>
      </c>
      <c r="R69" s="403">
        <v>0</v>
      </c>
      <c r="S69" s="403">
        <v>0</v>
      </c>
      <c r="T69" s="403">
        <v>0</v>
      </c>
      <c r="U69" s="403">
        <v>0</v>
      </c>
      <c r="V69" s="403">
        <v>0</v>
      </c>
      <c r="W69" s="403">
        <v>0</v>
      </c>
      <c r="X69" s="403">
        <v>0</v>
      </c>
      <c r="Y69" s="403">
        <v>0</v>
      </c>
      <c r="Z69" s="403">
        <v>0</v>
      </c>
      <c r="AA69" s="403">
        <v>0</v>
      </c>
      <c r="AB69" s="403">
        <v>0</v>
      </c>
      <c r="AC69" s="403">
        <v>0</v>
      </c>
      <c r="AD69" s="403">
        <v>0</v>
      </c>
      <c r="AE69" s="403">
        <v>0</v>
      </c>
      <c r="AF69" s="403">
        <v>0</v>
      </c>
      <c r="AG69" s="403">
        <v>0</v>
      </c>
      <c r="AH69" s="403">
        <v>0</v>
      </c>
      <c r="AI69" s="403">
        <v>0</v>
      </c>
      <c r="AJ69" s="403">
        <v>0</v>
      </c>
      <c r="AK69" s="403">
        <v>0</v>
      </c>
      <c r="AL69" s="403">
        <v>0</v>
      </c>
      <c r="AM69" s="403">
        <v>0</v>
      </c>
      <c r="AN69" s="403">
        <v>0</v>
      </c>
      <c r="AO69" s="403">
        <v>0</v>
      </c>
      <c r="AP69" s="403">
        <v>0</v>
      </c>
      <c r="AQ69" s="403">
        <v>0</v>
      </c>
      <c r="AR69" s="403">
        <v>0</v>
      </c>
      <c r="AS69" s="403">
        <v>0</v>
      </c>
      <c r="AT69" s="403">
        <v>0</v>
      </c>
      <c r="AU69" s="403">
        <v>0</v>
      </c>
      <c r="AV69" s="403">
        <v>0</v>
      </c>
      <c r="AW69" s="403">
        <v>0</v>
      </c>
      <c r="AX69" s="403">
        <v>0</v>
      </c>
      <c r="AY69" s="403">
        <v>388.09378495404525</v>
      </c>
      <c r="AZ69" s="403">
        <v>433.97503590186449</v>
      </c>
      <c r="BA69" s="403">
        <v>460.34151783216907</v>
      </c>
      <c r="BB69" s="403">
        <v>436.21696685705604</v>
      </c>
      <c r="BC69" s="403">
        <v>554.93395104838976</v>
      </c>
      <c r="BD69" s="403">
        <v>542.72917824669764</v>
      </c>
      <c r="BE69" s="403">
        <v>556.29357426209674</v>
      </c>
      <c r="BF69" s="403">
        <v>585.94644320209113</v>
      </c>
      <c r="BG69" s="403">
        <v>521.6220479363501</v>
      </c>
      <c r="BH69" s="403">
        <v>495.0552074501029</v>
      </c>
      <c r="BI69" s="403">
        <v>423.52815758630436</v>
      </c>
      <c r="BJ69" s="403">
        <v>416.50080960530585</v>
      </c>
      <c r="BK69" s="403">
        <v>394.7963166974381</v>
      </c>
      <c r="BL69" s="403">
        <v>350.69437584215035</v>
      </c>
      <c r="BM69" s="403">
        <v>101.3691991410567</v>
      </c>
      <c r="BN69" s="403">
        <v>26.779278875661149</v>
      </c>
      <c r="BO69" s="403">
        <v>16.172932814901923</v>
      </c>
      <c r="BP69" s="403">
        <v>6.7036446792518101</v>
      </c>
      <c r="BQ69" s="403">
        <v>1.6272795470933703</v>
      </c>
      <c r="BR69" s="403">
        <v>0.96778814575286598</v>
      </c>
      <c r="BS69" s="403">
        <v>0.11319002524375051</v>
      </c>
      <c r="BT69" s="403">
        <v>2.4517586060040578E-2</v>
      </c>
      <c r="BU69" s="403">
        <v>2.6052018373354953E-3</v>
      </c>
      <c r="BV69" s="403">
        <v>5.3454860273917067E-4</v>
      </c>
      <c r="BW69" s="403">
        <v>1.455149161159119E-3</v>
      </c>
      <c r="BX69" s="403">
        <v>1.4988314694104794E-3</v>
      </c>
      <c r="BY69" s="403">
        <v>1.1190833134841816E-3</v>
      </c>
      <c r="BZ69" s="404">
        <v>7.3713071744058146E-4</v>
      </c>
    </row>
    <row r="70" spans="1:78" x14ac:dyDescent="0.2">
      <c r="B70" s="120" t="s">
        <v>472</v>
      </c>
      <c r="C70" s="45"/>
      <c r="D70" s="403">
        <v>0</v>
      </c>
      <c r="E70" s="403">
        <v>0</v>
      </c>
      <c r="F70" s="403">
        <v>0</v>
      </c>
      <c r="G70" s="403">
        <v>0</v>
      </c>
      <c r="H70" s="403">
        <v>0</v>
      </c>
      <c r="I70" s="403">
        <v>0</v>
      </c>
      <c r="J70" s="403">
        <v>0</v>
      </c>
      <c r="K70" s="403">
        <v>0</v>
      </c>
      <c r="L70" s="403">
        <v>0</v>
      </c>
      <c r="M70" s="403">
        <v>0</v>
      </c>
      <c r="N70" s="403">
        <v>0</v>
      </c>
      <c r="O70" s="403">
        <v>0</v>
      </c>
      <c r="P70" s="403">
        <v>0</v>
      </c>
      <c r="Q70" s="403">
        <v>0</v>
      </c>
      <c r="R70" s="403">
        <v>0</v>
      </c>
      <c r="S70" s="403">
        <v>0</v>
      </c>
      <c r="T70" s="403">
        <v>0</v>
      </c>
      <c r="U70" s="403">
        <v>0</v>
      </c>
      <c r="V70" s="403">
        <v>0</v>
      </c>
      <c r="W70" s="403">
        <v>0</v>
      </c>
      <c r="X70" s="403">
        <v>0</v>
      </c>
      <c r="Y70" s="403">
        <v>0</v>
      </c>
      <c r="Z70" s="403">
        <v>0</v>
      </c>
      <c r="AA70" s="403">
        <v>0</v>
      </c>
      <c r="AB70" s="403">
        <v>0</v>
      </c>
      <c r="AC70" s="403">
        <v>0</v>
      </c>
      <c r="AD70" s="403">
        <v>0</v>
      </c>
      <c r="AE70" s="403">
        <v>0</v>
      </c>
      <c r="AF70" s="403">
        <v>0</v>
      </c>
      <c r="AG70" s="403">
        <v>0</v>
      </c>
      <c r="AH70" s="403">
        <v>0</v>
      </c>
      <c r="AI70" s="403">
        <v>0</v>
      </c>
      <c r="AJ70" s="403">
        <v>0</v>
      </c>
      <c r="AK70" s="403">
        <v>0</v>
      </c>
      <c r="AL70" s="403">
        <v>0</v>
      </c>
      <c r="AM70" s="403">
        <v>0</v>
      </c>
      <c r="AN70" s="403">
        <v>0</v>
      </c>
      <c r="AO70" s="403">
        <v>0</v>
      </c>
      <c r="AP70" s="403">
        <v>0</v>
      </c>
      <c r="AQ70" s="403">
        <v>0</v>
      </c>
      <c r="AR70" s="403">
        <v>0</v>
      </c>
      <c r="AS70" s="403">
        <v>0</v>
      </c>
      <c r="AT70" s="403">
        <v>0</v>
      </c>
      <c r="AU70" s="403">
        <v>0</v>
      </c>
      <c r="AV70" s="403">
        <v>0</v>
      </c>
      <c r="AW70" s="403">
        <v>0</v>
      </c>
      <c r="AX70" s="403">
        <v>0</v>
      </c>
      <c r="AY70" s="403">
        <v>8658.4059659065279</v>
      </c>
      <c r="AZ70" s="403">
        <v>8478.6728727714162</v>
      </c>
      <c r="BA70" s="403">
        <v>8305.1901235757723</v>
      </c>
      <c r="BB70" s="403">
        <v>8228.0442670466946</v>
      </c>
      <c r="BC70" s="403">
        <v>7585.0017853445315</v>
      </c>
      <c r="BD70" s="403">
        <v>7474.2690286537745</v>
      </c>
      <c r="BE70" s="403">
        <v>7587.0049507208405</v>
      </c>
      <c r="BF70" s="403">
        <v>7374.9037671845981</v>
      </c>
      <c r="BG70" s="403">
        <v>7330.2617847203201</v>
      </c>
      <c r="BH70" s="403">
        <v>7178.9003936385698</v>
      </c>
      <c r="BI70" s="403">
        <v>7159.2194914685679</v>
      </c>
      <c r="BJ70" s="403">
        <v>6855.2941191282371</v>
      </c>
      <c r="BK70" s="403">
        <v>6868.2346885281659</v>
      </c>
      <c r="BL70" s="403">
        <v>6651.3325063058955</v>
      </c>
      <c r="BM70" s="403">
        <v>6614.6679682208342</v>
      </c>
      <c r="BN70" s="403">
        <v>5975.8740066752471</v>
      </c>
      <c r="BO70" s="403">
        <v>5266.072809470309</v>
      </c>
      <c r="BP70" s="403">
        <v>3431.9654282424276</v>
      </c>
      <c r="BQ70" s="403">
        <v>1224.003431194677</v>
      </c>
      <c r="BR70" s="403">
        <v>248.70023084280683</v>
      </c>
      <c r="BS70" s="403">
        <v>63.021290799211684</v>
      </c>
      <c r="BT70" s="403">
        <v>14.911007062471104</v>
      </c>
      <c r="BU70" s="403">
        <v>4.240059056894955</v>
      </c>
      <c r="BV70" s="403">
        <v>0.31343338121858078</v>
      </c>
      <c r="BW70" s="403">
        <v>0.85322891019141134</v>
      </c>
      <c r="BX70" s="403">
        <v>0.87884209766304122</v>
      </c>
      <c r="BY70" s="403">
        <v>0.65617619242340464</v>
      </c>
      <c r="BZ70" s="404">
        <v>0.43221771038884338</v>
      </c>
    </row>
    <row r="71" spans="1:78" x14ac:dyDescent="0.2">
      <c r="B71" s="120" t="s">
        <v>473</v>
      </c>
      <c r="C71" s="45"/>
      <c r="D71" s="403">
        <v>0</v>
      </c>
      <c r="E71" s="403">
        <v>0</v>
      </c>
      <c r="F71" s="403">
        <v>0</v>
      </c>
      <c r="G71" s="403">
        <v>0</v>
      </c>
      <c r="H71" s="403">
        <v>0</v>
      </c>
      <c r="I71" s="403">
        <v>0</v>
      </c>
      <c r="J71" s="403">
        <v>0</v>
      </c>
      <c r="K71" s="403">
        <v>0</v>
      </c>
      <c r="L71" s="403">
        <v>0</v>
      </c>
      <c r="M71" s="403">
        <v>0</v>
      </c>
      <c r="N71" s="403">
        <v>0</v>
      </c>
      <c r="O71" s="403">
        <v>0</v>
      </c>
      <c r="P71" s="403">
        <v>0</v>
      </c>
      <c r="Q71" s="403">
        <v>0</v>
      </c>
      <c r="R71" s="403">
        <v>0</v>
      </c>
      <c r="S71" s="403">
        <v>0</v>
      </c>
      <c r="T71" s="403">
        <v>0</v>
      </c>
      <c r="U71" s="403">
        <v>0</v>
      </c>
      <c r="V71" s="403">
        <v>0</v>
      </c>
      <c r="W71" s="403">
        <v>0</v>
      </c>
      <c r="X71" s="403">
        <v>0</v>
      </c>
      <c r="Y71" s="403">
        <v>0</v>
      </c>
      <c r="Z71" s="403">
        <v>0</v>
      </c>
      <c r="AA71" s="403">
        <v>0</v>
      </c>
      <c r="AB71" s="403">
        <v>0</v>
      </c>
      <c r="AC71" s="403">
        <v>0</v>
      </c>
      <c r="AD71" s="403">
        <v>0</v>
      </c>
      <c r="AE71" s="403">
        <v>0</v>
      </c>
      <c r="AF71" s="403">
        <v>0</v>
      </c>
      <c r="AG71" s="403">
        <v>0</v>
      </c>
      <c r="AH71" s="403">
        <v>0</v>
      </c>
      <c r="AI71" s="403">
        <v>0</v>
      </c>
      <c r="AJ71" s="403">
        <v>0</v>
      </c>
      <c r="AK71" s="403">
        <v>0</v>
      </c>
      <c r="AL71" s="403">
        <v>0</v>
      </c>
      <c r="AM71" s="403">
        <v>0</v>
      </c>
      <c r="AN71" s="403">
        <v>0</v>
      </c>
      <c r="AO71" s="403">
        <v>0</v>
      </c>
      <c r="AP71" s="403">
        <v>0</v>
      </c>
      <c r="AQ71" s="403">
        <v>0</v>
      </c>
      <c r="AR71" s="403">
        <v>0</v>
      </c>
      <c r="AS71" s="403">
        <v>0</v>
      </c>
      <c r="AT71" s="403">
        <v>0</v>
      </c>
      <c r="AU71" s="403">
        <v>0</v>
      </c>
      <c r="AV71" s="403">
        <v>0</v>
      </c>
      <c r="AW71" s="403">
        <v>0</v>
      </c>
      <c r="AX71" s="403">
        <v>0</v>
      </c>
      <c r="AY71" s="403">
        <f>SUM(AY72:AY73)</f>
        <v>9468.6372227887205</v>
      </c>
      <c r="AZ71" s="403">
        <f t="shared" ref="AZ71:BX71" si="34">SUM(AZ72:AZ73)</f>
        <v>9370.4028397238253</v>
      </c>
      <c r="BA71" s="403">
        <f t="shared" si="34"/>
        <v>9227.2854592648346</v>
      </c>
      <c r="BB71" s="403">
        <f t="shared" si="34"/>
        <v>9069.2723684585853</v>
      </c>
      <c r="BC71" s="403">
        <f t="shared" si="34"/>
        <v>8610.8051494565188</v>
      </c>
      <c r="BD71" s="403">
        <f t="shared" si="34"/>
        <v>8482.6395212653133</v>
      </c>
      <c r="BE71" s="403">
        <f t="shared" si="34"/>
        <v>8602.9990986400335</v>
      </c>
      <c r="BF71" s="403">
        <f t="shared" si="34"/>
        <v>8477.2692955230104</v>
      </c>
      <c r="BG71" s="403">
        <f t="shared" si="34"/>
        <v>8283.9672311607592</v>
      </c>
      <c r="BH71" s="403">
        <f t="shared" si="34"/>
        <v>8064.8949984603732</v>
      </c>
      <c r="BI71" s="403">
        <f t="shared" si="34"/>
        <v>7930.727787152061</v>
      </c>
      <c r="BJ71" s="403">
        <f t="shared" si="34"/>
        <v>7623.6923965733304</v>
      </c>
      <c r="BK71" s="403">
        <f t="shared" si="34"/>
        <v>7588.8636154930173</v>
      </c>
      <c r="BL71" s="403">
        <f t="shared" si="34"/>
        <v>7271.4657650872359</v>
      </c>
      <c r="BM71" s="403">
        <f t="shared" si="34"/>
        <v>6745.2731962354519</v>
      </c>
      <c r="BN71" s="403">
        <f t="shared" si="34"/>
        <v>6030.8075704403482</v>
      </c>
      <c r="BO71" s="403">
        <f t="shared" si="34"/>
        <v>5295.9340282455742</v>
      </c>
      <c r="BP71" s="403">
        <f t="shared" si="34"/>
        <v>3443.8214402487674</v>
      </c>
      <c r="BQ71" s="403">
        <f t="shared" si="34"/>
        <v>1228.9913686896364</v>
      </c>
      <c r="BR71" s="403">
        <f t="shared" si="34"/>
        <v>250.27276413222333</v>
      </c>
      <c r="BS71" s="403">
        <f t="shared" si="34"/>
        <v>63.214779459967538</v>
      </c>
      <c r="BT71" s="403">
        <f t="shared" si="34"/>
        <v>14.951793298760757</v>
      </c>
      <c r="BU71" s="403">
        <f t="shared" si="34"/>
        <v>4.2469852475625913</v>
      </c>
      <c r="BV71" s="403">
        <f t="shared" si="34"/>
        <v>0.31435250806697462</v>
      </c>
      <c r="BW71" s="403">
        <f t="shared" si="34"/>
        <v>0.85573095893980511</v>
      </c>
      <c r="BX71" s="403">
        <f t="shared" si="34"/>
        <v>0.88141925573191182</v>
      </c>
      <c r="BY71" s="403">
        <f>SUM(BY72:BY73)</f>
        <v>0.65810039447676738</v>
      </c>
      <c r="BZ71" s="404">
        <f>SUM(BZ72:BZ73)</f>
        <v>0.4334851660134651</v>
      </c>
    </row>
    <row r="72" spans="1:78" x14ac:dyDescent="0.2">
      <c r="B72" s="407" t="s">
        <v>326</v>
      </c>
      <c r="C72" s="321"/>
      <c r="D72" s="403">
        <v>0</v>
      </c>
      <c r="E72" s="403">
        <v>0</v>
      </c>
      <c r="F72" s="403">
        <v>0</v>
      </c>
      <c r="G72" s="403">
        <v>0</v>
      </c>
      <c r="H72" s="403">
        <v>0</v>
      </c>
      <c r="I72" s="403">
        <v>0</v>
      </c>
      <c r="J72" s="403">
        <v>0</v>
      </c>
      <c r="K72" s="403">
        <v>0</v>
      </c>
      <c r="L72" s="403">
        <v>0</v>
      </c>
      <c r="M72" s="403">
        <v>0</v>
      </c>
      <c r="N72" s="403">
        <v>0</v>
      </c>
      <c r="O72" s="403">
        <v>0</v>
      </c>
      <c r="P72" s="403">
        <v>0</v>
      </c>
      <c r="Q72" s="403">
        <v>0</v>
      </c>
      <c r="R72" s="403">
        <v>0</v>
      </c>
      <c r="S72" s="403">
        <v>0</v>
      </c>
      <c r="T72" s="403">
        <v>0</v>
      </c>
      <c r="U72" s="403">
        <v>0</v>
      </c>
      <c r="V72" s="403">
        <v>0</v>
      </c>
      <c r="W72" s="403">
        <v>0</v>
      </c>
      <c r="X72" s="403">
        <v>0</v>
      </c>
      <c r="Y72" s="403">
        <v>0</v>
      </c>
      <c r="Z72" s="403">
        <v>0</v>
      </c>
      <c r="AA72" s="403">
        <v>0</v>
      </c>
      <c r="AB72" s="403">
        <v>0</v>
      </c>
      <c r="AC72" s="403">
        <v>0</v>
      </c>
      <c r="AD72" s="403">
        <v>0</v>
      </c>
      <c r="AE72" s="403">
        <v>0</v>
      </c>
      <c r="AF72" s="403">
        <v>0</v>
      </c>
      <c r="AG72" s="403">
        <v>0</v>
      </c>
      <c r="AH72" s="403">
        <v>0</v>
      </c>
      <c r="AI72" s="403">
        <v>0</v>
      </c>
      <c r="AJ72" s="403">
        <v>0</v>
      </c>
      <c r="AK72" s="403">
        <v>0</v>
      </c>
      <c r="AL72" s="403">
        <v>0</v>
      </c>
      <c r="AM72" s="403">
        <v>0</v>
      </c>
      <c r="AN72" s="403">
        <v>0</v>
      </c>
      <c r="AO72" s="403">
        <v>0</v>
      </c>
      <c r="AP72" s="403">
        <v>0</v>
      </c>
      <c r="AQ72" s="403">
        <v>0</v>
      </c>
      <c r="AR72" s="403">
        <v>0</v>
      </c>
      <c r="AS72" s="403">
        <v>0</v>
      </c>
      <c r="AT72" s="403">
        <v>0</v>
      </c>
      <c r="AU72" s="403">
        <v>0</v>
      </c>
      <c r="AV72" s="403">
        <v>0</v>
      </c>
      <c r="AW72" s="403">
        <v>0</v>
      </c>
      <c r="AX72" s="403">
        <v>0</v>
      </c>
      <c r="AY72" s="403">
        <v>8078.3770844517785</v>
      </c>
      <c r="AZ72" s="403">
        <v>8246.8050814130838</v>
      </c>
      <c r="BA72" s="403">
        <v>8371.0983308892792</v>
      </c>
      <c r="BB72" s="403">
        <v>8529.5116001116112</v>
      </c>
      <c r="BC72" s="403">
        <v>8410.451592209778</v>
      </c>
      <c r="BD72" s="403">
        <v>8478.330353064508</v>
      </c>
      <c r="BE72" s="403">
        <v>8602.9990986400335</v>
      </c>
      <c r="BF72" s="403">
        <v>8477.2692955230104</v>
      </c>
      <c r="BG72" s="403">
        <v>8283.9672311607592</v>
      </c>
      <c r="BH72" s="403">
        <v>8064.8949984603732</v>
      </c>
      <c r="BI72" s="403">
        <v>7930.727787152061</v>
      </c>
      <c r="BJ72" s="403">
        <v>7623.6923965733304</v>
      </c>
      <c r="BK72" s="403">
        <v>7588.8636154930173</v>
      </c>
      <c r="BL72" s="403">
        <v>7271.4657650872359</v>
      </c>
      <c r="BM72" s="403">
        <v>6745.2731962354519</v>
      </c>
      <c r="BN72" s="403">
        <v>6030.8075704403482</v>
      </c>
      <c r="BO72" s="403">
        <v>5295.9340282455742</v>
      </c>
      <c r="BP72" s="403">
        <v>3443.8214402487674</v>
      </c>
      <c r="BQ72" s="403">
        <v>1228.9913686896364</v>
      </c>
      <c r="BR72" s="403">
        <v>250.27276413222333</v>
      </c>
      <c r="BS72" s="403">
        <v>63.214779459967538</v>
      </c>
      <c r="BT72" s="403">
        <v>14.951793298760757</v>
      </c>
      <c r="BU72" s="403">
        <v>4.2469852475625913</v>
      </c>
      <c r="BV72" s="403">
        <v>0.31435250806697462</v>
      </c>
      <c r="BW72" s="403">
        <v>0.85573095893980511</v>
      </c>
      <c r="BX72" s="403">
        <v>0.88141925573191182</v>
      </c>
      <c r="BY72" s="403">
        <v>0.65810039447676738</v>
      </c>
      <c r="BZ72" s="404">
        <v>0.4334851660134651</v>
      </c>
    </row>
    <row r="73" spans="1:78" x14ac:dyDescent="0.2">
      <c r="B73" s="407" t="s">
        <v>325</v>
      </c>
      <c r="C73" s="321"/>
      <c r="D73" s="403">
        <v>0</v>
      </c>
      <c r="E73" s="403">
        <v>0</v>
      </c>
      <c r="F73" s="403">
        <v>0</v>
      </c>
      <c r="G73" s="403">
        <v>0</v>
      </c>
      <c r="H73" s="403">
        <v>0</v>
      </c>
      <c r="I73" s="403">
        <v>0</v>
      </c>
      <c r="J73" s="403">
        <v>0</v>
      </c>
      <c r="K73" s="403">
        <v>0</v>
      </c>
      <c r="L73" s="403">
        <v>0</v>
      </c>
      <c r="M73" s="403">
        <v>0</v>
      </c>
      <c r="N73" s="403">
        <v>0</v>
      </c>
      <c r="O73" s="403">
        <v>0</v>
      </c>
      <c r="P73" s="403">
        <v>0</v>
      </c>
      <c r="Q73" s="403">
        <v>0</v>
      </c>
      <c r="R73" s="403">
        <v>0</v>
      </c>
      <c r="S73" s="403">
        <v>0</v>
      </c>
      <c r="T73" s="403">
        <v>0</v>
      </c>
      <c r="U73" s="403">
        <v>0</v>
      </c>
      <c r="V73" s="403">
        <v>0</v>
      </c>
      <c r="W73" s="403">
        <v>0</v>
      </c>
      <c r="X73" s="403">
        <v>0</v>
      </c>
      <c r="Y73" s="403">
        <v>0</v>
      </c>
      <c r="Z73" s="403">
        <v>0</v>
      </c>
      <c r="AA73" s="403">
        <v>0</v>
      </c>
      <c r="AB73" s="403">
        <v>0</v>
      </c>
      <c r="AC73" s="403">
        <v>0</v>
      </c>
      <c r="AD73" s="403">
        <v>0</v>
      </c>
      <c r="AE73" s="403">
        <v>0</v>
      </c>
      <c r="AF73" s="403">
        <v>0</v>
      </c>
      <c r="AG73" s="403">
        <v>0</v>
      </c>
      <c r="AH73" s="403">
        <v>0</v>
      </c>
      <c r="AI73" s="403">
        <v>0</v>
      </c>
      <c r="AJ73" s="403">
        <v>0</v>
      </c>
      <c r="AK73" s="403">
        <v>0</v>
      </c>
      <c r="AL73" s="403">
        <v>0</v>
      </c>
      <c r="AM73" s="403">
        <v>0</v>
      </c>
      <c r="AN73" s="403">
        <v>0</v>
      </c>
      <c r="AO73" s="403">
        <v>0</v>
      </c>
      <c r="AP73" s="403">
        <v>0</v>
      </c>
      <c r="AQ73" s="403">
        <v>0</v>
      </c>
      <c r="AR73" s="403">
        <v>0</v>
      </c>
      <c r="AS73" s="403">
        <v>0</v>
      </c>
      <c r="AT73" s="403">
        <v>0</v>
      </c>
      <c r="AU73" s="403">
        <v>0</v>
      </c>
      <c r="AV73" s="403">
        <v>0</v>
      </c>
      <c r="AW73" s="403">
        <v>0</v>
      </c>
      <c r="AX73" s="403">
        <v>0</v>
      </c>
      <c r="AY73" s="403">
        <v>1390.2601383369426</v>
      </c>
      <c r="AZ73" s="403">
        <v>1123.5977583107424</v>
      </c>
      <c r="BA73" s="403">
        <v>856.18712837555586</v>
      </c>
      <c r="BB73" s="403">
        <v>539.76076834697403</v>
      </c>
      <c r="BC73" s="403">
        <v>200.35355724674119</v>
      </c>
      <c r="BD73" s="403">
        <v>4.3091682008060488</v>
      </c>
      <c r="BE73" s="403">
        <v>0</v>
      </c>
      <c r="BF73" s="403">
        <v>0</v>
      </c>
      <c r="BG73" s="403">
        <v>0</v>
      </c>
      <c r="BH73" s="403">
        <v>0</v>
      </c>
      <c r="BI73" s="403">
        <v>0</v>
      </c>
      <c r="BJ73" s="403">
        <v>0</v>
      </c>
      <c r="BK73" s="403">
        <v>0</v>
      </c>
      <c r="BL73" s="403">
        <v>0</v>
      </c>
      <c r="BM73" s="403">
        <v>0</v>
      </c>
      <c r="BN73" s="403">
        <v>0</v>
      </c>
      <c r="BO73" s="403">
        <v>0</v>
      </c>
      <c r="BP73" s="403">
        <v>0</v>
      </c>
      <c r="BQ73" s="403">
        <v>0</v>
      </c>
      <c r="BR73" s="403">
        <v>0</v>
      </c>
      <c r="BS73" s="403">
        <v>0</v>
      </c>
      <c r="BT73" s="403">
        <v>0</v>
      </c>
      <c r="BU73" s="403">
        <v>0</v>
      </c>
      <c r="BV73" s="403">
        <v>0</v>
      </c>
      <c r="BW73" s="403">
        <v>0</v>
      </c>
      <c r="BX73" s="403">
        <v>0</v>
      </c>
      <c r="BY73" s="403">
        <v>0</v>
      </c>
      <c r="BZ73" s="404">
        <v>0</v>
      </c>
    </row>
    <row r="74" spans="1:78" ht="26.25" customHeight="1" x14ac:dyDescent="0.2">
      <c r="B74" s="120" t="s">
        <v>474</v>
      </c>
      <c r="C74" s="45"/>
      <c r="D74" s="403">
        <v>0</v>
      </c>
      <c r="E74" s="403">
        <v>0</v>
      </c>
      <c r="F74" s="403">
        <v>0</v>
      </c>
      <c r="G74" s="403">
        <v>0</v>
      </c>
      <c r="H74" s="403">
        <v>0</v>
      </c>
      <c r="I74" s="403">
        <v>0</v>
      </c>
      <c r="J74" s="403">
        <v>0</v>
      </c>
      <c r="K74" s="403">
        <v>0</v>
      </c>
      <c r="L74" s="403">
        <v>0</v>
      </c>
      <c r="M74" s="403">
        <v>0</v>
      </c>
      <c r="N74" s="403">
        <v>0</v>
      </c>
      <c r="O74" s="403">
        <v>0</v>
      </c>
      <c r="P74" s="403">
        <v>0</v>
      </c>
      <c r="Q74" s="403">
        <v>0</v>
      </c>
      <c r="R74" s="403">
        <v>0</v>
      </c>
      <c r="S74" s="403">
        <v>0</v>
      </c>
      <c r="T74" s="403">
        <v>0</v>
      </c>
      <c r="U74" s="403">
        <v>0</v>
      </c>
      <c r="V74" s="403">
        <v>0</v>
      </c>
      <c r="W74" s="403">
        <v>0</v>
      </c>
      <c r="X74" s="403">
        <v>0</v>
      </c>
      <c r="Y74" s="403">
        <v>0</v>
      </c>
      <c r="Z74" s="403">
        <v>0</v>
      </c>
      <c r="AA74" s="403">
        <v>0</v>
      </c>
      <c r="AB74" s="403">
        <v>0</v>
      </c>
      <c r="AC74" s="403">
        <v>0</v>
      </c>
      <c r="AD74" s="403">
        <v>0</v>
      </c>
      <c r="AE74" s="403">
        <v>0</v>
      </c>
      <c r="AF74" s="403">
        <v>0</v>
      </c>
      <c r="AG74" s="403">
        <v>0</v>
      </c>
      <c r="AH74" s="403">
        <v>0</v>
      </c>
      <c r="AI74" s="403">
        <v>0</v>
      </c>
      <c r="AJ74" s="403">
        <v>0</v>
      </c>
      <c r="AK74" s="403">
        <v>0</v>
      </c>
      <c r="AL74" s="403">
        <v>0</v>
      </c>
      <c r="AM74" s="403">
        <v>0</v>
      </c>
      <c r="AN74" s="403">
        <v>0</v>
      </c>
      <c r="AO74" s="403">
        <v>0</v>
      </c>
      <c r="AP74" s="403">
        <v>0</v>
      </c>
      <c r="AQ74" s="403">
        <v>0</v>
      </c>
      <c r="AR74" s="403">
        <v>0</v>
      </c>
      <c r="AS74" s="403">
        <v>0</v>
      </c>
      <c r="AT74" s="403">
        <v>0</v>
      </c>
      <c r="AU74" s="403">
        <v>0</v>
      </c>
      <c r="AV74" s="403">
        <v>0</v>
      </c>
      <c r="AW74" s="403">
        <v>0</v>
      </c>
      <c r="AX74" s="403">
        <v>0</v>
      </c>
      <c r="AY74" s="403">
        <v>2092.5060561504829</v>
      </c>
      <c r="AZ74" s="403">
        <v>1844.210935274443</v>
      </c>
      <c r="BA74" s="403">
        <v>1542.6239325599524</v>
      </c>
      <c r="BB74" s="403">
        <v>1317.2817828527</v>
      </c>
      <c r="BC74" s="403">
        <v>1073.318311472922</v>
      </c>
      <c r="BD74" s="403">
        <v>971.51762025040364</v>
      </c>
      <c r="BE74" s="403">
        <v>712.77775682346726</v>
      </c>
      <c r="BF74" s="403">
        <v>637.52113084870791</v>
      </c>
      <c r="BG74" s="403">
        <v>590.94299220157177</v>
      </c>
      <c r="BH74" s="403">
        <v>489.94971439892089</v>
      </c>
      <c r="BI74" s="403">
        <v>391.32776534634706</v>
      </c>
      <c r="BJ74" s="403">
        <v>343.99516724394368</v>
      </c>
      <c r="BK74" s="403">
        <v>293.35102001438003</v>
      </c>
      <c r="BL74" s="403">
        <v>248.04932935618675</v>
      </c>
      <c r="BM74" s="403">
        <v>203.01902131733507</v>
      </c>
      <c r="BN74" s="403">
        <v>175.82844933970642</v>
      </c>
      <c r="BO74" s="403">
        <v>138.98511656075388</v>
      </c>
      <c r="BP74" s="403">
        <v>90.243189794646042</v>
      </c>
      <c r="BQ74" s="403">
        <v>29.856354441347602</v>
      </c>
      <c r="BR74" s="403">
        <v>5.3943397429364106</v>
      </c>
      <c r="BS74" s="403">
        <v>1.1001259213349937</v>
      </c>
      <c r="BT74" s="403">
        <v>0.17663945660918362</v>
      </c>
      <c r="BU74" s="403">
        <v>5.3396186378832346E-2</v>
      </c>
      <c r="BV74" s="403">
        <v>5.0659288716972369E-3</v>
      </c>
      <c r="BW74" s="403">
        <v>1.3790480623029443E-2</v>
      </c>
      <c r="BX74" s="403">
        <v>1.4204458819621837E-2</v>
      </c>
      <c r="BY74" s="403">
        <v>1.0605577188984576E-2</v>
      </c>
      <c r="BZ74" s="404">
        <v>6.9858040308436497E-3</v>
      </c>
    </row>
    <row r="75" spans="1:78" x14ac:dyDescent="0.2">
      <c r="B75" s="407" t="s">
        <v>326</v>
      </c>
      <c r="C75" s="45"/>
      <c r="D75" s="403">
        <v>0</v>
      </c>
      <c r="E75" s="403">
        <v>0</v>
      </c>
      <c r="F75" s="403">
        <v>0</v>
      </c>
      <c r="G75" s="403">
        <v>0</v>
      </c>
      <c r="H75" s="403">
        <v>0</v>
      </c>
      <c r="I75" s="403">
        <v>0</v>
      </c>
      <c r="J75" s="403">
        <v>0</v>
      </c>
      <c r="K75" s="403">
        <v>0</v>
      </c>
      <c r="L75" s="403">
        <v>0</v>
      </c>
      <c r="M75" s="403">
        <v>0</v>
      </c>
      <c r="N75" s="403">
        <v>0</v>
      </c>
      <c r="O75" s="403">
        <v>0</v>
      </c>
      <c r="P75" s="403">
        <v>0</v>
      </c>
      <c r="Q75" s="403">
        <v>0</v>
      </c>
      <c r="R75" s="403">
        <v>0</v>
      </c>
      <c r="S75" s="403">
        <v>0</v>
      </c>
      <c r="T75" s="403">
        <v>0</v>
      </c>
      <c r="U75" s="403">
        <v>0</v>
      </c>
      <c r="V75" s="403">
        <v>0</v>
      </c>
      <c r="W75" s="403">
        <v>0</v>
      </c>
      <c r="X75" s="403">
        <v>0</v>
      </c>
      <c r="Y75" s="403">
        <v>0</v>
      </c>
      <c r="Z75" s="403">
        <v>0</v>
      </c>
      <c r="AA75" s="403">
        <v>0</v>
      </c>
      <c r="AB75" s="403">
        <v>0</v>
      </c>
      <c r="AC75" s="403">
        <v>0</v>
      </c>
      <c r="AD75" s="403">
        <v>0</v>
      </c>
      <c r="AE75" s="403">
        <v>0</v>
      </c>
      <c r="AF75" s="403">
        <v>0</v>
      </c>
      <c r="AG75" s="403">
        <v>0</v>
      </c>
      <c r="AH75" s="403">
        <v>0</v>
      </c>
      <c r="AI75" s="403">
        <v>0</v>
      </c>
      <c r="AJ75" s="403">
        <v>0</v>
      </c>
      <c r="AK75" s="403">
        <v>0</v>
      </c>
      <c r="AL75" s="403">
        <v>0</v>
      </c>
      <c r="AM75" s="403">
        <v>0</v>
      </c>
      <c r="AN75" s="403">
        <v>0</v>
      </c>
      <c r="AO75" s="403">
        <v>0</v>
      </c>
      <c r="AP75" s="403">
        <v>0</v>
      </c>
      <c r="AQ75" s="403">
        <v>0</v>
      </c>
      <c r="AR75" s="403">
        <v>0</v>
      </c>
      <c r="AS75" s="403">
        <v>0</v>
      </c>
      <c r="AT75" s="403">
        <v>0</v>
      </c>
      <c r="AU75" s="403">
        <v>0</v>
      </c>
      <c r="AV75" s="403">
        <v>0</v>
      </c>
      <c r="AW75" s="403">
        <v>0</v>
      </c>
      <c r="AX75" s="403">
        <v>0</v>
      </c>
      <c r="AY75" s="403">
        <v>1923.3393169341507</v>
      </c>
      <c r="AZ75" s="403">
        <v>1695.9738501377167</v>
      </c>
      <c r="BA75" s="403">
        <v>1428.3228245661167</v>
      </c>
      <c r="BB75" s="403">
        <v>1239.9906842511116</v>
      </c>
      <c r="BC75" s="403">
        <v>1044.4311465691394</v>
      </c>
      <c r="BD75" s="403">
        <v>971.51762025040364</v>
      </c>
      <c r="BE75" s="403">
        <v>712.77775682346726</v>
      </c>
      <c r="BF75" s="403">
        <v>637.52113084870791</v>
      </c>
      <c r="BG75" s="403">
        <v>590.94299220157177</v>
      </c>
      <c r="BH75" s="403">
        <v>489.94971439892089</v>
      </c>
      <c r="BI75" s="403">
        <v>391.32776534634706</v>
      </c>
      <c r="BJ75" s="403">
        <v>343.99516724394368</v>
      </c>
      <c r="BK75" s="403">
        <v>293.35102001438003</v>
      </c>
      <c r="BL75" s="403">
        <v>248.04932935618675</v>
      </c>
      <c r="BM75" s="403">
        <v>203.01902131733507</v>
      </c>
      <c r="BN75" s="403">
        <v>175.82844933970642</v>
      </c>
      <c r="BO75" s="403">
        <v>138.98511656075388</v>
      </c>
      <c r="BP75" s="403">
        <v>90.243189794646042</v>
      </c>
      <c r="BQ75" s="403">
        <v>29.856354441347602</v>
      </c>
      <c r="BR75" s="403">
        <v>5.3943397429364106</v>
      </c>
      <c r="BS75" s="403">
        <v>1.1001259213349937</v>
      </c>
      <c r="BT75" s="403">
        <v>0.17663945660918362</v>
      </c>
      <c r="BU75" s="403">
        <v>5.3396186378832346E-2</v>
      </c>
      <c r="BV75" s="403">
        <v>5.0659288716972369E-3</v>
      </c>
      <c r="BW75" s="403">
        <v>1.3790480623029443E-2</v>
      </c>
      <c r="BX75" s="403">
        <v>1.4204458819621837E-2</v>
      </c>
      <c r="BY75" s="403">
        <v>1.0605577188984576E-2</v>
      </c>
      <c r="BZ75" s="404">
        <v>6.9858040308436497E-3</v>
      </c>
    </row>
    <row r="76" spans="1:78" x14ac:dyDescent="0.2">
      <c r="B76" s="407" t="s">
        <v>325</v>
      </c>
      <c r="C76" s="45"/>
      <c r="D76" s="403">
        <v>0</v>
      </c>
      <c r="E76" s="403">
        <v>0</v>
      </c>
      <c r="F76" s="403">
        <v>0</v>
      </c>
      <c r="G76" s="403">
        <v>0</v>
      </c>
      <c r="H76" s="403">
        <v>0</v>
      </c>
      <c r="I76" s="403">
        <v>0</v>
      </c>
      <c r="J76" s="403">
        <v>0</v>
      </c>
      <c r="K76" s="403">
        <v>0</v>
      </c>
      <c r="L76" s="403">
        <v>0</v>
      </c>
      <c r="M76" s="403">
        <v>0</v>
      </c>
      <c r="N76" s="403">
        <v>0</v>
      </c>
      <c r="O76" s="403">
        <v>0</v>
      </c>
      <c r="P76" s="403">
        <v>0</v>
      </c>
      <c r="Q76" s="403">
        <v>0</v>
      </c>
      <c r="R76" s="403">
        <v>0</v>
      </c>
      <c r="S76" s="403">
        <v>0</v>
      </c>
      <c r="T76" s="403">
        <v>0</v>
      </c>
      <c r="U76" s="403">
        <v>0</v>
      </c>
      <c r="V76" s="403">
        <v>0</v>
      </c>
      <c r="W76" s="403">
        <v>0</v>
      </c>
      <c r="X76" s="403">
        <v>0</v>
      </c>
      <c r="Y76" s="403">
        <v>0</v>
      </c>
      <c r="Z76" s="403">
        <v>0</v>
      </c>
      <c r="AA76" s="403">
        <v>0</v>
      </c>
      <c r="AB76" s="403">
        <v>0</v>
      </c>
      <c r="AC76" s="403">
        <v>0</v>
      </c>
      <c r="AD76" s="403">
        <v>0</v>
      </c>
      <c r="AE76" s="403">
        <v>0</v>
      </c>
      <c r="AF76" s="403">
        <v>0</v>
      </c>
      <c r="AG76" s="403">
        <v>0</v>
      </c>
      <c r="AH76" s="403">
        <v>0</v>
      </c>
      <c r="AI76" s="403">
        <v>0</v>
      </c>
      <c r="AJ76" s="403">
        <v>0</v>
      </c>
      <c r="AK76" s="403">
        <v>0</v>
      </c>
      <c r="AL76" s="403">
        <v>0</v>
      </c>
      <c r="AM76" s="403">
        <v>0</v>
      </c>
      <c r="AN76" s="403">
        <v>0</v>
      </c>
      <c r="AO76" s="403">
        <v>0</v>
      </c>
      <c r="AP76" s="403">
        <v>0</v>
      </c>
      <c r="AQ76" s="403">
        <v>0</v>
      </c>
      <c r="AR76" s="403">
        <v>0</v>
      </c>
      <c r="AS76" s="403">
        <v>0</v>
      </c>
      <c r="AT76" s="403">
        <v>0</v>
      </c>
      <c r="AU76" s="403">
        <v>0</v>
      </c>
      <c r="AV76" s="403">
        <v>0</v>
      </c>
      <c r="AW76" s="403">
        <v>0</v>
      </c>
      <c r="AX76" s="403">
        <v>0</v>
      </c>
      <c r="AY76" s="403">
        <v>169.16673921633233</v>
      </c>
      <c r="AZ76" s="403">
        <v>148.23708513672648</v>
      </c>
      <c r="BA76" s="403">
        <v>114.30110799383577</v>
      </c>
      <c r="BB76" s="403">
        <v>77.291098601588345</v>
      </c>
      <c r="BC76" s="403">
        <v>28.887164903782498</v>
      </c>
      <c r="BD76" s="403">
        <v>0</v>
      </c>
      <c r="BE76" s="403">
        <v>0</v>
      </c>
      <c r="BF76" s="403">
        <v>0</v>
      </c>
      <c r="BG76" s="403">
        <v>0</v>
      </c>
      <c r="BH76" s="403">
        <v>0</v>
      </c>
      <c r="BI76" s="403">
        <v>0</v>
      </c>
      <c r="BJ76" s="403">
        <v>0</v>
      </c>
      <c r="BK76" s="403">
        <v>0</v>
      </c>
      <c r="BL76" s="403">
        <v>0</v>
      </c>
      <c r="BM76" s="403">
        <v>0</v>
      </c>
      <c r="BN76" s="403">
        <v>0</v>
      </c>
      <c r="BO76" s="403">
        <v>0</v>
      </c>
      <c r="BP76" s="403">
        <v>0</v>
      </c>
      <c r="BQ76" s="403">
        <v>0</v>
      </c>
      <c r="BR76" s="403">
        <v>0</v>
      </c>
      <c r="BS76" s="403">
        <v>0</v>
      </c>
      <c r="BT76" s="403">
        <v>0</v>
      </c>
      <c r="BU76" s="403">
        <v>0</v>
      </c>
      <c r="BV76" s="403">
        <v>0</v>
      </c>
      <c r="BW76" s="403">
        <v>0</v>
      </c>
      <c r="BX76" s="403">
        <v>0</v>
      </c>
      <c r="BY76" s="403">
        <v>0</v>
      </c>
      <c r="BZ76" s="404">
        <v>0</v>
      </c>
    </row>
    <row r="77" spans="1:78" s="230" customFormat="1" ht="26.25" customHeight="1" x14ac:dyDescent="0.25">
      <c r="A77" s="354"/>
      <c r="B77" s="89" t="s">
        <v>154</v>
      </c>
      <c r="C77" s="89"/>
      <c r="D77" s="399">
        <v>0</v>
      </c>
      <c r="E77" s="399">
        <v>0</v>
      </c>
      <c r="F77" s="399">
        <v>0</v>
      </c>
      <c r="G77" s="399">
        <v>0</v>
      </c>
      <c r="H77" s="399">
        <v>0</v>
      </c>
      <c r="I77" s="399">
        <v>0</v>
      </c>
      <c r="J77" s="399">
        <v>0</v>
      </c>
      <c r="K77" s="399">
        <v>0</v>
      </c>
      <c r="L77" s="399">
        <v>0</v>
      </c>
      <c r="M77" s="399">
        <v>0</v>
      </c>
      <c r="N77" s="399">
        <v>0</v>
      </c>
      <c r="O77" s="399">
        <v>0</v>
      </c>
      <c r="P77" s="399">
        <v>0</v>
      </c>
      <c r="Q77" s="399">
        <v>0</v>
      </c>
      <c r="R77" s="399">
        <v>0</v>
      </c>
      <c r="S77" s="399">
        <v>0</v>
      </c>
      <c r="T77" s="399">
        <v>0</v>
      </c>
      <c r="U77" s="399">
        <v>0</v>
      </c>
      <c r="V77" s="399">
        <v>0</v>
      </c>
      <c r="W77" s="399">
        <v>0</v>
      </c>
      <c r="X77" s="399">
        <v>0</v>
      </c>
      <c r="Y77" s="399">
        <v>0</v>
      </c>
      <c r="Z77" s="399">
        <v>0</v>
      </c>
      <c r="AA77" s="399">
        <f t="shared" ref="AA77:AY77" si="35">SUM(AA78,AA81)</f>
        <v>1070.445339411963</v>
      </c>
      <c r="AB77" s="399">
        <f t="shared" si="35"/>
        <v>2124.2285432240296</v>
      </c>
      <c r="AC77" s="399">
        <f t="shared" si="35"/>
        <v>2405.4138112153028</v>
      </c>
      <c r="AD77" s="399">
        <f t="shared" si="35"/>
        <v>2648.7313608633772</v>
      </c>
      <c r="AE77" s="399">
        <f t="shared" si="35"/>
        <v>2984.6097427466689</v>
      </c>
      <c r="AF77" s="399">
        <f t="shared" si="35"/>
        <v>3289.6666882556906</v>
      </c>
      <c r="AG77" s="399">
        <f t="shared" si="35"/>
        <v>3602.4315663249718</v>
      </c>
      <c r="AH77" s="399">
        <f t="shared" si="35"/>
        <v>3881.1038984092688</v>
      </c>
      <c r="AI77" s="399">
        <f t="shared" si="35"/>
        <v>3933.0379572468032</v>
      </c>
      <c r="AJ77" s="399">
        <f t="shared" si="35"/>
        <v>3815.0407083449159</v>
      </c>
      <c r="AK77" s="399">
        <f t="shared" si="35"/>
        <v>4112.6564294907566</v>
      </c>
      <c r="AL77" s="399">
        <f t="shared" si="35"/>
        <v>4457.0668863919709</v>
      </c>
      <c r="AM77" s="399">
        <f t="shared" si="35"/>
        <v>5000.2452601917157</v>
      </c>
      <c r="AN77" s="399">
        <f t="shared" si="35"/>
        <v>5410.7809105977549</v>
      </c>
      <c r="AO77" s="399">
        <f t="shared" si="35"/>
        <v>5615.6734099331752</v>
      </c>
      <c r="AP77" s="399">
        <f t="shared" si="35"/>
        <v>6138.1415188705814</v>
      </c>
      <c r="AQ77" s="399">
        <f t="shared" si="35"/>
        <v>6455.70069103693</v>
      </c>
      <c r="AR77" s="399">
        <f t="shared" si="35"/>
        <v>6860.2805993265865</v>
      </c>
      <c r="AS77" s="399">
        <f t="shared" si="35"/>
        <v>7277.453457282003</v>
      </c>
      <c r="AT77" s="399">
        <f t="shared" si="35"/>
        <v>7770.5687484881128</v>
      </c>
      <c r="AU77" s="399">
        <f t="shared" si="35"/>
        <v>9098.83637891322</v>
      </c>
      <c r="AV77" s="399">
        <f t="shared" si="35"/>
        <v>10048.323196539872</v>
      </c>
      <c r="AW77" s="399">
        <f t="shared" si="35"/>
        <v>11175.185452661242</v>
      </c>
      <c r="AX77" s="399">
        <f t="shared" si="35"/>
        <v>12040.886879470399</v>
      </c>
      <c r="AY77" s="399">
        <f t="shared" si="35"/>
        <v>411.0054425972819</v>
      </c>
      <c r="AZ77" s="399">
        <v>0</v>
      </c>
      <c r="BA77" s="399">
        <v>0</v>
      </c>
      <c r="BB77" s="399">
        <v>0</v>
      </c>
      <c r="BC77" s="399">
        <v>0</v>
      </c>
      <c r="BD77" s="399">
        <v>0</v>
      </c>
      <c r="BE77" s="399">
        <v>0</v>
      </c>
      <c r="BF77" s="399">
        <v>0</v>
      </c>
      <c r="BG77" s="399">
        <v>0</v>
      </c>
      <c r="BH77" s="399">
        <v>0</v>
      </c>
      <c r="BI77" s="399">
        <v>0</v>
      </c>
      <c r="BJ77" s="399">
        <v>0</v>
      </c>
      <c r="BK77" s="399">
        <v>0</v>
      </c>
      <c r="BL77" s="399">
        <v>0</v>
      </c>
      <c r="BM77" s="399">
        <v>0</v>
      </c>
      <c r="BN77" s="399">
        <v>0</v>
      </c>
      <c r="BO77" s="399">
        <v>0</v>
      </c>
      <c r="BP77" s="399">
        <v>0</v>
      </c>
      <c r="BQ77" s="399">
        <v>0</v>
      </c>
      <c r="BR77" s="399">
        <v>0</v>
      </c>
      <c r="BS77" s="399">
        <v>0</v>
      </c>
      <c r="BT77" s="399">
        <v>0</v>
      </c>
      <c r="BU77" s="399">
        <v>0</v>
      </c>
      <c r="BV77" s="399">
        <v>0</v>
      </c>
      <c r="BW77" s="399">
        <v>0</v>
      </c>
      <c r="BX77" s="399">
        <v>0</v>
      </c>
      <c r="BY77" s="399">
        <v>0</v>
      </c>
      <c r="BZ77" s="400">
        <v>0</v>
      </c>
    </row>
    <row r="78" spans="1:78" x14ac:dyDescent="0.2">
      <c r="B78" s="120" t="s">
        <v>475</v>
      </c>
      <c r="C78" s="120"/>
      <c r="D78" s="403">
        <v>0</v>
      </c>
      <c r="E78" s="403">
        <v>0</v>
      </c>
      <c r="F78" s="403">
        <v>0</v>
      </c>
      <c r="G78" s="403">
        <v>0</v>
      </c>
      <c r="H78" s="403">
        <v>0</v>
      </c>
      <c r="I78" s="403">
        <v>0</v>
      </c>
      <c r="J78" s="403">
        <v>0</v>
      </c>
      <c r="K78" s="403">
        <v>0</v>
      </c>
      <c r="L78" s="403">
        <v>0</v>
      </c>
      <c r="M78" s="403">
        <v>0</v>
      </c>
      <c r="N78" s="403">
        <v>0</v>
      </c>
      <c r="O78" s="403">
        <v>0</v>
      </c>
      <c r="P78" s="403">
        <v>0</v>
      </c>
      <c r="Q78" s="403">
        <v>0</v>
      </c>
      <c r="R78" s="403">
        <v>0</v>
      </c>
      <c r="S78" s="403">
        <v>0</v>
      </c>
      <c r="T78" s="403">
        <v>0</v>
      </c>
      <c r="U78" s="403">
        <v>0</v>
      </c>
      <c r="V78" s="403">
        <v>0</v>
      </c>
      <c r="W78" s="403">
        <v>0</v>
      </c>
      <c r="X78" s="403">
        <v>0</v>
      </c>
      <c r="Y78" s="403">
        <v>0</v>
      </c>
      <c r="Z78" s="403">
        <v>0</v>
      </c>
      <c r="AA78" s="403">
        <v>1070.445339411963</v>
      </c>
      <c r="AB78" s="403">
        <v>2124.2285432240296</v>
      </c>
      <c r="AC78" s="403">
        <v>2405.4138112153028</v>
      </c>
      <c r="AD78" s="403">
        <v>2648.7313608633772</v>
      </c>
      <c r="AE78" s="403">
        <v>2984.6097427466689</v>
      </c>
      <c r="AF78" s="403">
        <v>3289.6666882556906</v>
      </c>
      <c r="AG78" s="403">
        <v>3602.4315663249718</v>
      </c>
      <c r="AH78" s="403">
        <v>3881.1038984092688</v>
      </c>
      <c r="AI78" s="403">
        <v>3921.1795513455568</v>
      </c>
      <c r="AJ78" s="403">
        <v>3781.8664413158294</v>
      </c>
      <c r="AK78" s="403">
        <v>4034.6060155004211</v>
      </c>
      <c r="AL78" s="403">
        <v>4308.7777809439012</v>
      </c>
      <c r="AM78" s="403">
        <v>4821.2834907297256</v>
      </c>
      <c r="AN78" s="403">
        <v>5158.1767597761973</v>
      </c>
      <c r="AO78" s="403">
        <v>5312.058883299921</v>
      </c>
      <c r="AP78" s="403">
        <v>5694.0611653639598</v>
      </c>
      <c r="AQ78" s="403">
        <v>5887.6199953415125</v>
      </c>
      <c r="AR78" s="403">
        <v>6179.8210477631592</v>
      </c>
      <c r="AS78" s="403">
        <v>6451.0379523512411</v>
      </c>
      <c r="AT78" s="403">
        <v>6769.1026334719372</v>
      </c>
      <c r="AU78" s="403">
        <v>7786.8476620225802</v>
      </c>
      <c r="AV78" s="403">
        <v>8446.6747835656352</v>
      </c>
      <c r="AW78" s="403">
        <v>9222.648999489269</v>
      </c>
      <c r="AX78" s="403">
        <v>9786.2313449548947</v>
      </c>
      <c r="AY78" s="403">
        <v>333.6120561185391</v>
      </c>
      <c r="AZ78" s="403">
        <v>0</v>
      </c>
      <c r="BA78" s="403">
        <v>0</v>
      </c>
      <c r="BB78" s="403">
        <v>0</v>
      </c>
      <c r="BC78" s="403">
        <v>0</v>
      </c>
      <c r="BD78" s="403">
        <v>0</v>
      </c>
      <c r="BE78" s="403">
        <v>0</v>
      </c>
      <c r="BF78" s="403">
        <v>0</v>
      </c>
      <c r="BG78" s="403">
        <v>0</v>
      </c>
      <c r="BH78" s="403">
        <v>0</v>
      </c>
      <c r="BI78" s="403">
        <v>0</v>
      </c>
      <c r="BJ78" s="403">
        <v>0</v>
      </c>
      <c r="BK78" s="403">
        <v>0</v>
      </c>
      <c r="BL78" s="403">
        <v>0</v>
      </c>
      <c r="BM78" s="403">
        <v>0</v>
      </c>
      <c r="BN78" s="403">
        <v>0</v>
      </c>
      <c r="BO78" s="403">
        <v>0</v>
      </c>
      <c r="BP78" s="403">
        <v>0</v>
      </c>
      <c r="BQ78" s="403">
        <v>0</v>
      </c>
      <c r="BR78" s="403">
        <v>0</v>
      </c>
      <c r="BS78" s="403">
        <v>0</v>
      </c>
      <c r="BT78" s="403">
        <v>0</v>
      </c>
      <c r="BU78" s="403">
        <v>0</v>
      </c>
      <c r="BV78" s="403">
        <v>0</v>
      </c>
      <c r="BW78" s="403">
        <v>0</v>
      </c>
      <c r="BX78" s="403">
        <v>0</v>
      </c>
      <c r="BY78" s="403">
        <v>0</v>
      </c>
      <c r="BZ78" s="404">
        <v>0</v>
      </c>
    </row>
    <row r="79" spans="1:78" x14ac:dyDescent="0.2">
      <c r="B79" s="407" t="s">
        <v>326</v>
      </c>
      <c r="C79" s="120"/>
      <c r="D79" s="403">
        <v>0</v>
      </c>
      <c r="E79" s="403">
        <v>0</v>
      </c>
      <c r="F79" s="403">
        <v>0</v>
      </c>
      <c r="G79" s="403">
        <v>0</v>
      </c>
      <c r="H79" s="403">
        <v>0</v>
      </c>
      <c r="I79" s="403">
        <v>0</v>
      </c>
      <c r="J79" s="403">
        <v>0</v>
      </c>
      <c r="K79" s="403">
        <v>0</v>
      </c>
      <c r="L79" s="403">
        <v>0</v>
      </c>
      <c r="M79" s="403">
        <v>0</v>
      </c>
      <c r="N79" s="403">
        <v>0</v>
      </c>
      <c r="O79" s="403">
        <v>0</v>
      </c>
      <c r="P79" s="403">
        <v>0</v>
      </c>
      <c r="Q79" s="403">
        <v>0</v>
      </c>
      <c r="R79" s="403">
        <v>0</v>
      </c>
      <c r="S79" s="403">
        <v>0</v>
      </c>
      <c r="T79" s="403">
        <v>0</v>
      </c>
      <c r="U79" s="403">
        <v>0</v>
      </c>
      <c r="V79" s="403">
        <v>0</v>
      </c>
      <c r="W79" s="403">
        <v>0</v>
      </c>
      <c r="X79" s="403">
        <v>0</v>
      </c>
      <c r="Y79" s="403">
        <v>0</v>
      </c>
      <c r="Z79" s="403">
        <v>0</v>
      </c>
      <c r="AA79" s="403">
        <v>0</v>
      </c>
      <c r="AB79" s="403">
        <v>0</v>
      </c>
      <c r="AC79" s="403">
        <v>0</v>
      </c>
      <c r="AD79" s="403">
        <v>0</v>
      </c>
      <c r="AE79" s="403">
        <v>0</v>
      </c>
      <c r="AF79" s="403">
        <v>0</v>
      </c>
      <c r="AG79" s="403">
        <v>0</v>
      </c>
      <c r="AH79" s="403">
        <v>3570.6715096407493</v>
      </c>
      <c r="AI79" s="403">
        <v>3607.5416877950893</v>
      </c>
      <c r="AJ79" s="403">
        <v>3481.9080381172798</v>
      </c>
      <c r="AK79" s="403">
        <v>3714.2806730648163</v>
      </c>
      <c r="AL79" s="403">
        <v>3959.2871623491046</v>
      </c>
      <c r="AM79" s="403">
        <v>4421.3546560170107</v>
      </c>
      <c r="AN79" s="403">
        <v>4690.5479035455965</v>
      </c>
      <c r="AO79" s="403">
        <v>4755.5824956144552</v>
      </c>
      <c r="AP79" s="403">
        <v>5001.8279699952454</v>
      </c>
      <c r="AQ79" s="403">
        <v>5073.2926589701001</v>
      </c>
      <c r="AR79" s="403">
        <v>5245.6870302519246</v>
      </c>
      <c r="AS79" s="403">
        <v>5385.723385452211</v>
      </c>
      <c r="AT79" s="403">
        <v>5555.8984135430956</v>
      </c>
      <c r="AU79" s="403">
        <v>6342.0295510329333</v>
      </c>
      <c r="AV79" s="403">
        <v>6867.6186515937916</v>
      </c>
      <c r="AW79" s="403">
        <v>7526.2976274978819</v>
      </c>
      <c r="AX79" s="403">
        <v>8018.9935670744981</v>
      </c>
      <c r="AY79" s="403">
        <v>273.36702328136016</v>
      </c>
      <c r="AZ79" s="403">
        <v>0</v>
      </c>
      <c r="BA79" s="403">
        <v>0</v>
      </c>
      <c r="BB79" s="403">
        <v>0</v>
      </c>
      <c r="BC79" s="403">
        <v>0</v>
      </c>
      <c r="BD79" s="403">
        <v>0</v>
      </c>
      <c r="BE79" s="403">
        <v>0</v>
      </c>
      <c r="BF79" s="403">
        <v>0</v>
      </c>
      <c r="BG79" s="403">
        <v>0</v>
      </c>
      <c r="BH79" s="403">
        <v>0</v>
      </c>
      <c r="BI79" s="403">
        <v>0</v>
      </c>
      <c r="BJ79" s="403">
        <v>0</v>
      </c>
      <c r="BK79" s="403">
        <v>0</v>
      </c>
      <c r="BL79" s="403">
        <v>0</v>
      </c>
      <c r="BM79" s="403">
        <v>0</v>
      </c>
      <c r="BN79" s="403">
        <v>0</v>
      </c>
      <c r="BO79" s="403">
        <v>0</v>
      </c>
      <c r="BP79" s="403">
        <v>0</v>
      </c>
      <c r="BQ79" s="403">
        <v>0</v>
      </c>
      <c r="BR79" s="403">
        <v>0</v>
      </c>
      <c r="BS79" s="403">
        <v>0</v>
      </c>
      <c r="BT79" s="403">
        <v>0</v>
      </c>
      <c r="BU79" s="403">
        <v>0</v>
      </c>
      <c r="BV79" s="403">
        <v>0</v>
      </c>
      <c r="BW79" s="403">
        <v>0</v>
      </c>
      <c r="BX79" s="403">
        <v>0</v>
      </c>
      <c r="BY79" s="403">
        <v>0</v>
      </c>
      <c r="BZ79" s="404">
        <v>0</v>
      </c>
    </row>
    <row r="80" spans="1:78" x14ac:dyDescent="0.2">
      <c r="B80" s="407" t="s">
        <v>325</v>
      </c>
      <c r="C80" s="120"/>
      <c r="D80" s="403">
        <v>0</v>
      </c>
      <c r="E80" s="403">
        <v>0</v>
      </c>
      <c r="F80" s="403">
        <v>0</v>
      </c>
      <c r="G80" s="403">
        <v>0</v>
      </c>
      <c r="H80" s="403">
        <v>0</v>
      </c>
      <c r="I80" s="403">
        <v>0</v>
      </c>
      <c r="J80" s="403">
        <v>0</v>
      </c>
      <c r="K80" s="403">
        <v>0</v>
      </c>
      <c r="L80" s="403">
        <v>0</v>
      </c>
      <c r="M80" s="403">
        <v>0</v>
      </c>
      <c r="N80" s="403">
        <v>0</v>
      </c>
      <c r="O80" s="403">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3">
        <v>310.43238876851973</v>
      </c>
      <c r="AI80" s="403">
        <v>313.6378635504675</v>
      </c>
      <c r="AJ80" s="403">
        <v>299.95840319854949</v>
      </c>
      <c r="AK80" s="403">
        <v>320.3253424356044</v>
      </c>
      <c r="AL80" s="403">
        <v>349.49061859479627</v>
      </c>
      <c r="AM80" s="403">
        <v>399.928834712715</v>
      </c>
      <c r="AN80" s="403">
        <v>467.62885623060106</v>
      </c>
      <c r="AO80" s="403">
        <v>556.47638768546562</v>
      </c>
      <c r="AP80" s="403">
        <v>692.23319536871486</v>
      </c>
      <c r="AQ80" s="403">
        <v>814.32733637141303</v>
      </c>
      <c r="AR80" s="403">
        <v>934.13401751123445</v>
      </c>
      <c r="AS80" s="403">
        <v>1065.3145668990298</v>
      </c>
      <c r="AT80" s="403">
        <v>1213.2042199288417</v>
      </c>
      <c r="AU80" s="403">
        <v>1444.8181109896464</v>
      </c>
      <c r="AV80" s="403">
        <v>1579.0561319718445</v>
      </c>
      <c r="AW80" s="403">
        <v>1696.3513719913876</v>
      </c>
      <c r="AX80" s="403">
        <v>1767.2377778803977</v>
      </c>
      <c r="AY80" s="403">
        <v>60.24503283717894</v>
      </c>
      <c r="AZ80" s="403">
        <v>0</v>
      </c>
      <c r="BA80" s="403">
        <v>0</v>
      </c>
      <c r="BB80" s="403">
        <v>0</v>
      </c>
      <c r="BC80" s="403">
        <v>0</v>
      </c>
      <c r="BD80" s="403">
        <v>0</v>
      </c>
      <c r="BE80" s="403">
        <v>0</v>
      </c>
      <c r="BF80" s="403">
        <v>0</v>
      </c>
      <c r="BG80" s="403">
        <v>0</v>
      </c>
      <c r="BH80" s="403">
        <v>0</v>
      </c>
      <c r="BI80" s="403">
        <v>0</v>
      </c>
      <c r="BJ80" s="403">
        <v>0</v>
      </c>
      <c r="BK80" s="403">
        <v>0</v>
      </c>
      <c r="BL80" s="403">
        <v>0</v>
      </c>
      <c r="BM80" s="403">
        <v>0</v>
      </c>
      <c r="BN80" s="403">
        <v>0</v>
      </c>
      <c r="BO80" s="403">
        <v>0</v>
      </c>
      <c r="BP80" s="403">
        <v>0</v>
      </c>
      <c r="BQ80" s="403">
        <v>0</v>
      </c>
      <c r="BR80" s="403">
        <v>0</v>
      </c>
      <c r="BS80" s="403">
        <v>0</v>
      </c>
      <c r="BT80" s="403">
        <v>0</v>
      </c>
      <c r="BU80" s="403">
        <v>0</v>
      </c>
      <c r="BV80" s="403">
        <v>0</v>
      </c>
      <c r="BW80" s="403">
        <v>0</v>
      </c>
      <c r="BX80" s="403">
        <v>0</v>
      </c>
      <c r="BY80" s="403">
        <v>0</v>
      </c>
      <c r="BZ80" s="404">
        <v>0</v>
      </c>
    </row>
    <row r="81" spans="1:78" ht="26.25" customHeight="1" x14ac:dyDescent="0.2">
      <c r="A81" s="305"/>
      <c r="B81" s="62" t="s">
        <v>476</v>
      </c>
      <c r="C81" s="62"/>
      <c r="D81" s="403">
        <v>0</v>
      </c>
      <c r="E81" s="403">
        <v>0</v>
      </c>
      <c r="F81" s="403">
        <v>0</v>
      </c>
      <c r="G81" s="403">
        <v>0</v>
      </c>
      <c r="H81" s="403">
        <v>0</v>
      </c>
      <c r="I81" s="403">
        <v>0</v>
      </c>
      <c r="J81" s="403">
        <v>0</v>
      </c>
      <c r="K81" s="403">
        <v>0</v>
      </c>
      <c r="L81" s="403">
        <v>0</v>
      </c>
      <c r="M81" s="403">
        <v>0</v>
      </c>
      <c r="N81" s="403">
        <v>0</v>
      </c>
      <c r="O81" s="403">
        <v>0</v>
      </c>
      <c r="P81" s="403">
        <v>0</v>
      </c>
      <c r="Q81" s="403">
        <v>0</v>
      </c>
      <c r="R81" s="403">
        <v>0</v>
      </c>
      <c r="S81" s="403">
        <v>0</v>
      </c>
      <c r="T81" s="403">
        <v>0</v>
      </c>
      <c r="U81" s="403">
        <v>0</v>
      </c>
      <c r="V81" s="403">
        <v>0</v>
      </c>
      <c r="W81" s="403">
        <v>0</v>
      </c>
      <c r="X81" s="403">
        <v>0</v>
      </c>
      <c r="Y81" s="403">
        <v>0</v>
      </c>
      <c r="Z81" s="403">
        <v>0</v>
      </c>
      <c r="AA81" s="403">
        <v>0</v>
      </c>
      <c r="AB81" s="403">
        <v>0</v>
      </c>
      <c r="AC81" s="403">
        <v>0</v>
      </c>
      <c r="AD81" s="403">
        <v>0</v>
      </c>
      <c r="AE81" s="403">
        <v>0</v>
      </c>
      <c r="AF81" s="403">
        <v>0</v>
      </c>
      <c r="AG81" s="403">
        <v>0</v>
      </c>
      <c r="AH81" s="403">
        <v>0</v>
      </c>
      <c r="AI81" s="403">
        <v>11.858405901246643</v>
      </c>
      <c r="AJ81" s="403">
        <v>33.174267029086224</v>
      </c>
      <c r="AK81" s="403">
        <v>78.050413990335528</v>
      </c>
      <c r="AL81" s="403">
        <v>148.28910544806931</v>
      </c>
      <c r="AM81" s="403">
        <v>178.9617694619898</v>
      </c>
      <c r="AN81" s="403">
        <v>252.60415082155717</v>
      </c>
      <c r="AO81" s="403">
        <v>303.61452663325383</v>
      </c>
      <c r="AP81" s="403">
        <v>444.0803535066218</v>
      </c>
      <c r="AQ81" s="403">
        <v>568.08069569541772</v>
      </c>
      <c r="AR81" s="403">
        <v>680.45955156342745</v>
      </c>
      <c r="AS81" s="403">
        <v>826.41550493076147</v>
      </c>
      <c r="AT81" s="403">
        <v>1001.466115016176</v>
      </c>
      <c r="AU81" s="403">
        <v>1311.98871689064</v>
      </c>
      <c r="AV81" s="403">
        <v>1601.6484129742369</v>
      </c>
      <c r="AW81" s="403">
        <v>1952.5364531719727</v>
      </c>
      <c r="AX81" s="403">
        <v>2254.6555345155039</v>
      </c>
      <c r="AY81" s="403">
        <v>77.393386478742784</v>
      </c>
      <c r="AZ81" s="403">
        <v>0</v>
      </c>
      <c r="BA81" s="403">
        <v>0</v>
      </c>
      <c r="BB81" s="403">
        <v>0</v>
      </c>
      <c r="BC81" s="403">
        <v>0</v>
      </c>
      <c r="BD81" s="403">
        <v>0</v>
      </c>
      <c r="BE81" s="403">
        <v>0</v>
      </c>
      <c r="BF81" s="403">
        <v>0</v>
      </c>
      <c r="BG81" s="403">
        <v>0</v>
      </c>
      <c r="BH81" s="403">
        <v>0</v>
      </c>
      <c r="BI81" s="403">
        <v>0</v>
      </c>
      <c r="BJ81" s="403">
        <v>0</v>
      </c>
      <c r="BK81" s="403">
        <v>0</v>
      </c>
      <c r="BL81" s="403">
        <v>0</v>
      </c>
      <c r="BM81" s="403">
        <v>0</v>
      </c>
      <c r="BN81" s="403">
        <v>0</v>
      </c>
      <c r="BO81" s="403">
        <v>0</v>
      </c>
      <c r="BP81" s="403">
        <v>0</v>
      </c>
      <c r="BQ81" s="403">
        <v>0</v>
      </c>
      <c r="BR81" s="403">
        <v>0</v>
      </c>
      <c r="BS81" s="403">
        <v>0</v>
      </c>
      <c r="BT81" s="403">
        <v>0</v>
      </c>
      <c r="BU81" s="403">
        <v>0</v>
      </c>
      <c r="BV81" s="403">
        <v>0</v>
      </c>
      <c r="BW81" s="403">
        <v>0</v>
      </c>
      <c r="BX81" s="403">
        <v>0</v>
      </c>
      <c r="BY81" s="403">
        <v>0</v>
      </c>
      <c r="BZ81" s="404">
        <v>0</v>
      </c>
    </row>
    <row r="82" spans="1:78" x14ac:dyDescent="0.2">
      <c r="A82" s="305"/>
      <c r="B82" s="407" t="s">
        <v>326</v>
      </c>
      <c r="C82" s="62"/>
      <c r="D82" s="403">
        <v>0</v>
      </c>
      <c r="E82" s="403">
        <v>0</v>
      </c>
      <c r="F82" s="403">
        <v>0</v>
      </c>
      <c r="G82" s="403">
        <v>0</v>
      </c>
      <c r="H82" s="403">
        <v>0</v>
      </c>
      <c r="I82" s="403">
        <v>0</v>
      </c>
      <c r="J82" s="403">
        <v>0</v>
      </c>
      <c r="K82" s="403">
        <v>0</v>
      </c>
      <c r="L82" s="403">
        <v>0</v>
      </c>
      <c r="M82" s="403">
        <v>0</v>
      </c>
      <c r="N82" s="403">
        <v>0</v>
      </c>
      <c r="O82" s="403">
        <v>0</v>
      </c>
      <c r="P82" s="403">
        <v>0</v>
      </c>
      <c r="Q82" s="403">
        <v>0</v>
      </c>
      <c r="R82" s="403">
        <v>0</v>
      </c>
      <c r="S82" s="403">
        <v>0</v>
      </c>
      <c r="T82" s="403">
        <v>0</v>
      </c>
      <c r="U82" s="403">
        <v>0</v>
      </c>
      <c r="V82" s="403">
        <v>0</v>
      </c>
      <c r="W82" s="403">
        <v>0</v>
      </c>
      <c r="X82" s="403">
        <v>0</v>
      </c>
      <c r="Y82" s="403">
        <v>0</v>
      </c>
      <c r="Z82" s="403">
        <v>0</v>
      </c>
      <c r="AA82" s="403">
        <v>0</v>
      </c>
      <c r="AB82" s="403">
        <v>0</v>
      </c>
      <c r="AC82" s="403">
        <v>0</v>
      </c>
      <c r="AD82" s="403">
        <v>0</v>
      </c>
      <c r="AE82" s="403">
        <v>0</v>
      </c>
      <c r="AF82" s="403">
        <v>0</v>
      </c>
      <c r="AG82" s="403">
        <v>0</v>
      </c>
      <c r="AH82" s="403">
        <v>0</v>
      </c>
      <c r="AI82" s="403">
        <v>11.45299412997694</v>
      </c>
      <c r="AJ82" s="403">
        <v>32.049624593041266</v>
      </c>
      <c r="AK82" s="403">
        <v>75.401769539264691</v>
      </c>
      <c r="AL82" s="403">
        <v>143.14808943953645</v>
      </c>
      <c r="AM82" s="403">
        <v>172.61666758975244</v>
      </c>
      <c r="AN82" s="403">
        <v>242.81592794038332</v>
      </c>
      <c r="AO82" s="403">
        <v>290.01998113612689</v>
      </c>
      <c r="AP82" s="403">
        <v>421.22302679668701</v>
      </c>
      <c r="AQ82" s="403">
        <v>534.96984384492532</v>
      </c>
      <c r="AR82" s="403">
        <v>636.43309837056336</v>
      </c>
      <c r="AS82" s="403">
        <v>767.37719357948095</v>
      </c>
      <c r="AT82" s="403">
        <v>923.73602337425064</v>
      </c>
      <c r="AU82" s="403">
        <v>1206.3609554948066</v>
      </c>
      <c r="AV82" s="403">
        <v>1474.6595301188295</v>
      </c>
      <c r="AW82" s="403">
        <v>1797.8977431770124</v>
      </c>
      <c r="AX82" s="403">
        <v>2073.2945060488223</v>
      </c>
      <c r="AY82" s="403">
        <v>71.167981332177746</v>
      </c>
      <c r="AZ82" s="403">
        <v>0</v>
      </c>
      <c r="BA82" s="403">
        <v>0</v>
      </c>
      <c r="BB82" s="403">
        <v>0</v>
      </c>
      <c r="BC82" s="403">
        <v>0</v>
      </c>
      <c r="BD82" s="403">
        <v>0</v>
      </c>
      <c r="BE82" s="403">
        <v>0</v>
      </c>
      <c r="BF82" s="403">
        <v>0</v>
      </c>
      <c r="BG82" s="403">
        <v>0</v>
      </c>
      <c r="BH82" s="403">
        <v>0</v>
      </c>
      <c r="BI82" s="403">
        <v>0</v>
      </c>
      <c r="BJ82" s="403">
        <v>0</v>
      </c>
      <c r="BK82" s="403">
        <v>0</v>
      </c>
      <c r="BL82" s="403">
        <v>0</v>
      </c>
      <c r="BM82" s="403">
        <v>0</v>
      </c>
      <c r="BN82" s="403">
        <v>0</v>
      </c>
      <c r="BO82" s="403">
        <v>0</v>
      </c>
      <c r="BP82" s="403">
        <v>0</v>
      </c>
      <c r="BQ82" s="403">
        <v>0</v>
      </c>
      <c r="BR82" s="403">
        <v>0</v>
      </c>
      <c r="BS82" s="403">
        <v>0</v>
      </c>
      <c r="BT82" s="403">
        <v>0</v>
      </c>
      <c r="BU82" s="403">
        <v>0</v>
      </c>
      <c r="BV82" s="403">
        <v>0</v>
      </c>
      <c r="BW82" s="403">
        <v>0</v>
      </c>
      <c r="BX82" s="403">
        <v>0</v>
      </c>
      <c r="BY82" s="403">
        <v>0</v>
      </c>
      <c r="BZ82" s="404">
        <v>0</v>
      </c>
    </row>
    <row r="83" spans="1:78" x14ac:dyDescent="0.2">
      <c r="A83" s="305"/>
      <c r="B83" s="407" t="s">
        <v>325</v>
      </c>
      <c r="C83" s="62"/>
      <c r="D83" s="403">
        <v>0</v>
      </c>
      <c r="E83" s="403">
        <v>0</v>
      </c>
      <c r="F83" s="403">
        <v>0</v>
      </c>
      <c r="G83" s="403">
        <v>0</v>
      </c>
      <c r="H83" s="403">
        <v>0</v>
      </c>
      <c r="I83" s="403">
        <v>0</v>
      </c>
      <c r="J83" s="403">
        <v>0</v>
      </c>
      <c r="K83" s="403">
        <v>0</v>
      </c>
      <c r="L83" s="403">
        <v>0</v>
      </c>
      <c r="M83" s="403">
        <v>0</v>
      </c>
      <c r="N83" s="403">
        <v>0</v>
      </c>
      <c r="O83" s="403">
        <v>0</v>
      </c>
      <c r="P83" s="403">
        <v>0</v>
      </c>
      <c r="Q83" s="403">
        <v>0</v>
      </c>
      <c r="R83" s="403">
        <v>0</v>
      </c>
      <c r="S83" s="403">
        <v>0</v>
      </c>
      <c r="T83" s="403">
        <v>0</v>
      </c>
      <c r="U83" s="403">
        <v>0</v>
      </c>
      <c r="V83" s="403">
        <v>0</v>
      </c>
      <c r="W83" s="403">
        <v>0</v>
      </c>
      <c r="X83" s="403">
        <v>0</v>
      </c>
      <c r="Y83" s="403">
        <v>0</v>
      </c>
      <c r="Z83" s="403">
        <v>0</v>
      </c>
      <c r="AA83" s="403">
        <v>0</v>
      </c>
      <c r="AB83" s="403">
        <v>0</v>
      </c>
      <c r="AC83" s="403">
        <v>0</v>
      </c>
      <c r="AD83" s="403">
        <v>0</v>
      </c>
      <c r="AE83" s="403">
        <v>0</v>
      </c>
      <c r="AF83" s="403">
        <v>0</v>
      </c>
      <c r="AG83" s="403">
        <v>0</v>
      </c>
      <c r="AH83" s="403">
        <v>0</v>
      </c>
      <c r="AI83" s="403">
        <v>0.40541177126970318</v>
      </c>
      <c r="AJ83" s="403">
        <v>1.1246424360449572</v>
      </c>
      <c r="AK83" s="403">
        <v>2.6486444510708247</v>
      </c>
      <c r="AL83" s="403">
        <v>5.1410160085328718</v>
      </c>
      <c r="AM83" s="403">
        <v>6.3451018722373984</v>
      </c>
      <c r="AN83" s="403">
        <v>9.7882228811738532</v>
      </c>
      <c r="AO83" s="403">
        <v>13.594545497126909</v>
      </c>
      <c r="AP83" s="403">
        <v>22.857326709934792</v>
      </c>
      <c r="AQ83" s="403">
        <v>33.110851850492331</v>
      </c>
      <c r="AR83" s="403">
        <v>44.026453192864103</v>
      </c>
      <c r="AS83" s="403">
        <v>59.038311351280576</v>
      </c>
      <c r="AT83" s="403">
        <v>77.730091641925412</v>
      </c>
      <c r="AU83" s="403">
        <v>105.62776139583352</v>
      </c>
      <c r="AV83" s="403">
        <v>126.98888285540748</v>
      </c>
      <c r="AW83" s="403">
        <v>154.63870999496032</v>
      </c>
      <c r="AX83" s="403">
        <v>181.36102846668172</v>
      </c>
      <c r="AY83" s="403">
        <v>6.2254051465650395</v>
      </c>
      <c r="AZ83" s="403">
        <v>0</v>
      </c>
      <c r="BA83" s="403">
        <v>0</v>
      </c>
      <c r="BB83" s="403">
        <v>0</v>
      </c>
      <c r="BC83" s="403">
        <v>0</v>
      </c>
      <c r="BD83" s="403">
        <v>0</v>
      </c>
      <c r="BE83" s="403">
        <v>0</v>
      </c>
      <c r="BF83" s="403">
        <v>0</v>
      </c>
      <c r="BG83" s="403">
        <v>0</v>
      </c>
      <c r="BH83" s="403">
        <v>0</v>
      </c>
      <c r="BI83" s="403">
        <v>0</v>
      </c>
      <c r="BJ83" s="403">
        <v>0</v>
      </c>
      <c r="BK83" s="403">
        <v>0</v>
      </c>
      <c r="BL83" s="403">
        <v>0</v>
      </c>
      <c r="BM83" s="403">
        <v>0</v>
      </c>
      <c r="BN83" s="403">
        <v>0</v>
      </c>
      <c r="BO83" s="403">
        <v>0</v>
      </c>
      <c r="BP83" s="403">
        <v>0</v>
      </c>
      <c r="BQ83" s="403">
        <v>0</v>
      </c>
      <c r="BR83" s="403">
        <v>0</v>
      </c>
      <c r="BS83" s="403">
        <v>0</v>
      </c>
      <c r="BT83" s="403">
        <v>0</v>
      </c>
      <c r="BU83" s="403">
        <v>0</v>
      </c>
      <c r="BV83" s="403">
        <v>0</v>
      </c>
      <c r="BW83" s="403">
        <v>0</v>
      </c>
      <c r="BX83" s="403">
        <v>0</v>
      </c>
      <c r="BY83" s="403">
        <v>0</v>
      </c>
      <c r="BZ83" s="404">
        <v>0</v>
      </c>
    </row>
    <row r="84" spans="1:78" s="230" customFormat="1" ht="26.25" customHeight="1" x14ac:dyDescent="0.25">
      <c r="B84" s="224" t="s">
        <v>172</v>
      </c>
      <c r="C84" s="222"/>
      <c r="D84" s="399">
        <v>1363.2684831066845</v>
      </c>
      <c r="E84" s="399">
        <v>2001.4191609747274</v>
      </c>
      <c r="F84" s="399">
        <v>2045.017381386949</v>
      </c>
      <c r="G84" s="399">
        <v>1758.3599290728691</v>
      </c>
      <c r="H84" s="399">
        <v>2016.6971698371296</v>
      </c>
      <c r="I84" s="399">
        <v>2117.7191059885258</v>
      </c>
      <c r="J84" s="399">
        <v>2065.5867981968177</v>
      </c>
      <c r="K84" s="399">
        <v>2341.0610503004436</v>
      </c>
      <c r="L84" s="399">
        <v>2138.1455438439757</v>
      </c>
      <c r="M84" s="399">
        <v>2353.0046153398575</v>
      </c>
      <c r="N84" s="399">
        <v>2750.796936394152</v>
      </c>
      <c r="O84" s="399">
        <v>2678.407989239518</v>
      </c>
      <c r="P84" s="399">
        <v>2712.2219876153677</v>
      </c>
      <c r="Q84" s="399">
        <v>3006.284499626207</v>
      </c>
      <c r="R84" s="399">
        <v>3045.1349193586166</v>
      </c>
      <c r="S84" s="399">
        <v>3552.7961145666441</v>
      </c>
      <c r="T84" s="399">
        <v>3560.7344465380352</v>
      </c>
      <c r="U84" s="399">
        <v>4182.4907679123653</v>
      </c>
      <c r="V84" s="399">
        <v>4195.9503543812198</v>
      </c>
      <c r="W84" s="399">
        <v>5034.96342600354</v>
      </c>
      <c r="X84" s="399">
        <v>5168.9387967611865</v>
      </c>
      <c r="Y84" s="399">
        <v>5320.1207190259256</v>
      </c>
      <c r="Z84" s="399">
        <v>4727.336346852082</v>
      </c>
      <c r="AA84" s="399">
        <v>3795.9638574531923</v>
      </c>
      <c r="AB84" s="399">
        <v>3149.4939523515459</v>
      </c>
      <c r="AC84" s="399">
        <v>3050.0050804347434</v>
      </c>
      <c r="AD84" s="399">
        <v>2862.0239170591281</v>
      </c>
      <c r="AE84" s="399">
        <v>2830.9173693154148</v>
      </c>
      <c r="AF84" s="399">
        <v>2899.9975303203842</v>
      </c>
      <c r="AG84" s="399">
        <v>3007.2964054560416</v>
      </c>
      <c r="AH84" s="399">
        <f t="shared" ref="AH84:BY84" si="36">SUM(AH85:AH86)</f>
        <v>3215.7718015391088</v>
      </c>
      <c r="AI84" s="399">
        <f t="shared" si="36"/>
        <v>2589.0852884388505</v>
      </c>
      <c r="AJ84" s="399">
        <f t="shared" si="36"/>
        <v>2169.5970637022388</v>
      </c>
      <c r="AK84" s="399">
        <f t="shared" si="36"/>
        <v>2041.3185197472369</v>
      </c>
      <c r="AL84" s="399">
        <f t="shared" si="36"/>
        <v>1550.0408380798192</v>
      </c>
      <c r="AM84" s="399">
        <f t="shared" si="36"/>
        <v>707.83386428995971</v>
      </c>
      <c r="AN84" s="399">
        <f t="shared" si="36"/>
        <v>704.76558079214453</v>
      </c>
      <c r="AO84" s="399">
        <f t="shared" si="36"/>
        <v>659.82369567541787</v>
      </c>
      <c r="AP84" s="399">
        <f t="shared" si="36"/>
        <v>410.9176890588862</v>
      </c>
      <c r="AQ84" s="399">
        <f t="shared" si="36"/>
        <v>419.73945235600212</v>
      </c>
      <c r="AR84" s="399">
        <f t="shared" si="36"/>
        <v>392.00926601056864</v>
      </c>
      <c r="AS84" s="399">
        <f t="shared" si="36"/>
        <v>386.36947826707706</v>
      </c>
      <c r="AT84" s="399">
        <f t="shared" si="36"/>
        <v>379.30594649853475</v>
      </c>
      <c r="AU84" s="399">
        <f t="shared" si="36"/>
        <v>453.68300750632181</v>
      </c>
      <c r="AV84" s="399">
        <f t="shared" si="36"/>
        <v>589.0215900375764</v>
      </c>
      <c r="AW84" s="399">
        <f t="shared" si="36"/>
        <v>577.11402855606468</v>
      </c>
      <c r="AX84" s="399">
        <f t="shared" si="36"/>
        <v>534.1966500359581</v>
      </c>
      <c r="AY84" s="399">
        <f t="shared" si="36"/>
        <v>18.199502993237576</v>
      </c>
      <c r="AZ84" s="399">
        <f t="shared" si="36"/>
        <v>0</v>
      </c>
      <c r="BA84" s="399">
        <f t="shared" si="36"/>
        <v>0</v>
      </c>
      <c r="BB84" s="399">
        <f t="shared" si="36"/>
        <v>0</v>
      </c>
      <c r="BC84" s="399">
        <f t="shared" si="36"/>
        <v>0</v>
      </c>
      <c r="BD84" s="399">
        <f t="shared" si="36"/>
        <v>0</v>
      </c>
      <c r="BE84" s="399">
        <f t="shared" si="36"/>
        <v>0</v>
      </c>
      <c r="BF84" s="399">
        <f t="shared" si="36"/>
        <v>0</v>
      </c>
      <c r="BG84" s="399">
        <f t="shared" si="36"/>
        <v>0</v>
      </c>
      <c r="BH84" s="399">
        <f t="shared" si="36"/>
        <v>0</v>
      </c>
      <c r="BI84" s="399">
        <f t="shared" si="36"/>
        <v>0</v>
      </c>
      <c r="BJ84" s="399">
        <f t="shared" si="36"/>
        <v>0</v>
      </c>
      <c r="BK84" s="399">
        <f t="shared" si="36"/>
        <v>0</v>
      </c>
      <c r="BL84" s="399">
        <f t="shared" si="36"/>
        <v>0</v>
      </c>
      <c r="BM84" s="399">
        <f t="shared" si="36"/>
        <v>0</v>
      </c>
      <c r="BN84" s="399">
        <f t="shared" si="36"/>
        <v>0</v>
      </c>
      <c r="BO84" s="399">
        <f t="shared" si="36"/>
        <v>0</v>
      </c>
      <c r="BP84" s="399">
        <f t="shared" si="36"/>
        <v>0</v>
      </c>
      <c r="BQ84" s="399">
        <f t="shared" si="36"/>
        <v>0</v>
      </c>
      <c r="BR84" s="399">
        <f t="shared" si="36"/>
        <v>0</v>
      </c>
      <c r="BS84" s="399">
        <f t="shared" si="36"/>
        <v>0</v>
      </c>
      <c r="BT84" s="399">
        <f t="shared" si="36"/>
        <v>0</v>
      </c>
      <c r="BU84" s="399">
        <f t="shared" si="36"/>
        <v>0</v>
      </c>
      <c r="BV84" s="399">
        <f t="shared" si="36"/>
        <v>0</v>
      </c>
      <c r="BW84" s="399">
        <f t="shared" si="36"/>
        <v>0</v>
      </c>
      <c r="BX84" s="399">
        <f t="shared" si="36"/>
        <v>0</v>
      </c>
      <c r="BY84" s="399">
        <f t="shared" si="36"/>
        <v>0</v>
      </c>
      <c r="BZ84" s="400">
        <f t="shared" ref="BZ84" si="37">SUM(BZ85:BZ86)</f>
        <v>0</v>
      </c>
    </row>
    <row r="85" spans="1:78" x14ac:dyDescent="0.2">
      <c r="A85" s="305"/>
      <c r="B85" s="321" t="s">
        <v>326</v>
      </c>
      <c r="C85" s="62"/>
      <c r="D85" s="403">
        <v>0</v>
      </c>
      <c r="E85" s="403">
        <v>0</v>
      </c>
      <c r="F85" s="403">
        <v>0</v>
      </c>
      <c r="G85" s="403">
        <v>0</v>
      </c>
      <c r="H85" s="403">
        <v>0</v>
      </c>
      <c r="I85" s="403">
        <v>0</v>
      </c>
      <c r="J85" s="403">
        <v>0</v>
      </c>
      <c r="K85" s="403">
        <v>0</v>
      </c>
      <c r="L85" s="403">
        <v>0</v>
      </c>
      <c r="M85" s="403">
        <v>0</v>
      </c>
      <c r="N85" s="403">
        <v>0</v>
      </c>
      <c r="O85" s="403">
        <v>0</v>
      </c>
      <c r="P85" s="403">
        <v>0</v>
      </c>
      <c r="Q85" s="403">
        <v>0</v>
      </c>
      <c r="R85" s="403">
        <v>0</v>
      </c>
      <c r="S85" s="403">
        <v>0</v>
      </c>
      <c r="T85" s="403">
        <v>0</v>
      </c>
      <c r="U85" s="403">
        <v>0</v>
      </c>
      <c r="V85" s="403">
        <v>0</v>
      </c>
      <c r="W85" s="403">
        <v>0</v>
      </c>
      <c r="X85" s="403">
        <v>0</v>
      </c>
      <c r="Y85" s="403">
        <v>0</v>
      </c>
      <c r="Z85" s="403">
        <v>0</v>
      </c>
      <c r="AA85" s="403">
        <v>0</v>
      </c>
      <c r="AB85" s="403">
        <v>0</v>
      </c>
      <c r="AC85" s="403">
        <v>0</v>
      </c>
      <c r="AD85" s="403">
        <v>0</v>
      </c>
      <c r="AE85" s="403">
        <v>0</v>
      </c>
      <c r="AF85" s="403">
        <v>0</v>
      </c>
      <c r="AG85" s="403">
        <v>0</v>
      </c>
      <c r="AH85" s="403">
        <v>3197.603599270526</v>
      </c>
      <c r="AI85" s="403">
        <v>2573.6805966626516</v>
      </c>
      <c r="AJ85" s="403">
        <v>2157.6142022218091</v>
      </c>
      <c r="AK85" s="403">
        <v>2032.0892619023762</v>
      </c>
      <c r="AL85" s="403">
        <v>1544.8219693962947</v>
      </c>
      <c r="AM85" s="403">
        <v>704.13341867527458</v>
      </c>
      <c r="AN85" s="403">
        <v>698.93300481103211</v>
      </c>
      <c r="AO85" s="403">
        <v>656.99183432058771</v>
      </c>
      <c r="AP85" s="403">
        <v>409.88001812691931</v>
      </c>
      <c r="AQ85" s="403">
        <v>417.69420036522206</v>
      </c>
      <c r="AR85" s="403">
        <v>389.30719616589482</v>
      </c>
      <c r="AS85" s="403">
        <v>382.88065480861161</v>
      </c>
      <c r="AT85" s="403">
        <v>376.0245815278916</v>
      </c>
      <c r="AU85" s="403">
        <v>450.93987403361757</v>
      </c>
      <c r="AV85" s="403">
        <v>585.84766417647165</v>
      </c>
      <c r="AW85" s="403">
        <v>573.03528047386783</v>
      </c>
      <c r="AX85" s="403">
        <v>532.29559434187991</v>
      </c>
      <c r="AY85" s="403">
        <v>18.134736078670894</v>
      </c>
      <c r="AZ85" s="403">
        <v>0</v>
      </c>
      <c r="BA85" s="403">
        <v>0</v>
      </c>
      <c r="BB85" s="403">
        <v>0</v>
      </c>
      <c r="BC85" s="403">
        <v>0</v>
      </c>
      <c r="BD85" s="403">
        <v>0</v>
      </c>
      <c r="BE85" s="403">
        <v>0</v>
      </c>
      <c r="BF85" s="403">
        <v>0</v>
      </c>
      <c r="BG85" s="403">
        <v>0</v>
      </c>
      <c r="BH85" s="403">
        <v>0</v>
      </c>
      <c r="BI85" s="403">
        <v>0</v>
      </c>
      <c r="BJ85" s="403">
        <v>0</v>
      </c>
      <c r="BK85" s="403">
        <v>0</v>
      </c>
      <c r="BL85" s="403">
        <v>0</v>
      </c>
      <c r="BM85" s="403">
        <v>0</v>
      </c>
      <c r="BN85" s="403">
        <v>0</v>
      </c>
      <c r="BO85" s="403">
        <v>0</v>
      </c>
      <c r="BP85" s="403">
        <v>0</v>
      </c>
      <c r="BQ85" s="403">
        <v>0</v>
      </c>
      <c r="BR85" s="403">
        <v>0</v>
      </c>
      <c r="BS85" s="403">
        <v>0</v>
      </c>
      <c r="BT85" s="403">
        <v>0</v>
      </c>
      <c r="BU85" s="403">
        <v>0</v>
      </c>
      <c r="BV85" s="403">
        <v>0</v>
      </c>
      <c r="BW85" s="403">
        <v>0</v>
      </c>
      <c r="BX85" s="403">
        <v>0</v>
      </c>
      <c r="BY85" s="403">
        <v>0</v>
      </c>
      <c r="BZ85" s="404">
        <v>0</v>
      </c>
    </row>
    <row r="86" spans="1:78" x14ac:dyDescent="0.2">
      <c r="A86" s="305"/>
      <c r="B86" s="321" t="s">
        <v>325</v>
      </c>
      <c r="C86" s="62"/>
      <c r="D86" s="403">
        <v>0</v>
      </c>
      <c r="E86" s="403">
        <v>0</v>
      </c>
      <c r="F86" s="403">
        <v>0</v>
      </c>
      <c r="G86" s="403">
        <v>0</v>
      </c>
      <c r="H86" s="403">
        <v>0</v>
      </c>
      <c r="I86" s="403">
        <v>0</v>
      </c>
      <c r="J86" s="403">
        <v>0</v>
      </c>
      <c r="K86" s="403">
        <v>0</v>
      </c>
      <c r="L86" s="403">
        <v>0</v>
      </c>
      <c r="M86" s="403">
        <v>0</v>
      </c>
      <c r="N86" s="403">
        <v>0</v>
      </c>
      <c r="O86" s="403">
        <v>0</v>
      </c>
      <c r="P86" s="403">
        <v>0</v>
      </c>
      <c r="Q86" s="403">
        <v>0</v>
      </c>
      <c r="R86" s="403">
        <v>0</v>
      </c>
      <c r="S86" s="403">
        <v>0</v>
      </c>
      <c r="T86" s="403">
        <v>0</v>
      </c>
      <c r="U86" s="403">
        <v>0</v>
      </c>
      <c r="V86" s="403">
        <v>0</v>
      </c>
      <c r="W86" s="403">
        <v>0</v>
      </c>
      <c r="X86" s="403">
        <v>0</v>
      </c>
      <c r="Y86" s="403">
        <v>0</v>
      </c>
      <c r="Z86" s="403">
        <v>0</v>
      </c>
      <c r="AA86" s="403">
        <v>0</v>
      </c>
      <c r="AB86" s="403">
        <v>0</v>
      </c>
      <c r="AC86" s="403">
        <v>0</v>
      </c>
      <c r="AD86" s="403">
        <v>0</v>
      </c>
      <c r="AE86" s="403">
        <v>0</v>
      </c>
      <c r="AF86" s="403">
        <v>0</v>
      </c>
      <c r="AG86" s="403">
        <v>0</v>
      </c>
      <c r="AH86" s="403">
        <v>18.168202268582537</v>
      </c>
      <c r="AI86" s="403">
        <v>15.404691776198669</v>
      </c>
      <c r="AJ86" s="403">
        <v>11.982861480429783</v>
      </c>
      <c r="AK86" s="403">
        <v>9.229257844860653</v>
      </c>
      <c r="AL86" s="403">
        <v>5.2188686835244402</v>
      </c>
      <c r="AM86" s="403">
        <v>3.7004456146850773</v>
      </c>
      <c r="AN86" s="403">
        <v>5.8325759811124245</v>
      </c>
      <c r="AO86" s="403">
        <v>2.831861354830119</v>
      </c>
      <c r="AP86" s="403">
        <v>1.0376709319668844</v>
      </c>
      <c r="AQ86" s="403">
        <v>2.0452519907800646</v>
      </c>
      <c r="AR86" s="403">
        <v>2.7020698446737872</v>
      </c>
      <c r="AS86" s="403">
        <v>3.4888234584654536</v>
      </c>
      <c r="AT86" s="403">
        <v>3.2813649706431534</v>
      </c>
      <c r="AU86" s="403">
        <v>2.743133472704264</v>
      </c>
      <c r="AV86" s="403">
        <v>3.1739258611047347</v>
      </c>
      <c r="AW86" s="403">
        <v>4.0787480821968236</v>
      </c>
      <c r="AX86" s="403">
        <v>1.9010556940781422</v>
      </c>
      <c r="AY86" s="403">
        <v>6.4766914566681766E-2</v>
      </c>
      <c r="AZ86" s="403">
        <v>0</v>
      </c>
      <c r="BA86" s="403">
        <v>0</v>
      </c>
      <c r="BB86" s="403">
        <v>0</v>
      </c>
      <c r="BC86" s="403">
        <v>0</v>
      </c>
      <c r="BD86" s="403">
        <v>0</v>
      </c>
      <c r="BE86" s="403">
        <v>0</v>
      </c>
      <c r="BF86" s="403">
        <v>0</v>
      </c>
      <c r="BG86" s="403">
        <v>0</v>
      </c>
      <c r="BH86" s="403">
        <v>0</v>
      </c>
      <c r="BI86" s="403">
        <v>0</v>
      </c>
      <c r="BJ86" s="403">
        <v>0</v>
      </c>
      <c r="BK86" s="403">
        <v>0</v>
      </c>
      <c r="BL86" s="403">
        <v>0</v>
      </c>
      <c r="BM86" s="403">
        <v>0</v>
      </c>
      <c r="BN86" s="403">
        <v>0</v>
      </c>
      <c r="BO86" s="403">
        <v>0</v>
      </c>
      <c r="BP86" s="403">
        <v>0</v>
      </c>
      <c r="BQ86" s="403">
        <v>0</v>
      </c>
      <c r="BR86" s="403">
        <v>0</v>
      </c>
      <c r="BS86" s="403">
        <v>0</v>
      </c>
      <c r="BT86" s="403">
        <v>0</v>
      </c>
      <c r="BU86" s="403">
        <v>0</v>
      </c>
      <c r="BV86" s="403">
        <v>0</v>
      </c>
      <c r="BW86" s="403">
        <v>0</v>
      </c>
      <c r="BX86" s="403">
        <v>0</v>
      </c>
      <c r="BY86" s="403">
        <v>0</v>
      </c>
      <c r="BZ86" s="404">
        <v>0</v>
      </c>
    </row>
    <row r="87" spans="1:78" s="230" customFormat="1" ht="25.5" customHeight="1" x14ac:dyDescent="0.25">
      <c r="A87" s="349"/>
      <c r="B87" s="89" t="s">
        <v>477</v>
      </c>
      <c r="C87" s="89"/>
      <c r="D87" s="399">
        <v>0</v>
      </c>
      <c r="E87" s="399">
        <v>0</v>
      </c>
      <c r="F87" s="399">
        <v>0</v>
      </c>
      <c r="G87" s="399">
        <v>0</v>
      </c>
      <c r="H87" s="399">
        <v>0</v>
      </c>
      <c r="I87" s="399">
        <v>0</v>
      </c>
      <c r="J87" s="399">
        <v>0</v>
      </c>
      <c r="K87" s="399">
        <v>0</v>
      </c>
      <c r="L87" s="399">
        <v>0</v>
      </c>
      <c r="M87" s="399">
        <v>0</v>
      </c>
      <c r="N87" s="399">
        <v>0</v>
      </c>
      <c r="O87" s="399">
        <v>0</v>
      </c>
      <c r="P87" s="399">
        <v>0</v>
      </c>
      <c r="Q87" s="399">
        <v>0</v>
      </c>
      <c r="R87" s="399">
        <v>0</v>
      </c>
      <c r="S87" s="399">
        <v>0</v>
      </c>
      <c r="T87" s="399">
        <v>0</v>
      </c>
      <c r="U87" s="399">
        <v>0</v>
      </c>
      <c r="V87" s="399">
        <v>0</v>
      </c>
      <c r="W87" s="399">
        <v>0</v>
      </c>
      <c r="X87" s="399">
        <v>0</v>
      </c>
      <c r="Y87" s="399">
        <v>0</v>
      </c>
      <c r="Z87" s="399">
        <v>0</v>
      </c>
      <c r="AA87" s="399">
        <v>0</v>
      </c>
      <c r="AB87" s="399">
        <v>0</v>
      </c>
      <c r="AC87" s="399">
        <v>0</v>
      </c>
      <c r="AD87" s="399">
        <v>0</v>
      </c>
      <c r="AE87" s="399">
        <v>77.239040455876918</v>
      </c>
      <c r="AF87" s="399">
        <v>198.14874829758622</v>
      </c>
      <c r="AG87" s="399">
        <v>228.61360673550092</v>
      </c>
      <c r="AH87" s="399">
        <f t="shared" ref="AH87:BO87" si="38">SUM(AH88:AH89)</f>
        <v>318.80496308361853</v>
      </c>
      <c r="AI87" s="399">
        <f t="shared" si="38"/>
        <v>335.98816720198829</v>
      </c>
      <c r="AJ87" s="399">
        <f t="shared" si="38"/>
        <v>358.28208391413119</v>
      </c>
      <c r="AK87" s="399">
        <f t="shared" si="38"/>
        <v>390.25206995167764</v>
      </c>
      <c r="AL87" s="399">
        <f t="shared" si="38"/>
        <v>430.87777809439012</v>
      </c>
      <c r="AM87" s="399">
        <f t="shared" si="38"/>
        <v>486.13495585197228</v>
      </c>
      <c r="AN87" s="399">
        <f t="shared" si="38"/>
        <v>596.14579593887504</v>
      </c>
      <c r="AO87" s="399">
        <f t="shared" si="38"/>
        <v>635.91704003500411</v>
      </c>
      <c r="AP87" s="399">
        <f t="shared" si="38"/>
        <v>654.25442112727694</v>
      </c>
      <c r="AQ87" s="399">
        <f t="shared" si="38"/>
        <v>641.93705810809877</v>
      </c>
      <c r="AR87" s="399">
        <f t="shared" si="38"/>
        <v>645.77379732718293</v>
      </c>
      <c r="AS87" s="399">
        <f t="shared" si="38"/>
        <v>656.29244773255255</v>
      </c>
      <c r="AT87" s="399">
        <f t="shared" si="38"/>
        <v>751.86725764193216</v>
      </c>
      <c r="AU87" s="399">
        <f t="shared" si="38"/>
        <v>988.95073057977925</v>
      </c>
      <c r="AV87" s="399">
        <f t="shared" si="38"/>
        <v>1035.8284480958878</v>
      </c>
      <c r="AW87" s="399">
        <f t="shared" si="38"/>
        <v>1111.9153214458586</v>
      </c>
      <c r="AX87" s="399">
        <f t="shared" si="38"/>
        <v>1211.9594311238804</v>
      </c>
      <c r="AY87" s="399">
        <f t="shared" si="38"/>
        <v>1244.2575541406688</v>
      </c>
      <c r="AZ87" s="399">
        <f t="shared" si="38"/>
        <v>1325.8264931471067</v>
      </c>
      <c r="BA87" s="399">
        <f t="shared" si="38"/>
        <v>1451.2777618250902</v>
      </c>
      <c r="BB87" s="399">
        <f t="shared" si="38"/>
        <v>1409.9094142562046</v>
      </c>
      <c r="BC87" s="399">
        <f t="shared" si="38"/>
        <v>1435.123019481797</v>
      </c>
      <c r="BD87" s="399">
        <f t="shared" si="38"/>
        <v>1417.1183082370626</v>
      </c>
      <c r="BE87" s="399">
        <f t="shared" si="38"/>
        <v>1435.0551989170845</v>
      </c>
      <c r="BF87" s="399">
        <f t="shared" si="38"/>
        <v>1291.6228366836954</v>
      </c>
      <c r="BG87" s="399">
        <f t="shared" si="38"/>
        <v>1235.4510137717932</v>
      </c>
      <c r="BH87" s="399">
        <f t="shared" si="38"/>
        <v>1179.3413031302375</v>
      </c>
      <c r="BI87" s="399">
        <f t="shared" si="38"/>
        <v>1126.5698875550841</v>
      </c>
      <c r="BJ87" s="399">
        <f t="shared" si="38"/>
        <v>1096.3494582157186</v>
      </c>
      <c r="BK87" s="399">
        <f t="shared" si="38"/>
        <v>1063.6689746613192</v>
      </c>
      <c r="BL87" s="399">
        <f t="shared" si="38"/>
        <v>1024.1265303816131</v>
      </c>
      <c r="BM87" s="399">
        <f t="shared" si="38"/>
        <v>1031.2076126006357</v>
      </c>
      <c r="BN87" s="399">
        <f t="shared" si="38"/>
        <v>992.27800995017253</v>
      </c>
      <c r="BO87" s="399">
        <f t="shared" si="38"/>
        <v>969.84548731575069</v>
      </c>
      <c r="BP87" s="399">
        <f t="shared" ref="BP87:BX87" si="39">SUM(BP88:BP89)</f>
        <v>956.77221910318292</v>
      </c>
      <c r="BQ87" s="399">
        <f t="shared" si="39"/>
        <v>911.92106875679178</v>
      </c>
      <c r="BR87" s="399">
        <f t="shared" si="39"/>
        <v>768.65611469285454</v>
      </c>
      <c r="BS87" s="399">
        <f t="shared" si="39"/>
        <v>487.69845600691326</v>
      </c>
      <c r="BT87" s="399">
        <f t="shared" si="39"/>
        <v>237.95525062464566</v>
      </c>
      <c r="BU87" s="399">
        <f t="shared" si="39"/>
        <v>117.78422597316742</v>
      </c>
      <c r="BV87" s="399">
        <f t="shared" si="39"/>
        <v>97.222425262739236</v>
      </c>
      <c r="BW87" s="399">
        <f t="shared" si="39"/>
        <v>92.938993333200472</v>
      </c>
      <c r="BX87" s="399">
        <f t="shared" si="39"/>
        <v>87.358215072533994</v>
      </c>
      <c r="BY87" s="399">
        <f>SUM(BY88:BY89)</f>
        <v>82.047862473010497</v>
      </c>
      <c r="BZ87" s="400">
        <f>SUM(BZ88:BZ89)</f>
        <v>76.779139586445481</v>
      </c>
    </row>
    <row r="88" spans="1:78" x14ac:dyDescent="0.2">
      <c r="B88" s="321" t="s">
        <v>326</v>
      </c>
      <c r="C88" s="321"/>
      <c r="D88" s="403">
        <v>0</v>
      </c>
      <c r="E88" s="403">
        <v>0</v>
      </c>
      <c r="F88" s="403">
        <v>0</v>
      </c>
      <c r="G88" s="403">
        <v>0</v>
      </c>
      <c r="H88" s="403">
        <v>0</v>
      </c>
      <c r="I88" s="403">
        <v>0</v>
      </c>
      <c r="J88" s="403">
        <v>0</v>
      </c>
      <c r="K88" s="403">
        <v>0</v>
      </c>
      <c r="L88" s="403">
        <v>0</v>
      </c>
      <c r="M88" s="403">
        <v>0</v>
      </c>
      <c r="N88" s="403">
        <v>0</v>
      </c>
      <c r="O88" s="403">
        <v>0</v>
      </c>
      <c r="P88" s="403">
        <v>0</v>
      </c>
      <c r="Q88" s="403">
        <v>0</v>
      </c>
      <c r="R88" s="403">
        <v>0</v>
      </c>
      <c r="S88" s="403">
        <v>0</v>
      </c>
      <c r="T88" s="403">
        <v>0</v>
      </c>
      <c r="U88" s="403">
        <v>0</v>
      </c>
      <c r="V88" s="403">
        <v>0</v>
      </c>
      <c r="W88" s="403">
        <v>0</v>
      </c>
      <c r="X88" s="403">
        <v>0</v>
      </c>
      <c r="Y88" s="403">
        <v>0</v>
      </c>
      <c r="Z88" s="403">
        <v>0</v>
      </c>
      <c r="AA88" s="403">
        <v>0</v>
      </c>
      <c r="AB88" s="403">
        <v>0</v>
      </c>
      <c r="AC88" s="403">
        <v>0</v>
      </c>
      <c r="AD88" s="403">
        <v>0</v>
      </c>
      <c r="AE88" s="403">
        <v>0</v>
      </c>
      <c r="AF88" s="403">
        <v>0</v>
      </c>
      <c r="AG88" s="403">
        <v>0</v>
      </c>
      <c r="AH88" s="403">
        <v>300.61744062108829</v>
      </c>
      <c r="AI88" s="403">
        <v>314.16767142951034</v>
      </c>
      <c r="AJ88" s="403">
        <v>330.35212059698307</v>
      </c>
      <c r="AK88" s="403">
        <v>356.00333771017824</v>
      </c>
      <c r="AL88" s="403">
        <v>390.97737905018397</v>
      </c>
      <c r="AM88" s="403">
        <v>439.39958695223919</v>
      </c>
      <c r="AN88" s="403">
        <v>537.32146619479283</v>
      </c>
      <c r="AO88" s="403">
        <v>571.17342170840459</v>
      </c>
      <c r="AP88" s="403">
        <v>583.66561745933689</v>
      </c>
      <c r="AQ88" s="403">
        <v>568.12145900270673</v>
      </c>
      <c r="AR88" s="403">
        <v>566.50707395860354</v>
      </c>
      <c r="AS88" s="403">
        <v>571.80943317805713</v>
      </c>
      <c r="AT88" s="403">
        <v>651.82556105568619</v>
      </c>
      <c r="AU88" s="403">
        <v>859.84521555867093</v>
      </c>
      <c r="AV88" s="403">
        <v>886.20281502240005</v>
      </c>
      <c r="AW88" s="403">
        <v>947.71535004964142</v>
      </c>
      <c r="AX88" s="403">
        <v>1044.2021418379977</v>
      </c>
      <c r="AY88" s="403">
        <v>1075.8476650064567</v>
      </c>
      <c r="AZ88" s="403">
        <v>1172.554627229827</v>
      </c>
      <c r="BA88" s="403">
        <v>1253.1155542608044</v>
      </c>
      <c r="BB88" s="403">
        <v>1203.3675045936805</v>
      </c>
      <c r="BC88" s="403">
        <v>1229.3970695430583</v>
      </c>
      <c r="BD88" s="403">
        <v>1189.2912999757696</v>
      </c>
      <c r="BE88" s="403">
        <v>1206.6317196357634</v>
      </c>
      <c r="BF88" s="403">
        <v>1072.2469819714302</v>
      </c>
      <c r="BG88" s="403">
        <v>1011.2026401255439</v>
      </c>
      <c r="BH88" s="403">
        <v>1019.7469686359025</v>
      </c>
      <c r="BI88" s="403">
        <v>966.05821599936587</v>
      </c>
      <c r="BJ88" s="403">
        <v>932.33281557991245</v>
      </c>
      <c r="BK88" s="403">
        <v>825.96589736238752</v>
      </c>
      <c r="BL88" s="403">
        <v>821.55282899837903</v>
      </c>
      <c r="BM88" s="403">
        <v>822.77233072614865</v>
      </c>
      <c r="BN88" s="403">
        <v>802.38823596254167</v>
      </c>
      <c r="BO88" s="403">
        <v>783.38122218588649</v>
      </c>
      <c r="BP88" s="403">
        <v>784.73550005548873</v>
      </c>
      <c r="BQ88" s="403">
        <v>758.46348151458164</v>
      </c>
      <c r="BR88" s="403">
        <v>624.04669131315654</v>
      </c>
      <c r="BS88" s="403">
        <v>354.55802393952024</v>
      </c>
      <c r="BT88" s="403">
        <v>118.98245914780654</v>
      </c>
      <c r="BU88" s="403">
        <v>17.967437793910136</v>
      </c>
      <c r="BV88" s="403">
        <v>2.5771007863862655E-18</v>
      </c>
      <c r="BW88" s="403">
        <v>-6.2887514040172443E-18</v>
      </c>
      <c r="BX88" s="403">
        <v>2.1080999457231064E-18</v>
      </c>
      <c r="BY88" s="403">
        <v>0</v>
      </c>
      <c r="BZ88" s="404">
        <v>0</v>
      </c>
    </row>
    <row r="89" spans="1:78" x14ac:dyDescent="0.2">
      <c r="B89" s="321" t="s">
        <v>325</v>
      </c>
      <c r="C89" s="321"/>
      <c r="D89" s="403">
        <v>0</v>
      </c>
      <c r="E89" s="403">
        <v>0</v>
      </c>
      <c r="F89" s="403">
        <v>0</v>
      </c>
      <c r="G89" s="403">
        <v>0</v>
      </c>
      <c r="H89" s="403">
        <v>0</v>
      </c>
      <c r="I89" s="403">
        <v>0</v>
      </c>
      <c r="J89" s="403">
        <v>0</v>
      </c>
      <c r="K89" s="403">
        <v>0</v>
      </c>
      <c r="L89" s="403">
        <v>0</v>
      </c>
      <c r="M89" s="403">
        <v>0</v>
      </c>
      <c r="N89" s="403">
        <v>0</v>
      </c>
      <c r="O89" s="403">
        <v>0</v>
      </c>
      <c r="P89" s="403">
        <v>0</v>
      </c>
      <c r="Q89" s="403">
        <v>0</v>
      </c>
      <c r="R89" s="403">
        <v>0</v>
      </c>
      <c r="S89" s="403">
        <v>0</v>
      </c>
      <c r="T89" s="403">
        <v>0</v>
      </c>
      <c r="U89" s="403">
        <v>0</v>
      </c>
      <c r="V89" s="403">
        <v>0</v>
      </c>
      <c r="W89" s="403">
        <v>0</v>
      </c>
      <c r="X89" s="403">
        <v>0</v>
      </c>
      <c r="Y89" s="403">
        <v>0</v>
      </c>
      <c r="Z89" s="403">
        <v>0</v>
      </c>
      <c r="AA89" s="403">
        <v>0</v>
      </c>
      <c r="AB89" s="403">
        <v>0</v>
      </c>
      <c r="AC89" s="403">
        <v>0</v>
      </c>
      <c r="AD89" s="403">
        <v>0</v>
      </c>
      <c r="AE89" s="403">
        <v>0</v>
      </c>
      <c r="AF89" s="403">
        <v>0</v>
      </c>
      <c r="AG89" s="403">
        <v>0</v>
      </c>
      <c r="AH89" s="403">
        <v>18.187522462530218</v>
      </c>
      <c r="AI89" s="403">
        <v>21.82049577247794</v>
      </c>
      <c r="AJ89" s="403">
        <v>27.92996331714814</v>
      </c>
      <c r="AK89" s="403">
        <v>34.248732241499425</v>
      </c>
      <c r="AL89" s="403">
        <v>39.900399044206132</v>
      </c>
      <c r="AM89" s="403">
        <v>46.735368899733096</v>
      </c>
      <c r="AN89" s="403">
        <v>58.824329744082156</v>
      </c>
      <c r="AO89" s="403">
        <v>64.743618326599488</v>
      </c>
      <c r="AP89" s="403">
        <v>70.58880366794007</v>
      </c>
      <c r="AQ89" s="403">
        <v>73.815599105392039</v>
      </c>
      <c r="AR89" s="403">
        <v>79.266723368579392</v>
      </c>
      <c r="AS89" s="403">
        <v>84.483014554495369</v>
      </c>
      <c r="AT89" s="403">
        <v>100.04169658624592</v>
      </c>
      <c r="AU89" s="403">
        <v>129.10551502110826</v>
      </c>
      <c r="AV89" s="403">
        <v>149.62563307348779</v>
      </c>
      <c r="AW89" s="403">
        <v>164.19997139621717</v>
      </c>
      <c r="AX89" s="403">
        <v>167.75728928588276</v>
      </c>
      <c r="AY89" s="403">
        <v>168.40988913421208</v>
      </c>
      <c r="AZ89" s="403">
        <v>153.27186591727963</v>
      </c>
      <c r="BA89" s="403">
        <v>198.16220756428578</v>
      </c>
      <c r="BB89" s="403">
        <v>206.54190966252426</v>
      </c>
      <c r="BC89" s="403">
        <v>205.72594993873867</v>
      </c>
      <c r="BD89" s="403">
        <v>227.82700826129309</v>
      </c>
      <c r="BE89" s="403">
        <v>228.42347928132114</v>
      </c>
      <c r="BF89" s="403">
        <v>219.37585471226524</v>
      </c>
      <c r="BG89" s="403">
        <v>224.24837364624926</v>
      </c>
      <c r="BH89" s="403">
        <v>159.5943344943351</v>
      </c>
      <c r="BI89" s="403">
        <v>160.51167155571815</v>
      </c>
      <c r="BJ89" s="403">
        <v>164.01664263580625</v>
      </c>
      <c r="BK89" s="403">
        <v>237.70307729893167</v>
      </c>
      <c r="BL89" s="403">
        <v>202.57370138323412</v>
      </c>
      <c r="BM89" s="403">
        <v>208.435281874487</v>
      </c>
      <c r="BN89" s="403">
        <v>189.88977398763083</v>
      </c>
      <c r="BO89" s="403">
        <v>186.46426512986423</v>
      </c>
      <c r="BP89" s="403">
        <v>172.03671904769419</v>
      </c>
      <c r="BQ89" s="403">
        <v>153.4575872422102</v>
      </c>
      <c r="BR89" s="403">
        <v>144.60942337969794</v>
      </c>
      <c r="BS89" s="403">
        <v>133.14043206739299</v>
      </c>
      <c r="BT89" s="403">
        <v>118.97279147683912</v>
      </c>
      <c r="BU89" s="403">
        <v>99.816788179257287</v>
      </c>
      <c r="BV89" s="403">
        <v>97.222425262739236</v>
      </c>
      <c r="BW89" s="403">
        <v>92.938993333200472</v>
      </c>
      <c r="BX89" s="403">
        <v>87.358215072533994</v>
      </c>
      <c r="BY89" s="403">
        <v>82.047862473010497</v>
      </c>
      <c r="BZ89" s="404">
        <v>76.779139586445481</v>
      </c>
    </row>
    <row r="90" spans="1:78" ht="26.25" customHeight="1" x14ac:dyDescent="0.25">
      <c r="A90" s="305"/>
      <c r="B90" s="401" t="s">
        <v>478</v>
      </c>
      <c r="C90" s="405"/>
      <c r="D90" s="399">
        <v>0</v>
      </c>
      <c r="E90" s="399">
        <v>0</v>
      </c>
      <c r="F90" s="399">
        <v>0</v>
      </c>
      <c r="G90" s="399">
        <v>0</v>
      </c>
      <c r="H90" s="399">
        <v>0</v>
      </c>
      <c r="I90" s="399">
        <v>0</v>
      </c>
      <c r="J90" s="399">
        <v>0</v>
      </c>
      <c r="K90" s="399">
        <v>0</v>
      </c>
      <c r="L90" s="399">
        <v>0</v>
      </c>
      <c r="M90" s="399">
        <v>0</v>
      </c>
      <c r="N90" s="399">
        <v>0</v>
      </c>
      <c r="O90" s="399">
        <v>0</v>
      </c>
      <c r="P90" s="399">
        <v>0</v>
      </c>
      <c r="Q90" s="399">
        <v>0</v>
      </c>
      <c r="R90" s="399">
        <v>0</v>
      </c>
      <c r="S90" s="399">
        <v>0</v>
      </c>
      <c r="T90" s="399">
        <v>0</v>
      </c>
      <c r="U90" s="399">
        <v>0</v>
      </c>
      <c r="V90" s="399">
        <v>0</v>
      </c>
      <c r="W90" s="399">
        <v>0</v>
      </c>
      <c r="X90" s="399">
        <v>0</v>
      </c>
      <c r="Y90" s="399">
        <v>0</v>
      </c>
      <c r="Z90" s="399">
        <v>0</v>
      </c>
      <c r="AA90" s="399">
        <v>0</v>
      </c>
      <c r="AB90" s="399">
        <v>0</v>
      </c>
      <c r="AC90" s="399">
        <v>0</v>
      </c>
      <c r="AD90" s="399">
        <v>0</v>
      </c>
      <c r="AE90" s="399">
        <v>0</v>
      </c>
      <c r="AF90" s="399">
        <v>0</v>
      </c>
      <c r="AG90" s="399">
        <v>0</v>
      </c>
      <c r="AH90" s="399">
        <f>AH91</f>
        <v>600.64703189667262</v>
      </c>
      <c r="AI90" s="399">
        <f t="shared" ref="AI90:BG90" si="40">AI91</f>
        <v>577.10908719400334</v>
      </c>
      <c r="AJ90" s="399">
        <f t="shared" si="40"/>
        <v>570.59739290028301</v>
      </c>
      <c r="AK90" s="399">
        <f t="shared" si="40"/>
        <v>594.38392192640129</v>
      </c>
      <c r="AL90" s="399">
        <f t="shared" si="40"/>
        <v>724.6580813405651</v>
      </c>
      <c r="AM90" s="399">
        <f t="shared" si="40"/>
        <v>814.67671172995358</v>
      </c>
      <c r="AN90" s="399">
        <f t="shared" si="40"/>
        <v>891.6926524000969</v>
      </c>
      <c r="AO90" s="399">
        <f t="shared" si="40"/>
        <v>1032.7675236658713</v>
      </c>
      <c r="AP90" s="399">
        <f t="shared" si="40"/>
        <v>1237.3443262722885</v>
      </c>
      <c r="AQ90" s="399">
        <f t="shared" si="40"/>
        <v>1276.6102690295556</v>
      </c>
      <c r="AR90" s="399">
        <f t="shared" si="40"/>
        <v>1576.5323679941603</v>
      </c>
      <c r="AS90" s="399">
        <f t="shared" si="40"/>
        <v>1710.9423511817033</v>
      </c>
      <c r="AT90" s="399">
        <f t="shared" si="40"/>
        <v>1897.4626877732076</v>
      </c>
      <c r="AU90" s="399">
        <f t="shared" si="40"/>
        <v>2320.5655601997141</v>
      </c>
      <c r="AV90" s="399">
        <f t="shared" si="40"/>
        <v>3072.9450535202127</v>
      </c>
      <c r="AW90" s="399">
        <f t="shared" si="40"/>
        <v>3728.3147379046591</v>
      </c>
      <c r="AX90" s="399">
        <f t="shared" si="40"/>
        <v>4309.9530798009955</v>
      </c>
      <c r="AY90" s="399">
        <f t="shared" si="40"/>
        <v>4886.5665536842889</v>
      </c>
      <c r="AZ90" s="399">
        <f t="shared" si="40"/>
        <v>5133.3308067478811</v>
      </c>
      <c r="BA90" s="399">
        <f t="shared" si="40"/>
        <v>5345.5265339053112</v>
      </c>
      <c r="BB90" s="399">
        <f t="shared" si="40"/>
        <v>5512.3045675242738</v>
      </c>
      <c r="BC90" s="399">
        <f t="shared" si="40"/>
        <v>5777.6366766948595</v>
      </c>
      <c r="BD90" s="399">
        <f t="shared" si="40"/>
        <v>6147.9701957025345</v>
      </c>
      <c r="BE90" s="399">
        <f t="shared" si="40"/>
        <v>6582.7017994925309</v>
      </c>
      <c r="BF90" s="399">
        <f t="shared" si="40"/>
        <v>6437.5832431903655</v>
      </c>
      <c r="BG90" s="399">
        <f t="shared" si="40"/>
        <v>6605.9056328438655</v>
      </c>
      <c r="BH90" s="435">
        <f t="shared" ref="BH90:BX90" si="41">+BH94</f>
        <v>6056.7324014024771</v>
      </c>
      <c r="BI90" s="399">
        <f t="shared" si="41"/>
        <v>5671.8091585849625</v>
      </c>
      <c r="BJ90" s="399">
        <f t="shared" si="41"/>
        <v>5550.6036362520899</v>
      </c>
      <c r="BK90" s="399">
        <f t="shared" si="41"/>
        <v>5987.5683102309449</v>
      </c>
      <c r="BL90" s="399">
        <f t="shared" si="41"/>
        <v>5884.1406511639934</v>
      </c>
      <c r="BM90" s="399">
        <f t="shared" si="41"/>
        <v>5670.3896498145477</v>
      </c>
      <c r="BN90" s="399">
        <f t="shared" si="41"/>
        <v>5177.7609604221079</v>
      </c>
      <c r="BO90" s="399">
        <f t="shared" si="41"/>
        <v>4451.5204972572092</v>
      </c>
      <c r="BP90" s="399">
        <f t="shared" si="41"/>
        <v>2685.640318579829</v>
      </c>
      <c r="BQ90" s="399">
        <f t="shared" si="41"/>
        <v>1051.8519720241231</v>
      </c>
      <c r="BR90" s="399">
        <f t="shared" si="41"/>
        <v>480.79058913682337</v>
      </c>
      <c r="BS90" s="399">
        <f t="shared" si="41"/>
        <v>241.54616939682862</v>
      </c>
      <c r="BT90" s="399">
        <f t="shared" si="41"/>
        <v>92.428490073023923</v>
      </c>
      <c r="BU90" s="399">
        <f t="shared" si="41"/>
        <v>20.258871925185844</v>
      </c>
      <c r="BV90" s="399">
        <f t="shared" si="41"/>
        <v>0</v>
      </c>
      <c r="BW90" s="399">
        <f t="shared" si="41"/>
        <v>0</v>
      </c>
      <c r="BX90" s="399">
        <f t="shared" si="41"/>
        <v>0</v>
      </c>
      <c r="BY90" s="399">
        <f>+BY94</f>
        <v>0</v>
      </c>
      <c r="BZ90" s="400">
        <f>+BZ94</f>
        <v>0</v>
      </c>
    </row>
    <row r="91" spans="1:78" ht="24" customHeight="1" x14ac:dyDescent="0.25">
      <c r="A91" s="305"/>
      <c r="B91" s="405" t="s">
        <v>479</v>
      </c>
      <c r="C91" s="411"/>
      <c r="D91" s="403">
        <v>0</v>
      </c>
      <c r="E91" s="403">
        <v>0</v>
      </c>
      <c r="F91" s="403">
        <v>0</v>
      </c>
      <c r="G91" s="403">
        <v>0</v>
      </c>
      <c r="H91" s="403">
        <v>0</v>
      </c>
      <c r="I91" s="403">
        <v>0</v>
      </c>
      <c r="J91" s="403">
        <v>0</v>
      </c>
      <c r="K91" s="403">
        <v>0</v>
      </c>
      <c r="L91" s="403">
        <v>0</v>
      </c>
      <c r="M91" s="403">
        <v>0</v>
      </c>
      <c r="N91" s="403">
        <v>0</v>
      </c>
      <c r="O91" s="403">
        <v>0</v>
      </c>
      <c r="P91" s="403">
        <v>0</v>
      </c>
      <c r="Q91" s="403">
        <v>0</v>
      </c>
      <c r="R91" s="403">
        <v>0</v>
      </c>
      <c r="S91" s="403">
        <v>0</v>
      </c>
      <c r="T91" s="403">
        <v>0</v>
      </c>
      <c r="U91" s="403">
        <v>0</v>
      </c>
      <c r="V91" s="403">
        <v>0</v>
      </c>
      <c r="W91" s="403">
        <v>0</v>
      </c>
      <c r="X91" s="403">
        <v>0</v>
      </c>
      <c r="Y91" s="403">
        <v>0</v>
      </c>
      <c r="Z91" s="403">
        <v>0</v>
      </c>
      <c r="AA91" s="403">
        <v>0</v>
      </c>
      <c r="AB91" s="403">
        <v>0</v>
      </c>
      <c r="AC91" s="403">
        <v>0</v>
      </c>
      <c r="AD91" s="403">
        <v>0</v>
      </c>
      <c r="AE91" s="403">
        <v>0</v>
      </c>
      <c r="AF91" s="403">
        <v>0</v>
      </c>
      <c r="AG91" s="403">
        <v>0</v>
      </c>
      <c r="AH91" s="403">
        <f>SUM(AH92:AH93)</f>
        <v>600.64703189667262</v>
      </c>
      <c r="AI91" s="403">
        <f t="shared" ref="AI91:BM91" si="42">SUM(AI92:AI93)</f>
        <v>577.10908719400334</v>
      </c>
      <c r="AJ91" s="403">
        <f t="shared" si="42"/>
        <v>570.59739290028301</v>
      </c>
      <c r="AK91" s="403">
        <f t="shared" si="42"/>
        <v>594.38392192640129</v>
      </c>
      <c r="AL91" s="403">
        <f t="shared" si="42"/>
        <v>724.6580813405651</v>
      </c>
      <c r="AM91" s="403">
        <f t="shared" si="42"/>
        <v>814.67671172995358</v>
      </c>
      <c r="AN91" s="403">
        <f t="shared" si="42"/>
        <v>891.6926524000969</v>
      </c>
      <c r="AO91" s="403">
        <f t="shared" si="42"/>
        <v>1032.7675236658713</v>
      </c>
      <c r="AP91" s="403">
        <f t="shared" si="42"/>
        <v>1237.3443262722885</v>
      </c>
      <c r="AQ91" s="403">
        <f t="shared" si="42"/>
        <v>1276.6102690295556</v>
      </c>
      <c r="AR91" s="403">
        <f t="shared" si="42"/>
        <v>1576.5323679941603</v>
      </c>
      <c r="AS91" s="403">
        <f t="shared" si="42"/>
        <v>1710.9423511817033</v>
      </c>
      <c r="AT91" s="403">
        <f t="shared" si="42"/>
        <v>1897.4626877732076</v>
      </c>
      <c r="AU91" s="403">
        <f t="shared" si="42"/>
        <v>2320.5655601997141</v>
      </c>
      <c r="AV91" s="403">
        <f t="shared" si="42"/>
        <v>3072.9450535202127</v>
      </c>
      <c r="AW91" s="403">
        <f t="shared" si="42"/>
        <v>3728.3147379046591</v>
      </c>
      <c r="AX91" s="403">
        <f t="shared" si="42"/>
        <v>4309.9530798009955</v>
      </c>
      <c r="AY91" s="403">
        <f t="shared" si="42"/>
        <v>4886.5665536842889</v>
      </c>
      <c r="AZ91" s="403">
        <f t="shared" si="42"/>
        <v>5133.3308067478811</v>
      </c>
      <c r="BA91" s="403">
        <f t="shared" si="42"/>
        <v>5345.5265339053112</v>
      </c>
      <c r="BB91" s="403">
        <f t="shared" si="42"/>
        <v>5512.3045675242738</v>
      </c>
      <c r="BC91" s="403">
        <f t="shared" si="42"/>
        <v>5777.6366766948595</v>
      </c>
      <c r="BD91" s="403">
        <f t="shared" si="42"/>
        <v>6147.9701957025345</v>
      </c>
      <c r="BE91" s="403">
        <f t="shared" si="42"/>
        <v>6582.7017994925309</v>
      </c>
      <c r="BF91" s="403">
        <f t="shared" si="42"/>
        <v>6437.5832431903655</v>
      </c>
      <c r="BG91" s="403">
        <f t="shared" si="42"/>
        <v>6605.9056328438655</v>
      </c>
      <c r="BH91" s="403">
        <f t="shared" si="42"/>
        <v>6505.3538983473327</v>
      </c>
      <c r="BI91" s="403">
        <f t="shared" si="42"/>
        <v>6292.2905196400052</v>
      </c>
      <c r="BJ91" s="403">
        <f t="shared" si="42"/>
        <v>6181.2905617146953</v>
      </c>
      <c r="BK91" s="403">
        <f t="shared" si="42"/>
        <v>6390.312637293383</v>
      </c>
      <c r="BL91" s="403">
        <f t="shared" si="42"/>
        <v>6141.7771474360561</v>
      </c>
      <c r="BM91" s="403">
        <f t="shared" si="42"/>
        <v>5927.5575322992463</v>
      </c>
      <c r="BN91" s="403">
        <v>0</v>
      </c>
      <c r="BO91" s="403">
        <v>0</v>
      </c>
      <c r="BP91" s="403">
        <v>0</v>
      </c>
      <c r="BQ91" s="403">
        <v>0</v>
      </c>
      <c r="BR91" s="403">
        <v>0</v>
      </c>
      <c r="BS91" s="403">
        <v>0</v>
      </c>
      <c r="BT91" s="403">
        <v>0</v>
      </c>
      <c r="BU91" s="403">
        <v>0</v>
      </c>
      <c r="BV91" s="403">
        <v>0</v>
      </c>
      <c r="BW91" s="403">
        <v>0</v>
      </c>
      <c r="BX91" s="403">
        <v>0</v>
      </c>
      <c r="BY91" s="403">
        <v>0</v>
      </c>
      <c r="BZ91" s="404">
        <v>0</v>
      </c>
    </row>
    <row r="92" spans="1:78" x14ac:dyDescent="0.2">
      <c r="A92" s="305"/>
      <c r="B92" s="287" t="s">
        <v>480</v>
      </c>
      <c r="C92" s="405"/>
      <c r="D92" s="403">
        <v>0</v>
      </c>
      <c r="E92" s="403">
        <v>0</v>
      </c>
      <c r="F92" s="403">
        <v>0</v>
      </c>
      <c r="G92" s="403">
        <v>0</v>
      </c>
      <c r="H92" s="403">
        <v>0</v>
      </c>
      <c r="I92" s="403">
        <v>0</v>
      </c>
      <c r="J92" s="403">
        <v>0</v>
      </c>
      <c r="K92" s="403">
        <v>0</v>
      </c>
      <c r="L92" s="403">
        <v>0</v>
      </c>
      <c r="M92" s="403">
        <v>0</v>
      </c>
      <c r="N92" s="403">
        <v>0</v>
      </c>
      <c r="O92" s="403">
        <v>0</v>
      </c>
      <c r="P92" s="403">
        <v>0</v>
      </c>
      <c r="Q92" s="403">
        <v>0</v>
      </c>
      <c r="R92" s="403">
        <v>0</v>
      </c>
      <c r="S92" s="403">
        <v>0</v>
      </c>
      <c r="T92" s="403">
        <v>0</v>
      </c>
      <c r="U92" s="403">
        <v>0</v>
      </c>
      <c r="V92" s="403">
        <v>0</v>
      </c>
      <c r="W92" s="403">
        <v>0</v>
      </c>
      <c r="X92" s="403">
        <v>0</v>
      </c>
      <c r="Y92" s="403">
        <v>0</v>
      </c>
      <c r="Z92" s="403">
        <v>0</v>
      </c>
      <c r="AA92" s="403">
        <v>0</v>
      </c>
      <c r="AB92" s="403">
        <v>0</v>
      </c>
      <c r="AC92" s="403">
        <v>0</v>
      </c>
      <c r="AD92" s="403">
        <v>0</v>
      </c>
      <c r="AE92" s="403">
        <v>0</v>
      </c>
      <c r="AF92" s="403">
        <v>0</v>
      </c>
      <c r="AG92" s="403">
        <v>0</v>
      </c>
      <c r="AH92" s="403">
        <v>457.41581659823527</v>
      </c>
      <c r="AI92" s="403">
        <v>442.71382031320803</v>
      </c>
      <c r="AJ92" s="403">
        <v>434.5828980810295</v>
      </c>
      <c r="AK92" s="403">
        <v>453.2927889438717</v>
      </c>
      <c r="AL92" s="403">
        <v>553.98571469278727</v>
      </c>
      <c r="AM92" s="403">
        <v>622.35958633796452</v>
      </c>
      <c r="AN92" s="403">
        <v>682.03120721820437</v>
      </c>
      <c r="AO92" s="403">
        <v>791.31030169769303</v>
      </c>
      <c r="AP92" s="403">
        <v>945.79937369978279</v>
      </c>
      <c r="AQ92" s="403">
        <v>976.48724155753064</v>
      </c>
      <c r="AR92" s="403">
        <v>1204.8628200991639</v>
      </c>
      <c r="AS92" s="403">
        <v>1335.3696399466953</v>
      </c>
      <c r="AT92" s="403">
        <v>1610.5736779830406</v>
      </c>
      <c r="AU92" s="403">
        <v>1874.3667498396546</v>
      </c>
      <c r="AV92" s="403">
        <v>2640.888008080562</v>
      </c>
      <c r="AW92" s="403">
        <v>3310.8952761545193</v>
      </c>
      <c r="AX92" s="403">
        <v>3864.5808434908854</v>
      </c>
      <c r="AY92" s="403">
        <v>4334.514962889416</v>
      </c>
      <c r="AZ92" s="403">
        <v>4405.8527882267244</v>
      </c>
      <c r="BA92" s="403">
        <v>4595.7870146079094</v>
      </c>
      <c r="BB92" s="403">
        <v>4864.8093324616511</v>
      </c>
      <c r="BC92" s="403">
        <v>5140.1141897823436</v>
      </c>
      <c r="BD92" s="403">
        <v>5521.9950485037307</v>
      </c>
      <c r="BE92" s="403">
        <v>5979.5060170689121</v>
      </c>
      <c r="BF92" s="403">
        <v>5861.6670385303432</v>
      </c>
      <c r="BG92" s="403">
        <v>6027.8063986409461</v>
      </c>
      <c r="BH92" s="403">
        <v>5982.7168994078611</v>
      </c>
      <c r="BI92" s="403">
        <v>5906.8439245626141</v>
      </c>
      <c r="BJ92" s="403">
        <v>5812.4031783693345</v>
      </c>
      <c r="BK92" s="403">
        <v>5978.2635734100968</v>
      </c>
      <c r="BL92" s="403">
        <v>5833.649658077652</v>
      </c>
      <c r="BM92" s="403">
        <v>5842.2443841659815</v>
      </c>
      <c r="BN92" s="403">
        <v>0</v>
      </c>
      <c r="BO92" s="403">
        <v>0</v>
      </c>
      <c r="BP92" s="403">
        <v>0</v>
      </c>
      <c r="BQ92" s="403">
        <v>0</v>
      </c>
      <c r="BR92" s="403">
        <v>0</v>
      </c>
      <c r="BS92" s="403">
        <v>0</v>
      </c>
      <c r="BT92" s="403">
        <v>0</v>
      </c>
      <c r="BU92" s="403">
        <v>0</v>
      </c>
      <c r="BV92" s="403">
        <v>0</v>
      </c>
      <c r="BW92" s="403">
        <v>0</v>
      </c>
      <c r="BX92" s="403">
        <v>0</v>
      </c>
      <c r="BY92" s="403">
        <v>0</v>
      </c>
      <c r="BZ92" s="404">
        <v>0</v>
      </c>
    </row>
    <row r="93" spans="1:78" x14ac:dyDescent="0.2">
      <c r="A93" s="305"/>
      <c r="B93" s="287" t="s">
        <v>481</v>
      </c>
      <c r="C93" s="405"/>
      <c r="D93" s="403">
        <v>0</v>
      </c>
      <c r="E93" s="403">
        <v>0</v>
      </c>
      <c r="F93" s="403">
        <v>0</v>
      </c>
      <c r="G93" s="403">
        <v>0</v>
      </c>
      <c r="H93" s="403">
        <v>0</v>
      </c>
      <c r="I93" s="403">
        <v>0</v>
      </c>
      <c r="J93" s="403">
        <v>0</v>
      </c>
      <c r="K93" s="403">
        <v>0</v>
      </c>
      <c r="L93" s="403">
        <v>0</v>
      </c>
      <c r="M93" s="403">
        <v>0</v>
      </c>
      <c r="N93" s="403">
        <v>0</v>
      </c>
      <c r="O93" s="403">
        <v>0</v>
      </c>
      <c r="P93" s="403">
        <v>0</v>
      </c>
      <c r="Q93" s="403">
        <v>0</v>
      </c>
      <c r="R93" s="403">
        <v>0</v>
      </c>
      <c r="S93" s="403">
        <v>0</v>
      </c>
      <c r="T93" s="403">
        <v>0</v>
      </c>
      <c r="U93" s="403">
        <v>0</v>
      </c>
      <c r="V93" s="403">
        <v>0</v>
      </c>
      <c r="W93" s="403">
        <v>0</v>
      </c>
      <c r="X93" s="403">
        <v>0</v>
      </c>
      <c r="Y93" s="403">
        <v>0</v>
      </c>
      <c r="Z93" s="403">
        <v>0</v>
      </c>
      <c r="AA93" s="403">
        <v>0</v>
      </c>
      <c r="AB93" s="403">
        <v>0</v>
      </c>
      <c r="AC93" s="403">
        <v>0</v>
      </c>
      <c r="AD93" s="403">
        <v>0</v>
      </c>
      <c r="AE93" s="403">
        <v>0</v>
      </c>
      <c r="AF93" s="403">
        <v>0</v>
      </c>
      <c r="AG93" s="403">
        <v>0</v>
      </c>
      <c r="AH93" s="403">
        <v>143.23121529843732</v>
      </c>
      <c r="AI93" s="403">
        <v>134.3952668807953</v>
      </c>
      <c r="AJ93" s="403">
        <v>136.01449481925351</v>
      </c>
      <c r="AK93" s="403">
        <v>141.09113298252961</v>
      </c>
      <c r="AL93" s="403">
        <v>170.67236664777789</v>
      </c>
      <c r="AM93" s="403">
        <v>192.31712539198904</v>
      </c>
      <c r="AN93" s="403">
        <v>209.66144518189247</v>
      </c>
      <c r="AO93" s="403">
        <v>241.45722196817823</v>
      </c>
      <c r="AP93" s="403">
        <v>291.54495257250585</v>
      </c>
      <c r="AQ93" s="403">
        <v>300.123027472025</v>
      </c>
      <c r="AR93" s="403">
        <v>371.6695478949963</v>
      </c>
      <c r="AS93" s="403">
        <v>375.57271123500806</v>
      </c>
      <c r="AT93" s="403">
        <v>286.88900979016694</v>
      </c>
      <c r="AU93" s="403">
        <v>446.19881036005938</v>
      </c>
      <c r="AV93" s="403">
        <v>432.05704543965078</v>
      </c>
      <c r="AW93" s="403">
        <v>417.41946175013993</v>
      </c>
      <c r="AX93" s="403">
        <v>445.37223631011011</v>
      </c>
      <c r="AY93" s="403">
        <v>552.05159079487305</v>
      </c>
      <c r="AZ93" s="403">
        <v>727.47801852115686</v>
      </c>
      <c r="BA93" s="403">
        <v>749.73951929740156</v>
      </c>
      <c r="BB93" s="403">
        <v>647.49523506262267</v>
      </c>
      <c r="BC93" s="403">
        <v>637.522486912516</v>
      </c>
      <c r="BD93" s="403">
        <v>625.97514719880348</v>
      </c>
      <c r="BE93" s="403">
        <v>603.19578242361843</v>
      </c>
      <c r="BF93" s="403">
        <v>575.91620466002223</v>
      </c>
      <c r="BG93" s="403">
        <v>578.09923420291966</v>
      </c>
      <c r="BH93" s="403">
        <v>522.63699893947182</v>
      </c>
      <c r="BI93" s="403">
        <v>385.44659507739095</v>
      </c>
      <c r="BJ93" s="403">
        <v>368.88738334536066</v>
      </c>
      <c r="BK93" s="403">
        <v>412.04906388328652</v>
      </c>
      <c r="BL93" s="403">
        <v>308.1274893584042</v>
      </c>
      <c r="BM93" s="403">
        <v>85.313148133264917</v>
      </c>
      <c r="BN93" s="403">
        <v>0</v>
      </c>
      <c r="BO93" s="403">
        <v>0</v>
      </c>
      <c r="BP93" s="403">
        <v>0</v>
      </c>
      <c r="BQ93" s="403">
        <v>0</v>
      </c>
      <c r="BR93" s="403">
        <v>0</v>
      </c>
      <c r="BS93" s="403">
        <v>0</v>
      </c>
      <c r="BT93" s="403">
        <v>0</v>
      </c>
      <c r="BU93" s="403">
        <v>0</v>
      </c>
      <c r="BV93" s="403">
        <v>0</v>
      </c>
      <c r="BW93" s="403">
        <v>0</v>
      </c>
      <c r="BX93" s="403">
        <v>0</v>
      </c>
      <c r="BY93" s="403">
        <v>0</v>
      </c>
      <c r="BZ93" s="404">
        <v>0</v>
      </c>
    </row>
    <row r="94" spans="1:78" ht="27" customHeight="1" x14ac:dyDescent="0.2">
      <c r="A94" s="305"/>
      <c r="B94" s="405" t="s">
        <v>482</v>
      </c>
      <c r="C94" s="405"/>
      <c r="D94" s="403">
        <v>0</v>
      </c>
      <c r="E94" s="403">
        <v>0</v>
      </c>
      <c r="F94" s="403">
        <v>0</v>
      </c>
      <c r="G94" s="403">
        <v>0</v>
      </c>
      <c r="H94" s="403">
        <v>0</v>
      </c>
      <c r="I94" s="403">
        <v>0</v>
      </c>
      <c r="J94" s="403">
        <v>0</v>
      </c>
      <c r="K94" s="403">
        <v>0</v>
      </c>
      <c r="L94" s="403">
        <v>0</v>
      </c>
      <c r="M94" s="403">
        <v>0</v>
      </c>
      <c r="N94" s="403">
        <v>0</v>
      </c>
      <c r="O94" s="403">
        <v>0</v>
      </c>
      <c r="P94" s="403">
        <v>0</v>
      </c>
      <c r="Q94" s="403">
        <v>0</v>
      </c>
      <c r="R94" s="403">
        <v>0</v>
      </c>
      <c r="S94" s="403">
        <v>0</v>
      </c>
      <c r="T94" s="403">
        <v>0</v>
      </c>
      <c r="U94" s="403">
        <v>0</v>
      </c>
      <c r="V94" s="403">
        <v>0</v>
      </c>
      <c r="W94" s="403">
        <v>0</v>
      </c>
      <c r="X94" s="403">
        <v>0</v>
      </c>
      <c r="Y94" s="403">
        <v>0</v>
      </c>
      <c r="Z94" s="403">
        <v>0</v>
      </c>
      <c r="AA94" s="403">
        <v>0</v>
      </c>
      <c r="AB94" s="403">
        <v>0</v>
      </c>
      <c r="AC94" s="403">
        <v>0</v>
      </c>
      <c r="AD94" s="403">
        <v>0</v>
      </c>
      <c r="AE94" s="403">
        <v>0</v>
      </c>
      <c r="AF94" s="403">
        <v>0</v>
      </c>
      <c r="AG94" s="403">
        <v>0</v>
      </c>
      <c r="AH94" s="403">
        <v>0</v>
      </c>
      <c r="AI94" s="403">
        <v>0</v>
      </c>
      <c r="AJ94" s="403">
        <v>0</v>
      </c>
      <c r="AK94" s="403">
        <v>0</v>
      </c>
      <c r="AL94" s="403">
        <v>0</v>
      </c>
      <c r="AM94" s="403">
        <v>0</v>
      </c>
      <c r="AN94" s="403">
        <v>0</v>
      </c>
      <c r="AO94" s="403">
        <v>0</v>
      </c>
      <c r="AP94" s="403">
        <v>0</v>
      </c>
      <c r="AQ94" s="403">
        <v>0</v>
      </c>
      <c r="AR94" s="403">
        <v>0</v>
      </c>
      <c r="AS94" s="403">
        <v>0</v>
      </c>
      <c r="AT94" s="403">
        <v>0</v>
      </c>
      <c r="AU94" s="403">
        <v>0</v>
      </c>
      <c r="AV94" s="403">
        <v>0</v>
      </c>
      <c r="AW94" s="403">
        <v>0</v>
      </c>
      <c r="AX94" s="403">
        <v>0</v>
      </c>
      <c r="AY94" s="403">
        <v>0</v>
      </c>
      <c r="AZ94" s="403">
        <v>0</v>
      </c>
      <c r="BA94" s="403">
        <v>0</v>
      </c>
      <c r="BB94" s="403">
        <v>0</v>
      </c>
      <c r="BC94" s="403">
        <v>0</v>
      </c>
      <c r="BD94" s="403">
        <v>6457.3319309924937</v>
      </c>
      <c r="BE94" s="403">
        <v>6974.5913420276102</v>
      </c>
      <c r="BF94" s="403">
        <v>6795.5413827396214</v>
      </c>
      <c r="BG94" s="403">
        <v>6666.2197916265422</v>
      </c>
      <c r="BH94" s="403">
        <v>6056.7324014024771</v>
      </c>
      <c r="BI94" s="403">
        <v>5671.8091585849625</v>
      </c>
      <c r="BJ94" s="403">
        <v>5550.6036362520899</v>
      </c>
      <c r="BK94" s="403">
        <v>5987.5683102309449</v>
      </c>
      <c r="BL94" s="403">
        <v>5884.1406511639934</v>
      </c>
      <c r="BM94" s="403">
        <v>5670.3896498145477</v>
      </c>
      <c r="BN94" s="403">
        <v>5177.7609604221079</v>
      </c>
      <c r="BO94" s="403">
        <v>4451.5204972572092</v>
      </c>
      <c r="BP94" s="403">
        <v>2685.640318579829</v>
      </c>
      <c r="BQ94" s="403">
        <v>1051.8519720241231</v>
      </c>
      <c r="BR94" s="403">
        <v>480.79058913682337</v>
      </c>
      <c r="BS94" s="403">
        <v>241.54616939682862</v>
      </c>
      <c r="BT94" s="403">
        <v>92.428490073023923</v>
      </c>
      <c r="BU94" s="403">
        <v>20.258871925185844</v>
      </c>
      <c r="BV94" s="403">
        <v>0</v>
      </c>
      <c r="BW94" s="403">
        <v>0</v>
      </c>
      <c r="BX94" s="403">
        <v>0</v>
      </c>
      <c r="BY94" s="403">
        <v>0</v>
      </c>
      <c r="BZ94" s="404">
        <v>0</v>
      </c>
    </row>
    <row r="95" spans="1:78" ht="25.5" customHeight="1" x14ac:dyDescent="0.25">
      <c r="B95" s="262" t="s">
        <v>400</v>
      </c>
      <c r="D95" s="399">
        <v>0</v>
      </c>
      <c r="E95" s="399">
        <v>0</v>
      </c>
      <c r="F95" s="399">
        <v>0</v>
      </c>
      <c r="G95" s="399">
        <v>0</v>
      </c>
      <c r="H95" s="399">
        <v>0</v>
      </c>
      <c r="I95" s="399">
        <v>0</v>
      </c>
      <c r="J95" s="399">
        <v>0</v>
      </c>
      <c r="K95" s="399">
        <v>0</v>
      </c>
      <c r="L95" s="399">
        <v>0</v>
      </c>
      <c r="M95" s="399">
        <v>0</v>
      </c>
      <c r="N95" s="399">
        <v>0</v>
      </c>
      <c r="O95" s="399">
        <v>0</v>
      </c>
      <c r="P95" s="399">
        <v>0</v>
      </c>
      <c r="Q95" s="399">
        <v>0</v>
      </c>
      <c r="R95" s="399">
        <v>0</v>
      </c>
      <c r="S95" s="399">
        <v>0</v>
      </c>
      <c r="T95" s="399">
        <v>0</v>
      </c>
      <c r="U95" s="399">
        <v>0</v>
      </c>
      <c r="V95" s="399">
        <v>0</v>
      </c>
      <c r="W95" s="399">
        <v>0</v>
      </c>
      <c r="X95" s="399">
        <v>0</v>
      </c>
      <c r="Y95" s="399">
        <v>0</v>
      </c>
      <c r="Z95" s="399">
        <v>0</v>
      </c>
      <c r="AA95" s="399">
        <v>0</v>
      </c>
      <c r="AB95" s="399">
        <v>0</v>
      </c>
      <c r="AC95" s="399">
        <v>0</v>
      </c>
      <c r="AD95" s="399">
        <v>0</v>
      </c>
      <c r="AE95" s="399">
        <v>0</v>
      </c>
      <c r="AF95" s="399">
        <v>0</v>
      </c>
      <c r="AG95" s="399">
        <v>0</v>
      </c>
      <c r="AH95" s="399">
        <v>0</v>
      </c>
      <c r="AI95" s="399">
        <v>0</v>
      </c>
      <c r="AJ95" s="399">
        <v>0</v>
      </c>
      <c r="AK95" s="399">
        <v>0</v>
      </c>
      <c r="AL95" s="399">
        <v>0</v>
      </c>
      <c r="AM95" s="399">
        <v>0</v>
      </c>
      <c r="AN95" s="399">
        <v>0</v>
      </c>
      <c r="AO95" s="399">
        <v>0</v>
      </c>
      <c r="AP95" s="399">
        <v>0</v>
      </c>
      <c r="AQ95" s="399">
        <v>0</v>
      </c>
      <c r="AR95" s="399">
        <v>0</v>
      </c>
      <c r="AS95" s="399">
        <v>0</v>
      </c>
      <c r="AT95" s="399">
        <v>0</v>
      </c>
      <c r="AU95" s="399">
        <v>0</v>
      </c>
      <c r="AV95" s="399">
        <v>0</v>
      </c>
      <c r="AW95" s="399">
        <v>0</v>
      </c>
      <c r="AX95" s="399">
        <v>0</v>
      </c>
      <c r="AY95" s="399">
        <v>0</v>
      </c>
      <c r="AZ95" s="399">
        <v>0.98771076269053582</v>
      </c>
      <c r="BA95" s="399">
        <v>0.87023847276662614</v>
      </c>
      <c r="BB95" s="399">
        <v>1.13562521918753</v>
      </c>
      <c r="BC95" s="399">
        <v>1.1857401210139342</v>
      </c>
      <c r="BD95" s="399">
        <f t="shared" ref="BD95:BI95" si="43">SUM(BD96:BD101)</f>
        <v>48.378193190892446</v>
      </c>
      <c r="BE95" s="399">
        <f t="shared" si="43"/>
        <v>49.229901698919683</v>
      </c>
      <c r="BF95" s="399">
        <f t="shared" si="43"/>
        <v>49.267769258667705</v>
      </c>
      <c r="BG95" s="399">
        <f t="shared" si="43"/>
        <v>50.754956281801626</v>
      </c>
      <c r="BH95" s="399">
        <f t="shared" si="43"/>
        <v>52.174450913975924</v>
      </c>
      <c r="BI95" s="399">
        <f t="shared" si="43"/>
        <v>54.128776855835177</v>
      </c>
      <c r="BJ95" s="399">
        <f t="shared" ref="BJ95:BX95" si="44">SUM(BJ96:BJ101)</f>
        <v>53.206248588760189</v>
      </c>
      <c r="BK95" s="399">
        <f t="shared" si="44"/>
        <v>54.024395340938085</v>
      </c>
      <c r="BL95" s="399">
        <f t="shared" si="44"/>
        <v>52.17075177017054</v>
      </c>
      <c r="BM95" s="399">
        <f t="shared" si="44"/>
        <v>50.473009845351179</v>
      </c>
      <c r="BN95" s="399">
        <f t="shared" si="44"/>
        <v>45.61337294783813</v>
      </c>
      <c r="BO95" s="399">
        <f t="shared" si="44"/>
        <v>42.825193953878163</v>
      </c>
      <c r="BP95" s="399">
        <f t="shared" si="44"/>
        <v>39.219216102559763</v>
      </c>
      <c r="BQ95" s="399">
        <f t="shared" si="44"/>
        <v>34.423322354375095</v>
      </c>
      <c r="BR95" s="399">
        <f t="shared" si="44"/>
        <v>27.604820267391769</v>
      </c>
      <c r="BS95" s="399">
        <f t="shared" si="44"/>
        <v>29.028001531189499</v>
      </c>
      <c r="BT95" s="399">
        <f t="shared" si="44"/>
        <v>28.443452845236422</v>
      </c>
      <c r="BU95" s="399">
        <f t="shared" si="44"/>
        <v>27.738010793062308</v>
      </c>
      <c r="BV95" s="399">
        <f t="shared" si="44"/>
        <v>29.15910539387551</v>
      </c>
      <c r="BW95" s="399">
        <f t="shared" si="44"/>
        <v>28.331062071586945</v>
      </c>
      <c r="BX95" s="399">
        <f t="shared" si="44"/>
        <v>28.37862920650997</v>
      </c>
      <c r="BY95" s="399">
        <f>SUM(BY96:BY101)</f>
        <v>28.365923957689795</v>
      </c>
      <c r="BZ95" s="400">
        <f>SUM(BZ96:BZ101)</f>
        <v>28.467265693930393</v>
      </c>
    </row>
    <row r="96" spans="1:78" x14ac:dyDescent="0.2">
      <c r="B96" s="120" t="s">
        <v>470</v>
      </c>
      <c r="D96" s="403">
        <v>0</v>
      </c>
      <c r="E96" s="403">
        <v>0</v>
      </c>
      <c r="F96" s="403">
        <v>0</v>
      </c>
      <c r="G96" s="403">
        <v>0</v>
      </c>
      <c r="H96" s="403">
        <v>0</v>
      </c>
      <c r="I96" s="403">
        <v>0</v>
      </c>
      <c r="J96" s="403">
        <v>0</v>
      </c>
      <c r="K96" s="403">
        <v>0</v>
      </c>
      <c r="L96" s="403">
        <v>0</v>
      </c>
      <c r="M96" s="403">
        <v>0</v>
      </c>
      <c r="N96" s="403">
        <v>0</v>
      </c>
      <c r="O96" s="403">
        <v>0</v>
      </c>
      <c r="P96" s="403">
        <v>0</v>
      </c>
      <c r="Q96" s="403">
        <v>0</v>
      </c>
      <c r="R96" s="403">
        <v>0</v>
      </c>
      <c r="S96" s="403">
        <v>0</v>
      </c>
      <c r="T96" s="403">
        <v>0</v>
      </c>
      <c r="U96" s="403">
        <v>0</v>
      </c>
      <c r="V96" s="403">
        <v>0</v>
      </c>
      <c r="W96" s="403">
        <v>0</v>
      </c>
      <c r="X96" s="403">
        <v>0</v>
      </c>
      <c r="Y96" s="403">
        <v>0</v>
      </c>
      <c r="Z96" s="403">
        <v>0</v>
      </c>
      <c r="AA96" s="403">
        <v>0</v>
      </c>
      <c r="AB96" s="403">
        <v>0</v>
      </c>
      <c r="AC96" s="403">
        <v>0</v>
      </c>
      <c r="AD96" s="403">
        <v>0</v>
      </c>
      <c r="AE96" s="403">
        <v>0</v>
      </c>
      <c r="AF96" s="403">
        <v>0</v>
      </c>
      <c r="AG96" s="403">
        <v>0</v>
      </c>
      <c r="AH96" s="403">
        <v>0</v>
      </c>
      <c r="AI96" s="403">
        <v>0</v>
      </c>
      <c r="AJ96" s="403">
        <v>0</v>
      </c>
      <c r="AK96" s="403">
        <v>0</v>
      </c>
      <c r="AL96" s="403">
        <v>0</v>
      </c>
      <c r="AM96" s="403">
        <v>0</v>
      </c>
      <c r="AN96" s="403">
        <v>0</v>
      </c>
      <c r="AO96" s="403">
        <v>0</v>
      </c>
      <c r="AP96" s="403">
        <v>0</v>
      </c>
      <c r="AQ96" s="403">
        <v>0</v>
      </c>
      <c r="AR96" s="403">
        <v>0</v>
      </c>
      <c r="AS96" s="403">
        <v>0</v>
      </c>
      <c r="AT96" s="403">
        <v>0</v>
      </c>
      <c r="AU96" s="403">
        <v>0</v>
      </c>
      <c r="AV96" s="403">
        <v>0</v>
      </c>
      <c r="AW96" s="403">
        <v>0</v>
      </c>
      <c r="AX96" s="403">
        <v>0</v>
      </c>
      <c r="AY96" s="403">
        <v>0</v>
      </c>
      <c r="AZ96" s="403">
        <v>0</v>
      </c>
      <c r="BA96" s="403">
        <v>0</v>
      </c>
      <c r="BB96" s="403">
        <v>0</v>
      </c>
      <c r="BC96" s="403">
        <v>0</v>
      </c>
      <c r="BD96" s="403">
        <v>0.9182668219932083</v>
      </c>
      <c r="BE96" s="403">
        <v>0.91047744487592619</v>
      </c>
      <c r="BF96" s="403">
        <v>0.82834837865081212</v>
      </c>
      <c r="BG96" s="403">
        <v>0.84903090588683128</v>
      </c>
      <c r="BH96" s="403">
        <v>0.73078791457641334</v>
      </c>
      <c r="BI96" s="403">
        <v>0.46252120750030301</v>
      </c>
      <c r="BJ96" s="403">
        <v>0.37034216045698692</v>
      </c>
      <c r="BK96" s="403">
        <v>0.27914818847467732</v>
      </c>
      <c r="BL96" s="403">
        <v>0.28468882755027503</v>
      </c>
      <c r="BM96" s="403">
        <v>2.6170685867878896E-2</v>
      </c>
      <c r="BN96" s="403">
        <v>7.3984282394881071E-2</v>
      </c>
      <c r="BO96" s="403">
        <v>5.0117741240659146E-2</v>
      </c>
      <c r="BP96" s="403">
        <v>4.065587042934158E-2</v>
      </c>
      <c r="BQ96" s="403">
        <v>1.0945349849538488E-2</v>
      </c>
      <c r="BR96" s="403">
        <v>1.9695985934573769E-3</v>
      </c>
      <c r="BS96" s="403">
        <v>1.147738734352712E-2</v>
      </c>
      <c r="BT96" s="403">
        <v>1.7847334425893828E-3</v>
      </c>
      <c r="BU96" s="403">
        <v>0</v>
      </c>
      <c r="BV96" s="403">
        <v>5.043306754095686E-5</v>
      </c>
      <c r="BW96" s="403">
        <v>1.3728898654088068E-4</v>
      </c>
      <c r="BX96" s="403">
        <v>1.4141028213700949E-4</v>
      </c>
      <c r="BY96" s="403">
        <v>1.0558217539751847E-4</v>
      </c>
      <c r="BZ96" s="404">
        <v>6.9546086302903478E-5</v>
      </c>
    </row>
    <row r="97" spans="1:78" x14ac:dyDescent="0.2">
      <c r="B97" s="120" t="s">
        <v>471</v>
      </c>
      <c r="D97" s="403">
        <v>0</v>
      </c>
      <c r="E97" s="403">
        <v>0</v>
      </c>
      <c r="F97" s="403">
        <v>0</v>
      </c>
      <c r="G97" s="403">
        <v>0</v>
      </c>
      <c r="H97" s="403">
        <v>0</v>
      </c>
      <c r="I97" s="403">
        <v>0</v>
      </c>
      <c r="J97" s="403">
        <v>0</v>
      </c>
      <c r="K97" s="403">
        <v>0</v>
      </c>
      <c r="L97" s="403">
        <v>0</v>
      </c>
      <c r="M97" s="403">
        <v>0</v>
      </c>
      <c r="N97" s="403">
        <v>0</v>
      </c>
      <c r="O97" s="403">
        <v>0</v>
      </c>
      <c r="P97" s="403">
        <v>0</v>
      </c>
      <c r="Q97" s="403">
        <v>0</v>
      </c>
      <c r="R97" s="403">
        <v>0</v>
      </c>
      <c r="S97" s="403">
        <v>0</v>
      </c>
      <c r="T97" s="403">
        <v>0</v>
      </c>
      <c r="U97" s="403">
        <v>0</v>
      </c>
      <c r="V97" s="403">
        <v>0</v>
      </c>
      <c r="W97" s="403">
        <v>0</v>
      </c>
      <c r="X97" s="403">
        <v>0</v>
      </c>
      <c r="Y97" s="403">
        <v>0</v>
      </c>
      <c r="Z97" s="403">
        <v>0</v>
      </c>
      <c r="AA97" s="403">
        <v>0</v>
      </c>
      <c r="AB97" s="403">
        <v>0</v>
      </c>
      <c r="AC97" s="403">
        <v>0</v>
      </c>
      <c r="AD97" s="403">
        <v>0</v>
      </c>
      <c r="AE97" s="403">
        <v>0</v>
      </c>
      <c r="AF97" s="403">
        <v>0</v>
      </c>
      <c r="AG97" s="403">
        <v>0</v>
      </c>
      <c r="AH97" s="403">
        <v>0</v>
      </c>
      <c r="AI97" s="403">
        <v>0</v>
      </c>
      <c r="AJ97" s="403">
        <v>0</v>
      </c>
      <c r="AK97" s="403">
        <v>0</v>
      </c>
      <c r="AL97" s="403">
        <v>0</v>
      </c>
      <c r="AM97" s="403">
        <v>0</v>
      </c>
      <c r="AN97" s="403">
        <v>0</v>
      </c>
      <c r="AO97" s="403">
        <v>0</v>
      </c>
      <c r="AP97" s="403">
        <v>0</v>
      </c>
      <c r="AQ97" s="403">
        <v>0</v>
      </c>
      <c r="AR97" s="403">
        <v>0</v>
      </c>
      <c r="AS97" s="403">
        <v>0</v>
      </c>
      <c r="AT97" s="403">
        <v>0</v>
      </c>
      <c r="AU97" s="403">
        <v>0</v>
      </c>
      <c r="AV97" s="403">
        <v>0</v>
      </c>
      <c r="AW97" s="403">
        <v>0</v>
      </c>
      <c r="AX97" s="403">
        <v>0</v>
      </c>
      <c r="AY97" s="403">
        <v>0</v>
      </c>
      <c r="AZ97" s="403">
        <v>0</v>
      </c>
      <c r="BA97" s="403">
        <v>0</v>
      </c>
      <c r="BB97" s="403">
        <v>0</v>
      </c>
      <c r="BC97" s="403">
        <v>0</v>
      </c>
      <c r="BD97" s="403">
        <v>1.1665855151939266</v>
      </c>
      <c r="BE97" s="403">
        <v>1.337121709125477</v>
      </c>
      <c r="BF97" s="403">
        <v>1.1686373465834374</v>
      </c>
      <c r="BG97" s="403">
        <v>1.2313078704376292</v>
      </c>
      <c r="BH97" s="403">
        <v>1.1065545927585514</v>
      </c>
      <c r="BI97" s="403">
        <v>0.94304195735295804</v>
      </c>
      <c r="BJ97" s="403">
        <v>0.74756023735097565</v>
      </c>
      <c r="BK97" s="403">
        <v>0.70446409702379909</v>
      </c>
      <c r="BL97" s="403">
        <v>0.58606784020096636</v>
      </c>
      <c r="BM97" s="403">
        <v>0.19511829624165697</v>
      </c>
      <c r="BN97" s="403">
        <v>5.9221404305035252E-2</v>
      </c>
      <c r="BO97" s="403">
        <v>4.7502143903486123E-2</v>
      </c>
      <c r="BP97" s="403">
        <v>4.2241684045548532E-2</v>
      </c>
      <c r="BQ97" s="403">
        <v>0</v>
      </c>
      <c r="BR97" s="403">
        <v>0</v>
      </c>
      <c r="BS97" s="403">
        <v>1.7565247297817728E-2</v>
      </c>
      <c r="BT97" s="403">
        <v>9.9117544325062323E-4</v>
      </c>
      <c r="BU97" s="403">
        <v>0</v>
      </c>
      <c r="BV97" s="403">
        <v>7.0437395596136879E-5</v>
      </c>
      <c r="BW97" s="403">
        <v>1.9174480410336851E-4</v>
      </c>
      <c r="BX97" s="403">
        <v>1.9750081583193118E-4</v>
      </c>
      <c r="BY97" s="403">
        <v>1.4746145374433474E-4</v>
      </c>
      <c r="BZ97" s="404">
        <v>9.7131612886772829E-5</v>
      </c>
    </row>
    <row r="98" spans="1:78" x14ac:dyDescent="0.2">
      <c r="B98" s="120" t="s">
        <v>472</v>
      </c>
      <c r="D98" s="403">
        <v>0</v>
      </c>
      <c r="E98" s="403">
        <v>0</v>
      </c>
      <c r="F98" s="403">
        <v>0</v>
      </c>
      <c r="G98" s="403">
        <v>0</v>
      </c>
      <c r="H98" s="403">
        <v>0</v>
      </c>
      <c r="I98" s="403">
        <v>0</v>
      </c>
      <c r="J98" s="403">
        <v>0</v>
      </c>
      <c r="K98" s="403">
        <v>0</v>
      </c>
      <c r="L98" s="403">
        <v>0</v>
      </c>
      <c r="M98" s="403">
        <v>0</v>
      </c>
      <c r="N98" s="403">
        <v>0</v>
      </c>
      <c r="O98" s="403">
        <v>0</v>
      </c>
      <c r="P98" s="403">
        <v>0</v>
      </c>
      <c r="Q98" s="403">
        <v>0</v>
      </c>
      <c r="R98" s="403">
        <v>0</v>
      </c>
      <c r="S98" s="403">
        <v>0</v>
      </c>
      <c r="T98" s="403">
        <v>0</v>
      </c>
      <c r="U98" s="403">
        <v>0</v>
      </c>
      <c r="V98" s="403">
        <v>0</v>
      </c>
      <c r="W98" s="403">
        <v>0</v>
      </c>
      <c r="X98" s="403">
        <v>0</v>
      </c>
      <c r="Y98" s="403">
        <v>0</v>
      </c>
      <c r="Z98" s="403">
        <v>0</v>
      </c>
      <c r="AA98" s="403">
        <v>0</v>
      </c>
      <c r="AB98" s="403">
        <v>0</v>
      </c>
      <c r="AC98" s="403">
        <v>0</v>
      </c>
      <c r="AD98" s="403">
        <v>0</v>
      </c>
      <c r="AE98" s="403">
        <v>0</v>
      </c>
      <c r="AF98" s="403">
        <v>0</v>
      </c>
      <c r="AG98" s="403">
        <v>0</v>
      </c>
      <c r="AH98" s="403">
        <v>0</v>
      </c>
      <c r="AI98" s="403">
        <v>0</v>
      </c>
      <c r="AJ98" s="403">
        <v>0</v>
      </c>
      <c r="AK98" s="403">
        <v>0</v>
      </c>
      <c r="AL98" s="403">
        <v>0</v>
      </c>
      <c r="AM98" s="403">
        <v>0</v>
      </c>
      <c r="AN98" s="403">
        <v>0</v>
      </c>
      <c r="AO98" s="403">
        <v>0</v>
      </c>
      <c r="AP98" s="403">
        <v>0</v>
      </c>
      <c r="AQ98" s="403">
        <v>0</v>
      </c>
      <c r="AR98" s="403">
        <v>0</v>
      </c>
      <c r="AS98" s="403">
        <v>0</v>
      </c>
      <c r="AT98" s="403">
        <v>0</v>
      </c>
      <c r="AU98" s="403">
        <v>0</v>
      </c>
      <c r="AV98" s="403">
        <v>0</v>
      </c>
      <c r="AW98" s="403">
        <v>0</v>
      </c>
      <c r="AX98" s="403">
        <v>0</v>
      </c>
      <c r="AY98" s="403">
        <v>0</v>
      </c>
      <c r="AZ98" s="403">
        <v>0</v>
      </c>
      <c r="BA98" s="403">
        <v>0</v>
      </c>
      <c r="BB98" s="403">
        <v>0</v>
      </c>
      <c r="BC98" s="403">
        <v>0</v>
      </c>
      <c r="BD98" s="403">
        <v>43.000678999335292</v>
      </c>
      <c r="BE98" s="403">
        <v>44.022260214134434</v>
      </c>
      <c r="BF98" s="403">
        <v>45.009621544793269</v>
      </c>
      <c r="BG98" s="403">
        <v>46.582385846048545</v>
      </c>
      <c r="BH98" s="403">
        <v>48.215567830250706</v>
      </c>
      <c r="BI98" s="403">
        <v>50.596597304725542</v>
      </c>
      <c r="BJ98" s="403">
        <v>49.814713603972834</v>
      </c>
      <c r="BK98" s="403">
        <v>50.791526492606103</v>
      </c>
      <c r="BL98" s="403">
        <v>49.020269256009257</v>
      </c>
      <c r="BM98" s="403">
        <v>47.479802104137136</v>
      </c>
      <c r="BN98" s="403">
        <v>42.212110130632013</v>
      </c>
      <c r="BO98" s="403">
        <v>37.787743844896966</v>
      </c>
      <c r="BP98" s="403">
        <v>25.916187448518432</v>
      </c>
      <c r="BQ98" s="403">
        <v>9.8132963849904371</v>
      </c>
      <c r="BR98" s="403">
        <v>1.9939233943927017</v>
      </c>
      <c r="BS98" s="403">
        <v>1.3989698283912744</v>
      </c>
      <c r="BT98" s="403">
        <v>0.43823077441236019</v>
      </c>
      <c r="BU98" s="403">
        <v>0.13317731585254797</v>
      </c>
      <c r="BV98" s="403">
        <v>7.5272027067856649E-3</v>
      </c>
      <c r="BW98" s="403">
        <v>2.0490564653104802E-2</v>
      </c>
      <c r="BX98" s="403">
        <v>2.1105673526691598E-2</v>
      </c>
      <c r="BY98" s="403">
        <v>1.5758280731091961E-2</v>
      </c>
      <c r="BZ98" s="404">
        <v>1.037984629113505E-2</v>
      </c>
    </row>
    <row r="99" spans="1:78" x14ac:dyDescent="0.2">
      <c r="B99" s="62" t="s">
        <v>474</v>
      </c>
      <c r="C99" s="305"/>
      <c r="D99" s="403">
        <v>0</v>
      </c>
      <c r="E99" s="403">
        <v>0</v>
      </c>
      <c r="F99" s="403">
        <v>0</v>
      </c>
      <c r="G99" s="403">
        <v>0</v>
      </c>
      <c r="H99" s="403">
        <v>0</v>
      </c>
      <c r="I99" s="403">
        <v>0</v>
      </c>
      <c r="J99" s="403">
        <v>0</v>
      </c>
      <c r="K99" s="403">
        <v>0</v>
      </c>
      <c r="L99" s="403">
        <v>0</v>
      </c>
      <c r="M99" s="403">
        <v>0</v>
      </c>
      <c r="N99" s="403">
        <v>0</v>
      </c>
      <c r="O99" s="403">
        <v>0</v>
      </c>
      <c r="P99" s="403">
        <v>0</v>
      </c>
      <c r="Q99" s="403">
        <v>0</v>
      </c>
      <c r="R99" s="403">
        <v>0</v>
      </c>
      <c r="S99" s="403">
        <v>0</v>
      </c>
      <c r="T99" s="403">
        <v>0</v>
      </c>
      <c r="U99" s="403">
        <v>0</v>
      </c>
      <c r="V99" s="403">
        <v>0</v>
      </c>
      <c r="W99" s="403">
        <v>0</v>
      </c>
      <c r="X99" s="403">
        <v>0</v>
      </c>
      <c r="Y99" s="403">
        <v>0</v>
      </c>
      <c r="Z99" s="403">
        <v>0</v>
      </c>
      <c r="AA99" s="403">
        <v>0</v>
      </c>
      <c r="AB99" s="403">
        <v>0</v>
      </c>
      <c r="AC99" s="403">
        <v>0</v>
      </c>
      <c r="AD99" s="403">
        <v>0</v>
      </c>
      <c r="AE99" s="403">
        <v>0</v>
      </c>
      <c r="AF99" s="403">
        <v>0</v>
      </c>
      <c r="AG99" s="403">
        <v>0</v>
      </c>
      <c r="AH99" s="403">
        <v>0</v>
      </c>
      <c r="AI99" s="403">
        <v>0</v>
      </c>
      <c r="AJ99" s="403">
        <v>0</v>
      </c>
      <c r="AK99" s="403">
        <v>0</v>
      </c>
      <c r="AL99" s="403">
        <v>0</v>
      </c>
      <c r="AM99" s="403">
        <v>0</v>
      </c>
      <c r="AN99" s="403">
        <v>0</v>
      </c>
      <c r="AO99" s="403">
        <v>0</v>
      </c>
      <c r="AP99" s="403">
        <v>0</v>
      </c>
      <c r="AQ99" s="403">
        <v>0</v>
      </c>
      <c r="AR99" s="403">
        <v>0</v>
      </c>
      <c r="AS99" s="403">
        <v>0</v>
      </c>
      <c r="AT99" s="403">
        <v>0</v>
      </c>
      <c r="AU99" s="403">
        <v>0</v>
      </c>
      <c r="AV99" s="403">
        <v>0</v>
      </c>
      <c r="AW99" s="403">
        <v>0</v>
      </c>
      <c r="AX99" s="403">
        <v>0</v>
      </c>
      <c r="AY99" s="403">
        <v>0</v>
      </c>
      <c r="AZ99" s="403">
        <v>0</v>
      </c>
      <c r="BA99" s="403">
        <v>0</v>
      </c>
      <c r="BB99" s="403">
        <v>0</v>
      </c>
      <c r="BC99" s="403">
        <v>0</v>
      </c>
      <c r="BD99" s="403">
        <v>0</v>
      </c>
      <c r="BE99" s="403">
        <v>0</v>
      </c>
      <c r="BF99" s="403">
        <v>0</v>
      </c>
      <c r="BG99" s="403">
        <v>0</v>
      </c>
      <c r="BH99" s="403">
        <v>0</v>
      </c>
      <c r="BI99" s="403">
        <v>0</v>
      </c>
      <c r="BJ99" s="403">
        <v>0</v>
      </c>
      <c r="BK99" s="403">
        <v>0</v>
      </c>
      <c r="BL99" s="403">
        <v>0</v>
      </c>
      <c r="BM99" s="403">
        <v>0</v>
      </c>
      <c r="BN99" s="403">
        <v>0</v>
      </c>
      <c r="BO99" s="403">
        <v>0</v>
      </c>
      <c r="BP99" s="403">
        <v>0</v>
      </c>
      <c r="BQ99" s="403">
        <v>0</v>
      </c>
      <c r="BR99" s="403">
        <v>0</v>
      </c>
      <c r="BS99" s="403">
        <v>0</v>
      </c>
      <c r="BT99" s="403">
        <v>0</v>
      </c>
      <c r="BU99" s="403">
        <v>0</v>
      </c>
      <c r="BV99" s="403">
        <v>0</v>
      </c>
      <c r="BW99" s="403">
        <v>0</v>
      </c>
      <c r="BX99" s="403">
        <v>0</v>
      </c>
      <c r="BY99" s="403">
        <v>0</v>
      </c>
      <c r="BZ99" s="404">
        <v>0</v>
      </c>
    </row>
    <row r="100" spans="1:78" x14ac:dyDescent="0.2">
      <c r="A100" s="305"/>
      <c r="B100" s="62" t="s">
        <v>467</v>
      </c>
      <c r="C100" s="305"/>
      <c r="D100" s="403">
        <v>0</v>
      </c>
      <c r="E100" s="403">
        <v>0</v>
      </c>
      <c r="F100" s="403">
        <v>0</v>
      </c>
      <c r="G100" s="403">
        <v>0</v>
      </c>
      <c r="H100" s="403">
        <v>0</v>
      </c>
      <c r="I100" s="403">
        <v>0</v>
      </c>
      <c r="J100" s="403">
        <v>0</v>
      </c>
      <c r="K100" s="403">
        <v>0</v>
      </c>
      <c r="L100" s="403">
        <v>0</v>
      </c>
      <c r="M100" s="403">
        <v>0</v>
      </c>
      <c r="N100" s="403">
        <v>0</v>
      </c>
      <c r="O100" s="403">
        <v>0</v>
      </c>
      <c r="P100" s="403">
        <v>0</v>
      </c>
      <c r="Q100" s="403">
        <v>0</v>
      </c>
      <c r="R100" s="403">
        <v>0</v>
      </c>
      <c r="S100" s="403">
        <v>0</v>
      </c>
      <c r="T100" s="403">
        <v>0</v>
      </c>
      <c r="U100" s="403">
        <v>0</v>
      </c>
      <c r="V100" s="403">
        <v>0</v>
      </c>
      <c r="W100" s="403">
        <v>0</v>
      </c>
      <c r="X100" s="403">
        <v>0</v>
      </c>
      <c r="Y100" s="403">
        <v>0</v>
      </c>
      <c r="Z100" s="403">
        <v>0</v>
      </c>
      <c r="AA100" s="403">
        <v>0</v>
      </c>
      <c r="AB100" s="403">
        <v>0</v>
      </c>
      <c r="AC100" s="403">
        <v>0</v>
      </c>
      <c r="AD100" s="403">
        <v>0</v>
      </c>
      <c r="AE100" s="403">
        <v>0</v>
      </c>
      <c r="AF100" s="403">
        <v>0</v>
      </c>
      <c r="AG100" s="403">
        <v>0</v>
      </c>
      <c r="AH100" s="403">
        <v>0</v>
      </c>
      <c r="AI100" s="403">
        <v>0</v>
      </c>
      <c r="AJ100" s="403">
        <v>0</v>
      </c>
      <c r="AK100" s="403">
        <v>0</v>
      </c>
      <c r="AL100" s="403">
        <v>0</v>
      </c>
      <c r="AM100" s="403">
        <v>0</v>
      </c>
      <c r="AN100" s="403">
        <v>0</v>
      </c>
      <c r="AO100" s="403">
        <v>0</v>
      </c>
      <c r="AP100" s="403">
        <v>0</v>
      </c>
      <c r="AQ100" s="403">
        <v>0</v>
      </c>
      <c r="AR100" s="403">
        <v>0</v>
      </c>
      <c r="AS100" s="403">
        <v>0</v>
      </c>
      <c r="AT100" s="403">
        <v>0</v>
      </c>
      <c r="AU100" s="403">
        <v>0</v>
      </c>
      <c r="AV100" s="403">
        <v>0</v>
      </c>
      <c r="AW100" s="403">
        <v>0</v>
      </c>
      <c r="AX100" s="403">
        <v>0</v>
      </c>
      <c r="AY100" s="403">
        <v>0</v>
      </c>
      <c r="AZ100" s="403">
        <v>0</v>
      </c>
      <c r="BA100" s="403">
        <v>0</v>
      </c>
      <c r="BB100" s="403">
        <v>0</v>
      </c>
      <c r="BC100" s="403">
        <v>0</v>
      </c>
      <c r="BD100" s="403">
        <v>0</v>
      </c>
      <c r="BE100" s="403">
        <v>0</v>
      </c>
      <c r="BF100" s="403">
        <v>0</v>
      </c>
      <c r="BG100" s="403">
        <v>0</v>
      </c>
      <c r="BH100" s="403">
        <v>0</v>
      </c>
      <c r="BI100" s="403">
        <v>0</v>
      </c>
      <c r="BJ100" s="403">
        <v>0</v>
      </c>
      <c r="BK100" s="403">
        <v>0</v>
      </c>
      <c r="BL100" s="403">
        <v>2.7979066338547739E-2</v>
      </c>
      <c r="BM100" s="403">
        <v>0.55866894795017841</v>
      </c>
      <c r="BN100" s="403">
        <v>1.2211646536228054</v>
      </c>
      <c r="BO100" s="403">
        <v>2.8815484433651042</v>
      </c>
      <c r="BP100" s="403">
        <v>11.179091325695335</v>
      </c>
      <c r="BQ100" s="403">
        <v>23.119218240648721</v>
      </c>
      <c r="BR100" s="403">
        <v>25.09363876115922</v>
      </c>
      <c r="BS100" s="403">
        <v>27.240388242810361</v>
      </c>
      <c r="BT100" s="403">
        <v>27.682736868042426</v>
      </c>
      <c r="BU100" s="403">
        <v>27.446606674375627</v>
      </c>
      <c r="BV100" s="403">
        <v>29.020852450774974</v>
      </c>
      <c r="BW100" s="403">
        <v>28.185391801058422</v>
      </c>
      <c r="BX100" s="403">
        <v>28.239830952851797</v>
      </c>
      <c r="BY100" s="403">
        <v>28.239692687906338</v>
      </c>
      <c r="BZ100" s="404">
        <v>28.353577024370537</v>
      </c>
    </row>
    <row r="101" spans="1:78" s="329" customFormat="1" ht="27" customHeight="1" thickBot="1" x14ac:dyDescent="0.25">
      <c r="B101" s="71" t="s">
        <v>483</v>
      </c>
      <c r="C101" s="333"/>
      <c r="D101" s="414">
        <v>0</v>
      </c>
      <c r="E101" s="414">
        <v>0</v>
      </c>
      <c r="F101" s="414">
        <v>0</v>
      </c>
      <c r="G101" s="414">
        <v>0</v>
      </c>
      <c r="H101" s="414">
        <v>0</v>
      </c>
      <c r="I101" s="414">
        <v>0</v>
      </c>
      <c r="J101" s="414">
        <v>0</v>
      </c>
      <c r="K101" s="414">
        <v>0</v>
      </c>
      <c r="L101" s="414">
        <v>0</v>
      </c>
      <c r="M101" s="414">
        <v>0</v>
      </c>
      <c r="N101" s="414">
        <v>0</v>
      </c>
      <c r="O101" s="414">
        <v>0</v>
      </c>
      <c r="P101" s="414">
        <v>0</v>
      </c>
      <c r="Q101" s="414">
        <v>0</v>
      </c>
      <c r="R101" s="414">
        <v>0</v>
      </c>
      <c r="S101" s="414">
        <v>0</v>
      </c>
      <c r="T101" s="414">
        <v>0</v>
      </c>
      <c r="U101" s="414">
        <v>0</v>
      </c>
      <c r="V101" s="414">
        <v>0</v>
      </c>
      <c r="W101" s="414">
        <v>0</v>
      </c>
      <c r="X101" s="414">
        <v>0</v>
      </c>
      <c r="Y101" s="414">
        <v>0</v>
      </c>
      <c r="Z101" s="414">
        <v>0</v>
      </c>
      <c r="AA101" s="414">
        <v>0</v>
      </c>
      <c r="AB101" s="414">
        <v>0</v>
      </c>
      <c r="AC101" s="414">
        <v>0</v>
      </c>
      <c r="AD101" s="414">
        <v>0</v>
      </c>
      <c r="AE101" s="414">
        <v>0</v>
      </c>
      <c r="AF101" s="414">
        <v>0</v>
      </c>
      <c r="AG101" s="414">
        <v>0</v>
      </c>
      <c r="AH101" s="414">
        <v>0</v>
      </c>
      <c r="AI101" s="414">
        <v>0</v>
      </c>
      <c r="AJ101" s="414">
        <v>0</v>
      </c>
      <c r="AK101" s="414">
        <v>0</v>
      </c>
      <c r="AL101" s="414">
        <v>0</v>
      </c>
      <c r="AM101" s="414">
        <v>0</v>
      </c>
      <c r="AN101" s="414">
        <v>0</v>
      </c>
      <c r="AO101" s="414">
        <v>0</v>
      </c>
      <c r="AP101" s="414">
        <v>0</v>
      </c>
      <c r="AQ101" s="414">
        <v>0</v>
      </c>
      <c r="AR101" s="414">
        <v>0</v>
      </c>
      <c r="AS101" s="414">
        <v>0</v>
      </c>
      <c r="AT101" s="414">
        <v>0</v>
      </c>
      <c r="AU101" s="414">
        <v>0</v>
      </c>
      <c r="AV101" s="414">
        <v>0</v>
      </c>
      <c r="AW101" s="414">
        <v>0</v>
      </c>
      <c r="AX101" s="414">
        <v>0</v>
      </c>
      <c r="AY101" s="414">
        <v>0</v>
      </c>
      <c r="AZ101" s="414">
        <v>0.98771076269053582</v>
      </c>
      <c r="BA101" s="414">
        <v>0.87023847276662614</v>
      </c>
      <c r="BB101" s="414">
        <v>1.13562521918753</v>
      </c>
      <c r="BC101" s="414">
        <v>1.1857401210139342</v>
      </c>
      <c r="BD101" s="414">
        <v>3.2926618543700199</v>
      </c>
      <c r="BE101" s="414">
        <v>2.9600423307838413</v>
      </c>
      <c r="BF101" s="414">
        <v>2.2611619886401897</v>
      </c>
      <c r="BG101" s="414">
        <v>2.0922316594286214</v>
      </c>
      <c r="BH101" s="414">
        <v>2.121540576390252</v>
      </c>
      <c r="BI101" s="414">
        <v>2.1266163862563712</v>
      </c>
      <c r="BJ101" s="414">
        <v>2.2736325869793967</v>
      </c>
      <c r="BK101" s="414">
        <v>2.2492565628335117</v>
      </c>
      <c r="BL101" s="414">
        <v>2.2517467800714948</v>
      </c>
      <c r="BM101" s="414">
        <v>2.2132498111543271</v>
      </c>
      <c r="BN101" s="414">
        <v>2.0468924768833912</v>
      </c>
      <c r="BO101" s="414">
        <v>2.0582817804719467</v>
      </c>
      <c r="BP101" s="414">
        <v>2.041039773871105</v>
      </c>
      <c r="BQ101" s="414">
        <v>1.4798623788863989</v>
      </c>
      <c r="BR101" s="414">
        <v>0.51528851324638791</v>
      </c>
      <c r="BS101" s="414">
        <v>0.35960082534651866</v>
      </c>
      <c r="BT101" s="414">
        <v>0.3197092938957935</v>
      </c>
      <c r="BU101" s="414">
        <v>0.15822680283413237</v>
      </c>
      <c r="BV101" s="414">
        <v>0.13060486993061426</v>
      </c>
      <c r="BW101" s="414">
        <v>0.12485067208477577</v>
      </c>
      <c r="BX101" s="414">
        <v>0.11735366903351276</v>
      </c>
      <c r="BY101" s="414">
        <v>0.11021994542322269</v>
      </c>
      <c r="BZ101" s="415">
        <v>0.10314214556952989</v>
      </c>
    </row>
    <row r="102" spans="1:78" ht="39.75" customHeight="1" x14ac:dyDescent="0.25">
      <c r="A102" s="341"/>
      <c r="B102" s="375" t="s">
        <v>484</v>
      </c>
      <c r="C102" s="364"/>
      <c r="D102" s="365" t="s">
        <v>665</v>
      </c>
      <c r="E102" s="365" t="s">
        <v>666</v>
      </c>
      <c r="F102" s="365" t="s">
        <v>667</v>
      </c>
      <c r="G102" s="365" t="s">
        <v>668</v>
      </c>
      <c r="H102" s="365" t="s">
        <v>669</v>
      </c>
      <c r="I102" s="365" t="s">
        <v>670</v>
      </c>
      <c r="J102" s="365" t="s">
        <v>671</v>
      </c>
      <c r="K102" s="365" t="s">
        <v>672</v>
      </c>
      <c r="L102" s="365" t="s">
        <v>673</v>
      </c>
      <c r="M102" s="365" t="s">
        <v>674</v>
      </c>
      <c r="N102" s="365" t="s">
        <v>675</v>
      </c>
      <c r="O102" s="365" t="s">
        <v>676</v>
      </c>
      <c r="P102" s="365" t="s">
        <v>677</v>
      </c>
      <c r="Q102" s="365" t="s">
        <v>678</v>
      </c>
      <c r="R102" s="365" t="s">
        <v>679</v>
      </c>
      <c r="S102" s="365" t="s">
        <v>680</v>
      </c>
      <c r="T102" s="365" t="s">
        <v>681</v>
      </c>
      <c r="U102" s="365" t="s">
        <v>682</v>
      </c>
      <c r="V102" s="365" t="s">
        <v>683</v>
      </c>
      <c r="W102" s="365" t="s">
        <v>684</v>
      </c>
      <c r="X102" s="365" t="s">
        <v>685</v>
      </c>
      <c r="Y102" s="365" t="s">
        <v>686</v>
      </c>
      <c r="Z102" s="365" t="s">
        <v>687</v>
      </c>
      <c r="AA102" s="365" t="s">
        <v>688</v>
      </c>
      <c r="AB102" s="365" t="s">
        <v>689</v>
      </c>
      <c r="AC102" s="365" t="s">
        <v>690</v>
      </c>
      <c r="AD102" s="365" t="s">
        <v>691</v>
      </c>
      <c r="AE102" s="365" t="s">
        <v>692</v>
      </c>
      <c r="AF102" s="365" t="s">
        <v>693</v>
      </c>
      <c r="AG102" s="365" t="s">
        <v>694</v>
      </c>
      <c r="AH102" s="365" t="s">
        <v>695</v>
      </c>
      <c r="AI102" s="365" t="s">
        <v>696</v>
      </c>
      <c r="AJ102" s="365" t="s">
        <v>697</v>
      </c>
      <c r="AK102" s="365" t="s">
        <v>698</v>
      </c>
      <c r="AL102" s="365" t="s">
        <v>699</v>
      </c>
      <c r="AM102" s="365" t="s">
        <v>700</v>
      </c>
      <c r="AN102" s="365" t="s">
        <v>701</v>
      </c>
      <c r="AO102" s="365" t="s">
        <v>702</v>
      </c>
      <c r="AP102" s="365" t="s">
        <v>703</v>
      </c>
      <c r="AQ102" s="365" t="s">
        <v>704</v>
      </c>
      <c r="AR102" s="365" t="s">
        <v>705</v>
      </c>
      <c r="AS102" s="365" t="s">
        <v>706</v>
      </c>
      <c r="AT102" s="365" t="s">
        <v>707</v>
      </c>
      <c r="AU102" s="365" t="s">
        <v>708</v>
      </c>
      <c r="AV102" s="365" t="s">
        <v>709</v>
      </c>
      <c r="AW102" s="365" t="s">
        <v>710</v>
      </c>
      <c r="AX102" s="365" t="s">
        <v>711</v>
      </c>
      <c r="AY102" s="365" t="s">
        <v>712</v>
      </c>
      <c r="AZ102" s="365" t="s">
        <v>713</v>
      </c>
      <c r="BA102" s="365" t="s">
        <v>714</v>
      </c>
      <c r="BB102" s="365" t="s">
        <v>715</v>
      </c>
      <c r="BC102" s="365" t="s">
        <v>716</v>
      </c>
      <c r="BD102" s="365" t="s">
        <v>717</v>
      </c>
      <c r="BE102" s="365" t="s">
        <v>718</v>
      </c>
      <c r="BF102" s="365" t="s">
        <v>719</v>
      </c>
      <c r="BG102" s="365" t="s">
        <v>720</v>
      </c>
      <c r="BH102" s="365" t="s">
        <v>721</v>
      </c>
      <c r="BI102" s="365" t="s">
        <v>722</v>
      </c>
      <c r="BJ102" s="365" t="s">
        <v>723</v>
      </c>
      <c r="BK102" s="365" t="s">
        <v>724</v>
      </c>
      <c r="BL102" s="365" t="s">
        <v>725</v>
      </c>
      <c r="BM102" s="365" t="s">
        <v>726</v>
      </c>
      <c r="BN102" s="365" t="s">
        <v>727</v>
      </c>
      <c r="BO102" s="365" t="s">
        <v>728</v>
      </c>
      <c r="BP102" s="365" t="s">
        <v>729</v>
      </c>
      <c r="BQ102" s="365" t="s">
        <v>730</v>
      </c>
      <c r="BR102" s="365" t="s">
        <v>731</v>
      </c>
      <c r="BS102" s="365" t="s">
        <v>732</v>
      </c>
      <c r="BT102" s="365" t="s">
        <v>733</v>
      </c>
      <c r="BU102" s="365" t="s">
        <v>734</v>
      </c>
      <c r="BV102" s="365" t="s">
        <v>735</v>
      </c>
      <c r="BW102" s="365" t="s">
        <v>736</v>
      </c>
      <c r="BX102" s="365" t="s">
        <v>737</v>
      </c>
      <c r="BY102" s="365" t="s">
        <v>738</v>
      </c>
      <c r="BZ102" s="366" t="s">
        <v>739</v>
      </c>
    </row>
    <row r="103" spans="1:78" s="230" customFormat="1" ht="30.75" customHeight="1" x14ac:dyDescent="0.25">
      <c r="A103" s="354"/>
      <c r="B103" s="117" t="s">
        <v>466</v>
      </c>
      <c r="C103" s="89"/>
      <c r="D103" s="399" t="s">
        <v>406</v>
      </c>
      <c r="E103" s="399" t="s">
        <v>406</v>
      </c>
      <c r="F103" s="399" t="s">
        <v>406</v>
      </c>
      <c r="G103" s="399" t="s">
        <v>406</v>
      </c>
      <c r="H103" s="399" t="s">
        <v>406</v>
      </c>
      <c r="I103" s="399" t="s">
        <v>406</v>
      </c>
      <c r="J103" s="399" t="s">
        <v>406</v>
      </c>
      <c r="K103" s="399" t="s">
        <v>406</v>
      </c>
      <c r="L103" s="399" t="s">
        <v>406</v>
      </c>
      <c r="M103" s="399" t="s">
        <v>406</v>
      </c>
      <c r="N103" s="399" t="s">
        <v>406</v>
      </c>
      <c r="O103" s="399" t="s">
        <v>406</v>
      </c>
      <c r="P103" s="399" t="s">
        <v>406</v>
      </c>
      <c r="Q103" s="399" t="s">
        <v>406</v>
      </c>
      <c r="R103" s="399" t="s">
        <v>406</v>
      </c>
      <c r="S103" s="399" t="s">
        <v>406</v>
      </c>
      <c r="T103" s="399" t="s">
        <v>406</v>
      </c>
      <c r="U103" s="399" t="s">
        <v>406</v>
      </c>
      <c r="V103" s="399" t="s">
        <v>406</v>
      </c>
      <c r="W103" s="399" t="s">
        <v>406</v>
      </c>
      <c r="X103" s="399" t="s">
        <v>406</v>
      </c>
      <c r="Y103" s="399" t="s">
        <v>406</v>
      </c>
      <c r="Z103" s="399" t="s">
        <v>406</v>
      </c>
      <c r="AA103" s="399" t="s">
        <v>406</v>
      </c>
      <c r="AB103" s="399" t="s">
        <v>406</v>
      </c>
      <c r="AC103" s="399" t="s">
        <v>406</v>
      </c>
      <c r="AD103" s="399" t="s">
        <v>406</v>
      </c>
      <c r="AE103" s="399" t="s">
        <v>406</v>
      </c>
      <c r="AF103" s="399" t="s">
        <v>406</v>
      </c>
      <c r="AG103" s="399" t="s">
        <v>406</v>
      </c>
      <c r="AH103" s="399">
        <v>1253</v>
      </c>
      <c r="AI103" s="399">
        <v>1271</v>
      </c>
      <c r="AJ103" s="399">
        <v>1270</v>
      </c>
      <c r="AK103" s="399">
        <v>1340</v>
      </c>
      <c r="AL103" s="399">
        <v>1386</v>
      </c>
      <c r="AM103" s="399">
        <v>1331</v>
      </c>
      <c r="AN103" s="399">
        <v>1338</v>
      </c>
      <c r="AO103" s="399">
        <v>1408</v>
      </c>
      <c r="AP103" s="399">
        <v>1446</v>
      </c>
      <c r="AQ103" s="399">
        <v>1531</v>
      </c>
      <c r="AR103" s="399">
        <v>1661</v>
      </c>
      <c r="AS103" s="399">
        <v>1798</v>
      </c>
      <c r="AT103" s="399">
        <v>1959</v>
      </c>
      <c r="AU103" s="399">
        <v>2172</v>
      </c>
      <c r="AV103" s="399">
        <v>2409</v>
      </c>
      <c r="AW103" s="399">
        <v>2594</v>
      </c>
      <c r="AX103" s="399">
        <v>2766</v>
      </c>
      <c r="AY103" s="399">
        <v>2847</v>
      </c>
      <c r="AZ103" s="399">
        <v>2819</v>
      </c>
      <c r="BA103" s="399">
        <v>2813</v>
      </c>
      <c r="BB103" s="399">
        <v>2749</v>
      </c>
      <c r="BC103" s="436">
        <v>2731</v>
      </c>
      <c r="BD103" s="430">
        <v>2767</v>
      </c>
      <c r="BE103" s="399">
        <v>2796</v>
      </c>
      <c r="BF103" s="399">
        <v>2814</v>
      </c>
      <c r="BG103" s="430">
        <v>2819</v>
      </c>
      <c r="BH103" s="430">
        <v>2812</v>
      </c>
      <c r="BI103" s="399">
        <v>2763</v>
      </c>
      <c r="BJ103" s="399">
        <v>2719</v>
      </c>
      <c r="BK103" s="399">
        <v>2678</v>
      </c>
      <c r="BL103" s="399">
        <v>2719</v>
      </c>
      <c r="BM103" s="399">
        <v>2662</v>
      </c>
      <c r="BN103" s="399">
        <v>2636</v>
      </c>
      <c r="BO103" s="399">
        <v>2609</v>
      </c>
      <c r="BP103" s="399">
        <v>2540</v>
      </c>
      <c r="BQ103" s="399">
        <v>2476</v>
      </c>
      <c r="BR103" s="399">
        <v>2531</v>
      </c>
      <c r="BS103" s="399">
        <v>2543</v>
      </c>
      <c r="BT103" s="399">
        <v>2468</v>
      </c>
      <c r="BU103" s="399">
        <v>2367</v>
      </c>
      <c r="BV103" s="399">
        <v>2422</v>
      </c>
      <c r="BW103" s="399">
        <v>2421</v>
      </c>
      <c r="BX103" s="399">
        <v>2428</v>
      </c>
      <c r="BY103" s="399">
        <v>2420</v>
      </c>
      <c r="BZ103" s="400">
        <v>2411</v>
      </c>
    </row>
    <row r="104" spans="1:78" x14ac:dyDescent="0.2">
      <c r="A104" s="437"/>
      <c r="B104" s="321" t="s">
        <v>326</v>
      </c>
      <c r="D104" s="438" t="s">
        <v>406</v>
      </c>
      <c r="E104" s="438" t="s">
        <v>406</v>
      </c>
      <c r="F104" s="438" t="s">
        <v>406</v>
      </c>
      <c r="G104" s="438" t="s">
        <v>406</v>
      </c>
      <c r="H104" s="438" t="s">
        <v>406</v>
      </c>
      <c r="I104" s="438" t="s">
        <v>406</v>
      </c>
      <c r="J104" s="438" t="s">
        <v>406</v>
      </c>
      <c r="K104" s="438" t="s">
        <v>406</v>
      </c>
      <c r="L104" s="438" t="s">
        <v>406</v>
      </c>
      <c r="M104" s="438" t="s">
        <v>406</v>
      </c>
      <c r="N104" s="438" t="s">
        <v>406</v>
      </c>
      <c r="O104" s="438" t="s">
        <v>406</v>
      </c>
      <c r="P104" s="438" t="s">
        <v>406</v>
      </c>
      <c r="Q104" s="438" t="s">
        <v>406</v>
      </c>
      <c r="R104" s="438" t="s">
        <v>406</v>
      </c>
      <c r="S104" s="438" t="s">
        <v>406</v>
      </c>
      <c r="T104" s="438" t="s">
        <v>406</v>
      </c>
      <c r="U104" s="438" t="s">
        <v>406</v>
      </c>
      <c r="V104" s="438" t="s">
        <v>406</v>
      </c>
      <c r="W104" s="438" t="s">
        <v>406</v>
      </c>
      <c r="X104" s="438" t="s">
        <v>406</v>
      </c>
      <c r="Y104" s="438" t="s">
        <v>406</v>
      </c>
      <c r="Z104" s="438" t="s">
        <v>406</v>
      </c>
      <c r="AA104" s="438" t="s">
        <v>406</v>
      </c>
      <c r="AB104" s="438" t="s">
        <v>406</v>
      </c>
      <c r="AC104" s="438" t="s">
        <v>406</v>
      </c>
      <c r="AD104" s="438" t="s">
        <v>406</v>
      </c>
      <c r="AE104" s="438" t="s">
        <v>406</v>
      </c>
      <c r="AF104" s="438" t="s">
        <v>406</v>
      </c>
      <c r="AG104" s="438" t="s">
        <v>406</v>
      </c>
      <c r="AH104" s="403">
        <v>1204</v>
      </c>
      <c r="AI104" s="403">
        <v>1210</v>
      </c>
      <c r="AJ104" s="403">
        <v>1201</v>
      </c>
      <c r="AK104" s="403">
        <v>1265</v>
      </c>
      <c r="AL104" s="403">
        <v>1306</v>
      </c>
      <c r="AM104" s="403">
        <v>1244</v>
      </c>
      <c r="AN104" s="403">
        <v>1234</v>
      </c>
      <c r="AO104" s="403">
        <v>1285</v>
      </c>
      <c r="AP104" s="403">
        <v>1300</v>
      </c>
      <c r="AQ104" s="403">
        <v>1358</v>
      </c>
      <c r="AR104" s="403">
        <v>1460</v>
      </c>
      <c r="AS104" s="403">
        <v>1564</v>
      </c>
      <c r="AT104" s="403">
        <v>1691</v>
      </c>
      <c r="AU104" s="403">
        <v>1874</v>
      </c>
      <c r="AV104" s="403">
        <v>2085</v>
      </c>
      <c r="AW104" s="403">
        <v>2248</v>
      </c>
      <c r="AX104" s="403">
        <v>2411</v>
      </c>
      <c r="AY104" s="403">
        <v>2526</v>
      </c>
      <c r="AZ104" s="403">
        <v>2568</v>
      </c>
      <c r="BA104" s="403">
        <v>2624</v>
      </c>
      <c r="BB104" s="403">
        <v>2626</v>
      </c>
      <c r="BC104" s="439">
        <v>2664</v>
      </c>
      <c r="BD104" s="403">
        <v>2720</v>
      </c>
      <c r="BE104" s="403">
        <v>2753</v>
      </c>
      <c r="BF104" s="403">
        <v>2773</v>
      </c>
      <c r="BG104" s="403">
        <v>2778</v>
      </c>
      <c r="BH104" s="403">
        <v>2770</v>
      </c>
      <c r="BI104" s="403">
        <v>2721</v>
      </c>
      <c r="BJ104" s="403">
        <v>2677</v>
      </c>
      <c r="BK104" s="403">
        <v>2636</v>
      </c>
      <c r="BL104" s="403">
        <v>2678</v>
      </c>
      <c r="BM104" s="403">
        <v>2621</v>
      </c>
      <c r="BN104" s="403">
        <v>2597</v>
      </c>
      <c r="BO104" s="403">
        <v>2572</v>
      </c>
      <c r="BP104" s="403">
        <v>2506</v>
      </c>
      <c r="BQ104" s="403">
        <v>2445</v>
      </c>
      <c r="BR104" s="403">
        <v>2502</v>
      </c>
      <c r="BS104" s="403">
        <v>2505</v>
      </c>
      <c r="BT104" s="403">
        <v>2434</v>
      </c>
      <c r="BU104" s="403">
        <v>2334</v>
      </c>
      <c r="BV104" s="403">
        <v>2391</v>
      </c>
      <c r="BW104" s="403">
        <v>2391</v>
      </c>
      <c r="BX104" s="403">
        <v>2400</v>
      </c>
      <c r="BY104" s="403">
        <v>2393</v>
      </c>
      <c r="BZ104" s="404">
        <v>2386</v>
      </c>
    </row>
    <row r="105" spans="1:78" x14ac:dyDescent="0.2">
      <c r="A105" s="437"/>
      <c r="B105" s="321" t="s">
        <v>325</v>
      </c>
      <c r="D105" s="438" t="s">
        <v>406</v>
      </c>
      <c r="E105" s="438" t="s">
        <v>406</v>
      </c>
      <c r="F105" s="438" t="s">
        <v>406</v>
      </c>
      <c r="G105" s="438" t="s">
        <v>406</v>
      </c>
      <c r="H105" s="438" t="s">
        <v>406</v>
      </c>
      <c r="I105" s="438" t="s">
        <v>406</v>
      </c>
      <c r="J105" s="438" t="s">
        <v>406</v>
      </c>
      <c r="K105" s="438" t="s">
        <v>406</v>
      </c>
      <c r="L105" s="438" t="s">
        <v>406</v>
      </c>
      <c r="M105" s="438" t="s">
        <v>406</v>
      </c>
      <c r="N105" s="438" t="s">
        <v>406</v>
      </c>
      <c r="O105" s="438" t="s">
        <v>406</v>
      </c>
      <c r="P105" s="438" t="s">
        <v>406</v>
      </c>
      <c r="Q105" s="438" t="s">
        <v>406</v>
      </c>
      <c r="R105" s="438" t="s">
        <v>406</v>
      </c>
      <c r="S105" s="438" t="s">
        <v>406</v>
      </c>
      <c r="T105" s="438" t="s">
        <v>406</v>
      </c>
      <c r="U105" s="438" t="s">
        <v>406</v>
      </c>
      <c r="V105" s="438" t="s">
        <v>406</v>
      </c>
      <c r="W105" s="438" t="s">
        <v>406</v>
      </c>
      <c r="X105" s="438" t="s">
        <v>406</v>
      </c>
      <c r="Y105" s="438" t="s">
        <v>406</v>
      </c>
      <c r="Z105" s="438" t="s">
        <v>406</v>
      </c>
      <c r="AA105" s="438" t="s">
        <v>406</v>
      </c>
      <c r="AB105" s="438" t="s">
        <v>406</v>
      </c>
      <c r="AC105" s="438" t="s">
        <v>406</v>
      </c>
      <c r="AD105" s="438" t="s">
        <v>406</v>
      </c>
      <c r="AE105" s="438" t="s">
        <v>406</v>
      </c>
      <c r="AF105" s="438" t="s">
        <v>406</v>
      </c>
      <c r="AG105" s="438" t="s">
        <v>406</v>
      </c>
      <c r="AH105" s="403">
        <v>49</v>
      </c>
      <c r="AI105" s="403">
        <v>61</v>
      </c>
      <c r="AJ105" s="403">
        <v>68</v>
      </c>
      <c r="AK105" s="403">
        <v>75</v>
      </c>
      <c r="AL105" s="403">
        <v>80</v>
      </c>
      <c r="AM105" s="403">
        <v>88</v>
      </c>
      <c r="AN105" s="403">
        <v>104</v>
      </c>
      <c r="AO105" s="403">
        <v>123</v>
      </c>
      <c r="AP105" s="403">
        <v>146</v>
      </c>
      <c r="AQ105" s="403">
        <v>173</v>
      </c>
      <c r="AR105" s="403">
        <v>201</v>
      </c>
      <c r="AS105" s="403">
        <v>234</v>
      </c>
      <c r="AT105" s="403">
        <v>269</v>
      </c>
      <c r="AU105" s="403">
        <v>298</v>
      </c>
      <c r="AV105" s="403">
        <v>323</v>
      </c>
      <c r="AW105" s="403">
        <v>346</v>
      </c>
      <c r="AX105" s="403">
        <v>354</v>
      </c>
      <c r="AY105" s="403">
        <v>322</v>
      </c>
      <c r="AZ105" s="403">
        <v>250</v>
      </c>
      <c r="BA105" s="403">
        <v>189</v>
      </c>
      <c r="BB105" s="403">
        <v>123</v>
      </c>
      <c r="BC105" s="403">
        <v>67</v>
      </c>
      <c r="BD105" s="403">
        <v>47</v>
      </c>
      <c r="BE105" s="403">
        <v>43</v>
      </c>
      <c r="BF105" s="403">
        <v>41</v>
      </c>
      <c r="BG105" s="403">
        <v>41</v>
      </c>
      <c r="BH105" s="403">
        <v>42</v>
      </c>
      <c r="BI105" s="403">
        <v>42</v>
      </c>
      <c r="BJ105" s="403">
        <v>42</v>
      </c>
      <c r="BK105" s="403">
        <v>42</v>
      </c>
      <c r="BL105" s="403">
        <v>41</v>
      </c>
      <c r="BM105" s="403">
        <v>40</v>
      </c>
      <c r="BN105" s="403">
        <v>39</v>
      </c>
      <c r="BO105" s="403">
        <v>36</v>
      </c>
      <c r="BP105" s="403">
        <v>34</v>
      </c>
      <c r="BQ105" s="403">
        <v>31</v>
      </c>
      <c r="BR105" s="403">
        <v>29</v>
      </c>
      <c r="BS105" s="403">
        <v>38</v>
      </c>
      <c r="BT105" s="403">
        <v>35</v>
      </c>
      <c r="BU105" s="403">
        <v>33</v>
      </c>
      <c r="BV105" s="403">
        <v>31</v>
      </c>
      <c r="BW105" s="403">
        <v>30</v>
      </c>
      <c r="BX105" s="403">
        <v>28</v>
      </c>
      <c r="BY105" s="403">
        <v>26</v>
      </c>
      <c r="BZ105" s="404">
        <v>25</v>
      </c>
    </row>
    <row r="106" spans="1:78" s="230" customFormat="1" ht="15.75" x14ac:dyDescent="0.25">
      <c r="A106" s="437"/>
      <c r="B106" s="434"/>
      <c r="C106" s="349"/>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c r="AH106" s="403"/>
      <c r="AI106" s="403"/>
      <c r="AJ106" s="403"/>
      <c r="AK106" s="403"/>
      <c r="AL106" s="403"/>
      <c r="AM106" s="403"/>
      <c r="AN106" s="403"/>
      <c r="AO106" s="403"/>
      <c r="AP106" s="403"/>
      <c r="AQ106" s="403"/>
      <c r="AR106" s="403"/>
      <c r="AS106" s="403"/>
      <c r="AT106" s="403"/>
      <c r="AU106" s="403"/>
      <c r="AV106" s="403"/>
      <c r="AW106" s="403"/>
      <c r="AX106" s="403"/>
      <c r="AY106" s="403"/>
      <c r="AZ106" s="403"/>
      <c r="BA106" s="403"/>
      <c r="BB106" s="403"/>
      <c r="BC106" s="403"/>
      <c r="BD106" s="403"/>
      <c r="BE106" s="403"/>
      <c r="BF106" s="403"/>
      <c r="BG106" s="403"/>
      <c r="BH106" s="403"/>
      <c r="BI106" s="403"/>
      <c r="BJ106" s="403"/>
      <c r="BK106" s="403"/>
      <c r="BL106" s="403"/>
      <c r="BM106" s="403"/>
      <c r="BN106" s="403"/>
      <c r="BO106" s="403"/>
      <c r="BP106" s="403"/>
      <c r="BQ106" s="403"/>
      <c r="BR106" s="403"/>
      <c r="BS106" s="403"/>
      <c r="BT106" s="403"/>
      <c r="BU106" s="403"/>
      <c r="BV106" s="403"/>
      <c r="BW106" s="403"/>
      <c r="BX106" s="403"/>
      <c r="BY106" s="403"/>
      <c r="BZ106" s="404"/>
    </row>
    <row r="107" spans="1:78" s="230" customFormat="1" ht="15.75" x14ac:dyDescent="0.25">
      <c r="A107" s="349"/>
      <c r="B107" s="317" t="s">
        <v>142</v>
      </c>
      <c r="C107" s="349"/>
      <c r="D107" s="399">
        <v>0</v>
      </c>
      <c r="E107" s="399">
        <v>0</v>
      </c>
      <c r="F107" s="399">
        <v>0</v>
      </c>
      <c r="G107" s="399">
        <v>0</v>
      </c>
      <c r="H107" s="399">
        <v>0</v>
      </c>
      <c r="I107" s="399">
        <v>0</v>
      </c>
      <c r="J107" s="399">
        <v>0</v>
      </c>
      <c r="K107" s="399">
        <v>0</v>
      </c>
      <c r="L107" s="399">
        <v>0</v>
      </c>
      <c r="M107" s="399">
        <v>0</v>
      </c>
      <c r="N107" s="399">
        <v>0</v>
      </c>
      <c r="O107" s="399">
        <v>0</v>
      </c>
      <c r="P107" s="399">
        <v>0</v>
      </c>
      <c r="Q107" s="399">
        <v>0</v>
      </c>
      <c r="R107" s="399">
        <v>0</v>
      </c>
      <c r="S107" s="399">
        <v>0</v>
      </c>
      <c r="T107" s="399">
        <v>0</v>
      </c>
      <c r="U107" s="399">
        <v>0</v>
      </c>
      <c r="V107" s="399">
        <v>0</v>
      </c>
      <c r="W107" s="399">
        <v>0</v>
      </c>
      <c r="X107" s="399">
        <v>0</v>
      </c>
      <c r="Y107" s="399">
        <v>0</v>
      </c>
      <c r="Z107" s="399">
        <v>0</v>
      </c>
      <c r="AA107" s="399">
        <v>0</v>
      </c>
      <c r="AB107" s="399">
        <v>0</v>
      </c>
      <c r="AC107" s="399">
        <v>0</v>
      </c>
      <c r="AD107" s="399">
        <v>0</v>
      </c>
      <c r="AE107" s="399">
        <v>0</v>
      </c>
      <c r="AF107" s="399">
        <v>0</v>
      </c>
      <c r="AG107" s="399">
        <v>0</v>
      </c>
      <c r="AH107" s="399">
        <v>0</v>
      </c>
      <c r="AI107" s="399">
        <v>0</v>
      </c>
      <c r="AJ107" s="399">
        <v>0</v>
      </c>
      <c r="AK107" s="399">
        <v>0</v>
      </c>
      <c r="AL107" s="399">
        <v>0</v>
      </c>
      <c r="AM107" s="399">
        <v>0</v>
      </c>
      <c r="AN107" s="399">
        <v>0</v>
      </c>
      <c r="AO107" s="399">
        <v>0</v>
      </c>
      <c r="AP107" s="399">
        <v>0</v>
      </c>
      <c r="AQ107" s="399">
        <v>0</v>
      </c>
      <c r="AR107" s="399">
        <v>0</v>
      </c>
      <c r="AS107" s="399">
        <v>0</v>
      </c>
      <c r="AT107" s="399">
        <v>0</v>
      </c>
      <c r="AU107" s="399">
        <v>0</v>
      </c>
      <c r="AV107" s="399">
        <v>0</v>
      </c>
      <c r="AW107" s="399">
        <v>0</v>
      </c>
      <c r="AX107" s="399">
        <v>0</v>
      </c>
      <c r="AY107" s="399">
        <v>0</v>
      </c>
      <c r="AZ107" s="399">
        <v>0</v>
      </c>
      <c r="BA107" s="399">
        <v>0</v>
      </c>
      <c r="BB107" s="399">
        <v>0</v>
      </c>
      <c r="BC107" s="399">
        <v>0</v>
      </c>
      <c r="BD107" s="399">
        <v>0</v>
      </c>
      <c r="BE107" s="399">
        <v>0</v>
      </c>
      <c r="BF107" s="399">
        <v>0</v>
      </c>
      <c r="BG107" s="399">
        <v>0</v>
      </c>
      <c r="BH107" s="399">
        <v>0</v>
      </c>
      <c r="BI107" s="399">
        <v>0</v>
      </c>
      <c r="BJ107" s="399">
        <v>0</v>
      </c>
      <c r="BK107" s="399">
        <v>0</v>
      </c>
      <c r="BL107" s="399">
        <v>136</v>
      </c>
      <c r="BM107" s="399">
        <v>391</v>
      </c>
      <c r="BN107" s="399">
        <v>579</v>
      </c>
      <c r="BO107" s="399">
        <v>811</v>
      </c>
      <c r="BP107" s="399">
        <v>1365</v>
      </c>
      <c r="BQ107" s="399">
        <v>1912</v>
      </c>
      <c r="BR107" s="399">
        <v>2235</v>
      </c>
      <c r="BS107" s="399">
        <v>2356</v>
      </c>
      <c r="BT107" s="399">
        <v>2357</v>
      </c>
      <c r="BU107" s="399">
        <v>2288</v>
      </c>
      <c r="BV107" s="399">
        <v>2355</v>
      </c>
      <c r="BW107" s="399">
        <v>2359</v>
      </c>
      <c r="BX107" s="399">
        <v>2371</v>
      </c>
      <c r="BY107" s="399">
        <v>2367</v>
      </c>
      <c r="BZ107" s="400">
        <v>2362</v>
      </c>
    </row>
    <row r="108" spans="1:78" x14ac:dyDescent="0.2">
      <c r="B108" s="120" t="s">
        <v>467</v>
      </c>
      <c r="D108" s="403">
        <v>0</v>
      </c>
      <c r="E108" s="403">
        <v>0</v>
      </c>
      <c r="F108" s="403">
        <v>0</v>
      </c>
      <c r="G108" s="403">
        <v>0</v>
      </c>
      <c r="H108" s="403">
        <v>0</v>
      </c>
      <c r="I108" s="403">
        <v>0</v>
      </c>
      <c r="J108" s="403">
        <v>0</v>
      </c>
      <c r="K108" s="403">
        <v>0</v>
      </c>
      <c r="L108" s="403">
        <v>0</v>
      </c>
      <c r="M108" s="403">
        <v>0</v>
      </c>
      <c r="N108" s="403">
        <v>0</v>
      </c>
      <c r="O108" s="403">
        <v>0</v>
      </c>
      <c r="P108" s="403">
        <v>0</v>
      </c>
      <c r="Q108" s="403">
        <v>0</v>
      </c>
      <c r="R108" s="403">
        <v>0</v>
      </c>
      <c r="S108" s="403">
        <v>0</v>
      </c>
      <c r="T108" s="403">
        <v>0</v>
      </c>
      <c r="U108" s="403">
        <v>0</v>
      </c>
      <c r="V108" s="403">
        <v>0</v>
      </c>
      <c r="W108" s="403">
        <v>0</v>
      </c>
      <c r="X108" s="403">
        <v>0</v>
      </c>
      <c r="Y108" s="403">
        <v>0</v>
      </c>
      <c r="Z108" s="403">
        <v>0</v>
      </c>
      <c r="AA108" s="403">
        <v>0</v>
      </c>
      <c r="AB108" s="403">
        <v>0</v>
      </c>
      <c r="AC108" s="403">
        <v>0</v>
      </c>
      <c r="AD108" s="403">
        <v>0</v>
      </c>
      <c r="AE108" s="403">
        <v>0</v>
      </c>
      <c r="AF108" s="403">
        <v>0</v>
      </c>
      <c r="AG108" s="403">
        <v>0</v>
      </c>
      <c r="AH108" s="403">
        <v>0</v>
      </c>
      <c r="AI108" s="403">
        <v>0</v>
      </c>
      <c r="AJ108" s="403">
        <v>0</v>
      </c>
      <c r="AK108" s="403">
        <v>0</v>
      </c>
      <c r="AL108" s="403">
        <v>0</v>
      </c>
      <c r="AM108" s="403">
        <v>0</v>
      </c>
      <c r="AN108" s="403">
        <v>0</v>
      </c>
      <c r="AO108" s="403">
        <v>0</v>
      </c>
      <c r="AP108" s="403">
        <v>0</v>
      </c>
      <c r="AQ108" s="403">
        <v>0</v>
      </c>
      <c r="AR108" s="403">
        <v>0</v>
      </c>
      <c r="AS108" s="403">
        <v>0</v>
      </c>
      <c r="AT108" s="403">
        <v>0</v>
      </c>
      <c r="AU108" s="403">
        <v>0</v>
      </c>
      <c r="AV108" s="403">
        <v>0</v>
      </c>
      <c r="AW108" s="403">
        <v>0</v>
      </c>
      <c r="AX108" s="403">
        <v>0</v>
      </c>
      <c r="AY108" s="403">
        <v>0</v>
      </c>
      <c r="AZ108" s="403">
        <v>0</v>
      </c>
      <c r="BA108" s="403">
        <v>0</v>
      </c>
      <c r="BB108" s="403">
        <v>0</v>
      </c>
      <c r="BC108" s="403">
        <v>0</v>
      </c>
      <c r="BD108" s="403">
        <v>0</v>
      </c>
      <c r="BE108" s="403">
        <v>0</v>
      </c>
      <c r="BF108" s="403">
        <v>0</v>
      </c>
      <c r="BG108" s="403">
        <v>0</v>
      </c>
      <c r="BH108" s="403">
        <v>0</v>
      </c>
      <c r="BI108" s="403">
        <v>0</v>
      </c>
      <c r="BJ108" s="403">
        <v>0</v>
      </c>
      <c r="BK108" s="403">
        <v>0</v>
      </c>
      <c r="BL108" s="403">
        <v>65</v>
      </c>
      <c r="BM108" s="403">
        <v>167</v>
      </c>
      <c r="BN108" s="403">
        <v>237</v>
      </c>
      <c r="BO108" s="403">
        <v>321</v>
      </c>
      <c r="BP108" s="403">
        <v>467</v>
      </c>
      <c r="BQ108" s="403">
        <v>672</v>
      </c>
      <c r="BR108" s="403">
        <v>755</v>
      </c>
      <c r="BS108" s="403">
        <v>814</v>
      </c>
      <c r="BT108" s="403">
        <v>862</v>
      </c>
      <c r="BU108" s="403">
        <v>864</v>
      </c>
      <c r="BV108" s="403">
        <v>845</v>
      </c>
      <c r="BW108" s="403">
        <v>833</v>
      </c>
      <c r="BX108" s="403">
        <v>824</v>
      </c>
      <c r="BY108" s="403">
        <v>808</v>
      </c>
      <c r="BZ108" s="404">
        <v>792</v>
      </c>
    </row>
    <row r="109" spans="1:78" x14ac:dyDescent="0.2">
      <c r="B109" s="407" t="s">
        <v>304</v>
      </c>
      <c r="D109" s="403">
        <v>0</v>
      </c>
      <c r="E109" s="403">
        <v>0</v>
      </c>
      <c r="F109" s="403">
        <v>0</v>
      </c>
      <c r="G109" s="403">
        <v>0</v>
      </c>
      <c r="H109" s="403">
        <v>0</v>
      </c>
      <c r="I109" s="403">
        <v>0</v>
      </c>
      <c r="J109" s="403">
        <v>0</v>
      </c>
      <c r="K109" s="403">
        <v>0</v>
      </c>
      <c r="L109" s="403">
        <v>0</v>
      </c>
      <c r="M109" s="403">
        <v>0</v>
      </c>
      <c r="N109" s="403">
        <v>0</v>
      </c>
      <c r="O109" s="403">
        <v>0</v>
      </c>
      <c r="P109" s="403">
        <v>0</v>
      </c>
      <c r="Q109" s="403">
        <v>0</v>
      </c>
      <c r="R109" s="403">
        <v>0</v>
      </c>
      <c r="S109" s="403">
        <v>0</v>
      </c>
      <c r="T109" s="403">
        <v>0</v>
      </c>
      <c r="U109" s="403">
        <v>0</v>
      </c>
      <c r="V109" s="403">
        <v>0</v>
      </c>
      <c r="W109" s="403">
        <v>0</v>
      </c>
      <c r="X109" s="403">
        <v>0</v>
      </c>
      <c r="Y109" s="403">
        <v>0</v>
      </c>
      <c r="Z109" s="403">
        <v>0</v>
      </c>
      <c r="AA109" s="403">
        <v>0</v>
      </c>
      <c r="AB109" s="403">
        <v>0</v>
      </c>
      <c r="AC109" s="403">
        <v>0</v>
      </c>
      <c r="AD109" s="403">
        <v>0</v>
      </c>
      <c r="AE109" s="403">
        <v>0</v>
      </c>
      <c r="AF109" s="403">
        <v>0</v>
      </c>
      <c r="AG109" s="403">
        <v>0</v>
      </c>
      <c r="AH109" s="403">
        <v>0</v>
      </c>
      <c r="AI109" s="403">
        <v>0</v>
      </c>
      <c r="AJ109" s="403">
        <v>0</v>
      </c>
      <c r="AK109" s="403">
        <v>0</v>
      </c>
      <c r="AL109" s="403">
        <v>0</v>
      </c>
      <c r="AM109" s="403">
        <v>0</v>
      </c>
      <c r="AN109" s="403">
        <v>0</v>
      </c>
      <c r="AO109" s="403">
        <v>0</v>
      </c>
      <c r="AP109" s="403">
        <v>0</v>
      </c>
      <c r="AQ109" s="403">
        <v>0</v>
      </c>
      <c r="AR109" s="403">
        <v>0</v>
      </c>
      <c r="AS109" s="403">
        <v>0</v>
      </c>
      <c r="AT109" s="403">
        <v>0</v>
      </c>
      <c r="AU109" s="403">
        <v>0</v>
      </c>
      <c r="AV109" s="403">
        <v>0</v>
      </c>
      <c r="AW109" s="403">
        <v>0</v>
      </c>
      <c r="AX109" s="403">
        <v>0</v>
      </c>
      <c r="AY109" s="403">
        <v>0</v>
      </c>
      <c r="AZ109" s="403">
        <v>0</v>
      </c>
      <c r="BA109" s="403">
        <v>0</v>
      </c>
      <c r="BB109" s="403">
        <v>0</v>
      </c>
      <c r="BC109" s="403">
        <v>0</v>
      </c>
      <c r="BD109" s="403">
        <v>0</v>
      </c>
      <c r="BE109" s="403">
        <v>0</v>
      </c>
      <c r="BF109" s="403">
        <v>0</v>
      </c>
      <c r="BG109" s="403">
        <v>0</v>
      </c>
      <c r="BH109" s="403">
        <v>0</v>
      </c>
      <c r="BI109" s="403">
        <v>0</v>
      </c>
      <c r="BJ109" s="403">
        <v>0</v>
      </c>
      <c r="BK109" s="403">
        <v>0</v>
      </c>
      <c r="BL109" s="403">
        <v>62</v>
      </c>
      <c r="BM109" s="403">
        <v>124</v>
      </c>
      <c r="BN109" s="403">
        <v>135</v>
      </c>
      <c r="BO109" s="403">
        <v>138</v>
      </c>
      <c r="BP109" s="403">
        <v>156</v>
      </c>
      <c r="BQ109" s="403">
        <v>133</v>
      </c>
      <c r="BR109" s="403">
        <v>118</v>
      </c>
      <c r="BS109" s="403">
        <v>91</v>
      </c>
      <c r="BT109" s="403">
        <v>88</v>
      </c>
      <c r="BU109" s="403">
        <v>81</v>
      </c>
      <c r="BV109" s="403">
        <v>69</v>
      </c>
      <c r="BW109" s="403">
        <v>68</v>
      </c>
      <c r="BX109" s="403">
        <v>69</v>
      </c>
      <c r="BY109" s="403">
        <v>70</v>
      </c>
      <c r="BZ109" s="404">
        <v>71</v>
      </c>
    </row>
    <row r="110" spans="1:78" x14ac:dyDescent="0.2">
      <c r="B110" s="407" t="s">
        <v>468</v>
      </c>
      <c r="D110" s="403">
        <v>0</v>
      </c>
      <c r="E110" s="403">
        <v>0</v>
      </c>
      <c r="F110" s="403">
        <v>0</v>
      </c>
      <c r="G110" s="403">
        <v>0</v>
      </c>
      <c r="H110" s="403">
        <v>0</v>
      </c>
      <c r="I110" s="403">
        <v>0</v>
      </c>
      <c r="J110" s="403">
        <v>0</v>
      </c>
      <c r="K110" s="403">
        <v>0</v>
      </c>
      <c r="L110" s="403">
        <v>0</v>
      </c>
      <c r="M110" s="403">
        <v>0</v>
      </c>
      <c r="N110" s="403">
        <v>0</v>
      </c>
      <c r="O110" s="403">
        <v>0</v>
      </c>
      <c r="P110" s="403">
        <v>0</v>
      </c>
      <c r="Q110" s="403">
        <v>0</v>
      </c>
      <c r="R110" s="403">
        <v>0</v>
      </c>
      <c r="S110" s="403">
        <v>0</v>
      </c>
      <c r="T110" s="403">
        <v>0</v>
      </c>
      <c r="U110" s="403">
        <v>0</v>
      </c>
      <c r="V110" s="403">
        <v>0</v>
      </c>
      <c r="W110" s="403">
        <v>0</v>
      </c>
      <c r="X110" s="403">
        <v>0</v>
      </c>
      <c r="Y110" s="403">
        <v>0</v>
      </c>
      <c r="Z110" s="403">
        <v>0</v>
      </c>
      <c r="AA110" s="403">
        <v>0</v>
      </c>
      <c r="AB110" s="403">
        <v>0</v>
      </c>
      <c r="AC110" s="403">
        <v>0</v>
      </c>
      <c r="AD110" s="403">
        <v>0</v>
      </c>
      <c r="AE110" s="403">
        <v>0</v>
      </c>
      <c r="AF110" s="403">
        <v>0</v>
      </c>
      <c r="AG110" s="403">
        <v>0</v>
      </c>
      <c r="AH110" s="403">
        <v>0</v>
      </c>
      <c r="AI110" s="403">
        <v>0</v>
      </c>
      <c r="AJ110" s="403">
        <v>0</v>
      </c>
      <c r="AK110" s="403">
        <v>0</v>
      </c>
      <c r="AL110" s="403">
        <v>0</v>
      </c>
      <c r="AM110" s="403">
        <v>0</v>
      </c>
      <c r="AN110" s="403">
        <v>0</v>
      </c>
      <c r="AO110" s="403">
        <v>0</v>
      </c>
      <c r="AP110" s="403">
        <v>0</v>
      </c>
      <c r="AQ110" s="403">
        <v>0</v>
      </c>
      <c r="AR110" s="403">
        <v>0</v>
      </c>
      <c r="AS110" s="403">
        <v>0</v>
      </c>
      <c r="AT110" s="403">
        <v>0</v>
      </c>
      <c r="AU110" s="403">
        <v>0</v>
      </c>
      <c r="AV110" s="403">
        <v>0</v>
      </c>
      <c r="AW110" s="403">
        <v>0</v>
      </c>
      <c r="AX110" s="403">
        <v>0</v>
      </c>
      <c r="AY110" s="403">
        <v>0</v>
      </c>
      <c r="AZ110" s="403">
        <v>0</v>
      </c>
      <c r="BA110" s="403">
        <v>0</v>
      </c>
      <c r="BB110" s="403">
        <v>0</v>
      </c>
      <c r="BC110" s="403">
        <v>0</v>
      </c>
      <c r="BD110" s="403">
        <v>0</v>
      </c>
      <c r="BE110" s="403">
        <v>0</v>
      </c>
      <c r="BF110" s="403">
        <v>0</v>
      </c>
      <c r="BG110" s="403">
        <v>0</v>
      </c>
      <c r="BH110" s="403">
        <v>0</v>
      </c>
      <c r="BI110" s="403">
        <v>0</v>
      </c>
      <c r="BJ110" s="403">
        <v>0</v>
      </c>
      <c r="BK110" s="403">
        <v>0</v>
      </c>
      <c r="BL110" s="403">
        <v>1</v>
      </c>
      <c r="BM110" s="403">
        <v>12</v>
      </c>
      <c r="BN110" s="403">
        <v>75</v>
      </c>
      <c r="BO110" s="403">
        <v>120</v>
      </c>
      <c r="BP110" s="403">
        <v>119</v>
      </c>
      <c r="BQ110" s="403">
        <v>112</v>
      </c>
      <c r="BR110" s="403">
        <v>35</v>
      </c>
      <c r="BS110" s="403">
        <v>16</v>
      </c>
      <c r="BT110" s="403">
        <v>20</v>
      </c>
      <c r="BU110" s="403">
        <v>23</v>
      </c>
      <c r="BV110" s="403">
        <v>20</v>
      </c>
      <c r="BW110" s="403">
        <v>18</v>
      </c>
      <c r="BX110" s="403">
        <v>17</v>
      </c>
      <c r="BY110" s="403">
        <v>16</v>
      </c>
      <c r="BZ110" s="404">
        <v>15</v>
      </c>
    </row>
    <row r="111" spans="1:78" x14ac:dyDescent="0.2">
      <c r="B111" s="407" t="s">
        <v>306</v>
      </c>
      <c r="D111" s="403">
        <v>0</v>
      </c>
      <c r="E111" s="403">
        <v>0</v>
      </c>
      <c r="F111" s="403">
        <v>0</v>
      </c>
      <c r="G111" s="403">
        <v>0</v>
      </c>
      <c r="H111" s="403">
        <v>0</v>
      </c>
      <c r="I111" s="403">
        <v>0</v>
      </c>
      <c r="J111" s="403">
        <v>0</v>
      </c>
      <c r="K111" s="403">
        <v>0</v>
      </c>
      <c r="L111" s="403">
        <v>0</v>
      </c>
      <c r="M111" s="403">
        <v>0</v>
      </c>
      <c r="N111" s="403">
        <v>0</v>
      </c>
      <c r="O111" s="403">
        <v>0</v>
      </c>
      <c r="P111" s="403">
        <v>0</v>
      </c>
      <c r="Q111" s="403">
        <v>0</v>
      </c>
      <c r="R111" s="403">
        <v>0</v>
      </c>
      <c r="S111" s="403">
        <v>0</v>
      </c>
      <c r="T111" s="403">
        <v>0</v>
      </c>
      <c r="U111" s="403">
        <v>0</v>
      </c>
      <c r="V111" s="403">
        <v>0</v>
      </c>
      <c r="W111" s="403">
        <v>0</v>
      </c>
      <c r="X111" s="403">
        <v>0</v>
      </c>
      <c r="Y111" s="403">
        <v>0</v>
      </c>
      <c r="Z111" s="403">
        <v>0</v>
      </c>
      <c r="AA111" s="403">
        <v>0</v>
      </c>
      <c r="AB111" s="403">
        <v>0</v>
      </c>
      <c r="AC111" s="403">
        <v>0</v>
      </c>
      <c r="AD111" s="403">
        <v>0</v>
      </c>
      <c r="AE111" s="403">
        <v>0</v>
      </c>
      <c r="AF111" s="403">
        <v>0</v>
      </c>
      <c r="AG111" s="403">
        <v>0</v>
      </c>
      <c r="AH111" s="403">
        <v>0</v>
      </c>
      <c r="AI111" s="403">
        <v>0</v>
      </c>
      <c r="AJ111" s="403">
        <v>0</v>
      </c>
      <c r="AK111" s="403">
        <v>0</v>
      </c>
      <c r="AL111" s="403">
        <v>0</v>
      </c>
      <c r="AM111" s="403">
        <v>0</v>
      </c>
      <c r="AN111" s="403">
        <v>0</v>
      </c>
      <c r="AO111" s="403">
        <v>0</v>
      </c>
      <c r="AP111" s="403">
        <v>0</v>
      </c>
      <c r="AQ111" s="403">
        <v>0</v>
      </c>
      <c r="AR111" s="403">
        <v>0</v>
      </c>
      <c r="AS111" s="403">
        <v>0</v>
      </c>
      <c r="AT111" s="403">
        <v>0</v>
      </c>
      <c r="AU111" s="403">
        <v>0</v>
      </c>
      <c r="AV111" s="403">
        <v>0</v>
      </c>
      <c r="AW111" s="403">
        <v>0</v>
      </c>
      <c r="AX111" s="403">
        <v>0</v>
      </c>
      <c r="AY111" s="403">
        <v>0</v>
      </c>
      <c r="AZ111" s="403">
        <v>0</v>
      </c>
      <c r="BA111" s="403">
        <v>0</v>
      </c>
      <c r="BB111" s="403">
        <v>0</v>
      </c>
      <c r="BC111" s="403">
        <v>0</v>
      </c>
      <c r="BD111" s="403">
        <v>0</v>
      </c>
      <c r="BE111" s="403">
        <v>0</v>
      </c>
      <c r="BF111" s="403">
        <v>0</v>
      </c>
      <c r="BG111" s="403">
        <v>0</v>
      </c>
      <c r="BH111" s="403">
        <v>0</v>
      </c>
      <c r="BI111" s="403">
        <v>0</v>
      </c>
      <c r="BJ111" s="403">
        <v>0</v>
      </c>
      <c r="BK111" s="403">
        <v>0</v>
      </c>
      <c r="BL111" s="403">
        <v>2</v>
      </c>
      <c r="BM111" s="403">
        <v>31</v>
      </c>
      <c r="BN111" s="403">
        <v>27</v>
      </c>
      <c r="BO111" s="403">
        <v>64</v>
      </c>
      <c r="BP111" s="403">
        <v>193</v>
      </c>
      <c r="BQ111" s="403">
        <v>427</v>
      </c>
      <c r="BR111" s="403">
        <v>602</v>
      </c>
      <c r="BS111" s="403">
        <v>707</v>
      </c>
      <c r="BT111" s="403">
        <v>755</v>
      </c>
      <c r="BU111" s="403">
        <v>760</v>
      </c>
      <c r="BV111" s="403">
        <v>756</v>
      </c>
      <c r="BW111" s="403">
        <v>746</v>
      </c>
      <c r="BX111" s="403">
        <v>738</v>
      </c>
      <c r="BY111" s="403">
        <v>722</v>
      </c>
      <c r="BZ111" s="404">
        <v>705</v>
      </c>
    </row>
    <row r="112" spans="1:78" ht="26.25" customHeight="1" x14ac:dyDescent="0.2">
      <c r="B112" s="120" t="s">
        <v>485</v>
      </c>
      <c r="D112" s="403">
        <v>0</v>
      </c>
      <c r="E112" s="403">
        <v>0</v>
      </c>
      <c r="F112" s="403">
        <v>0</v>
      </c>
      <c r="G112" s="403">
        <v>0</v>
      </c>
      <c r="H112" s="403">
        <v>0</v>
      </c>
      <c r="I112" s="403">
        <v>0</v>
      </c>
      <c r="J112" s="403">
        <v>0</v>
      </c>
      <c r="K112" s="403">
        <v>0</v>
      </c>
      <c r="L112" s="403">
        <v>0</v>
      </c>
      <c r="M112" s="403">
        <v>0</v>
      </c>
      <c r="N112" s="403">
        <v>0</v>
      </c>
      <c r="O112" s="403">
        <v>0</v>
      </c>
      <c r="P112" s="403">
        <v>0</v>
      </c>
      <c r="Q112" s="403">
        <v>0</v>
      </c>
      <c r="R112" s="403">
        <v>0</v>
      </c>
      <c r="S112" s="403">
        <v>0</v>
      </c>
      <c r="T112" s="403">
        <v>0</v>
      </c>
      <c r="U112" s="403">
        <v>0</v>
      </c>
      <c r="V112" s="403">
        <v>0</v>
      </c>
      <c r="W112" s="403">
        <v>0</v>
      </c>
      <c r="X112" s="403">
        <v>0</v>
      </c>
      <c r="Y112" s="403">
        <v>0</v>
      </c>
      <c r="Z112" s="403">
        <v>0</v>
      </c>
      <c r="AA112" s="403">
        <v>0</v>
      </c>
      <c r="AB112" s="403">
        <v>0</v>
      </c>
      <c r="AC112" s="403">
        <v>0</v>
      </c>
      <c r="AD112" s="403">
        <v>0</v>
      </c>
      <c r="AE112" s="403">
        <v>0</v>
      </c>
      <c r="AF112" s="403">
        <v>0</v>
      </c>
      <c r="AG112" s="403">
        <v>0</v>
      </c>
      <c r="AH112" s="403">
        <v>0</v>
      </c>
      <c r="AI112" s="403">
        <v>0</v>
      </c>
      <c r="AJ112" s="403">
        <v>0</v>
      </c>
      <c r="AK112" s="403">
        <v>0</v>
      </c>
      <c r="AL112" s="403">
        <v>0</v>
      </c>
      <c r="AM112" s="403">
        <v>0</v>
      </c>
      <c r="AN112" s="403">
        <v>0</v>
      </c>
      <c r="AO112" s="403">
        <v>0</v>
      </c>
      <c r="AP112" s="403">
        <v>0</v>
      </c>
      <c r="AQ112" s="403">
        <v>0</v>
      </c>
      <c r="AR112" s="403">
        <v>0</v>
      </c>
      <c r="AS112" s="403">
        <v>0</v>
      </c>
      <c r="AT112" s="403">
        <v>0</v>
      </c>
      <c r="AU112" s="403">
        <v>0</v>
      </c>
      <c r="AV112" s="403">
        <v>0</v>
      </c>
      <c r="AW112" s="403">
        <v>0</v>
      </c>
      <c r="AX112" s="403">
        <v>0</v>
      </c>
      <c r="AY112" s="403">
        <v>0</v>
      </c>
      <c r="AZ112" s="403">
        <v>0</v>
      </c>
      <c r="BA112" s="403">
        <v>0</v>
      </c>
      <c r="BB112" s="403">
        <v>0</v>
      </c>
      <c r="BC112" s="403">
        <v>0</v>
      </c>
      <c r="BD112" s="403">
        <v>0</v>
      </c>
      <c r="BE112" s="403">
        <v>0</v>
      </c>
      <c r="BF112" s="403">
        <v>0</v>
      </c>
      <c r="BG112" s="403">
        <v>0</v>
      </c>
      <c r="BH112" s="403">
        <v>0</v>
      </c>
      <c r="BI112" s="403">
        <v>0</v>
      </c>
      <c r="BJ112" s="403">
        <v>0</v>
      </c>
      <c r="BK112" s="403">
        <v>0</v>
      </c>
      <c r="BL112" s="403">
        <v>56</v>
      </c>
      <c r="BM112" s="403">
        <v>168</v>
      </c>
      <c r="BN112" s="403">
        <v>275</v>
      </c>
      <c r="BO112" s="403">
        <v>424</v>
      </c>
      <c r="BP112" s="403">
        <v>784</v>
      </c>
      <c r="BQ112" s="403">
        <v>1116</v>
      </c>
      <c r="BR112" s="403">
        <v>1340</v>
      </c>
      <c r="BS112" s="403">
        <v>1398</v>
      </c>
      <c r="BT112" s="403">
        <v>1357</v>
      </c>
      <c r="BU112" s="403">
        <v>1281</v>
      </c>
      <c r="BV112" s="403">
        <v>1357</v>
      </c>
      <c r="BW112" s="403">
        <v>1364</v>
      </c>
      <c r="BX112" s="403">
        <v>1378</v>
      </c>
      <c r="BY112" s="403">
        <v>1383</v>
      </c>
      <c r="BZ112" s="404">
        <v>1388</v>
      </c>
    </row>
    <row r="113" spans="1:78" x14ac:dyDescent="0.2">
      <c r="B113" s="407" t="s">
        <v>304</v>
      </c>
      <c r="D113" s="403">
        <v>0</v>
      </c>
      <c r="E113" s="403">
        <v>0</v>
      </c>
      <c r="F113" s="403">
        <v>0</v>
      </c>
      <c r="G113" s="403">
        <v>0</v>
      </c>
      <c r="H113" s="403">
        <v>0</v>
      </c>
      <c r="I113" s="403">
        <v>0</v>
      </c>
      <c r="J113" s="403">
        <v>0</v>
      </c>
      <c r="K113" s="403">
        <v>0</v>
      </c>
      <c r="L113" s="403">
        <v>0</v>
      </c>
      <c r="M113" s="403">
        <v>0</v>
      </c>
      <c r="N113" s="403">
        <v>0</v>
      </c>
      <c r="O113" s="403">
        <v>0</v>
      </c>
      <c r="P113" s="403">
        <v>0</v>
      </c>
      <c r="Q113" s="403">
        <v>0</v>
      </c>
      <c r="R113" s="403">
        <v>0</v>
      </c>
      <c r="S113" s="403">
        <v>0</v>
      </c>
      <c r="T113" s="403">
        <v>0</v>
      </c>
      <c r="U113" s="403">
        <v>0</v>
      </c>
      <c r="V113" s="403">
        <v>0</v>
      </c>
      <c r="W113" s="403">
        <v>0</v>
      </c>
      <c r="X113" s="403">
        <v>0</v>
      </c>
      <c r="Y113" s="403">
        <v>0</v>
      </c>
      <c r="Z113" s="403">
        <v>0</v>
      </c>
      <c r="AA113" s="403">
        <v>0</v>
      </c>
      <c r="AB113" s="403">
        <v>0</v>
      </c>
      <c r="AC113" s="403">
        <v>0</v>
      </c>
      <c r="AD113" s="403">
        <v>0</v>
      </c>
      <c r="AE113" s="403">
        <v>0</v>
      </c>
      <c r="AF113" s="403">
        <v>0</v>
      </c>
      <c r="AG113" s="403">
        <v>0</v>
      </c>
      <c r="AH113" s="403">
        <v>0</v>
      </c>
      <c r="AI113" s="403">
        <v>0</v>
      </c>
      <c r="AJ113" s="403">
        <v>0</v>
      </c>
      <c r="AK113" s="403">
        <v>0</v>
      </c>
      <c r="AL113" s="403">
        <v>0</v>
      </c>
      <c r="AM113" s="403">
        <v>0</v>
      </c>
      <c r="AN113" s="403">
        <v>0</v>
      </c>
      <c r="AO113" s="403">
        <v>0</v>
      </c>
      <c r="AP113" s="403">
        <v>0</v>
      </c>
      <c r="AQ113" s="403">
        <v>0</v>
      </c>
      <c r="AR113" s="403">
        <v>0</v>
      </c>
      <c r="AS113" s="403">
        <v>0</v>
      </c>
      <c r="AT113" s="403">
        <v>0</v>
      </c>
      <c r="AU113" s="403">
        <v>0</v>
      </c>
      <c r="AV113" s="403">
        <v>0</v>
      </c>
      <c r="AW113" s="403">
        <v>0</v>
      </c>
      <c r="AX113" s="403">
        <v>0</v>
      </c>
      <c r="AY113" s="403">
        <v>0</v>
      </c>
      <c r="AZ113" s="403">
        <v>0</v>
      </c>
      <c r="BA113" s="403">
        <v>0</v>
      </c>
      <c r="BB113" s="403">
        <v>0</v>
      </c>
      <c r="BC113" s="403">
        <v>0</v>
      </c>
      <c r="BD113" s="403">
        <v>0</v>
      </c>
      <c r="BE113" s="403">
        <v>0</v>
      </c>
      <c r="BF113" s="403">
        <v>0</v>
      </c>
      <c r="BG113" s="403">
        <v>0</v>
      </c>
      <c r="BH113" s="403">
        <v>0</v>
      </c>
      <c r="BI113" s="403">
        <v>0</v>
      </c>
      <c r="BJ113" s="403">
        <v>0</v>
      </c>
      <c r="BK113" s="403">
        <v>0</v>
      </c>
      <c r="BL113" s="403">
        <v>53</v>
      </c>
      <c r="BM113" s="403">
        <v>132</v>
      </c>
      <c r="BN113" s="403">
        <v>181</v>
      </c>
      <c r="BO113" s="403">
        <v>226</v>
      </c>
      <c r="BP113" s="403">
        <v>313</v>
      </c>
      <c r="BQ113" s="403">
        <v>354</v>
      </c>
      <c r="BR113" s="403">
        <v>392</v>
      </c>
      <c r="BS113" s="403">
        <v>295</v>
      </c>
      <c r="BT113" s="403">
        <v>187</v>
      </c>
      <c r="BU113" s="403">
        <v>159</v>
      </c>
      <c r="BV113" s="403">
        <v>171</v>
      </c>
      <c r="BW113" s="403">
        <v>169</v>
      </c>
      <c r="BX113" s="403">
        <v>170</v>
      </c>
      <c r="BY113" s="403">
        <v>171</v>
      </c>
      <c r="BZ113" s="404">
        <v>175</v>
      </c>
    </row>
    <row r="114" spans="1:78" x14ac:dyDescent="0.2">
      <c r="B114" s="407" t="s">
        <v>468</v>
      </c>
      <c r="D114" s="403">
        <v>0</v>
      </c>
      <c r="E114" s="403">
        <v>0</v>
      </c>
      <c r="F114" s="403">
        <v>0</v>
      </c>
      <c r="G114" s="403">
        <v>0</v>
      </c>
      <c r="H114" s="403">
        <v>0</v>
      </c>
      <c r="I114" s="403">
        <v>0</v>
      </c>
      <c r="J114" s="403">
        <v>0</v>
      </c>
      <c r="K114" s="403">
        <v>0</v>
      </c>
      <c r="L114" s="403">
        <v>0</v>
      </c>
      <c r="M114" s="403">
        <v>0</v>
      </c>
      <c r="N114" s="403">
        <v>0</v>
      </c>
      <c r="O114" s="403">
        <v>0</v>
      </c>
      <c r="P114" s="403">
        <v>0</v>
      </c>
      <c r="Q114" s="403">
        <v>0</v>
      </c>
      <c r="R114" s="403">
        <v>0</v>
      </c>
      <c r="S114" s="403">
        <v>0</v>
      </c>
      <c r="T114" s="403">
        <v>0</v>
      </c>
      <c r="U114" s="403">
        <v>0</v>
      </c>
      <c r="V114" s="403">
        <v>0</v>
      </c>
      <c r="W114" s="403">
        <v>0</v>
      </c>
      <c r="X114" s="403">
        <v>0</v>
      </c>
      <c r="Y114" s="403">
        <v>0</v>
      </c>
      <c r="Z114" s="403">
        <v>0</v>
      </c>
      <c r="AA114" s="403">
        <v>0</v>
      </c>
      <c r="AB114" s="403">
        <v>0</v>
      </c>
      <c r="AC114" s="403">
        <v>0</v>
      </c>
      <c r="AD114" s="403">
        <v>0</v>
      </c>
      <c r="AE114" s="403">
        <v>0</v>
      </c>
      <c r="AF114" s="403">
        <v>0</v>
      </c>
      <c r="AG114" s="403">
        <v>0</v>
      </c>
      <c r="AH114" s="403">
        <v>0</v>
      </c>
      <c r="AI114" s="403">
        <v>0</v>
      </c>
      <c r="AJ114" s="403">
        <v>0</v>
      </c>
      <c r="AK114" s="403">
        <v>0</v>
      </c>
      <c r="AL114" s="403">
        <v>0</v>
      </c>
      <c r="AM114" s="403">
        <v>0</v>
      </c>
      <c r="AN114" s="403">
        <v>0</v>
      </c>
      <c r="AO114" s="403">
        <v>0</v>
      </c>
      <c r="AP114" s="403">
        <v>0</v>
      </c>
      <c r="AQ114" s="403">
        <v>0</v>
      </c>
      <c r="AR114" s="403">
        <v>0</v>
      </c>
      <c r="AS114" s="403">
        <v>0</v>
      </c>
      <c r="AT114" s="403">
        <v>0</v>
      </c>
      <c r="AU114" s="403">
        <v>0</v>
      </c>
      <c r="AV114" s="403">
        <v>0</v>
      </c>
      <c r="AW114" s="403">
        <v>0</v>
      </c>
      <c r="AX114" s="403">
        <v>0</v>
      </c>
      <c r="AY114" s="403">
        <v>0</v>
      </c>
      <c r="AZ114" s="403">
        <v>0</v>
      </c>
      <c r="BA114" s="403">
        <v>0</v>
      </c>
      <c r="BB114" s="403">
        <v>0</v>
      </c>
      <c r="BC114" s="403">
        <v>0</v>
      </c>
      <c r="BD114" s="403">
        <v>0</v>
      </c>
      <c r="BE114" s="403">
        <v>0</v>
      </c>
      <c r="BF114" s="403">
        <v>0</v>
      </c>
      <c r="BG114" s="403">
        <v>0</v>
      </c>
      <c r="BH114" s="403">
        <v>0</v>
      </c>
      <c r="BI114" s="403">
        <v>0</v>
      </c>
      <c r="BJ114" s="403">
        <v>0</v>
      </c>
      <c r="BK114" s="403">
        <v>0</v>
      </c>
      <c r="BL114" s="403">
        <v>0</v>
      </c>
      <c r="BM114" s="403">
        <v>8</v>
      </c>
      <c r="BN114" s="403">
        <v>71</v>
      </c>
      <c r="BO114" s="403">
        <v>132</v>
      </c>
      <c r="BP114" s="403">
        <v>285</v>
      </c>
      <c r="BQ114" s="403">
        <v>394</v>
      </c>
      <c r="BR114" s="403">
        <v>414</v>
      </c>
      <c r="BS114" s="403">
        <v>395</v>
      </c>
      <c r="BT114" s="403">
        <v>232</v>
      </c>
      <c r="BU114" s="403">
        <v>212</v>
      </c>
      <c r="BV114" s="403">
        <v>327</v>
      </c>
      <c r="BW114" s="403">
        <v>307</v>
      </c>
      <c r="BX114" s="403">
        <v>288</v>
      </c>
      <c r="BY114" s="403">
        <v>268</v>
      </c>
      <c r="BZ114" s="404">
        <v>249</v>
      </c>
    </row>
    <row r="115" spans="1:78" x14ac:dyDescent="0.2">
      <c r="B115" s="407" t="s">
        <v>306</v>
      </c>
      <c r="D115" s="403">
        <v>0</v>
      </c>
      <c r="E115" s="403">
        <v>0</v>
      </c>
      <c r="F115" s="403">
        <v>0</v>
      </c>
      <c r="G115" s="403">
        <v>0</v>
      </c>
      <c r="H115" s="403">
        <v>0</v>
      </c>
      <c r="I115" s="403">
        <v>0</v>
      </c>
      <c r="J115" s="403">
        <v>0</v>
      </c>
      <c r="K115" s="403">
        <v>0</v>
      </c>
      <c r="L115" s="403">
        <v>0</v>
      </c>
      <c r="M115" s="403">
        <v>0</v>
      </c>
      <c r="N115" s="403">
        <v>0</v>
      </c>
      <c r="O115" s="403">
        <v>0</v>
      </c>
      <c r="P115" s="403">
        <v>0</v>
      </c>
      <c r="Q115" s="403">
        <v>0</v>
      </c>
      <c r="R115" s="403">
        <v>0</v>
      </c>
      <c r="S115" s="403">
        <v>0</v>
      </c>
      <c r="T115" s="403">
        <v>0</v>
      </c>
      <c r="U115" s="403">
        <v>0</v>
      </c>
      <c r="V115" s="403">
        <v>0</v>
      </c>
      <c r="W115" s="403">
        <v>0</v>
      </c>
      <c r="X115" s="403">
        <v>0</v>
      </c>
      <c r="Y115" s="403">
        <v>0</v>
      </c>
      <c r="Z115" s="403">
        <v>0</v>
      </c>
      <c r="AA115" s="403">
        <v>0</v>
      </c>
      <c r="AB115" s="403">
        <v>0</v>
      </c>
      <c r="AC115" s="403">
        <v>0</v>
      </c>
      <c r="AD115" s="403">
        <v>0</v>
      </c>
      <c r="AE115" s="403">
        <v>0</v>
      </c>
      <c r="AF115" s="403">
        <v>0</v>
      </c>
      <c r="AG115" s="403">
        <v>0</v>
      </c>
      <c r="AH115" s="403">
        <v>0</v>
      </c>
      <c r="AI115" s="403">
        <v>0</v>
      </c>
      <c r="AJ115" s="403">
        <v>0</v>
      </c>
      <c r="AK115" s="403">
        <v>0</v>
      </c>
      <c r="AL115" s="403">
        <v>0</v>
      </c>
      <c r="AM115" s="403">
        <v>0</v>
      </c>
      <c r="AN115" s="403">
        <v>0</v>
      </c>
      <c r="AO115" s="403">
        <v>0</v>
      </c>
      <c r="AP115" s="403">
        <v>0</v>
      </c>
      <c r="AQ115" s="403">
        <v>0</v>
      </c>
      <c r="AR115" s="403">
        <v>0</v>
      </c>
      <c r="AS115" s="403">
        <v>0</v>
      </c>
      <c r="AT115" s="403">
        <v>0</v>
      </c>
      <c r="AU115" s="403">
        <v>0</v>
      </c>
      <c r="AV115" s="403">
        <v>0</v>
      </c>
      <c r="AW115" s="403">
        <v>0</v>
      </c>
      <c r="AX115" s="403">
        <v>0</v>
      </c>
      <c r="AY115" s="403">
        <v>0</v>
      </c>
      <c r="AZ115" s="403">
        <v>0</v>
      </c>
      <c r="BA115" s="403">
        <v>0</v>
      </c>
      <c r="BB115" s="403">
        <v>0</v>
      </c>
      <c r="BC115" s="403">
        <v>0</v>
      </c>
      <c r="BD115" s="403">
        <v>0</v>
      </c>
      <c r="BE115" s="403">
        <v>0</v>
      </c>
      <c r="BF115" s="403">
        <v>0</v>
      </c>
      <c r="BG115" s="403">
        <v>0</v>
      </c>
      <c r="BH115" s="403">
        <v>0</v>
      </c>
      <c r="BI115" s="403">
        <v>0</v>
      </c>
      <c r="BJ115" s="403">
        <v>0</v>
      </c>
      <c r="BK115" s="403">
        <v>0</v>
      </c>
      <c r="BL115" s="403">
        <v>2</v>
      </c>
      <c r="BM115" s="403">
        <v>28</v>
      </c>
      <c r="BN115" s="403">
        <v>23</v>
      </c>
      <c r="BO115" s="403">
        <v>66</v>
      </c>
      <c r="BP115" s="403">
        <v>186</v>
      </c>
      <c r="BQ115" s="403">
        <v>367</v>
      </c>
      <c r="BR115" s="403">
        <v>533</v>
      </c>
      <c r="BS115" s="403">
        <v>707</v>
      </c>
      <c r="BT115" s="403">
        <v>938</v>
      </c>
      <c r="BU115" s="403">
        <v>910</v>
      </c>
      <c r="BV115" s="403">
        <v>860</v>
      </c>
      <c r="BW115" s="403">
        <v>889</v>
      </c>
      <c r="BX115" s="403">
        <v>920</v>
      </c>
      <c r="BY115" s="403">
        <v>945</v>
      </c>
      <c r="BZ115" s="404">
        <v>965</v>
      </c>
    </row>
    <row r="116" spans="1:78" ht="26.25" customHeight="1" x14ac:dyDescent="0.2">
      <c r="B116" s="120" t="s">
        <v>486</v>
      </c>
      <c r="D116" s="403">
        <v>0</v>
      </c>
      <c r="E116" s="403">
        <v>0</v>
      </c>
      <c r="F116" s="403">
        <v>0</v>
      </c>
      <c r="G116" s="403">
        <v>0</v>
      </c>
      <c r="H116" s="403">
        <v>0</v>
      </c>
      <c r="I116" s="403">
        <v>0</v>
      </c>
      <c r="J116" s="403">
        <v>0</v>
      </c>
      <c r="K116" s="403">
        <v>0</v>
      </c>
      <c r="L116" s="403">
        <v>0</v>
      </c>
      <c r="M116" s="403">
        <v>0</v>
      </c>
      <c r="N116" s="403">
        <v>0</v>
      </c>
      <c r="O116" s="403">
        <v>0</v>
      </c>
      <c r="P116" s="403">
        <v>0</v>
      </c>
      <c r="Q116" s="403">
        <v>0</v>
      </c>
      <c r="R116" s="403">
        <v>0</v>
      </c>
      <c r="S116" s="403">
        <v>0</v>
      </c>
      <c r="T116" s="403">
        <v>0</v>
      </c>
      <c r="U116" s="403">
        <v>0</v>
      </c>
      <c r="V116" s="403">
        <v>0</v>
      </c>
      <c r="W116" s="403">
        <v>0</v>
      </c>
      <c r="X116" s="403">
        <v>0</v>
      </c>
      <c r="Y116" s="403">
        <v>0</v>
      </c>
      <c r="Z116" s="403">
        <v>0</v>
      </c>
      <c r="AA116" s="403">
        <v>0</v>
      </c>
      <c r="AB116" s="403">
        <v>0</v>
      </c>
      <c r="AC116" s="403">
        <v>0</v>
      </c>
      <c r="AD116" s="403">
        <v>0</v>
      </c>
      <c r="AE116" s="403">
        <v>0</v>
      </c>
      <c r="AF116" s="403">
        <v>0</v>
      </c>
      <c r="AG116" s="403">
        <v>0</v>
      </c>
      <c r="AH116" s="403">
        <v>0</v>
      </c>
      <c r="AI116" s="403">
        <v>0</v>
      </c>
      <c r="AJ116" s="403">
        <v>0</v>
      </c>
      <c r="AK116" s="403">
        <v>0</v>
      </c>
      <c r="AL116" s="403">
        <v>0</v>
      </c>
      <c r="AM116" s="403">
        <v>0</v>
      </c>
      <c r="AN116" s="403">
        <v>0</v>
      </c>
      <c r="AO116" s="403">
        <v>0</v>
      </c>
      <c r="AP116" s="403">
        <v>0</v>
      </c>
      <c r="AQ116" s="403">
        <v>0</v>
      </c>
      <c r="AR116" s="403">
        <v>0</v>
      </c>
      <c r="AS116" s="403">
        <v>0</v>
      </c>
      <c r="AT116" s="403">
        <v>0</v>
      </c>
      <c r="AU116" s="403">
        <v>0</v>
      </c>
      <c r="AV116" s="403">
        <v>0</v>
      </c>
      <c r="AW116" s="403">
        <v>0</v>
      </c>
      <c r="AX116" s="403">
        <v>0</v>
      </c>
      <c r="AY116" s="403">
        <v>0</v>
      </c>
      <c r="AZ116" s="403">
        <v>0</v>
      </c>
      <c r="BA116" s="403">
        <v>0</v>
      </c>
      <c r="BB116" s="403">
        <v>0</v>
      </c>
      <c r="BC116" s="403">
        <v>0</v>
      </c>
      <c r="BD116" s="403">
        <v>0</v>
      </c>
      <c r="BE116" s="403">
        <v>0</v>
      </c>
      <c r="BF116" s="403">
        <v>0</v>
      </c>
      <c r="BG116" s="403">
        <v>0</v>
      </c>
      <c r="BH116" s="403">
        <v>0</v>
      </c>
      <c r="BI116" s="403">
        <v>0</v>
      </c>
      <c r="BJ116" s="403">
        <v>0</v>
      </c>
      <c r="BK116" s="403">
        <v>0</v>
      </c>
      <c r="BL116" s="403">
        <v>16</v>
      </c>
      <c r="BM116" s="403">
        <v>56</v>
      </c>
      <c r="BN116" s="403">
        <v>67</v>
      </c>
      <c r="BO116" s="403">
        <v>65</v>
      </c>
      <c r="BP116" s="403">
        <v>114</v>
      </c>
      <c r="BQ116" s="403">
        <v>124</v>
      </c>
      <c r="BR116" s="403">
        <v>141</v>
      </c>
      <c r="BS116" s="403">
        <v>144</v>
      </c>
      <c r="BT116" s="403">
        <v>137</v>
      </c>
      <c r="BU116" s="403">
        <v>143</v>
      </c>
      <c r="BV116" s="403">
        <v>153</v>
      </c>
      <c r="BW116" s="403">
        <v>162</v>
      </c>
      <c r="BX116" s="403">
        <v>169</v>
      </c>
      <c r="BY116" s="403">
        <v>176</v>
      </c>
      <c r="BZ116" s="404">
        <v>182</v>
      </c>
    </row>
    <row r="117" spans="1:78" ht="26.25" customHeight="1" x14ac:dyDescent="0.2">
      <c r="B117" s="263" t="s">
        <v>487</v>
      </c>
      <c r="D117" s="403">
        <v>0</v>
      </c>
      <c r="E117" s="403">
        <v>0</v>
      </c>
      <c r="F117" s="403">
        <v>0</v>
      </c>
      <c r="G117" s="403">
        <v>0</v>
      </c>
      <c r="H117" s="403">
        <v>0</v>
      </c>
      <c r="I117" s="403">
        <v>0</v>
      </c>
      <c r="J117" s="403">
        <v>0</v>
      </c>
      <c r="K117" s="403">
        <v>0</v>
      </c>
      <c r="L117" s="403">
        <v>0</v>
      </c>
      <c r="M117" s="403">
        <v>0</v>
      </c>
      <c r="N117" s="403">
        <v>0</v>
      </c>
      <c r="O117" s="403">
        <v>0</v>
      </c>
      <c r="P117" s="403">
        <v>0</v>
      </c>
      <c r="Q117" s="403">
        <v>0</v>
      </c>
      <c r="R117" s="403">
        <v>0</v>
      </c>
      <c r="S117" s="403">
        <v>0</v>
      </c>
      <c r="T117" s="403">
        <v>0</v>
      </c>
      <c r="U117" s="403">
        <v>0</v>
      </c>
      <c r="V117" s="403">
        <v>0</v>
      </c>
      <c r="W117" s="403">
        <v>0</v>
      </c>
      <c r="X117" s="403">
        <v>0</v>
      </c>
      <c r="Y117" s="403">
        <v>0</v>
      </c>
      <c r="Z117" s="403">
        <v>0</v>
      </c>
      <c r="AA117" s="403">
        <v>0</v>
      </c>
      <c r="AB117" s="403">
        <v>0</v>
      </c>
      <c r="AC117" s="403">
        <v>0</v>
      </c>
      <c r="AD117" s="403">
        <v>0</v>
      </c>
      <c r="AE117" s="403">
        <v>0</v>
      </c>
      <c r="AF117" s="403">
        <v>0</v>
      </c>
      <c r="AG117" s="403">
        <v>0</v>
      </c>
      <c r="AH117" s="403">
        <v>0</v>
      </c>
      <c r="AI117" s="403">
        <v>0</v>
      </c>
      <c r="AJ117" s="403">
        <v>0</v>
      </c>
      <c r="AK117" s="403">
        <v>0</v>
      </c>
      <c r="AL117" s="403">
        <v>0</v>
      </c>
      <c r="AM117" s="403">
        <v>0</v>
      </c>
      <c r="AN117" s="403">
        <v>0</v>
      </c>
      <c r="AO117" s="403">
        <v>0</v>
      </c>
      <c r="AP117" s="403">
        <v>0</v>
      </c>
      <c r="AQ117" s="403">
        <v>0</v>
      </c>
      <c r="AR117" s="403">
        <v>0</v>
      </c>
      <c r="AS117" s="403">
        <v>0</v>
      </c>
      <c r="AT117" s="403">
        <v>0</v>
      </c>
      <c r="AU117" s="403">
        <v>0</v>
      </c>
      <c r="AV117" s="403">
        <v>0</v>
      </c>
      <c r="AW117" s="403">
        <v>0</v>
      </c>
      <c r="AX117" s="403">
        <v>0</v>
      </c>
      <c r="AY117" s="403">
        <v>0</v>
      </c>
      <c r="AZ117" s="403">
        <v>0</v>
      </c>
      <c r="BA117" s="403">
        <v>0</v>
      </c>
      <c r="BB117" s="403">
        <v>0</v>
      </c>
      <c r="BC117" s="403">
        <v>0</v>
      </c>
      <c r="BD117" s="403">
        <v>0</v>
      </c>
      <c r="BE117" s="403">
        <v>0</v>
      </c>
      <c r="BF117" s="403">
        <v>0</v>
      </c>
      <c r="BG117" s="403">
        <v>0</v>
      </c>
      <c r="BH117" s="403">
        <v>0</v>
      </c>
      <c r="BI117" s="403">
        <v>0</v>
      </c>
      <c r="BJ117" s="403">
        <v>0</v>
      </c>
      <c r="BK117" s="403">
        <v>0</v>
      </c>
      <c r="BL117" s="403">
        <v>59</v>
      </c>
      <c r="BM117" s="403">
        <v>145</v>
      </c>
      <c r="BN117" s="403">
        <v>199</v>
      </c>
      <c r="BO117" s="403">
        <v>262</v>
      </c>
      <c r="BP117" s="403">
        <v>364</v>
      </c>
      <c r="BQ117" s="403">
        <v>492</v>
      </c>
      <c r="BR117" s="403">
        <v>507</v>
      </c>
      <c r="BS117" s="403">
        <v>489</v>
      </c>
      <c r="BT117" s="403">
        <v>483</v>
      </c>
      <c r="BU117" s="403">
        <v>469</v>
      </c>
      <c r="BV117" s="403">
        <v>426</v>
      </c>
      <c r="BW117" s="403">
        <v>397</v>
      </c>
      <c r="BX117" s="403">
        <v>396</v>
      </c>
      <c r="BY117" s="403">
        <v>391</v>
      </c>
      <c r="BZ117" s="404">
        <v>386</v>
      </c>
    </row>
    <row r="118" spans="1:78" x14ac:dyDescent="0.2">
      <c r="B118" s="263" t="s">
        <v>488</v>
      </c>
      <c r="D118" s="403">
        <v>0</v>
      </c>
      <c r="E118" s="403">
        <v>0</v>
      </c>
      <c r="F118" s="403">
        <v>0</v>
      </c>
      <c r="G118" s="403">
        <v>0</v>
      </c>
      <c r="H118" s="403">
        <v>0</v>
      </c>
      <c r="I118" s="403">
        <v>0</v>
      </c>
      <c r="J118" s="403">
        <v>0</v>
      </c>
      <c r="K118" s="403">
        <v>0</v>
      </c>
      <c r="L118" s="403">
        <v>0</v>
      </c>
      <c r="M118" s="403">
        <v>0</v>
      </c>
      <c r="N118" s="403">
        <v>0</v>
      </c>
      <c r="O118" s="403">
        <v>0</v>
      </c>
      <c r="P118" s="403">
        <v>0</v>
      </c>
      <c r="Q118" s="403">
        <v>0</v>
      </c>
      <c r="R118" s="403">
        <v>0</v>
      </c>
      <c r="S118" s="403">
        <v>0</v>
      </c>
      <c r="T118" s="403">
        <v>0</v>
      </c>
      <c r="U118" s="403">
        <v>0</v>
      </c>
      <c r="V118" s="403">
        <v>0</v>
      </c>
      <c r="W118" s="403">
        <v>0</v>
      </c>
      <c r="X118" s="403">
        <v>0</v>
      </c>
      <c r="Y118" s="403">
        <v>0</v>
      </c>
      <c r="Z118" s="403">
        <v>0</v>
      </c>
      <c r="AA118" s="403">
        <v>0</v>
      </c>
      <c r="AB118" s="403">
        <v>0</v>
      </c>
      <c r="AC118" s="403">
        <v>0</v>
      </c>
      <c r="AD118" s="403">
        <v>0</v>
      </c>
      <c r="AE118" s="403">
        <v>0</v>
      </c>
      <c r="AF118" s="403">
        <v>0</v>
      </c>
      <c r="AG118" s="403">
        <v>0</v>
      </c>
      <c r="AH118" s="403">
        <v>0</v>
      </c>
      <c r="AI118" s="403">
        <v>0</v>
      </c>
      <c r="AJ118" s="403">
        <v>0</v>
      </c>
      <c r="AK118" s="403">
        <v>0</v>
      </c>
      <c r="AL118" s="403">
        <v>0</v>
      </c>
      <c r="AM118" s="403">
        <v>0</v>
      </c>
      <c r="AN118" s="403">
        <v>0</v>
      </c>
      <c r="AO118" s="403">
        <v>0</v>
      </c>
      <c r="AP118" s="403">
        <v>0</v>
      </c>
      <c r="AQ118" s="403">
        <v>0</v>
      </c>
      <c r="AR118" s="403">
        <v>0</v>
      </c>
      <c r="AS118" s="403">
        <v>0</v>
      </c>
      <c r="AT118" s="403">
        <v>0</v>
      </c>
      <c r="AU118" s="403">
        <v>0</v>
      </c>
      <c r="AV118" s="403">
        <v>0</v>
      </c>
      <c r="AW118" s="403">
        <v>0</v>
      </c>
      <c r="AX118" s="403">
        <v>0</v>
      </c>
      <c r="AY118" s="403">
        <v>0</v>
      </c>
      <c r="AZ118" s="403">
        <v>0</v>
      </c>
      <c r="BA118" s="403">
        <v>0</v>
      </c>
      <c r="BB118" s="403">
        <v>0</v>
      </c>
      <c r="BC118" s="403">
        <v>0</v>
      </c>
      <c r="BD118" s="403">
        <v>0</v>
      </c>
      <c r="BE118" s="403">
        <v>0</v>
      </c>
      <c r="BF118" s="403">
        <v>0</v>
      </c>
      <c r="BG118" s="403">
        <v>0</v>
      </c>
      <c r="BH118" s="403">
        <v>0</v>
      </c>
      <c r="BI118" s="403">
        <v>0</v>
      </c>
      <c r="BJ118" s="403">
        <v>0</v>
      </c>
      <c r="BK118" s="403">
        <v>0</v>
      </c>
      <c r="BL118" s="403">
        <v>6</v>
      </c>
      <c r="BM118" s="403">
        <v>22</v>
      </c>
      <c r="BN118" s="403">
        <v>38</v>
      </c>
      <c r="BO118" s="403">
        <v>59</v>
      </c>
      <c r="BP118" s="403">
        <v>103</v>
      </c>
      <c r="BQ118" s="403">
        <v>180</v>
      </c>
      <c r="BR118" s="403">
        <v>248</v>
      </c>
      <c r="BS118" s="403">
        <v>325</v>
      </c>
      <c r="BT118" s="403">
        <v>379</v>
      </c>
      <c r="BU118" s="403">
        <v>395</v>
      </c>
      <c r="BV118" s="403">
        <v>419</v>
      </c>
      <c r="BW118" s="403">
        <v>436</v>
      </c>
      <c r="BX118" s="403">
        <v>428</v>
      </c>
      <c r="BY118" s="403">
        <v>417</v>
      </c>
      <c r="BZ118" s="404">
        <v>406</v>
      </c>
    </row>
    <row r="119" spans="1:78" x14ac:dyDescent="0.2">
      <c r="B119" s="263" t="s">
        <v>489</v>
      </c>
      <c r="D119" s="403">
        <v>0</v>
      </c>
      <c r="E119" s="403">
        <v>0</v>
      </c>
      <c r="F119" s="403">
        <v>0</v>
      </c>
      <c r="G119" s="403">
        <v>0</v>
      </c>
      <c r="H119" s="403">
        <v>0</v>
      </c>
      <c r="I119" s="403">
        <v>0</v>
      </c>
      <c r="J119" s="403">
        <v>0</v>
      </c>
      <c r="K119" s="403">
        <v>0</v>
      </c>
      <c r="L119" s="403">
        <v>0</v>
      </c>
      <c r="M119" s="403">
        <v>0</v>
      </c>
      <c r="N119" s="403">
        <v>0</v>
      </c>
      <c r="O119" s="403">
        <v>0</v>
      </c>
      <c r="P119" s="403">
        <v>0</v>
      </c>
      <c r="Q119" s="403">
        <v>0</v>
      </c>
      <c r="R119" s="403">
        <v>0</v>
      </c>
      <c r="S119" s="403">
        <v>0</v>
      </c>
      <c r="T119" s="403">
        <v>0</v>
      </c>
      <c r="U119" s="403">
        <v>0</v>
      </c>
      <c r="V119" s="403">
        <v>0</v>
      </c>
      <c r="W119" s="403">
        <v>0</v>
      </c>
      <c r="X119" s="403">
        <v>0</v>
      </c>
      <c r="Y119" s="403">
        <v>0</v>
      </c>
      <c r="Z119" s="403">
        <v>0</v>
      </c>
      <c r="AA119" s="403">
        <v>0</v>
      </c>
      <c r="AB119" s="403">
        <v>0</v>
      </c>
      <c r="AC119" s="403">
        <v>0</v>
      </c>
      <c r="AD119" s="403">
        <v>0</v>
      </c>
      <c r="AE119" s="403">
        <v>0</v>
      </c>
      <c r="AF119" s="403">
        <v>0</v>
      </c>
      <c r="AG119" s="403">
        <v>0</v>
      </c>
      <c r="AH119" s="403">
        <v>0</v>
      </c>
      <c r="AI119" s="403">
        <v>0</v>
      </c>
      <c r="AJ119" s="403">
        <v>0</v>
      </c>
      <c r="AK119" s="403">
        <v>0</v>
      </c>
      <c r="AL119" s="403">
        <v>0</v>
      </c>
      <c r="AM119" s="403">
        <v>0</v>
      </c>
      <c r="AN119" s="403">
        <v>0</v>
      </c>
      <c r="AO119" s="403">
        <v>0</v>
      </c>
      <c r="AP119" s="403">
        <v>0</v>
      </c>
      <c r="AQ119" s="403">
        <v>0</v>
      </c>
      <c r="AR119" s="403">
        <v>0</v>
      </c>
      <c r="AS119" s="403">
        <v>0</v>
      </c>
      <c r="AT119" s="403">
        <v>0</v>
      </c>
      <c r="AU119" s="403">
        <v>0</v>
      </c>
      <c r="AV119" s="403">
        <v>0</v>
      </c>
      <c r="AW119" s="403">
        <v>0</v>
      </c>
      <c r="AX119" s="403">
        <v>0</v>
      </c>
      <c r="AY119" s="403">
        <v>0</v>
      </c>
      <c r="AZ119" s="403">
        <v>0</v>
      </c>
      <c r="BA119" s="403">
        <v>0</v>
      </c>
      <c r="BB119" s="403">
        <v>0</v>
      </c>
      <c r="BC119" s="403">
        <v>0</v>
      </c>
      <c r="BD119" s="403">
        <v>0</v>
      </c>
      <c r="BE119" s="403">
        <v>0</v>
      </c>
      <c r="BF119" s="403">
        <v>0</v>
      </c>
      <c r="BG119" s="403">
        <v>0</v>
      </c>
      <c r="BH119" s="403">
        <v>0</v>
      </c>
      <c r="BI119" s="403">
        <v>0</v>
      </c>
      <c r="BJ119" s="403">
        <v>0</v>
      </c>
      <c r="BK119" s="403">
        <v>0</v>
      </c>
      <c r="BL119" s="403">
        <v>56</v>
      </c>
      <c r="BM119" s="403">
        <v>168</v>
      </c>
      <c r="BN119" s="403">
        <v>275</v>
      </c>
      <c r="BO119" s="403">
        <v>424</v>
      </c>
      <c r="BP119" s="403">
        <v>784</v>
      </c>
      <c r="BQ119" s="403">
        <v>1116</v>
      </c>
      <c r="BR119" s="403">
        <v>1340</v>
      </c>
      <c r="BS119" s="403">
        <v>1398</v>
      </c>
      <c r="BT119" s="403">
        <v>1357</v>
      </c>
      <c r="BU119" s="403">
        <v>1281</v>
      </c>
      <c r="BV119" s="403">
        <v>1357</v>
      </c>
      <c r="BW119" s="403">
        <v>1364</v>
      </c>
      <c r="BX119" s="403">
        <v>1378</v>
      </c>
      <c r="BY119" s="403">
        <v>1383</v>
      </c>
      <c r="BZ119" s="404">
        <v>1388</v>
      </c>
    </row>
    <row r="120" spans="1:78" s="230" customFormat="1" ht="26.25" customHeight="1" x14ac:dyDescent="0.25">
      <c r="B120" s="157" t="s">
        <v>151</v>
      </c>
      <c r="C120" s="349"/>
      <c r="D120" s="440" t="s">
        <v>406</v>
      </c>
      <c r="E120" s="440" t="s">
        <v>406</v>
      </c>
      <c r="F120" s="440" t="s">
        <v>406</v>
      </c>
      <c r="G120" s="440" t="s">
        <v>406</v>
      </c>
      <c r="H120" s="440" t="s">
        <v>406</v>
      </c>
      <c r="I120" s="440" t="s">
        <v>406</v>
      </c>
      <c r="J120" s="440" t="s">
        <v>406</v>
      </c>
      <c r="K120" s="440" t="s">
        <v>406</v>
      </c>
      <c r="L120" s="440" t="s">
        <v>406</v>
      </c>
      <c r="M120" s="440" t="s">
        <v>406</v>
      </c>
      <c r="N120" s="440" t="s">
        <v>406</v>
      </c>
      <c r="O120" s="440" t="s">
        <v>406</v>
      </c>
      <c r="P120" s="440" t="s">
        <v>406</v>
      </c>
      <c r="Q120" s="440" t="s">
        <v>406</v>
      </c>
      <c r="R120" s="440" t="s">
        <v>406</v>
      </c>
      <c r="S120" s="440" t="s">
        <v>406</v>
      </c>
      <c r="T120" s="440" t="s">
        <v>406</v>
      </c>
      <c r="U120" s="440" t="s">
        <v>406</v>
      </c>
      <c r="V120" s="440" t="s">
        <v>406</v>
      </c>
      <c r="W120" s="440" t="s">
        <v>406</v>
      </c>
      <c r="X120" s="440" t="s">
        <v>406</v>
      </c>
      <c r="Y120" s="440" t="s">
        <v>406</v>
      </c>
      <c r="Z120" s="440" t="s">
        <v>406</v>
      </c>
      <c r="AA120" s="440" t="s">
        <v>406</v>
      </c>
      <c r="AB120" s="440" t="s">
        <v>406</v>
      </c>
      <c r="AC120" s="440" t="s">
        <v>406</v>
      </c>
      <c r="AD120" s="440" t="s">
        <v>406</v>
      </c>
      <c r="AE120" s="440" t="s">
        <v>406</v>
      </c>
      <c r="AF120" s="440" t="s">
        <v>406</v>
      </c>
      <c r="AG120" s="440" t="s">
        <v>406</v>
      </c>
      <c r="AH120" s="399">
        <v>0</v>
      </c>
      <c r="AI120" s="399">
        <v>0</v>
      </c>
      <c r="AJ120" s="399">
        <v>0</v>
      </c>
      <c r="AK120" s="399">
        <v>0</v>
      </c>
      <c r="AL120" s="399">
        <v>0</v>
      </c>
      <c r="AM120" s="399">
        <v>0</v>
      </c>
      <c r="AN120" s="399">
        <v>0</v>
      </c>
      <c r="AO120" s="399">
        <v>0</v>
      </c>
      <c r="AP120" s="399">
        <v>0</v>
      </c>
      <c r="AQ120" s="399">
        <v>0</v>
      </c>
      <c r="AR120" s="399">
        <v>0</v>
      </c>
      <c r="AS120" s="399">
        <v>0</v>
      </c>
      <c r="AT120" s="399">
        <v>0</v>
      </c>
      <c r="AU120" s="399">
        <v>0</v>
      </c>
      <c r="AV120" s="399">
        <v>0</v>
      </c>
      <c r="AW120" s="399">
        <v>0</v>
      </c>
      <c r="AX120" s="399">
        <v>0</v>
      </c>
      <c r="AY120" s="399">
        <v>2490</v>
      </c>
      <c r="AZ120" s="399">
        <v>2455</v>
      </c>
      <c r="BA120" s="399">
        <v>2437</v>
      </c>
      <c r="BB120" s="399">
        <v>2371</v>
      </c>
      <c r="BC120" s="399">
        <v>2354</v>
      </c>
      <c r="BD120" s="399">
        <v>2391</v>
      </c>
      <c r="BE120" s="399">
        <v>2430</v>
      </c>
      <c r="BF120" s="399">
        <v>2483</v>
      </c>
      <c r="BG120" s="399">
        <v>2504</v>
      </c>
      <c r="BH120" s="399">
        <v>2510</v>
      </c>
      <c r="BI120" s="399">
        <v>2475</v>
      </c>
      <c r="BJ120" s="399">
        <v>2443</v>
      </c>
      <c r="BK120" s="399">
        <v>2415</v>
      </c>
      <c r="BL120" s="399">
        <v>2332</v>
      </c>
      <c r="BM120" s="399">
        <v>2031</v>
      </c>
      <c r="BN120" s="399">
        <v>1827</v>
      </c>
      <c r="BO120" s="399">
        <v>1577</v>
      </c>
      <c r="BP120" s="399">
        <v>965</v>
      </c>
      <c r="BQ120" s="399">
        <v>366</v>
      </c>
      <c r="BR120" s="399">
        <v>133</v>
      </c>
      <c r="BS120" s="399">
        <v>74</v>
      </c>
      <c r="BT120" s="399">
        <v>52</v>
      </c>
      <c r="BU120" s="399">
        <v>42</v>
      </c>
      <c r="BV120" s="399">
        <v>36</v>
      </c>
      <c r="BW120" s="399">
        <v>32</v>
      </c>
      <c r="BX120" s="399">
        <v>29</v>
      </c>
      <c r="BY120" s="399">
        <v>26</v>
      </c>
      <c r="BZ120" s="400">
        <v>24</v>
      </c>
    </row>
    <row r="121" spans="1:78" x14ac:dyDescent="0.2">
      <c r="A121" s="305"/>
      <c r="B121" s="321" t="s">
        <v>326</v>
      </c>
      <c r="D121" s="403">
        <v>0</v>
      </c>
      <c r="E121" s="403">
        <v>0</v>
      </c>
      <c r="F121" s="403">
        <v>0</v>
      </c>
      <c r="G121" s="403">
        <v>0</v>
      </c>
      <c r="H121" s="403">
        <v>0</v>
      </c>
      <c r="I121" s="403">
        <v>0</v>
      </c>
      <c r="J121" s="403">
        <v>0</v>
      </c>
      <c r="K121" s="403">
        <v>0</v>
      </c>
      <c r="L121" s="403">
        <v>0</v>
      </c>
      <c r="M121" s="403">
        <v>0</v>
      </c>
      <c r="N121" s="403">
        <v>0</v>
      </c>
      <c r="O121" s="403">
        <v>0</v>
      </c>
      <c r="P121" s="403">
        <v>0</v>
      </c>
      <c r="Q121" s="403">
        <v>0</v>
      </c>
      <c r="R121" s="403">
        <v>0</v>
      </c>
      <c r="S121" s="403">
        <v>0</v>
      </c>
      <c r="T121" s="403">
        <v>0</v>
      </c>
      <c r="U121" s="403">
        <v>0</v>
      </c>
      <c r="V121" s="403">
        <v>0</v>
      </c>
      <c r="W121" s="403">
        <v>0</v>
      </c>
      <c r="X121" s="403">
        <v>0</v>
      </c>
      <c r="Y121" s="403">
        <v>0</v>
      </c>
      <c r="Z121" s="403">
        <v>0</v>
      </c>
      <c r="AA121" s="403">
        <v>0</v>
      </c>
      <c r="AB121" s="403">
        <v>0</v>
      </c>
      <c r="AC121" s="403">
        <v>0</v>
      </c>
      <c r="AD121" s="403">
        <v>0</v>
      </c>
      <c r="AE121" s="403">
        <v>0</v>
      </c>
      <c r="AF121" s="403">
        <v>0</v>
      </c>
      <c r="AG121" s="403">
        <v>0</v>
      </c>
      <c r="AH121" s="403">
        <v>0</v>
      </c>
      <c r="AI121" s="403">
        <v>0</v>
      </c>
      <c r="AJ121" s="403">
        <v>0</v>
      </c>
      <c r="AK121" s="403">
        <v>0</v>
      </c>
      <c r="AL121" s="403">
        <v>0</v>
      </c>
      <c r="AM121" s="403">
        <v>0</v>
      </c>
      <c r="AN121" s="403">
        <v>0</v>
      </c>
      <c r="AO121" s="403">
        <v>0</v>
      </c>
      <c r="AP121" s="403">
        <v>0</v>
      </c>
      <c r="AQ121" s="403">
        <v>0</v>
      </c>
      <c r="AR121" s="403">
        <v>0</v>
      </c>
      <c r="AS121" s="403">
        <v>0</v>
      </c>
      <c r="AT121" s="403">
        <v>0</v>
      </c>
      <c r="AU121" s="403">
        <v>0</v>
      </c>
      <c r="AV121" s="403">
        <v>0</v>
      </c>
      <c r="AW121" s="403">
        <v>0</v>
      </c>
      <c r="AX121" s="403">
        <v>0</v>
      </c>
      <c r="AY121" s="403">
        <v>2218</v>
      </c>
      <c r="AZ121" s="403">
        <v>2240</v>
      </c>
      <c r="BA121" s="403">
        <v>2285</v>
      </c>
      <c r="BB121" s="403">
        <v>2288</v>
      </c>
      <c r="BC121" s="403">
        <v>2328</v>
      </c>
      <c r="BD121" s="403">
        <v>2384</v>
      </c>
      <c r="BE121" s="403">
        <v>2427</v>
      </c>
      <c r="BF121" s="403">
        <v>2483</v>
      </c>
      <c r="BG121" s="403">
        <v>2504</v>
      </c>
      <c r="BH121" s="403">
        <v>2510</v>
      </c>
      <c r="BI121" s="403">
        <v>2475</v>
      </c>
      <c r="BJ121" s="403">
        <v>2443</v>
      </c>
      <c r="BK121" s="403">
        <v>2415</v>
      </c>
      <c r="BL121" s="403">
        <v>2332</v>
      </c>
      <c r="BM121" s="403">
        <v>2031</v>
      </c>
      <c r="BN121" s="403">
        <v>1827</v>
      </c>
      <c r="BO121" s="403">
        <v>1577</v>
      </c>
      <c r="BP121" s="403">
        <v>965</v>
      </c>
      <c r="BQ121" s="403">
        <v>366</v>
      </c>
      <c r="BR121" s="403">
        <v>133</v>
      </c>
      <c r="BS121" s="403">
        <v>74</v>
      </c>
      <c r="BT121" s="403">
        <v>52</v>
      </c>
      <c r="BU121" s="403">
        <v>42</v>
      </c>
      <c r="BV121" s="403">
        <v>36</v>
      </c>
      <c r="BW121" s="403">
        <v>32</v>
      </c>
      <c r="BX121" s="403">
        <v>29</v>
      </c>
      <c r="BY121" s="403">
        <v>26</v>
      </c>
      <c r="BZ121" s="404">
        <v>24</v>
      </c>
    </row>
    <row r="122" spans="1:78" x14ac:dyDescent="0.2">
      <c r="A122" s="305"/>
      <c r="B122" s="321" t="s">
        <v>325</v>
      </c>
      <c r="D122" s="438" t="s">
        <v>406</v>
      </c>
      <c r="E122" s="438" t="s">
        <v>406</v>
      </c>
      <c r="F122" s="438" t="s">
        <v>406</v>
      </c>
      <c r="G122" s="438" t="s">
        <v>406</v>
      </c>
      <c r="H122" s="438" t="s">
        <v>406</v>
      </c>
      <c r="I122" s="438" t="s">
        <v>406</v>
      </c>
      <c r="J122" s="438" t="s">
        <v>406</v>
      </c>
      <c r="K122" s="438" t="s">
        <v>406</v>
      </c>
      <c r="L122" s="438" t="s">
        <v>406</v>
      </c>
      <c r="M122" s="438" t="s">
        <v>406</v>
      </c>
      <c r="N122" s="438" t="s">
        <v>406</v>
      </c>
      <c r="O122" s="438" t="s">
        <v>406</v>
      </c>
      <c r="P122" s="438" t="s">
        <v>406</v>
      </c>
      <c r="Q122" s="438" t="s">
        <v>406</v>
      </c>
      <c r="R122" s="438" t="s">
        <v>406</v>
      </c>
      <c r="S122" s="438" t="s">
        <v>406</v>
      </c>
      <c r="T122" s="438" t="s">
        <v>406</v>
      </c>
      <c r="U122" s="438" t="s">
        <v>406</v>
      </c>
      <c r="V122" s="438" t="s">
        <v>406</v>
      </c>
      <c r="W122" s="438" t="s">
        <v>406</v>
      </c>
      <c r="X122" s="438" t="s">
        <v>406</v>
      </c>
      <c r="Y122" s="438" t="s">
        <v>406</v>
      </c>
      <c r="Z122" s="438" t="s">
        <v>406</v>
      </c>
      <c r="AA122" s="438" t="s">
        <v>406</v>
      </c>
      <c r="AB122" s="438" t="s">
        <v>406</v>
      </c>
      <c r="AC122" s="438" t="s">
        <v>406</v>
      </c>
      <c r="AD122" s="438" t="s">
        <v>406</v>
      </c>
      <c r="AE122" s="438" t="s">
        <v>406</v>
      </c>
      <c r="AF122" s="438" t="s">
        <v>406</v>
      </c>
      <c r="AG122" s="438" t="s">
        <v>406</v>
      </c>
      <c r="AH122" s="403">
        <v>0</v>
      </c>
      <c r="AI122" s="403">
        <v>0</v>
      </c>
      <c r="AJ122" s="403">
        <v>0</v>
      </c>
      <c r="AK122" s="403">
        <v>0</v>
      </c>
      <c r="AL122" s="403">
        <v>0</v>
      </c>
      <c r="AM122" s="403">
        <v>0</v>
      </c>
      <c r="AN122" s="403">
        <v>0</v>
      </c>
      <c r="AO122" s="403">
        <v>0</v>
      </c>
      <c r="AP122" s="403">
        <v>0</v>
      </c>
      <c r="AQ122" s="403">
        <v>0</v>
      </c>
      <c r="AR122" s="403">
        <v>0</v>
      </c>
      <c r="AS122" s="403">
        <v>0</v>
      </c>
      <c r="AT122" s="403">
        <v>0</v>
      </c>
      <c r="AU122" s="403">
        <v>0</v>
      </c>
      <c r="AV122" s="403">
        <v>0</v>
      </c>
      <c r="AW122" s="403">
        <v>0</v>
      </c>
      <c r="AX122" s="403">
        <v>0</v>
      </c>
      <c r="AY122" s="403">
        <v>272</v>
      </c>
      <c r="AZ122" s="403">
        <v>215</v>
      </c>
      <c r="BA122" s="403">
        <v>152</v>
      </c>
      <c r="BB122" s="403">
        <v>83</v>
      </c>
      <c r="BC122" s="403">
        <v>26</v>
      </c>
      <c r="BD122" s="403">
        <v>7</v>
      </c>
      <c r="BE122" s="403">
        <v>2</v>
      </c>
      <c r="BF122" s="403">
        <v>0</v>
      </c>
      <c r="BG122" s="403">
        <v>0</v>
      </c>
      <c r="BH122" s="403">
        <v>0</v>
      </c>
      <c r="BI122" s="403">
        <v>0</v>
      </c>
      <c r="BJ122" s="403">
        <v>0</v>
      </c>
      <c r="BK122" s="403">
        <v>0</v>
      </c>
      <c r="BL122" s="403">
        <v>0</v>
      </c>
      <c r="BM122" s="403">
        <v>0</v>
      </c>
      <c r="BN122" s="403">
        <v>0</v>
      </c>
      <c r="BO122" s="403">
        <v>0</v>
      </c>
      <c r="BP122" s="403">
        <v>0</v>
      </c>
      <c r="BQ122" s="403">
        <v>0</v>
      </c>
      <c r="BR122" s="403">
        <v>0</v>
      </c>
      <c r="BS122" s="403">
        <v>0</v>
      </c>
      <c r="BT122" s="403">
        <v>0</v>
      </c>
      <c r="BU122" s="403">
        <v>0</v>
      </c>
      <c r="BV122" s="403">
        <v>0</v>
      </c>
      <c r="BW122" s="403">
        <v>0</v>
      </c>
      <c r="BX122" s="403">
        <v>0</v>
      </c>
      <c r="BY122" s="403">
        <v>0</v>
      </c>
      <c r="BZ122" s="404">
        <v>0</v>
      </c>
    </row>
    <row r="123" spans="1:78" ht="25.5" customHeight="1" x14ac:dyDescent="0.2">
      <c r="B123" s="120" t="s">
        <v>470</v>
      </c>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v>0</v>
      </c>
      <c r="BB123" s="403">
        <v>0</v>
      </c>
      <c r="BC123" s="403">
        <v>0</v>
      </c>
      <c r="BD123" s="403">
        <v>115</v>
      </c>
      <c r="BE123" s="403">
        <v>111</v>
      </c>
      <c r="BF123" s="403">
        <v>123</v>
      </c>
      <c r="BG123" s="403">
        <v>108</v>
      </c>
      <c r="BH123" s="403">
        <v>100</v>
      </c>
      <c r="BI123" s="403">
        <v>94</v>
      </c>
      <c r="BJ123" s="403">
        <v>91</v>
      </c>
      <c r="BK123" s="403">
        <v>91</v>
      </c>
      <c r="BL123" s="403">
        <v>72</v>
      </c>
      <c r="BM123" s="403">
        <v>7</v>
      </c>
      <c r="BN123" s="403">
        <v>5</v>
      </c>
      <c r="BO123" s="403">
        <v>2</v>
      </c>
      <c r="BP123" s="403">
        <v>1</v>
      </c>
      <c r="BQ123" s="403">
        <v>1</v>
      </c>
      <c r="BR123" s="403">
        <v>0</v>
      </c>
      <c r="BS123" s="403">
        <v>0</v>
      </c>
      <c r="BT123" s="403">
        <v>0</v>
      </c>
      <c r="BU123" s="403">
        <v>0</v>
      </c>
      <c r="BV123" s="403">
        <v>0</v>
      </c>
      <c r="BW123" s="403">
        <v>0</v>
      </c>
      <c r="BX123" s="403">
        <v>0</v>
      </c>
      <c r="BY123" s="403">
        <v>0</v>
      </c>
      <c r="BZ123" s="404">
        <v>0</v>
      </c>
    </row>
    <row r="124" spans="1:78" x14ac:dyDescent="0.2">
      <c r="B124" s="120" t="s">
        <v>471</v>
      </c>
      <c r="D124" s="403">
        <v>0</v>
      </c>
      <c r="E124" s="403">
        <v>0</v>
      </c>
      <c r="F124" s="403">
        <v>0</v>
      </c>
      <c r="G124" s="403">
        <v>0</v>
      </c>
      <c r="H124" s="403">
        <v>0</v>
      </c>
      <c r="I124" s="403">
        <v>0</v>
      </c>
      <c r="J124" s="403">
        <v>0</v>
      </c>
      <c r="K124" s="403">
        <v>0</v>
      </c>
      <c r="L124" s="403">
        <v>0</v>
      </c>
      <c r="M124" s="403">
        <v>0</v>
      </c>
      <c r="N124" s="403">
        <v>0</v>
      </c>
      <c r="O124" s="403">
        <v>0</v>
      </c>
      <c r="P124" s="403">
        <v>0</v>
      </c>
      <c r="Q124" s="403">
        <v>0</v>
      </c>
      <c r="R124" s="403">
        <v>0</v>
      </c>
      <c r="S124" s="403">
        <v>0</v>
      </c>
      <c r="T124" s="403">
        <v>0</v>
      </c>
      <c r="U124" s="403">
        <v>0</v>
      </c>
      <c r="V124" s="403">
        <v>0</v>
      </c>
      <c r="W124" s="403">
        <v>0</v>
      </c>
      <c r="X124" s="403">
        <v>0</v>
      </c>
      <c r="Y124" s="403">
        <v>0</v>
      </c>
      <c r="Z124" s="403">
        <v>0</v>
      </c>
      <c r="AA124" s="403">
        <v>0</v>
      </c>
      <c r="AB124" s="403">
        <v>0</v>
      </c>
      <c r="AC124" s="403">
        <v>0</v>
      </c>
      <c r="AD124" s="403">
        <v>0</v>
      </c>
      <c r="AE124" s="403">
        <v>0</v>
      </c>
      <c r="AF124" s="403">
        <v>0</v>
      </c>
      <c r="AG124" s="403">
        <v>0</v>
      </c>
      <c r="AH124" s="403">
        <v>0</v>
      </c>
      <c r="AI124" s="403">
        <v>0</v>
      </c>
      <c r="AJ124" s="403">
        <v>0</v>
      </c>
      <c r="AK124" s="403">
        <v>0</v>
      </c>
      <c r="AL124" s="403">
        <v>0</v>
      </c>
      <c r="AM124" s="403">
        <v>0</v>
      </c>
      <c r="AN124" s="403">
        <v>0</v>
      </c>
      <c r="AO124" s="403">
        <v>0</v>
      </c>
      <c r="AP124" s="403">
        <v>0</v>
      </c>
      <c r="AQ124" s="403">
        <v>0</v>
      </c>
      <c r="AR124" s="403">
        <v>0</v>
      </c>
      <c r="AS124" s="403">
        <v>0</v>
      </c>
      <c r="AT124" s="403">
        <v>0</v>
      </c>
      <c r="AU124" s="403">
        <v>0</v>
      </c>
      <c r="AV124" s="403">
        <v>0</v>
      </c>
      <c r="AW124" s="403">
        <v>0</v>
      </c>
      <c r="AX124" s="403">
        <v>0</v>
      </c>
      <c r="AY124" s="403">
        <v>0</v>
      </c>
      <c r="AZ124" s="403">
        <v>0</v>
      </c>
      <c r="BA124" s="403">
        <v>0</v>
      </c>
      <c r="BB124" s="403">
        <v>0</v>
      </c>
      <c r="BC124" s="403">
        <v>0</v>
      </c>
      <c r="BD124" s="403">
        <v>115</v>
      </c>
      <c r="BE124" s="403">
        <v>117</v>
      </c>
      <c r="BF124" s="403">
        <v>123</v>
      </c>
      <c r="BG124" s="403">
        <v>113</v>
      </c>
      <c r="BH124" s="403">
        <v>109</v>
      </c>
      <c r="BI124" s="403">
        <v>98</v>
      </c>
      <c r="BJ124" s="403">
        <v>92</v>
      </c>
      <c r="BK124" s="403">
        <v>92</v>
      </c>
      <c r="BL124" s="403">
        <v>82</v>
      </c>
      <c r="BM124" s="403">
        <v>23</v>
      </c>
      <c r="BN124" s="403">
        <v>4</v>
      </c>
      <c r="BO124" s="403">
        <v>3</v>
      </c>
      <c r="BP124" s="403">
        <v>1</v>
      </c>
      <c r="BQ124" s="403">
        <v>0</v>
      </c>
      <c r="BR124" s="403">
        <v>0</v>
      </c>
      <c r="BS124" s="403">
        <v>0</v>
      </c>
      <c r="BT124" s="403">
        <v>0</v>
      </c>
      <c r="BU124" s="403">
        <v>0</v>
      </c>
      <c r="BV124" s="403">
        <v>0</v>
      </c>
      <c r="BW124" s="403">
        <v>0</v>
      </c>
      <c r="BX124" s="403">
        <v>0</v>
      </c>
      <c r="BY124" s="403">
        <v>0</v>
      </c>
      <c r="BZ124" s="404">
        <v>0</v>
      </c>
    </row>
    <row r="125" spans="1:78" x14ac:dyDescent="0.2">
      <c r="B125" s="120" t="s">
        <v>472</v>
      </c>
      <c r="D125" s="403">
        <v>0</v>
      </c>
      <c r="E125" s="403">
        <v>0</v>
      </c>
      <c r="F125" s="403">
        <v>0</v>
      </c>
      <c r="G125" s="403">
        <v>0</v>
      </c>
      <c r="H125" s="403">
        <v>0</v>
      </c>
      <c r="I125" s="403">
        <v>0</v>
      </c>
      <c r="J125" s="403">
        <v>0</v>
      </c>
      <c r="K125" s="403">
        <v>0</v>
      </c>
      <c r="L125" s="403">
        <v>0</v>
      </c>
      <c r="M125" s="403">
        <v>0</v>
      </c>
      <c r="N125" s="403">
        <v>0</v>
      </c>
      <c r="O125" s="403">
        <v>0</v>
      </c>
      <c r="P125" s="403">
        <v>0</v>
      </c>
      <c r="Q125" s="403">
        <v>0</v>
      </c>
      <c r="R125" s="403">
        <v>0</v>
      </c>
      <c r="S125" s="403">
        <v>0</v>
      </c>
      <c r="T125" s="403">
        <v>0</v>
      </c>
      <c r="U125" s="403">
        <v>0</v>
      </c>
      <c r="V125" s="403">
        <v>0</v>
      </c>
      <c r="W125" s="403">
        <v>0</v>
      </c>
      <c r="X125" s="403">
        <v>0</v>
      </c>
      <c r="Y125" s="403">
        <v>0</v>
      </c>
      <c r="Z125" s="403">
        <v>0</v>
      </c>
      <c r="AA125" s="403">
        <v>0</v>
      </c>
      <c r="AB125" s="403">
        <v>0</v>
      </c>
      <c r="AC125" s="403">
        <v>0</v>
      </c>
      <c r="AD125" s="403">
        <v>0</v>
      </c>
      <c r="AE125" s="403">
        <v>0</v>
      </c>
      <c r="AF125" s="403">
        <v>0</v>
      </c>
      <c r="AG125" s="403">
        <v>0</v>
      </c>
      <c r="AH125" s="403">
        <v>0</v>
      </c>
      <c r="AI125" s="403">
        <v>0</v>
      </c>
      <c r="AJ125" s="403">
        <v>0</v>
      </c>
      <c r="AK125" s="403">
        <v>0</v>
      </c>
      <c r="AL125" s="403">
        <v>0</v>
      </c>
      <c r="AM125" s="403">
        <v>0</v>
      </c>
      <c r="AN125" s="403">
        <v>0</v>
      </c>
      <c r="AO125" s="403">
        <v>0</v>
      </c>
      <c r="AP125" s="403">
        <v>0</v>
      </c>
      <c r="AQ125" s="403">
        <v>0</v>
      </c>
      <c r="AR125" s="403">
        <v>0</v>
      </c>
      <c r="AS125" s="403">
        <v>0</v>
      </c>
      <c r="AT125" s="403">
        <v>0</v>
      </c>
      <c r="AU125" s="403">
        <v>0</v>
      </c>
      <c r="AV125" s="403">
        <v>0</v>
      </c>
      <c r="AW125" s="403">
        <v>0</v>
      </c>
      <c r="AX125" s="403">
        <v>0</v>
      </c>
      <c r="AY125" s="403">
        <v>0</v>
      </c>
      <c r="AZ125" s="403">
        <v>0</v>
      </c>
      <c r="BA125" s="403">
        <v>0</v>
      </c>
      <c r="BB125" s="403">
        <v>0</v>
      </c>
      <c r="BC125" s="403">
        <v>0</v>
      </c>
      <c r="BD125" s="403">
        <v>1343</v>
      </c>
      <c r="BE125" s="403">
        <v>1344</v>
      </c>
      <c r="BF125" s="403">
        <v>1340</v>
      </c>
      <c r="BG125" s="403">
        <v>1349</v>
      </c>
      <c r="BH125" s="403">
        <v>1334</v>
      </c>
      <c r="BI125" s="403">
        <v>1308</v>
      </c>
      <c r="BJ125" s="403">
        <v>1273</v>
      </c>
      <c r="BK125" s="403">
        <v>1230</v>
      </c>
      <c r="BL125" s="403">
        <v>1191</v>
      </c>
      <c r="BM125" s="403">
        <v>1146</v>
      </c>
      <c r="BN125" s="403">
        <v>1045</v>
      </c>
      <c r="BO125" s="403">
        <v>904</v>
      </c>
      <c r="BP125" s="403">
        <v>564</v>
      </c>
      <c r="BQ125" s="403">
        <v>192</v>
      </c>
      <c r="BR125" s="403">
        <v>37</v>
      </c>
      <c r="BS125" s="403">
        <v>10</v>
      </c>
      <c r="BT125" s="403">
        <v>3</v>
      </c>
      <c r="BU125" s="403">
        <v>1</v>
      </c>
      <c r="BV125" s="403">
        <v>0</v>
      </c>
      <c r="BW125" s="403">
        <v>0</v>
      </c>
      <c r="BX125" s="403">
        <v>0</v>
      </c>
      <c r="BY125" s="403">
        <v>0</v>
      </c>
      <c r="BZ125" s="404">
        <v>0</v>
      </c>
    </row>
    <row r="126" spans="1:78" x14ac:dyDescent="0.2">
      <c r="B126" s="120" t="s">
        <v>473</v>
      </c>
      <c r="D126" s="403">
        <v>0</v>
      </c>
      <c r="E126" s="403">
        <v>0</v>
      </c>
      <c r="F126" s="403">
        <v>0</v>
      </c>
      <c r="G126" s="403">
        <v>0</v>
      </c>
      <c r="H126" s="403">
        <v>0</v>
      </c>
      <c r="I126" s="403">
        <v>0</v>
      </c>
      <c r="J126" s="403">
        <v>0</v>
      </c>
      <c r="K126" s="403">
        <v>0</v>
      </c>
      <c r="L126" s="403">
        <v>0</v>
      </c>
      <c r="M126" s="403">
        <v>0</v>
      </c>
      <c r="N126" s="403">
        <v>0</v>
      </c>
      <c r="O126" s="403">
        <v>0</v>
      </c>
      <c r="P126" s="403">
        <v>0</v>
      </c>
      <c r="Q126" s="403">
        <v>0</v>
      </c>
      <c r="R126" s="403">
        <v>0</v>
      </c>
      <c r="S126" s="403">
        <v>0</v>
      </c>
      <c r="T126" s="403">
        <v>0</v>
      </c>
      <c r="U126" s="403">
        <v>0</v>
      </c>
      <c r="V126" s="403">
        <v>0</v>
      </c>
      <c r="W126" s="403">
        <v>0</v>
      </c>
      <c r="X126" s="403">
        <v>0</v>
      </c>
      <c r="Y126" s="403">
        <v>0</v>
      </c>
      <c r="Z126" s="403">
        <v>0</v>
      </c>
      <c r="AA126" s="403">
        <v>0</v>
      </c>
      <c r="AB126" s="403">
        <v>0</v>
      </c>
      <c r="AC126" s="403">
        <v>0</v>
      </c>
      <c r="AD126" s="403">
        <v>0</v>
      </c>
      <c r="AE126" s="403">
        <v>0</v>
      </c>
      <c r="AF126" s="403">
        <v>0</v>
      </c>
      <c r="AG126" s="403">
        <v>0</v>
      </c>
      <c r="AH126" s="403">
        <v>0</v>
      </c>
      <c r="AI126" s="403">
        <v>0</v>
      </c>
      <c r="AJ126" s="403">
        <v>0</v>
      </c>
      <c r="AK126" s="403">
        <v>0</v>
      </c>
      <c r="AL126" s="403">
        <v>0</v>
      </c>
      <c r="AM126" s="403">
        <v>0</v>
      </c>
      <c r="AN126" s="403">
        <v>0</v>
      </c>
      <c r="AO126" s="403">
        <v>0</v>
      </c>
      <c r="AP126" s="403">
        <v>0</v>
      </c>
      <c r="AQ126" s="403">
        <v>0</v>
      </c>
      <c r="AR126" s="403">
        <v>0</v>
      </c>
      <c r="AS126" s="403">
        <v>0</v>
      </c>
      <c r="AT126" s="403">
        <v>0</v>
      </c>
      <c r="AU126" s="403">
        <v>0</v>
      </c>
      <c r="AV126" s="403">
        <v>0</v>
      </c>
      <c r="AW126" s="403">
        <v>0</v>
      </c>
      <c r="AX126" s="403">
        <v>0</v>
      </c>
      <c r="AY126" s="403">
        <v>1899</v>
      </c>
      <c r="AZ126" s="403">
        <v>1832</v>
      </c>
      <c r="BA126" s="403">
        <v>1765</v>
      </c>
      <c r="BB126" s="403">
        <v>1660</v>
      </c>
      <c r="BC126" s="403">
        <v>1595</v>
      </c>
      <c r="BD126" s="403">
        <v>1580</v>
      </c>
      <c r="BE126" s="403">
        <v>1574</v>
      </c>
      <c r="BF126" s="403">
        <v>1586</v>
      </c>
      <c r="BG126" s="403">
        <v>1570</v>
      </c>
      <c r="BH126" s="403">
        <v>1543</v>
      </c>
      <c r="BI126" s="403">
        <v>1500</v>
      </c>
      <c r="BJ126" s="403">
        <v>1456</v>
      </c>
      <c r="BK126" s="403">
        <v>1413</v>
      </c>
      <c r="BL126" s="403">
        <v>1346</v>
      </c>
      <c r="BM126" s="403">
        <v>1177</v>
      </c>
      <c r="BN126" s="403">
        <v>1054</v>
      </c>
      <c r="BO126" s="403">
        <v>909</v>
      </c>
      <c r="BP126" s="403">
        <v>566</v>
      </c>
      <c r="BQ126" s="403">
        <v>192</v>
      </c>
      <c r="BR126" s="403">
        <v>38</v>
      </c>
      <c r="BS126" s="403">
        <v>10</v>
      </c>
      <c r="BT126" s="403">
        <v>3</v>
      </c>
      <c r="BU126" s="403">
        <v>1</v>
      </c>
      <c r="BV126" s="403">
        <v>0</v>
      </c>
      <c r="BW126" s="403">
        <v>0</v>
      </c>
      <c r="BX126" s="403">
        <v>0</v>
      </c>
      <c r="BY126" s="403">
        <v>0</v>
      </c>
      <c r="BZ126" s="404">
        <v>0</v>
      </c>
    </row>
    <row r="127" spans="1:78" x14ac:dyDescent="0.2">
      <c r="B127" s="407" t="s">
        <v>326</v>
      </c>
      <c r="D127" s="403">
        <v>0</v>
      </c>
      <c r="E127" s="403">
        <v>0</v>
      </c>
      <c r="F127" s="403">
        <v>0</v>
      </c>
      <c r="G127" s="403">
        <v>0</v>
      </c>
      <c r="H127" s="403">
        <v>0</v>
      </c>
      <c r="I127" s="403">
        <v>0</v>
      </c>
      <c r="J127" s="403">
        <v>0</v>
      </c>
      <c r="K127" s="403">
        <v>0</v>
      </c>
      <c r="L127" s="403">
        <v>0</v>
      </c>
      <c r="M127" s="403">
        <v>0</v>
      </c>
      <c r="N127" s="403">
        <v>0</v>
      </c>
      <c r="O127" s="403">
        <v>0</v>
      </c>
      <c r="P127" s="403">
        <v>0</v>
      </c>
      <c r="Q127" s="403">
        <v>0</v>
      </c>
      <c r="R127" s="403">
        <v>0</v>
      </c>
      <c r="S127" s="403">
        <v>0</v>
      </c>
      <c r="T127" s="403">
        <v>0</v>
      </c>
      <c r="U127" s="403">
        <v>0</v>
      </c>
      <c r="V127" s="403">
        <v>0</v>
      </c>
      <c r="W127" s="403">
        <v>0</v>
      </c>
      <c r="X127" s="403">
        <v>0</v>
      </c>
      <c r="Y127" s="403">
        <v>0</v>
      </c>
      <c r="Z127" s="403">
        <v>0</v>
      </c>
      <c r="AA127" s="403">
        <v>0</v>
      </c>
      <c r="AB127" s="403">
        <v>0</v>
      </c>
      <c r="AC127" s="403">
        <v>0</v>
      </c>
      <c r="AD127" s="403">
        <v>0</v>
      </c>
      <c r="AE127" s="403">
        <v>0</v>
      </c>
      <c r="AF127" s="403">
        <v>0</v>
      </c>
      <c r="AG127" s="403">
        <v>0</v>
      </c>
      <c r="AH127" s="403">
        <v>0</v>
      </c>
      <c r="AI127" s="403">
        <v>0</v>
      </c>
      <c r="AJ127" s="403">
        <v>0</v>
      </c>
      <c r="AK127" s="403">
        <v>0</v>
      </c>
      <c r="AL127" s="403">
        <v>0</v>
      </c>
      <c r="AM127" s="403">
        <v>0</v>
      </c>
      <c r="AN127" s="403">
        <v>0</v>
      </c>
      <c r="AO127" s="403">
        <v>0</v>
      </c>
      <c r="AP127" s="403">
        <v>0</v>
      </c>
      <c r="AQ127" s="403">
        <v>0</v>
      </c>
      <c r="AR127" s="403">
        <v>0</v>
      </c>
      <c r="AS127" s="403">
        <v>0</v>
      </c>
      <c r="AT127" s="403">
        <v>0</v>
      </c>
      <c r="AU127" s="403">
        <v>0</v>
      </c>
      <c r="AV127" s="403">
        <v>0</v>
      </c>
      <c r="AW127" s="403">
        <v>0</v>
      </c>
      <c r="AX127" s="403">
        <v>0</v>
      </c>
      <c r="AY127" s="403">
        <v>1634</v>
      </c>
      <c r="AZ127" s="403">
        <v>1622</v>
      </c>
      <c r="BA127" s="403">
        <v>1618</v>
      </c>
      <c r="BB127" s="403">
        <v>1581</v>
      </c>
      <c r="BC127" s="403">
        <v>1569</v>
      </c>
      <c r="BD127" s="403">
        <v>1573</v>
      </c>
      <c r="BE127" s="403">
        <v>1572</v>
      </c>
      <c r="BF127" s="403">
        <v>1586</v>
      </c>
      <c r="BG127" s="403">
        <v>1570</v>
      </c>
      <c r="BH127" s="403">
        <v>1543</v>
      </c>
      <c r="BI127" s="403">
        <v>1500</v>
      </c>
      <c r="BJ127" s="403">
        <v>1456</v>
      </c>
      <c r="BK127" s="403">
        <v>1413</v>
      </c>
      <c r="BL127" s="403">
        <v>1346</v>
      </c>
      <c r="BM127" s="403">
        <v>1177</v>
      </c>
      <c r="BN127" s="403">
        <v>1054</v>
      </c>
      <c r="BO127" s="403">
        <v>909</v>
      </c>
      <c r="BP127" s="403">
        <v>566</v>
      </c>
      <c r="BQ127" s="403">
        <v>192</v>
      </c>
      <c r="BR127" s="403">
        <v>38</v>
      </c>
      <c r="BS127" s="403">
        <v>10</v>
      </c>
      <c r="BT127" s="403">
        <v>3</v>
      </c>
      <c r="BU127" s="403">
        <v>1</v>
      </c>
      <c r="BV127" s="403">
        <v>0</v>
      </c>
      <c r="BW127" s="403">
        <v>0</v>
      </c>
      <c r="BX127" s="403">
        <v>0</v>
      </c>
      <c r="BY127" s="403">
        <v>0</v>
      </c>
      <c r="BZ127" s="404">
        <v>0</v>
      </c>
    </row>
    <row r="128" spans="1:78" x14ac:dyDescent="0.2">
      <c r="B128" s="407" t="s">
        <v>325</v>
      </c>
      <c r="D128" s="403">
        <v>0</v>
      </c>
      <c r="E128" s="403">
        <v>0</v>
      </c>
      <c r="F128" s="403">
        <v>0</v>
      </c>
      <c r="G128" s="403">
        <v>0</v>
      </c>
      <c r="H128" s="403">
        <v>0</v>
      </c>
      <c r="I128" s="403">
        <v>0</v>
      </c>
      <c r="J128" s="403">
        <v>0</v>
      </c>
      <c r="K128" s="403">
        <v>0</v>
      </c>
      <c r="L128" s="403">
        <v>0</v>
      </c>
      <c r="M128" s="403">
        <v>0</v>
      </c>
      <c r="N128" s="403">
        <v>0</v>
      </c>
      <c r="O128" s="403">
        <v>0</v>
      </c>
      <c r="P128" s="403">
        <v>0</v>
      </c>
      <c r="Q128" s="403">
        <v>0</v>
      </c>
      <c r="R128" s="403">
        <v>0</v>
      </c>
      <c r="S128" s="403">
        <v>0</v>
      </c>
      <c r="T128" s="403">
        <v>0</v>
      </c>
      <c r="U128" s="403">
        <v>0</v>
      </c>
      <c r="V128" s="403">
        <v>0</v>
      </c>
      <c r="W128" s="403">
        <v>0</v>
      </c>
      <c r="X128" s="403">
        <v>0</v>
      </c>
      <c r="Y128" s="403">
        <v>0</v>
      </c>
      <c r="Z128" s="403">
        <v>0</v>
      </c>
      <c r="AA128" s="403">
        <v>0</v>
      </c>
      <c r="AB128" s="403">
        <v>0</v>
      </c>
      <c r="AC128" s="403">
        <v>0</v>
      </c>
      <c r="AD128" s="403">
        <v>0</v>
      </c>
      <c r="AE128" s="403">
        <v>0</v>
      </c>
      <c r="AF128" s="403">
        <v>0</v>
      </c>
      <c r="AG128" s="403">
        <v>0</v>
      </c>
      <c r="AH128" s="403">
        <v>0</v>
      </c>
      <c r="AI128" s="403">
        <v>0</v>
      </c>
      <c r="AJ128" s="403">
        <v>0</v>
      </c>
      <c r="AK128" s="403">
        <v>0</v>
      </c>
      <c r="AL128" s="403">
        <v>0</v>
      </c>
      <c r="AM128" s="403">
        <v>0</v>
      </c>
      <c r="AN128" s="403">
        <v>0</v>
      </c>
      <c r="AO128" s="403">
        <v>0</v>
      </c>
      <c r="AP128" s="403">
        <v>0</v>
      </c>
      <c r="AQ128" s="403">
        <v>0</v>
      </c>
      <c r="AR128" s="403">
        <v>0</v>
      </c>
      <c r="AS128" s="403">
        <v>0</v>
      </c>
      <c r="AT128" s="403">
        <v>0</v>
      </c>
      <c r="AU128" s="403">
        <v>0</v>
      </c>
      <c r="AV128" s="403">
        <v>0</v>
      </c>
      <c r="AW128" s="403">
        <v>0</v>
      </c>
      <c r="AX128" s="403">
        <v>0</v>
      </c>
      <c r="AY128" s="403">
        <v>266</v>
      </c>
      <c r="AZ128" s="403">
        <v>210</v>
      </c>
      <c r="BA128" s="403">
        <v>148</v>
      </c>
      <c r="BB128" s="403">
        <v>78</v>
      </c>
      <c r="BC128" s="403">
        <v>26</v>
      </c>
      <c r="BD128" s="403">
        <v>7</v>
      </c>
      <c r="BE128" s="403">
        <v>2</v>
      </c>
      <c r="BF128" s="403">
        <v>0</v>
      </c>
      <c r="BG128" s="403">
        <v>0</v>
      </c>
      <c r="BH128" s="403">
        <v>0</v>
      </c>
      <c r="BI128" s="403">
        <v>0</v>
      </c>
      <c r="BJ128" s="403">
        <v>0</v>
      </c>
      <c r="BK128" s="403">
        <v>0</v>
      </c>
      <c r="BL128" s="403">
        <v>0</v>
      </c>
      <c r="BM128" s="403">
        <v>0</v>
      </c>
      <c r="BN128" s="403">
        <v>0</v>
      </c>
      <c r="BO128" s="403">
        <v>0</v>
      </c>
      <c r="BP128" s="403">
        <v>0</v>
      </c>
      <c r="BQ128" s="403">
        <v>0</v>
      </c>
      <c r="BR128" s="403">
        <v>0</v>
      </c>
      <c r="BS128" s="403">
        <v>0</v>
      </c>
      <c r="BT128" s="403">
        <v>0</v>
      </c>
      <c r="BU128" s="403">
        <v>0</v>
      </c>
      <c r="BV128" s="403">
        <v>0</v>
      </c>
      <c r="BW128" s="403">
        <v>0</v>
      </c>
      <c r="BX128" s="403">
        <v>0</v>
      </c>
      <c r="BY128" s="403">
        <v>0</v>
      </c>
      <c r="BZ128" s="404">
        <v>0</v>
      </c>
    </row>
    <row r="129" spans="1:78" ht="24.75" customHeight="1" x14ac:dyDescent="0.2">
      <c r="B129" s="120" t="s">
        <v>490</v>
      </c>
      <c r="D129" s="403">
        <v>0</v>
      </c>
      <c r="E129" s="403">
        <v>0</v>
      </c>
      <c r="F129" s="403">
        <v>0</v>
      </c>
      <c r="G129" s="403">
        <v>0</v>
      </c>
      <c r="H129" s="403">
        <v>0</v>
      </c>
      <c r="I129" s="403">
        <v>0</v>
      </c>
      <c r="J129" s="403">
        <v>0</v>
      </c>
      <c r="K129" s="403">
        <v>0</v>
      </c>
      <c r="L129" s="403">
        <v>0</v>
      </c>
      <c r="M129" s="403">
        <v>0</v>
      </c>
      <c r="N129" s="403">
        <v>0</v>
      </c>
      <c r="O129" s="403">
        <v>0</v>
      </c>
      <c r="P129" s="403">
        <v>0</v>
      </c>
      <c r="Q129" s="403">
        <v>0</v>
      </c>
      <c r="R129" s="403">
        <v>0</v>
      </c>
      <c r="S129" s="403">
        <v>0</v>
      </c>
      <c r="T129" s="403">
        <v>0</v>
      </c>
      <c r="U129" s="403">
        <v>0</v>
      </c>
      <c r="V129" s="403">
        <v>0</v>
      </c>
      <c r="W129" s="403">
        <v>0</v>
      </c>
      <c r="X129" s="403">
        <v>0</v>
      </c>
      <c r="Y129" s="403">
        <v>0</v>
      </c>
      <c r="Z129" s="403">
        <v>0</v>
      </c>
      <c r="AA129" s="403">
        <v>0</v>
      </c>
      <c r="AB129" s="403">
        <v>0</v>
      </c>
      <c r="AC129" s="403">
        <v>0</v>
      </c>
      <c r="AD129" s="403">
        <v>0</v>
      </c>
      <c r="AE129" s="403">
        <v>0</v>
      </c>
      <c r="AF129" s="403">
        <v>0</v>
      </c>
      <c r="AG129" s="403">
        <v>0</v>
      </c>
      <c r="AH129" s="403">
        <v>0</v>
      </c>
      <c r="AI129" s="403">
        <v>0</v>
      </c>
      <c r="AJ129" s="403">
        <v>0</v>
      </c>
      <c r="AK129" s="403">
        <v>0</v>
      </c>
      <c r="AL129" s="403">
        <v>0</v>
      </c>
      <c r="AM129" s="403">
        <v>0</v>
      </c>
      <c r="AN129" s="403">
        <v>0</v>
      </c>
      <c r="AO129" s="403">
        <v>0</v>
      </c>
      <c r="AP129" s="403">
        <v>0</v>
      </c>
      <c r="AQ129" s="403">
        <v>0</v>
      </c>
      <c r="AR129" s="403">
        <v>0</v>
      </c>
      <c r="AS129" s="403">
        <v>0</v>
      </c>
      <c r="AT129" s="403">
        <v>0</v>
      </c>
      <c r="AU129" s="403">
        <v>0</v>
      </c>
      <c r="AV129" s="403">
        <v>0</v>
      </c>
      <c r="AW129" s="403">
        <v>0</v>
      </c>
      <c r="AX129" s="403">
        <v>0</v>
      </c>
      <c r="AY129" s="403">
        <v>590</v>
      </c>
      <c r="AZ129" s="403">
        <v>623</v>
      </c>
      <c r="BA129" s="403">
        <v>671</v>
      </c>
      <c r="BB129" s="403">
        <v>712</v>
      </c>
      <c r="BC129" s="403">
        <v>759</v>
      </c>
      <c r="BD129" s="403">
        <v>811</v>
      </c>
      <c r="BE129" s="403">
        <v>856</v>
      </c>
      <c r="BF129" s="403">
        <v>898</v>
      </c>
      <c r="BG129" s="403">
        <v>934</v>
      </c>
      <c r="BH129" s="403">
        <v>967</v>
      </c>
      <c r="BI129" s="403">
        <v>975</v>
      </c>
      <c r="BJ129" s="403">
        <v>987</v>
      </c>
      <c r="BK129" s="403">
        <v>1002</v>
      </c>
      <c r="BL129" s="403">
        <v>986</v>
      </c>
      <c r="BM129" s="403">
        <v>854</v>
      </c>
      <c r="BN129" s="403">
        <v>773</v>
      </c>
      <c r="BO129" s="403">
        <v>668</v>
      </c>
      <c r="BP129" s="403">
        <v>399</v>
      </c>
      <c r="BQ129" s="403">
        <v>174</v>
      </c>
      <c r="BR129" s="403">
        <v>95</v>
      </c>
      <c r="BS129" s="403">
        <v>65</v>
      </c>
      <c r="BT129" s="403">
        <v>49</v>
      </c>
      <c r="BU129" s="403">
        <v>41</v>
      </c>
      <c r="BV129" s="403">
        <v>36</v>
      </c>
      <c r="BW129" s="403">
        <v>32</v>
      </c>
      <c r="BX129" s="403">
        <v>29</v>
      </c>
      <c r="BY129" s="403">
        <v>26</v>
      </c>
      <c r="BZ129" s="404">
        <v>24</v>
      </c>
    </row>
    <row r="130" spans="1:78" x14ac:dyDescent="0.2">
      <c r="B130" s="407" t="s">
        <v>326</v>
      </c>
      <c r="D130" s="403">
        <v>0</v>
      </c>
      <c r="E130" s="403">
        <v>0</v>
      </c>
      <c r="F130" s="403">
        <v>0</v>
      </c>
      <c r="G130" s="403">
        <v>0</v>
      </c>
      <c r="H130" s="403">
        <v>0</v>
      </c>
      <c r="I130" s="403">
        <v>0</v>
      </c>
      <c r="J130" s="403">
        <v>0</v>
      </c>
      <c r="K130" s="403">
        <v>0</v>
      </c>
      <c r="L130" s="403">
        <v>0</v>
      </c>
      <c r="M130" s="403">
        <v>0</v>
      </c>
      <c r="N130" s="403">
        <v>0</v>
      </c>
      <c r="O130" s="403">
        <v>0</v>
      </c>
      <c r="P130" s="403">
        <v>0</v>
      </c>
      <c r="Q130" s="403">
        <v>0</v>
      </c>
      <c r="R130" s="403">
        <v>0</v>
      </c>
      <c r="S130" s="403">
        <v>0</v>
      </c>
      <c r="T130" s="403">
        <v>0</v>
      </c>
      <c r="U130" s="403">
        <v>0</v>
      </c>
      <c r="V130" s="403">
        <v>0</v>
      </c>
      <c r="W130" s="403">
        <v>0</v>
      </c>
      <c r="X130" s="403">
        <v>0</v>
      </c>
      <c r="Y130" s="403">
        <v>0</v>
      </c>
      <c r="Z130" s="403">
        <v>0</v>
      </c>
      <c r="AA130" s="403">
        <v>0</v>
      </c>
      <c r="AB130" s="403">
        <v>0</v>
      </c>
      <c r="AC130" s="403">
        <v>0</v>
      </c>
      <c r="AD130" s="403">
        <v>0</v>
      </c>
      <c r="AE130" s="403">
        <v>0</v>
      </c>
      <c r="AF130" s="403">
        <v>0</v>
      </c>
      <c r="AG130" s="403">
        <v>0</v>
      </c>
      <c r="AH130" s="403">
        <v>0</v>
      </c>
      <c r="AI130" s="403">
        <v>0</v>
      </c>
      <c r="AJ130" s="403">
        <v>0</v>
      </c>
      <c r="AK130" s="403">
        <v>0</v>
      </c>
      <c r="AL130" s="403">
        <v>0</v>
      </c>
      <c r="AM130" s="403">
        <v>0</v>
      </c>
      <c r="AN130" s="403">
        <v>0</v>
      </c>
      <c r="AO130" s="403">
        <v>0</v>
      </c>
      <c r="AP130" s="403">
        <v>0</v>
      </c>
      <c r="AQ130" s="403">
        <v>0</v>
      </c>
      <c r="AR130" s="403">
        <v>0</v>
      </c>
      <c r="AS130" s="403">
        <v>0</v>
      </c>
      <c r="AT130" s="403">
        <v>0</v>
      </c>
      <c r="AU130" s="403">
        <v>0</v>
      </c>
      <c r="AV130" s="403">
        <v>0</v>
      </c>
      <c r="AW130" s="403">
        <v>0</v>
      </c>
      <c r="AX130" s="403">
        <v>0</v>
      </c>
      <c r="AY130" s="403">
        <v>584</v>
      </c>
      <c r="AZ130" s="403">
        <v>618</v>
      </c>
      <c r="BA130" s="403">
        <v>667</v>
      </c>
      <c r="BB130" s="403">
        <v>707</v>
      </c>
      <c r="BC130" s="403">
        <v>759</v>
      </c>
      <c r="BD130" s="403">
        <v>811</v>
      </c>
      <c r="BE130" s="403">
        <v>856</v>
      </c>
      <c r="BF130" s="403">
        <v>898</v>
      </c>
      <c r="BG130" s="403">
        <v>934</v>
      </c>
      <c r="BH130" s="403">
        <v>967</v>
      </c>
      <c r="BI130" s="403">
        <v>975</v>
      </c>
      <c r="BJ130" s="403">
        <v>987</v>
      </c>
      <c r="BK130" s="403">
        <v>1002</v>
      </c>
      <c r="BL130" s="403">
        <v>986</v>
      </c>
      <c r="BM130" s="403">
        <v>854</v>
      </c>
      <c r="BN130" s="403">
        <v>773</v>
      </c>
      <c r="BO130" s="403">
        <v>668</v>
      </c>
      <c r="BP130" s="403">
        <v>399</v>
      </c>
      <c r="BQ130" s="403">
        <v>174</v>
      </c>
      <c r="BR130" s="403">
        <v>95</v>
      </c>
      <c r="BS130" s="403">
        <v>65</v>
      </c>
      <c r="BT130" s="403">
        <v>49</v>
      </c>
      <c r="BU130" s="403">
        <v>41</v>
      </c>
      <c r="BV130" s="403">
        <v>36</v>
      </c>
      <c r="BW130" s="403">
        <v>32</v>
      </c>
      <c r="BX130" s="403">
        <v>29</v>
      </c>
      <c r="BY130" s="403">
        <v>26</v>
      </c>
      <c r="BZ130" s="404">
        <v>24</v>
      </c>
    </row>
    <row r="131" spans="1:78" x14ac:dyDescent="0.2">
      <c r="B131" s="407" t="s">
        <v>325</v>
      </c>
      <c r="D131" s="403">
        <v>0</v>
      </c>
      <c r="E131" s="403">
        <v>0</v>
      </c>
      <c r="F131" s="403">
        <v>0</v>
      </c>
      <c r="G131" s="403">
        <v>0</v>
      </c>
      <c r="H131" s="403">
        <v>0</v>
      </c>
      <c r="I131" s="403">
        <v>0</v>
      </c>
      <c r="J131" s="403">
        <v>0</v>
      </c>
      <c r="K131" s="403">
        <v>0</v>
      </c>
      <c r="L131" s="403">
        <v>0</v>
      </c>
      <c r="M131" s="403">
        <v>0</v>
      </c>
      <c r="N131" s="403">
        <v>0</v>
      </c>
      <c r="O131" s="403">
        <v>0</v>
      </c>
      <c r="P131" s="403">
        <v>0</v>
      </c>
      <c r="Q131" s="403">
        <v>0</v>
      </c>
      <c r="R131" s="403">
        <v>0</v>
      </c>
      <c r="S131" s="403">
        <v>0</v>
      </c>
      <c r="T131" s="403">
        <v>0</v>
      </c>
      <c r="U131" s="403">
        <v>0</v>
      </c>
      <c r="V131" s="403">
        <v>0</v>
      </c>
      <c r="W131" s="403">
        <v>0</v>
      </c>
      <c r="X131" s="403">
        <v>0</v>
      </c>
      <c r="Y131" s="403">
        <v>0</v>
      </c>
      <c r="Z131" s="403">
        <v>0</v>
      </c>
      <c r="AA131" s="403">
        <v>0</v>
      </c>
      <c r="AB131" s="403">
        <v>0</v>
      </c>
      <c r="AC131" s="403">
        <v>0</v>
      </c>
      <c r="AD131" s="403">
        <v>0</v>
      </c>
      <c r="AE131" s="403">
        <v>0</v>
      </c>
      <c r="AF131" s="403">
        <v>0</v>
      </c>
      <c r="AG131" s="403">
        <v>0</v>
      </c>
      <c r="AH131" s="403">
        <v>0</v>
      </c>
      <c r="AI131" s="403">
        <v>0</v>
      </c>
      <c r="AJ131" s="403">
        <v>0</v>
      </c>
      <c r="AK131" s="403">
        <v>0</v>
      </c>
      <c r="AL131" s="403">
        <v>0</v>
      </c>
      <c r="AM131" s="403">
        <v>0</v>
      </c>
      <c r="AN131" s="403">
        <v>0</v>
      </c>
      <c r="AO131" s="403">
        <v>0</v>
      </c>
      <c r="AP131" s="403">
        <v>0</v>
      </c>
      <c r="AQ131" s="403">
        <v>0</v>
      </c>
      <c r="AR131" s="403">
        <v>0</v>
      </c>
      <c r="AS131" s="403">
        <v>0</v>
      </c>
      <c r="AT131" s="403">
        <v>0</v>
      </c>
      <c r="AU131" s="403">
        <v>0</v>
      </c>
      <c r="AV131" s="403">
        <v>0</v>
      </c>
      <c r="AW131" s="403">
        <v>0</v>
      </c>
      <c r="AX131" s="403">
        <v>0</v>
      </c>
      <c r="AY131" s="403">
        <v>6</v>
      </c>
      <c r="AZ131" s="403">
        <v>5</v>
      </c>
      <c r="BA131" s="403">
        <v>4</v>
      </c>
      <c r="BB131" s="403">
        <v>5</v>
      </c>
      <c r="BC131" s="403">
        <v>0</v>
      </c>
      <c r="BD131" s="403">
        <v>0</v>
      </c>
      <c r="BE131" s="403">
        <v>0</v>
      </c>
      <c r="BF131" s="403">
        <v>0</v>
      </c>
      <c r="BG131" s="403">
        <v>0</v>
      </c>
      <c r="BH131" s="403">
        <v>0</v>
      </c>
      <c r="BI131" s="403">
        <v>0</v>
      </c>
      <c r="BJ131" s="403">
        <v>0</v>
      </c>
      <c r="BK131" s="403">
        <v>0</v>
      </c>
      <c r="BL131" s="403">
        <v>0</v>
      </c>
      <c r="BM131" s="403">
        <v>0</v>
      </c>
      <c r="BN131" s="403">
        <v>0</v>
      </c>
      <c r="BO131" s="403">
        <v>0</v>
      </c>
      <c r="BP131" s="403">
        <v>0</v>
      </c>
      <c r="BQ131" s="403">
        <v>0</v>
      </c>
      <c r="BR131" s="403">
        <v>0</v>
      </c>
      <c r="BS131" s="403">
        <v>0</v>
      </c>
      <c r="BT131" s="403">
        <v>0</v>
      </c>
      <c r="BU131" s="403">
        <v>0</v>
      </c>
      <c r="BV131" s="403">
        <v>0</v>
      </c>
      <c r="BW131" s="403">
        <v>0</v>
      </c>
      <c r="BX131" s="403">
        <v>0</v>
      </c>
      <c r="BY131" s="403">
        <v>0</v>
      </c>
      <c r="BZ131" s="404">
        <v>0</v>
      </c>
    </row>
    <row r="132" spans="1:78" s="230" customFormat="1" ht="26.25" customHeight="1" x14ac:dyDescent="0.25">
      <c r="A132" s="354"/>
      <c r="B132" s="317" t="s">
        <v>154</v>
      </c>
      <c r="C132" s="349"/>
      <c r="D132" s="440" t="s">
        <v>406</v>
      </c>
      <c r="E132" s="440" t="s">
        <v>406</v>
      </c>
      <c r="F132" s="440" t="s">
        <v>406</v>
      </c>
      <c r="G132" s="440" t="s">
        <v>406</v>
      </c>
      <c r="H132" s="440" t="s">
        <v>406</v>
      </c>
      <c r="I132" s="440" t="s">
        <v>406</v>
      </c>
      <c r="J132" s="440" t="s">
        <v>406</v>
      </c>
      <c r="K132" s="440" t="s">
        <v>406</v>
      </c>
      <c r="L132" s="440" t="s">
        <v>406</v>
      </c>
      <c r="M132" s="440" t="s">
        <v>406</v>
      </c>
      <c r="N132" s="440" t="s">
        <v>406</v>
      </c>
      <c r="O132" s="440" t="s">
        <v>406</v>
      </c>
      <c r="P132" s="440" t="s">
        <v>406</v>
      </c>
      <c r="Q132" s="440" t="s">
        <v>406</v>
      </c>
      <c r="R132" s="440" t="s">
        <v>406</v>
      </c>
      <c r="S132" s="440" t="s">
        <v>406</v>
      </c>
      <c r="T132" s="440" t="s">
        <v>406</v>
      </c>
      <c r="U132" s="440" t="s">
        <v>406</v>
      </c>
      <c r="V132" s="440" t="s">
        <v>406</v>
      </c>
      <c r="W132" s="440" t="s">
        <v>406</v>
      </c>
      <c r="X132" s="440" t="s">
        <v>406</v>
      </c>
      <c r="Y132" s="440" t="s">
        <v>406</v>
      </c>
      <c r="Z132" s="440" t="s">
        <v>406</v>
      </c>
      <c r="AA132" s="440" t="s">
        <v>406</v>
      </c>
      <c r="AB132" s="440" t="s">
        <v>406</v>
      </c>
      <c r="AC132" s="440" t="s">
        <v>406</v>
      </c>
      <c r="AD132" s="440" t="s">
        <v>406</v>
      </c>
      <c r="AE132" s="440" t="s">
        <v>406</v>
      </c>
      <c r="AF132" s="440" t="s">
        <v>406</v>
      </c>
      <c r="AG132" s="440" t="s">
        <v>406</v>
      </c>
      <c r="AH132" s="399">
        <v>586</v>
      </c>
      <c r="AI132" s="399">
        <v>613</v>
      </c>
      <c r="AJ132" s="399">
        <v>643</v>
      </c>
      <c r="AK132" s="399">
        <v>710</v>
      </c>
      <c r="AL132" s="399">
        <v>754</v>
      </c>
      <c r="AM132" s="399">
        <v>796</v>
      </c>
      <c r="AN132" s="399">
        <v>861</v>
      </c>
      <c r="AO132" s="399">
        <v>921</v>
      </c>
      <c r="AP132" s="399">
        <v>974</v>
      </c>
      <c r="AQ132" s="399">
        <v>1067</v>
      </c>
      <c r="AR132" s="399">
        <v>1178</v>
      </c>
      <c r="AS132" s="399">
        <v>1300</v>
      </c>
      <c r="AT132" s="399">
        <v>1441</v>
      </c>
      <c r="AU132" s="399">
        <v>1623</v>
      </c>
      <c r="AV132" s="399">
        <v>1826</v>
      </c>
      <c r="AW132" s="399">
        <v>1990</v>
      </c>
      <c r="AX132" s="399">
        <v>2142</v>
      </c>
      <c r="AY132" s="399">
        <v>0</v>
      </c>
      <c r="AZ132" s="399">
        <v>0</v>
      </c>
      <c r="BA132" s="399">
        <v>0</v>
      </c>
      <c r="BB132" s="399">
        <v>0</v>
      </c>
      <c r="BC132" s="399">
        <v>0</v>
      </c>
      <c r="BD132" s="399">
        <v>0</v>
      </c>
      <c r="BE132" s="399">
        <v>0</v>
      </c>
      <c r="BF132" s="399">
        <v>0</v>
      </c>
      <c r="BG132" s="399">
        <v>0</v>
      </c>
      <c r="BH132" s="399">
        <v>0</v>
      </c>
      <c r="BI132" s="399">
        <v>0</v>
      </c>
      <c r="BJ132" s="399">
        <v>0</v>
      </c>
      <c r="BK132" s="399">
        <v>0</v>
      </c>
      <c r="BL132" s="399">
        <v>0</v>
      </c>
      <c r="BM132" s="399">
        <v>0</v>
      </c>
      <c r="BN132" s="399">
        <v>0</v>
      </c>
      <c r="BO132" s="399">
        <v>0</v>
      </c>
      <c r="BP132" s="399">
        <v>0</v>
      </c>
      <c r="BQ132" s="399">
        <v>0</v>
      </c>
      <c r="BR132" s="399">
        <v>0</v>
      </c>
      <c r="BS132" s="399">
        <v>0</v>
      </c>
      <c r="BT132" s="399">
        <v>0</v>
      </c>
      <c r="BU132" s="399">
        <v>0</v>
      </c>
      <c r="BV132" s="399">
        <v>0</v>
      </c>
      <c r="BW132" s="399">
        <v>0</v>
      </c>
      <c r="BX132" s="399">
        <v>0</v>
      </c>
      <c r="BY132" s="399">
        <v>0</v>
      </c>
      <c r="BZ132" s="400">
        <v>0</v>
      </c>
    </row>
    <row r="133" spans="1:78" x14ac:dyDescent="0.2">
      <c r="A133" s="437"/>
      <c r="B133" s="321" t="s">
        <v>326</v>
      </c>
      <c r="D133" s="438" t="s">
        <v>406</v>
      </c>
      <c r="E133" s="438" t="s">
        <v>406</v>
      </c>
      <c r="F133" s="438" t="s">
        <v>406</v>
      </c>
      <c r="G133" s="438" t="s">
        <v>406</v>
      </c>
      <c r="H133" s="438" t="s">
        <v>406</v>
      </c>
      <c r="I133" s="438" t="s">
        <v>406</v>
      </c>
      <c r="J133" s="438" t="s">
        <v>406</v>
      </c>
      <c r="K133" s="438" t="s">
        <v>406</v>
      </c>
      <c r="L133" s="438" t="s">
        <v>406</v>
      </c>
      <c r="M133" s="438" t="s">
        <v>406</v>
      </c>
      <c r="N133" s="438" t="s">
        <v>406</v>
      </c>
      <c r="O133" s="438" t="s">
        <v>406</v>
      </c>
      <c r="P133" s="438" t="s">
        <v>406</v>
      </c>
      <c r="Q133" s="438" t="s">
        <v>406</v>
      </c>
      <c r="R133" s="438" t="s">
        <v>406</v>
      </c>
      <c r="S133" s="438" t="s">
        <v>406</v>
      </c>
      <c r="T133" s="438" t="s">
        <v>406</v>
      </c>
      <c r="U133" s="438" t="s">
        <v>406</v>
      </c>
      <c r="V133" s="438" t="s">
        <v>406</v>
      </c>
      <c r="W133" s="438" t="s">
        <v>406</v>
      </c>
      <c r="X133" s="438" t="s">
        <v>406</v>
      </c>
      <c r="Y133" s="438" t="s">
        <v>406</v>
      </c>
      <c r="Z133" s="438" t="s">
        <v>406</v>
      </c>
      <c r="AA133" s="438" t="s">
        <v>406</v>
      </c>
      <c r="AB133" s="438" t="s">
        <v>406</v>
      </c>
      <c r="AC133" s="438" t="s">
        <v>406</v>
      </c>
      <c r="AD133" s="438" t="s">
        <v>406</v>
      </c>
      <c r="AE133" s="438" t="s">
        <v>406</v>
      </c>
      <c r="AF133" s="438" t="s">
        <v>406</v>
      </c>
      <c r="AG133" s="438" t="s">
        <v>406</v>
      </c>
      <c r="AH133" s="403">
        <v>545</v>
      </c>
      <c r="AI133" s="403">
        <v>565</v>
      </c>
      <c r="AJ133" s="403">
        <v>591</v>
      </c>
      <c r="AK133" s="403">
        <v>654</v>
      </c>
      <c r="AL133" s="403">
        <v>694</v>
      </c>
      <c r="AM133" s="403">
        <v>730</v>
      </c>
      <c r="AN133" s="403">
        <v>782</v>
      </c>
      <c r="AO133" s="403">
        <v>826</v>
      </c>
      <c r="AP133" s="403">
        <v>857</v>
      </c>
      <c r="AQ133" s="403">
        <v>926</v>
      </c>
      <c r="AR133" s="403">
        <v>1012</v>
      </c>
      <c r="AS133" s="403">
        <v>1105</v>
      </c>
      <c r="AT133" s="403">
        <v>1214</v>
      </c>
      <c r="AU133" s="403">
        <v>1366</v>
      </c>
      <c r="AV133" s="403">
        <v>1547</v>
      </c>
      <c r="AW133" s="403">
        <v>1694</v>
      </c>
      <c r="AX133" s="403">
        <v>1838</v>
      </c>
      <c r="AY133" s="403">
        <v>0</v>
      </c>
      <c r="AZ133" s="403">
        <v>0</v>
      </c>
      <c r="BA133" s="403">
        <v>0</v>
      </c>
      <c r="BB133" s="403">
        <v>0</v>
      </c>
      <c r="BC133" s="403">
        <v>0</v>
      </c>
      <c r="BD133" s="403">
        <v>0</v>
      </c>
      <c r="BE133" s="403">
        <v>0</v>
      </c>
      <c r="BF133" s="403">
        <v>0</v>
      </c>
      <c r="BG133" s="403">
        <v>0</v>
      </c>
      <c r="BH133" s="403">
        <v>0</v>
      </c>
      <c r="BI133" s="403">
        <v>0</v>
      </c>
      <c r="BJ133" s="403">
        <v>0</v>
      </c>
      <c r="BK133" s="403">
        <v>0</v>
      </c>
      <c r="BL133" s="403">
        <v>0</v>
      </c>
      <c r="BM133" s="403">
        <v>0</v>
      </c>
      <c r="BN133" s="403">
        <v>0</v>
      </c>
      <c r="BO133" s="403">
        <v>0</v>
      </c>
      <c r="BP133" s="403">
        <v>0</v>
      </c>
      <c r="BQ133" s="403">
        <v>0</v>
      </c>
      <c r="BR133" s="403">
        <v>0</v>
      </c>
      <c r="BS133" s="403">
        <v>0</v>
      </c>
      <c r="BT133" s="403">
        <v>0</v>
      </c>
      <c r="BU133" s="403">
        <v>0</v>
      </c>
      <c r="BV133" s="403">
        <v>0</v>
      </c>
      <c r="BW133" s="403">
        <v>0</v>
      </c>
      <c r="BX133" s="403">
        <v>0</v>
      </c>
      <c r="BY133" s="403">
        <v>0</v>
      </c>
      <c r="BZ133" s="404">
        <v>0</v>
      </c>
    </row>
    <row r="134" spans="1:78" x14ac:dyDescent="0.2">
      <c r="A134" s="437"/>
      <c r="B134" s="321" t="s">
        <v>325</v>
      </c>
      <c r="D134" s="438" t="s">
        <v>406</v>
      </c>
      <c r="E134" s="438" t="s">
        <v>406</v>
      </c>
      <c r="F134" s="438" t="s">
        <v>406</v>
      </c>
      <c r="G134" s="438" t="s">
        <v>406</v>
      </c>
      <c r="H134" s="438" t="s">
        <v>406</v>
      </c>
      <c r="I134" s="438" t="s">
        <v>406</v>
      </c>
      <c r="J134" s="438" t="s">
        <v>406</v>
      </c>
      <c r="K134" s="438" t="s">
        <v>406</v>
      </c>
      <c r="L134" s="438" t="s">
        <v>406</v>
      </c>
      <c r="M134" s="438" t="s">
        <v>406</v>
      </c>
      <c r="N134" s="438" t="s">
        <v>406</v>
      </c>
      <c r="O134" s="438" t="s">
        <v>406</v>
      </c>
      <c r="P134" s="438" t="s">
        <v>406</v>
      </c>
      <c r="Q134" s="438" t="s">
        <v>406</v>
      </c>
      <c r="R134" s="438" t="s">
        <v>406</v>
      </c>
      <c r="S134" s="438" t="s">
        <v>406</v>
      </c>
      <c r="T134" s="438" t="s">
        <v>406</v>
      </c>
      <c r="U134" s="438" t="s">
        <v>406</v>
      </c>
      <c r="V134" s="438" t="s">
        <v>406</v>
      </c>
      <c r="W134" s="438" t="s">
        <v>406</v>
      </c>
      <c r="X134" s="438" t="s">
        <v>406</v>
      </c>
      <c r="Y134" s="438" t="s">
        <v>406</v>
      </c>
      <c r="Z134" s="438" t="s">
        <v>406</v>
      </c>
      <c r="AA134" s="438" t="s">
        <v>406</v>
      </c>
      <c r="AB134" s="438" t="s">
        <v>406</v>
      </c>
      <c r="AC134" s="438" t="s">
        <v>406</v>
      </c>
      <c r="AD134" s="438" t="s">
        <v>406</v>
      </c>
      <c r="AE134" s="438" t="s">
        <v>406</v>
      </c>
      <c r="AF134" s="438" t="s">
        <v>406</v>
      </c>
      <c r="AG134" s="438" t="s">
        <v>406</v>
      </c>
      <c r="AH134" s="403">
        <v>40</v>
      </c>
      <c r="AI134" s="403">
        <v>48</v>
      </c>
      <c r="AJ134" s="403">
        <v>52</v>
      </c>
      <c r="AK134" s="403">
        <v>56</v>
      </c>
      <c r="AL134" s="403">
        <v>60</v>
      </c>
      <c r="AM134" s="403">
        <v>66</v>
      </c>
      <c r="AN134" s="403">
        <v>79</v>
      </c>
      <c r="AO134" s="403">
        <v>95</v>
      </c>
      <c r="AP134" s="403">
        <v>117</v>
      </c>
      <c r="AQ134" s="403">
        <v>142</v>
      </c>
      <c r="AR134" s="403">
        <v>166</v>
      </c>
      <c r="AS134" s="403">
        <v>195</v>
      </c>
      <c r="AT134" s="403">
        <v>228</v>
      </c>
      <c r="AU134" s="403">
        <v>257</v>
      </c>
      <c r="AV134" s="403">
        <v>279</v>
      </c>
      <c r="AW134" s="403">
        <v>297</v>
      </c>
      <c r="AX134" s="403">
        <v>305</v>
      </c>
      <c r="AY134" s="403">
        <v>0</v>
      </c>
      <c r="AZ134" s="403">
        <v>0</v>
      </c>
      <c r="BA134" s="403">
        <v>0</v>
      </c>
      <c r="BB134" s="403">
        <v>0</v>
      </c>
      <c r="BC134" s="403">
        <v>0</v>
      </c>
      <c r="BD134" s="403">
        <v>0</v>
      </c>
      <c r="BE134" s="403">
        <v>0</v>
      </c>
      <c r="BF134" s="403">
        <v>0</v>
      </c>
      <c r="BG134" s="403">
        <v>0</v>
      </c>
      <c r="BH134" s="403">
        <v>0</v>
      </c>
      <c r="BI134" s="403">
        <v>0</v>
      </c>
      <c r="BJ134" s="403">
        <v>0</v>
      </c>
      <c r="BK134" s="403">
        <v>0</v>
      </c>
      <c r="BL134" s="403">
        <v>0</v>
      </c>
      <c r="BM134" s="403">
        <v>0</v>
      </c>
      <c r="BN134" s="403">
        <v>0</v>
      </c>
      <c r="BO134" s="403">
        <v>0</v>
      </c>
      <c r="BP134" s="403">
        <v>0</v>
      </c>
      <c r="BQ134" s="403">
        <v>0</v>
      </c>
      <c r="BR134" s="403">
        <v>0</v>
      </c>
      <c r="BS134" s="403">
        <v>0</v>
      </c>
      <c r="BT134" s="403">
        <v>0</v>
      </c>
      <c r="BU134" s="403">
        <v>0</v>
      </c>
      <c r="BV134" s="403">
        <v>0</v>
      </c>
      <c r="BW134" s="403">
        <v>0</v>
      </c>
      <c r="BX134" s="403">
        <v>0</v>
      </c>
      <c r="BY134" s="403">
        <v>0</v>
      </c>
      <c r="BZ134" s="404">
        <v>0</v>
      </c>
    </row>
    <row r="135" spans="1:78" ht="25.5" customHeight="1" x14ac:dyDescent="0.2">
      <c r="B135" s="120" t="s">
        <v>491</v>
      </c>
      <c r="D135" s="403">
        <v>0</v>
      </c>
      <c r="E135" s="403">
        <v>0</v>
      </c>
      <c r="F135" s="403">
        <v>0</v>
      </c>
      <c r="G135" s="403">
        <v>0</v>
      </c>
      <c r="H135" s="403">
        <v>0</v>
      </c>
      <c r="I135" s="403">
        <v>0</v>
      </c>
      <c r="J135" s="403">
        <v>0</v>
      </c>
      <c r="K135" s="403">
        <v>0</v>
      </c>
      <c r="L135" s="403">
        <v>0</v>
      </c>
      <c r="M135" s="403">
        <v>0</v>
      </c>
      <c r="N135" s="403">
        <v>0</v>
      </c>
      <c r="O135" s="403">
        <v>0</v>
      </c>
      <c r="P135" s="403">
        <v>0</v>
      </c>
      <c r="Q135" s="403">
        <v>0</v>
      </c>
      <c r="R135" s="403">
        <v>0</v>
      </c>
      <c r="S135" s="403">
        <v>0</v>
      </c>
      <c r="T135" s="403">
        <v>0</v>
      </c>
      <c r="U135" s="403">
        <v>0</v>
      </c>
      <c r="V135" s="403">
        <v>0</v>
      </c>
      <c r="W135" s="403">
        <v>0</v>
      </c>
      <c r="X135" s="403">
        <v>0</v>
      </c>
      <c r="Y135" s="403">
        <v>0</v>
      </c>
      <c r="Z135" s="403">
        <v>0</v>
      </c>
      <c r="AA135" s="403">
        <v>0</v>
      </c>
      <c r="AB135" s="403">
        <v>0</v>
      </c>
      <c r="AC135" s="403">
        <v>0</v>
      </c>
      <c r="AD135" s="403">
        <v>0</v>
      </c>
      <c r="AE135" s="403">
        <v>0</v>
      </c>
      <c r="AF135" s="403">
        <v>0</v>
      </c>
      <c r="AG135" s="403">
        <v>0</v>
      </c>
      <c r="AH135" s="403">
        <v>0</v>
      </c>
      <c r="AI135" s="403">
        <v>0</v>
      </c>
      <c r="AJ135" s="403">
        <v>0</v>
      </c>
      <c r="AK135" s="403">
        <v>0</v>
      </c>
      <c r="AL135" s="403">
        <v>0</v>
      </c>
      <c r="AM135" s="403">
        <v>0</v>
      </c>
      <c r="AN135" s="403">
        <v>813</v>
      </c>
      <c r="AO135" s="403">
        <v>864</v>
      </c>
      <c r="AP135" s="403">
        <v>900</v>
      </c>
      <c r="AQ135" s="403">
        <v>964</v>
      </c>
      <c r="AR135" s="403">
        <v>1030</v>
      </c>
      <c r="AS135" s="403">
        <v>1099</v>
      </c>
      <c r="AT135" s="403">
        <v>1181</v>
      </c>
      <c r="AU135" s="403">
        <v>1303</v>
      </c>
      <c r="AV135" s="403">
        <v>1439</v>
      </c>
      <c r="AW135" s="403">
        <v>1540</v>
      </c>
      <c r="AX135" s="403">
        <v>1624</v>
      </c>
      <c r="AY135" s="403">
        <v>0</v>
      </c>
      <c r="AZ135" s="403">
        <v>0</v>
      </c>
      <c r="BA135" s="403">
        <v>0</v>
      </c>
      <c r="BB135" s="403">
        <v>0</v>
      </c>
      <c r="BC135" s="403">
        <v>0</v>
      </c>
      <c r="BD135" s="403">
        <v>0</v>
      </c>
      <c r="BE135" s="403">
        <v>0</v>
      </c>
      <c r="BF135" s="403">
        <v>0</v>
      </c>
      <c r="BG135" s="403">
        <v>0</v>
      </c>
      <c r="BH135" s="403">
        <v>0</v>
      </c>
      <c r="BI135" s="403">
        <v>0</v>
      </c>
      <c r="BJ135" s="403">
        <v>0</v>
      </c>
      <c r="BK135" s="403">
        <v>0</v>
      </c>
      <c r="BL135" s="403">
        <v>0</v>
      </c>
      <c r="BM135" s="403">
        <v>0</v>
      </c>
      <c r="BN135" s="403">
        <v>0</v>
      </c>
      <c r="BO135" s="403">
        <v>0</v>
      </c>
      <c r="BP135" s="403">
        <v>0</v>
      </c>
      <c r="BQ135" s="403">
        <v>0</v>
      </c>
      <c r="BR135" s="403">
        <v>0</v>
      </c>
      <c r="BS135" s="403">
        <v>0</v>
      </c>
      <c r="BT135" s="403">
        <v>0</v>
      </c>
      <c r="BU135" s="403">
        <v>0</v>
      </c>
      <c r="BV135" s="403">
        <v>0</v>
      </c>
      <c r="BW135" s="403">
        <v>0</v>
      </c>
      <c r="BX135" s="403">
        <v>0</v>
      </c>
      <c r="BY135" s="403">
        <v>0</v>
      </c>
      <c r="BZ135" s="404">
        <v>0</v>
      </c>
    </row>
    <row r="136" spans="1:78" x14ac:dyDescent="0.2">
      <c r="B136" s="407" t="s">
        <v>326</v>
      </c>
      <c r="D136" s="403">
        <v>0</v>
      </c>
      <c r="E136" s="403">
        <v>0</v>
      </c>
      <c r="F136" s="403">
        <v>0</v>
      </c>
      <c r="G136" s="403">
        <v>0</v>
      </c>
      <c r="H136" s="403">
        <v>0</v>
      </c>
      <c r="I136" s="403">
        <v>0</v>
      </c>
      <c r="J136" s="403">
        <v>0</v>
      </c>
      <c r="K136" s="403">
        <v>0</v>
      </c>
      <c r="L136" s="403">
        <v>0</v>
      </c>
      <c r="M136" s="403">
        <v>0</v>
      </c>
      <c r="N136" s="403">
        <v>0</v>
      </c>
      <c r="O136" s="403">
        <v>0</v>
      </c>
      <c r="P136" s="403">
        <v>0</v>
      </c>
      <c r="Q136" s="403">
        <v>0</v>
      </c>
      <c r="R136" s="403">
        <v>0</v>
      </c>
      <c r="S136" s="403">
        <v>0</v>
      </c>
      <c r="T136" s="403">
        <v>0</v>
      </c>
      <c r="U136" s="403">
        <v>0</v>
      </c>
      <c r="V136" s="403">
        <v>0</v>
      </c>
      <c r="W136" s="403">
        <v>0</v>
      </c>
      <c r="X136" s="403">
        <v>0</v>
      </c>
      <c r="Y136" s="403">
        <v>0</v>
      </c>
      <c r="Z136" s="403">
        <v>0</v>
      </c>
      <c r="AA136" s="403">
        <v>0</v>
      </c>
      <c r="AB136" s="403">
        <v>0</v>
      </c>
      <c r="AC136" s="403">
        <v>0</v>
      </c>
      <c r="AD136" s="403">
        <v>0</v>
      </c>
      <c r="AE136" s="403">
        <v>0</v>
      </c>
      <c r="AF136" s="403">
        <v>0</v>
      </c>
      <c r="AG136" s="403">
        <v>0</v>
      </c>
      <c r="AH136" s="403">
        <v>0</v>
      </c>
      <c r="AI136" s="403">
        <v>0</v>
      </c>
      <c r="AJ136" s="403">
        <v>0</v>
      </c>
      <c r="AK136" s="403">
        <v>0</v>
      </c>
      <c r="AL136" s="403">
        <v>0</v>
      </c>
      <c r="AM136" s="403">
        <v>0</v>
      </c>
      <c r="AN136" s="403">
        <v>734</v>
      </c>
      <c r="AO136" s="403">
        <v>768</v>
      </c>
      <c r="AP136" s="403">
        <v>782</v>
      </c>
      <c r="AQ136" s="403">
        <v>823</v>
      </c>
      <c r="AR136" s="403">
        <v>864</v>
      </c>
      <c r="AS136" s="403">
        <v>904</v>
      </c>
      <c r="AT136" s="403">
        <v>955</v>
      </c>
      <c r="AU136" s="403">
        <v>1048</v>
      </c>
      <c r="AV136" s="403">
        <v>1164</v>
      </c>
      <c r="AW136" s="403">
        <v>1249</v>
      </c>
      <c r="AX136" s="403">
        <v>1325</v>
      </c>
      <c r="AY136" s="403">
        <v>0</v>
      </c>
      <c r="AZ136" s="403">
        <v>0</v>
      </c>
      <c r="BA136" s="403">
        <v>0</v>
      </c>
      <c r="BB136" s="403">
        <v>0</v>
      </c>
      <c r="BC136" s="403">
        <v>0</v>
      </c>
      <c r="BD136" s="403">
        <v>0</v>
      </c>
      <c r="BE136" s="403">
        <v>0</v>
      </c>
      <c r="BF136" s="403">
        <v>0</v>
      </c>
      <c r="BG136" s="403">
        <v>0</v>
      </c>
      <c r="BH136" s="403">
        <v>0</v>
      </c>
      <c r="BI136" s="403">
        <v>0</v>
      </c>
      <c r="BJ136" s="403">
        <v>0</v>
      </c>
      <c r="BK136" s="403">
        <v>0</v>
      </c>
      <c r="BL136" s="403">
        <v>0</v>
      </c>
      <c r="BM136" s="403">
        <v>0</v>
      </c>
      <c r="BN136" s="403">
        <v>0</v>
      </c>
      <c r="BO136" s="403">
        <v>0</v>
      </c>
      <c r="BP136" s="403">
        <v>0</v>
      </c>
      <c r="BQ136" s="403">
        <v>0</v>
      </c>
      <c r="BR136" s="403">
        <v>0</v>
      </c>
      <c r="BS136" s="403">
        <v>0</v>
      </c>
      <c r="BT136" s="403">
        <v>0</v>
      </c>
      <c r="BU136" s="403">
        <v>0</v>
      </c>
      <c r="BV136" s="403">
        <v>0</v>
      </c>
      <c r="BW136" s="403">
        <v>0</v>
      </c>
      <c r="BX136" s="403">
        <v>0</v>
      </c>
      <c r="BY136" s="403">
        <v>0</v>
      </c>
      <c r="BZ136" s="404">
        <v>0</v>
      </c>
    </row>
    <row r="137" spans="1:78" x14ac:dyDescent="0.2">
      <c r="B137" s="407" t="s">
        <v>325</v>
      </c>
      <c r="D137" s="403">
        <v>0</v>
      </c>
      <c r="E137" s="403">
        <v>0</v>
      </c>
      <c r="F137" s="403">
        <v>0</v>
      </c>
      <c r="G137" s="403">
        <v>0</v>
      </c>
      <c r="H137" s="403">
        <v>0</v>
      </c>
      <c r="I137" s="403">
        <v>0</v>
      </c>
      <c r="J137" s="403">
        <v>0</v>
      </c>
      <c r="K137" s="403">
        <v>0</v>
      </c>
      <c r="L137" s="403">
        <v>0</v>
      </c>
      <c r="M137" s="403">
        <v>0</v>
      </c>
      <c r="N137" s="403">
        <v>0</v>
      </c>
      <c r="O137" s="403">
        <v>0</v>
      </c>
      <c r="P137" s="403">
        <v>0</v>
      </c>
      <c r="Q137" s="403">
        <v>0</v>
      </c>
      <c r="R137" s="403">
        <v>0</v>
      </c>
      <c r="S137" s="403">
        <v>0</v>
      </c>
      <c r="T137" s="403">
        <v>0</v>
      </c>
      <c r="U137" s="403">
        <v>0</v>
      </c>
      <c r="V137" s="403">
        <v>0</v>
      </c>
      <c r="W137" s="403">
        <v>0</v>
      </c>
      <c r="X137" s="403">
        <v>0</v>
      </c>
      <c r="Y137" s="403">
        <v>0</v>
      </c>
      <c r="Z137" s="403">
        <v>0</v>
      </c>
      <c r="AA137" s="403">
        <v>0</v>
      </c>
      <c r="AB137" s="403">
        <v>0</v>
      </c>
      <c r="AC137" s="403">
        <v>0</v>
      </c>
      <c r="AD137" s="403">
        <v>0</v>
      </c>
      <c r="AE137" s="403">
        <v>0</v>
      </c>
      <c r="AF137" s="403">
        <v>0</v>
      </c>
      <c r="AG137" s="403">
        <v>0</v>
      </c>
      <c r="AH137" s="403">
        <v>0</v>
      </c>
      <c r="AI137" s="403">
        <v>0</v>
      </c>
      <c r="AJ137" s="403">
        <v>0</v>
      </c>
      <c r="AK137" s="403">
        <v>0</v>
      </c>
      <c r="AL137" s="403">
        <v>0</v>
      </c>
      <c r="AM137" s="403">
        <v>0</v>
      </c>
      <c r="AN137" s="403">
        <v>79</v>
      </c>
      <c r="AO137" s="403">
        <v>96</v>
      </c>
      <c r="AP137" s="403">
        <v>118</v>
      </c>
      <c r="AQ137" s="403">
        <v>141</v>
      </c>
      <c r="AR137" s="403">
        <v>166</v>
      </c>
      <c r="AS137" s="403">
        <v>195</v>
      </c>
      <c r="AT137" s="403">
        <v>226</v>
      </c>
      <c r="AU137" s="403">
        <v>255</v>
      </c>
      <c r="AV137" s="403">
        <v>275</v>
      </c>
      <c r="AW137" s="403">
        <v>291</v>
      </c>
      <c r="AX137" s="403">
        <v>299</v>
      </c>
      <c r="AY137" s="403">
        <v>0</v>
      </c>
      <c r="AZ137" s="403">
        <v>0</v>
      </c>
      <c r="BA137" s="403">
        <v>0</v>
      </c>
      <c r="BB137" s="403">
        <v>0</v>
      </c>
      <c r="BC137" s="403">
        <v>0</v>
      </c>
      <c r="BD137" s="403">
        <v>0</v>
      </c>
      <c r="BE137" s="403">
        <v>0</v>
      </c>
      <c r="BF137" s="403">
        <v>0</v>
      </c>
      <c r="BG137" s="403">
        <v>0</v>
      </c>
      <c r="BH137" s="403">
        <v>0</v>
      </c>
      <c r="BI137" s="403">
        <v>0</v>
      </c>
      <c r="BJ137" s="403">
        <v>0</v>
      </c>
      <c r="BK137" s="403">
        <v>0</v>
      </c>
      <c r="BL137" s="403">
        <v>0</v>
      </c>
      <c r="BM137" s="403">
        <v>0</v>
      </c>
      <c r="BN137" s="403">
        <v>0</v>
      </c>
      <c r="BO137" s="403">
        <v>0</v>
      </c>
      <c r="BP137" s="403">
        <v>0</v>
      </c>
      <c r="BQ137" s="403">
        <v>0</v>
      </c>
      <c r="BR137" s="403">
        <v>0</v>
      </c>
      <c r="BS137" s="403">
        <v>0</v>
      </c>
      <c r="BT137" s="403">
        <v>0</v>
      </c>
      <c r="BU137" s="403">
        <v>0</v>
      </c>
      <c r="BV137" s="403">
        <v>0</v>
      </c>
      <c r="BW137" s="403">
        <v>0</v>
      </c>
      <c r="BX137" s="403">
        <v>0</v>
      </c>
      <c r="BY137" s="403">
        <v>0</v>
      </c>
      <c r="BZ137" s="404">
        <v>0</v>
      </c>
    </row>
    <row r="138" spans="1:78" ht="24.75" customHeight="1" x14ac:dyDescent="0.2">
      <c r="A138" s="305"/>
      <c r="B138" s="120" t="s">
        <v>492</v>
      </c>
      <c r="D138" s="403">
        <v>0</v>
      </c>
      <c r="E138" s="403">
        <v>0</v>
      </c>
      <c r="F138" s="403">
        <v>0</v>
      </c>
      <c r="G138" s="403">
        <v>0</v>
      </c>
      <c r="H138" s="403">
        <v>0</v>
      </c>
      <c r="I138" s="403">
        <v>0</v>
      </c>
      <c r="J138" s="403">
        <v>0</v>
      </c>
      <c r="K138" s="403">
        <v>0</v>
      </c>
      <c r="L138" s="403">
        <v>0</v>
      </c>
      <c r="M138" s="403">
        <v>0</v>
      </c>
      <c r="N138" s="403">
        <v>0</v>
      </c>
      <c r="O138" s="403">
        <v>0</v>
      </c>
      <c r="P138" s="403">
        <v>0</v>
      </c>
      <c r="Q138" s="403">
        <v>0</v>
      </c>
      <c r="R138" s="403">
        <v>0</v>
      </c>
      <c r="S138" s="403">
        <v>0</v>
      </c>
      <c r="T138" s="403">
        <v>0</v>
      </c>
      <c r="U138" s="403">
        <v>0</v>
      </c>
      <c r="V138" s="403">
        <v>0</v>
      </c>
      <c r="W138" s="403">
        <v>0</v>
      </c>
      <c r="X138" s="403">
        <v>0</v>
      </c>
      <c r="Y138" s="403">
        <v>0</v>
      </c>
      <c r="Z138" s="403">
        <v>0</v>
      </c>
      <c r="AA138" s="403">
        <v>0</v>
      </c>
      <c r="AB138" s="403">
        <v>0</v>
      </c>
      <c r="AC138" s="403">
        <v>0</v>
      </c>
      <c r="AD138" s="403">
        <v>0</v>
      </c>
      <c r="AE138" s="403">
        <v>0</v>
      </c>
      <c r="AF138" s="403">
        <v>0</v>
      </c>
      <c r="AG138" s="403">
        <v>0</v>
      </c>
      <c r="AH138" s="403">
        <v>0</v>
      </c>
      <c r="AI138" s="403">
        <v>0</v>
      </c>
      <c r="AJ138" s="403">
        <v>0</v>
      </c>
      <c r="AK138" s="403">
        <v>0</v>
      </c>
      <c r="AL138" s="403">
        <v>0</v>
      </c>
      <c r="AM138" s="403">
        <v>0</v>
      </c>
      <c r="AN138" s="403">
        <v>48</v>
      </c>
      <c r="AO138" s="403">
        <v>57</v>
      </c>
      <c r="AP138" s="403">
        <v>74</v>
      </c>
      <c r="AQ138" s="403">
        <v>103</v>
      </c>
      <c r="AR138" s="403">
        <v>148</v>
      </c>
      <c r="AS138" s="403">
        <v>201</v>
      </c>
      <c r="AT138" s="403">
        <v>260</v>
      </c>
      <c r="AU138" s="403">
        <v>320</v>
      </c>
      <c r="AV138" s="403">
        <v>387</v>
      </c>
      <c r="AW138" s="403">
        <v>450</v>
      </c>
      <c r="AX138" s="403">
        <v>518</v>
      </c>
      <c r="AY138" s="403">
        <v>0</v>
      </c>
      <c r="AZ138" s="403">
        <v>0</v>
      </c>
      <c r="BA138" s="403">
        <v>0</v>
      </c>
      <c r="BB138" s="403">
        <v>0</v>
      </c>
      <c r="BC138" s="403">
        <v>0</v>
      </c>
      <c r="BD138" s="403">
        <v>0</v>
      </c>
      <c r="BE138" s="403">
        <v>0</v>
      </c>
      <c r="BF138" s="403">
        <v>0</v>
      </c>
      <c r="BG138" s="403">
        <v>0</v>
      </c>
      <c r="BH138" s="403">
        <v>0</v>
      </c>
      <c r="BI138" s="403">
        <v>0</v>
      </c>
      <c r="BJ138" s="403">
        <v>0</v>
      </c>
      <c r="BK138" s="403">
        <v>0</v>
      </c>
      <c r="BL138" s="403">
        <v>0</v>
      </c>
      <c r="BM138" s="403">
        <v>0</v>
      </c>
      <c r="BN138" s="403">
        <v>0</v>
      </c>
      <c r="BO138" s="403">
        <v>0</v>
      </c>
      <c r="BP138" s="403">
        <v>0</v>
      </c>
      <c r="BQ138" s="403">
        <v>0</v>
      </c>
      <c r="BR138" s="403">
        <v>0</v>
      </c>
      <c r="BS138" s="403">
        <v>0</v>
      </c>
      <c r="BT138" s="403">
        <v>0</v>
      </c>
      <c r="BU138" s="403">
        <v>0</v>
      </c>
      <c r="BV138" s="403">
        <v>0</v>
      </c>
      <c r="BW138" s="403">
        <v>0</v>
      </c>
      <c r="BX138" s="403">
        <v>0</v>
      </c>
      <c r="BY138" s="403">
        <v>0</v>
      </c>
      <c r="BZ138" s="404">
        <v>0</v>
      </c>
    </row>
    <row r="139" spans="1:78" x14ac:dyDescent="0.2">
      <c r="A139" s="305"/>
      <c r="B139" s="407" t="s">
        <v>326</v>
      </c>
      <c r="D139" s="403">
        <v>0</v>
      </c>
      <c r="E139" s="403">
        <v>0</v>
      </c>
      <c r="F139" s="403">
        <v>0</v>
      </c>
      <c r="G139" s="403">
        <v>0</v>
      </c>
      <c r="H139" s="403">
        <v>0</v>
      </c>
      <c r="I139" s="403">
        <v>0</v>
      </c>
      <c r="J139" s="403">
        <v>0</v>
      </c>
      <c r="K139" s="403">
        <v>0</v>
      </c>
      <c r="L139" s="403">
        <v>0</v>
      </c>
      <c r="M139" s="403">
        <v>0</v>
      </c>
      <c r="N139" s="403">
        <v>0</v>
      </c>
      <c r="O139" s="403">
        <v>0</v>
      </c>
      <c r="P139" s="403">
        <v>0</v>
      </c>
      <c r="Q139" s="403">
        <v>0</v>
      </c>
      <c r="R139" s="403">
        <v>0</v>
      </c>
      <c r="S139" s="403">
        <v>0</v>
      </c>
      <c r="T139" s="403">
        <v>0</v>
      </c>
      <c r="U139" s="403">
        <v>0</v>
      </c>
      <c r="V139" s="403">
        <v>0</v>
      </c>
      <c r="W139" s="403">
        <v>0</v>
      </c>
      <c r="X139" s="403">
        <v>0</v>
      </c>
      <c r="Y139" s="403">
        <v>0</v>
      </c>
      <c r="Z139" s="403">
        <v>0</v>
      </c>
      <c r="AA139" s="403">
        <v>0</v>
      </c>
      <c r="AB139" s="403">
        <v>0</v>
      </c>
      <c r="AC139" s="403">
        <v>0</v>
      </c>
      <c r="AD139" s="403">
        <v>0</v>
      </c>
      <c r="AE139" s="403">
        <v>0</v>
      </c>
      <c r="AF139" s="403">
        <v>0</v>
      </c>
      <c r="AG139" s="403">
        <v>0</v>
      </c>
      <c r="AH139" s="403">
        <v>0</v>
      </c>
      <c r="AI139" s="403">
        <v>0</v>
      </c>
      <c r="AJ139" s="403">
        <v>0</v>
      </c>
      <c r="AK139" s="403">
        <v>0</v>
      </c>
      <c r="AL139" s="403">
        <v>0</v>
      </c>
      <c r="AM139" s="403">
        <v>0</v>
      </c>
      <c r="AN139" s="403">
        <v>46</v>
      </c>
      <c r="AO139" s="403">
        <v>57</v>
      </c>
      <c r="AP139" s="403">
        <v>74</v>
      </c>
      <c r="AQ139" s="403">
        <v>101</v>
      </c>
      <c r="AR139" s="403">
        <v>146</v>
      </c>
      <c r="AS139" s="403">
        <v>199</v>
      </c>
      <c r="AT139" s="403">
        <v>257</v>
      </c>
      <c r="AU139" s="403">
        <v>316</v>
      </c>
      <c r="AV139" s="403">
        <v>382</v>
      </c>
      <c r="AW139" s="403">
        <v>442</v>
      </c>
      <c r="AX139" s="403">
        <v>511</v>
      </c>
      <c r="AY139" s="403">
        <v>0</v>
      </c>
      <c r="AZ139" s="403">
        <v>0</v>
      </c>
      <c r="BA139" s="403">
        <v>0</v>
      </c>
      <c r="BB139" s="403">
        <v>0</v>
      </c>
      <c r="BC139" s="403">
        <v>0</v>
      </c>
      <c r="BD139" s="403">
        <v>0</v>
      </c>
      <c r="BE139" s="403">
        <v>0</v>
      </c>
      <c r="BF139" s="403">
        <v>0</v>
      </c>
      <c r="BG139" s="403">
        <v>0</v>
      </c>
      <c r="BH139" s="403">
        <v>0</v>
      </c>
      <c r="BI139" s="403">
        <v>0</v>
      </c>
      <c r="BJ139" s="403">
        <v>0</v>
      </c>
      <c r="BK139" s="403">
        <v>0</v>
      </c>
      <c r="BL139" s="403">
        <v>0</v>
      </c>
      <c r="BM139" s="403">
        <v>0</v>
      </c>
      <c r="BN139" s="403">
        <v>0</v>
      </c>
      <c r="BO139" s="403">
        <v>0</v>
      </c>
      <c r="BP139" s="403">
        <v>0</v>
      </c>
      <c r="BQ139" s="403">
        <v>0</v>
      </c>
      <c r="BR139" s="403">
        <v>0</v>
      </c>
      <c r="BS139" s="403">
        <v>0</v>
      </c>
      <c r="BT139" s="403">
        <v>0</v>
      </c>
      <c r="BU139" s="403">
        <v>0</v>
      </c>
      <c r="BV139" s="403">
        <v>0</v>
      </c>
      <c r="BW139" s="403">
        <v>0</v>
      </c>
      <c r="BX139" s="403">
        <v>0</v>
      </c>
      <c r="BY139" s="403">
        <v>0</v>
      </c>
      <c r="BZ139" s="404">
        <v>0</v>
      </c>
    </row>
    <row r="140" spans="1:78" x14ac:dyDescent="0.2">
      <c r="A140" s="305"/>
      <c r="B140" s="407" t="s">
        <v>325</v>
      </c>
      <c r="D140" s="403">
        <v>0</v>
      </c>
      <c r="E140" s="403">
        <v>0</v>
      </c>
      <c r="F140" s="403">
        <v>0</v>
      </c>
      <c r="G140" s="403">
        <v>0</v>
      </c>
      <c r="H140" s="403">
        <v>0</v>
      </c>
      <c r="I140" s="403">
        <v>0</v>
      </c>
      <c r="J140" s="403">
        <v>0</v>
      </c>
      <c r="K140" s="403">
        <v>0</v>
      </c>
      <c r="L140" s="403">
        <v>0</v>
      </c>
      <c r="M140" s="403">
        <v>0</v>
      </c>
      <c r="N140" s="403">
        <v>0</v>
      </c>
      <c r="O140" s="403">
        <v>0</v>
      </c>
      <c r="P140" s="403">
        <v>0</v>
      </c>
      <c r="Q140" s="403">
        <v>0</v>
      </c>
      <c r="R140" s="403">
        <v>0</v>
      </c>
      <c r="S140" s="403">
        <v>0</v>
      </c>
      <c r="T140" s="403">
        <v>0</v>
      </c>
      <c r="U140" s="403">
        <v>0</v>
      </c>
      <c r="V140" s="403">
        <v>0</v>
      </c>
      <c r="W140" s="403">
        <v>0</v>
      </c>
      <c r="X140" s="403">
        <v>0</v>
      </c>
      <c r="Y140" s="403">
        <v>0</v>
      </c>
      <c r="Z140" s="403">
        <v>0</v>
      </c>
      <c r="AA140" s="403">
        <v>0</v>
      </c>
      <c r="AB140" s="403">
        <v>0</v>
      </c>
      <c r="AC140" s="403">
        <v>0</v>
      </c>
      <c r="AD140" s="403">
        <v>0</v>
      </c>
      <c r="AE140" s="403">
        <v>0</v>
      </c>
      <c r="AF140" s="403">
        <v>0</v>
      </c>
      <c r="AG140" s="403">
        <v>0</v>
      </c>
      <c r="AH140" s="403">
        <v>0</v>
      </c>
      <c r="AI140" s="403">
        <v>0</v>
      </c>
      <c r="AJ140" s="403">
        <v>0</v>
      </c>
      <c r="AK140" s="403">
        <v>0</v>
      </c>
      <c r="AL140" s="403">
        <v>0</v>
      </c>
      <c r="AM140" s="403">
        <v>0</v>
      </c>
      <c r="AN140" s="403">
        <v>2</v>
      </c>
      <c r="AO140" s="403">
        <v>0</v>
      </c>
      <c r="AP140" s="403">
        <v>0</v>
      </c>
      <c r="AQ140" s="403">
        <v>2</v>
      </c>
      <c r="AR140" s="403">
        <v>2</v>
      </c>
      <c r="AS140" s="403">
        <v>2</v>
      </c>
      <c r="AT140" s="403">
        <v>3</v>
      </c>
      <c r="AU140" s="403">
        <v>4</v>
      </c>
      <c r="AV140" s="403">
        <v>5</v>
      </c>
      <c r="AW140" s="403">
        <v>8</v>
      </c>
      <c r="AX140" s="403">
        <v>7</v>
      </c>
      <c r="AY140" s="403">
        <v>0</v>
      </c>
      <c r="AZ140" s="403">
        <v>0</v>
      </c>
      <c r="BA140" s="403">
        <v>0</v>
      </c>
      <c r="BB140" s="403">
        <v>0</v>
      </c>
      <c r="BC140" s="403">
        <v>0</v>
      </c>
      <c r="BD140" s="403">
        <v>0</v>
      </c>
      <c r="BE140" s="403">
        <v>0</v>
      </c>
      <c r="BF140" s="403">
        <v>0</v>
      </c>
      <c r="BG140" s="403">
        <v>0</v>
      </c>
      <c r="BH140" s="403">
        <v>0</v>
      </c>
      <c r="BI140" s="403">
        <v>0</v>
      </c>
      <c r="BJ140" s="403">
        <v>0</v>
      </c>
      <c r="BK140" s="403">
        <v>0</v>
      </c>
      <c r="BL140" s="403">
        <v>0</v>
      </c>
      <c r="BM140" s="403">
        <v>0</v>
      </c>
      <c r="BN140" s="403">
        <v>0</v>
      </c>
      <c r="BO140" s="403">
        <v>0</v>
      </c>
      <c r="BP140" s="403">
        <v>0</v>
      </c>
      <c r="BQ140" s="403">
        <v>0</v>
      </c>
      <c r="BR140" s="403">
        <v>0</v>
      </c>
      <c r="BS140" s="403">
        <v>0</v>
      </c>
      <c r="BT140" s="403">
        <v>0</v>
      </c>
      <c r="BU140" s="403">
        <v>0</v>
      </c>
      <c r="BV140" s="403">
        <v>0</v>
      </c>
      <c r="BW140" s="403">
        <v>0</v>
      </c>
      <c r="BX140" s="403">
        <v>0</v>
      </c>
      <c r="BY140" s="403">
        <v>0</v>
      </c>
      <c r="BZ140" s="404">
        <v>0</v>
      </c>
    </row>
    <row r="141" spans="1:78" s="230" customFormat="1" ht="26.25" customHeight="1" x14ac:dyDescent="0.25">
      <c r="B141" s="157" t="s">
        <v>172</v>
      </c>
      <c r="C141" s="349"/>
      <c r="D141" s="399">
        <v>0</v>
      </c>
      <c r="E141" s="399">
        <v>0</v>
      </c>
      <c r="F141" s="399">
        <v>0</v>
      </c>
      <c r="G141" s="399">
        <v>0</v>
      </c>
      <c r="H141" s="399">
        <v>0</v>
      </c>
      <c r="I141" s="399">
        <v>0</v>
      </c>
      <c r="J141" s="399">
        <v>0</v>
      </c>
      <c r="K141" s="399">
        <v>0</v>
      </c>
      <c r="L141" s="399">
        <v>0</v>
      </c>
      <c r="M141" s="399">
        <v>0</v>
      </c>
      <c r="N141" s="399">
        <v>0</v>
      </c>
      <c r="O141" s="399">
        <v>0</v>
      </c>
      <c r="P141" s="399">
        <v>0</v>
      </c>
      <c r="Q141" s="399">
        <v>0</v>
      </c>
      <c r="R141" s="399">
        <v>0</v>
      </c>
      <c r="S141" s="399">
        <v>0</v>
      </c>
      <c r="T141" s="399">
        <v>0</v>
      </c>
      <c r="U141" s="399">
        <v>0</v>
      </c>
      <c r="V141" s="399">
        <v>0</v>
      </c>
      <c r="W141" s="399">
        <v>0</v>
      </c>
      <c r="X141" s="399">
        <v>0</v>
      </c>
      <c r="Y141" s="399">
        <v>0</v>
      </c>
      <c r="Z141" s="399">
        <v>0</v>
      </c>
      <c r="AA141" s="399">
        <v>0</v>
      </c>
      <c r="AB141" s="399">
        <v>0</v>
      </c>
      <c r="AC141" s="399">
        <v>0</v>
      </c>
      <c r="AD141" s="399">
        <v>0</v>
      </c>
      <c r="AE141" s="399">
        <v>0</v>
      </c>
      <c r="AF141" s="399">
        <v>0</v>
      </c>
      <c r="AG141" s="399">
        <v>0</v>
      </c>
      <c r="AH141" s="399">
        <v>552</v>
      </c>
      <c r="AI141" s="399">
        <v>506</v>
      </c>
      <c r="AJ141" s="399">
        <v>449</v>
      </c>
      <c r="AK141" s="399">
        <v>444</v>
      </c>
      <c r="AL141" s="399">
        <v>437</v>
      </c>
      <c r="AM141" s="399">
        <v>327</v>
      </c>
      <c r="AN141" s="399">
        <v>242</v>
      </c>
      <c r="AO141" s="399">
        <v>233</v>
      </c>
      <c r="AP141" s="399">
        <v>215</v>
      </c>
      <c r="AQ141" s="399">
        <v>206</v>
      </c>
      <c r="AR141" s="399">
        <v>217</v>
      </c>
      <c r="AS141" s="399">
        <v>222</v>
      </c>
      <c r="AT141" s="399">
        <v>232</v>
      </c>
      <c r="AU141" s="399">
        <v>253</v>
      </c>
      <c r="AV141" s="399">
        <v>276</v>
      </c>
      <c r="AW141" s="399">
        <v>283</v>
      </c>
      <c r="AX141" s="399">
        <v>286</v>
      </c>
      <c r="AY141" s="399">
        <v>0</v>
      </c>
      <c r="AZ141" s="399">
        <v>0</v>
      </c>
      <c r="BA141" s="399">
        <v>0</v>
      </c>
      <c r="BB141" s="399">
        <v>0</v>
      </c>
      <c r="BC141" s="399">
        <v>0</v>
      </c>
      <c r="BD141" s="399">
        <v>0</v>
      </c>
      <c r="BE141" s="399">
        <v>0</v>
      </c>
      <c r="BF141" s="399">
        <v>0</v>
      </c>
      <c r="BG141" s="399">
        <v>0</v>
      </c>
      <c r="BH141" s="399">
        <v>0</v>
      </c>
      <c r="BI141" s="399">
        <v>0</v>
      </c>
      <c r="BJ141" s="399">
        <v>0</v>
      </c>
      <c r="BK141" s="399">
        <v>0</v>
      </c>
      <c r="BL141" s="399">
        <v>0</v>
      </c>
      <c r="BM141" s="399">
        <v>0</v>
      </c>
      <c r="BN141" s="399">
        <v>0</v>
      </c>
      <c r="BO141" s="399">
        <v>0</v>
      </c>
      <c r="BP141" s="399">
        <v>0</v>
      </c>
      <c r="BQ141" s="399">
        <v>0</v>
      </c>
      <c r="BR141" s="399">
        <v>0</v>
      </c>
      <c r="BS141" s="399">
        <v>0</v>
      </c>
      <c r="BT141" s="399">
        <v>0</v>
      </c>
      <c r="BU141" s="399">
        <v>0</v>
      </c>
      <c r="BV141" s="399">
        <v>0</v>
      </c>
      <c r="BW141" s="399">
        <v>0</v>
      </c>
      <c r="BX141" s="399">
        <v>0</v>
      </c>
      <c r="BY141" s="399">
        <v>0</v>
      </c>
      <c r="BZ141" s="400">
        <v>0</v>
      </c>
    </row>
    <row r="142" spans="1:78" x14ac:dyDescent="0.2">
      <c r="A142" s="305"/>
      <c r="B142" s="321" t="s">
        <v>326</v>
      </c>
      <c r="D142" s="403">
        <v>0</v>
      </c>
      <c r="E142" s="403">
        <v>0</v>
      </c>
      <c r="F142" s="403">
        <v>0</v>
      </c>
      <c r="G142" s="403">
        <v>0</v>
      </c>
      <c r="H142" s="403">
        <v>0</v>
      </c>
      <c r="I142" s="403">
        <v>0</v>
      </c>
      <c r="J142" s="403">
        <v>0</v>
      </c>
      <c r="K142" s="403">
        <v>0</v>
      </c>
      <c r="L142" s="403">
        <v>0</v>
      </c>
      <c r="M142" s="403">
        <v>0</v>
      </c>
      <c r="N142" s="403">
        <v>0</v>
      </c>
      <c r="O142" s="403">
        <v>0</v>
      </c>
      <c r="P142" s="403">
        <v>0</v>
      </c>
      <c r="Q142" s="403">
        <v>0</v>
      </c>
      <c r="R142" s="403">
        <v>0</v>
      </c>
      <c r="S142" s="403">
        <v>0</v>
      </c>
      <c r="T142" s="403">
        <v>0</v>
      </c>
      <c r="U142" s="403">
        <v>0</v>
      </c>
      <c r="V142" s="403">
        <v>0</v>
      </c>
      <c r="W142" s="403">
        <v>0</v>
      </c>
      <c r="X142" s="403">
        <v>0</v>
      </c>
      <c r="Y142" s="403">
        <v>0</v>
      </c>
      <c r="Z142" s="403">
        <v>0</v>
      </c>
      <c r="AA142" s="403">
        <v>0</v>
      </c>
      <c r="AB142" s="403">
        <v>0</v>
      </c>
      <c r="AC142" s="403">
        <v>0</v>
      </c>
      <c r="AD142" s="403">
        <v>0</v>
      </c>
      <c r="AE142" s="403">
        <v>0</v>
      </c>
      <c r="AF142" s="403">
        <v>0</v>
      </c>
      <c r="AG142" s="403">
        <v>0</v>
      </c>
      <c r="AH142" s="403">
        <v>549</v>
      </c>
      <c r="AI142" s="403">
        <v>503</v>
      </c>
      <c r="AJ142" s="403">
        <v>446</v>
      </c>
      <c r="AK142" s="403">
        <v>442</v>
      </c>
      <c r="AL142" s="403">
        <v>435</v>
      </c>
      <c r="AM142" s="403">
        <v>325</v>
      </c>
      <c r="AN142" s="403">
        <v>240</v>
      </c>
      <c r="AO142" s="403">
        <v>232</v>
      </c>
      <c r="AP142" s="403">
        <v>215</v>
      </c>
      <c r="AQ142" s="403">
        <v>205</v>
      </c>
      <c r="AR142" s="403">
        <v>215</v>
      </c>
      <c r="AS142" s="403">
        <v>220</v>
      </c>
      <c r="AT142" s="403">
        <v>230</v>
      </c>
      <c r="AU142" s="403">
        <v>252</v>
      </c>
      <c r="AV142" s="403">
        <v>274</v>
      </c>
      <c r="AW142" s="403">
        <v>281</v>
      </c>
      <c r="AX142" s="403">
        <v>285</v>
      </c>
      <c r="AY142" s="403">
        <v>0</v>
      </c>
      <c r="AZ142" s="403">
        <v>0</v>
      </c>
      <c r="BA142" s="403">
        <v>0</v>
      </c>
      <c r="BB142" s="403">
        <v>0</v>
      </c>
      <c r="BC142" s="403">
        <v>0</v>
      </c>
      <c r="BD142" s="403">
        <v>0</v>
      </c>
      <c r="BE142" s="403">
        <v>0</v>
      </c>
      <c r="BF142" s="403">
        <v>0</v>
      </c>
      <c r="BG142" s="403">
        <v>0</v>
      </c>
      <c r="BH142" s="403">
        <v>0</v>
      </c>
      <c r="BI142" s="403">
        <v>0</v>
      </c>
      <c r="BJ142" s="403">
        <v>0</v>
      </c>
      <c r="BK142" s="403">
        <v>0</v>
      </c>
      <c r="BL142" s="403">
        <v>0</v>
      </c>
      <c r="BM142" s="403">
        <v>0</v>
      </c>
      <c r="BN142" s="403">
        <v>0</v>
      </c>
      <c r="BO142" s="403">
        <v>0</v>
      </c>
      <c r="BP142" s="403">
        <v>0</v>
      </c>
      <c r="BQ142" s="403">
        <v>0</v>
      </c>
      <c r="BR142" s="403">
        <v>0</v>
      </c>
      <c r="BS142" s="403">
        <v>0</v>
      </c>
      <c r="BT142" s="403">
        <v>0</v>
      </c>
      <c r="BU142" s="403">
        <v>0</v>
      </c>
      <c r="BV142" s="403">
        <v>0</v>
      </c>
      <c r="BW142" s="403">
        <v>0</v>
      </c>
      <c r="BX142" s="403">
        <v>0</v>
      </c>
      <c r="BY142" s="403">
        <v>0</v>
      </c>
      <c r="BZ142" s="404">
        <v>0</v>
      </c>
    </row>
    <row r="143" spans="1:78" x14ac:dyDescent="0.2">
      <c r="A143" s="305"/>
      <c r="B143" s="321" t="s">
        <v>325</v>
      </c>
      <c r="D143" s="403">
        <v>0</v>
      </c>
      <c r="E143" s="403">
        <v>0</v>
      </c>
      <c r="F143" s="403">
        <v>0</v>
      </c>
      <c r="G143" s="403">
        <v>0</v>
      </c>
      <c r="H143" s="403">
        <v>0</v>
      </c>
      <c r="I143" s="403">
        <v>0</v>
      </c>
      <c r="J143" s="403">
        <v>0</v>
      </c>
      <c r="K143" s="403">
        <v>0</v>
      </c>
      <c r="L143" s="403">
        <v>0</v>
      </c>
      <c r="M143" s="403">
        <v>0</v>
      </c>
      <c r="N143" s="403">
        <v>0</v>
      </c>
      <c r="O143" s="403">
        <v>0</v>
      </c>
      <c r="P143" s="403">
        <v>0</v>
      </c>
      <c r="Q143" s="403">
        <v>0</v>
      </c>
      <c r="R143" s="403">
        <v>0</v>
      </c>
      <c r="S143" s="403">
        <v>0</v>
      </c>
      <c r="T143" s="403">
        <v>0</v>
      </c>
      <c r="U143" s="403">
        <v>0</v>
      </c>
      <c r="V143" s="403">
        <v>0</v>
      </c>
      <c r="W143" s="403">
        <v>0</v>
      </c>
      <c r="X143" s="403">
        <v>0</v>
      </c>
      <c r="Y143" s="403">
        <v>0</v>
      </c>
      <c r="Z143" s="403">
        <v>0</v>
      </c>
      <c r="AA143" s="403">
        <v>0</v>
      </c>
      <c r="AB143" s="403">
        <v>0</v>
      </c>
      <c r="AC143" s="403">
        <v>0</v>
      </c>
      <c r="AD143" s="403">
        <v>0</v>
      </c>
      <c r="AE143" s="403">
        <v>0</v>
      </c>
      <c r="AF143" s="403">
        <v>0</v>
      </c>
      <c r="AG143" s="403">
        <v>0</v>
      </c>
      <c r="AH143" s="403">
        <v>3</v>
      </c>
      <c r="AI143" s="403">
        <v>3</v>
      </c>
      <c r="AJ143" s="403">
        <v>3</v>
      </c>
      <c r="AK143" s="403">
        <v>2</v>
      </c>
      <c r="AL143" s="403">
        <v>2</v>
      </c>
      <c r="AM143" s="403">
        <v>2</v>
      </c>
      <c r="AN143" s="403">
        <v>2</v>
      </c>
      <c r="AO143" s="403">
        <v>1</v>
      </c>
      <c r="AP143" s="403">
        <v>1</v>
      </c>
      <c r="AQ143" s="403">
        <v>1</v>
      </c>
      <c r="AR143" s="403">
        <v>2</v>
      </c>
      <c r="AS143" s="403">
        <v>2</v>
      </c>
      <c r="AT143" s="403">
        <v>2</v>
      </c>
      <c r="AU143" s="403">
        <v>2</v>
      </c>
      <c r="AV143" s="403">
        <v>2</v>
      </c>
      <c r="AW143" s="403">
        <v>2</v>
      </c>
      <c r="AX143" s="403">
        <v>1</v>
      </c>
      <c r="AY143" s="403">
        <v>0</v>
      </c>
      <c r="AZ143" s="403">
        <v>0</v>
      </c>
      <c r="BA143" s="403">
        <v>0</v>
      </c>
      <c r="BB143" s="403">
        <v>0</v>
      </c>
      <c r="BC143" s="403">
        <v>0</v>
      </c>
      <c r="BD143" s="403">
        <v>0</v>
      </c>
      <c r="BE143" s="403">
        <v>0</v>
      </c>
      <c r="BF143" s="403">
        <v>0</v>
      </c>
      <c r="BG143" s="403">
        <v>0</v>
      </c>
      <c r="BH143" s="403">
        <v>0</v>
      </c>
      <c r="BI143" s="403">
        <v>0</v>
      </c>
      <c r="BJ143" s="403">
        <v>0</v>
      </c>
      <c r="BK143" s="403">
        <v>0</v>
      </c>
      <c r="BL143" s="403">
        <v>0</v>
      </c>
      <c r="BM143" s="403">
        <v>0</v>
      </c>
      <c r="BN143" s="403">
        <v>0</v>
      </c>
      <c r="BO143" s="403">
        <v>0</v>
      </c>
      <c r="BP143" s="403">
        <v>0</v>
      </c>
      <c r="BQ143" s="403">
        <v>0</v>
      </c>
      <c r="BR143" s="403">
        <v>0</v>
      </c>
      <c r="BS143" s="403">
        <v>0</v>
      </c>
      <c r="BT143" s="403">
        <v>0</v>
      </c>
      <c r="BU143" s="403">
        <v>0</v>
      </c>
      <c r="BV143" s="403">
        <v>0</v>
      </c>
      <c r="BW143" s="403">
        <v>0</v>
      </c>
      <c r="BX143" s="403">
        <v>0</v>
      </c>
      <c r="BY143" s="403">
        <v>0</v>
      </c>
      <c r="BZ143" s="404">
        <v>0</v>
      </c>
    </row>
    <row r="144" spans="1:78" s="230" customFormat="1" ht="27.75" customHeight="1" x14ac:dyDescent="0.25">
      <c r="A144" s="349"/>
      <c r="B144" s="317" t="s">
        <v>477</v>
      </c>
      <c r="C144" s="349"/>
      <c r="D144" s="399">
        <v>0</v>
      </c>
      <c r="E144" s="399">
        <v>0</v>
      </c>
      <c r="F144" s="399">
        <v>0</v>
      </c>
      <c r="G144" s="399">
        <v>0</v>
      </c>
      <c r="H144" s="399">
        <v>0</v>
      </c>
      <c r="I144" s="399">
        <v>0</v>
      </c>
      <c r="J144" s="399">
        <v>0</v>
      </c>
      <c r="K144" s="399">
        <v>0</v>
      </c>
      <c r="L144" s="399">
        <v>0</v>
      </c>
      <c r="M144" s="399">
        <v>0</v>
      </c>
      <c r="N144" s="399">
        <v>0</v>
      </c>
      <c r="O144" s="399">
        <v>0</v>
      </c>
      <c r="P144" s="399">
        <v>0</v>
      </c>
      <c r="Q144" s="399">
        <v>0</v>
      </c>
      <c r="R144" s="399">
        <v>0</v>
      </c>
      <c r="S144" s="399">
        <v>0</v>
      </c>
      <c r="T144" s="399">
        <v>0</v>
      </c>
      <c r="U144" s="399">
        <v>0</v>
      </c>
      <c r="V144" s="399">
        <v>0</v>
      </c>
      <c r="W144" s="399">
        <v>0</v>
      </c>
      <c r="X144" s="399">
        <v>0</v>
      </c>
      <c r="Y144" s="399">
        <v>0</v>
      </c>
      <c r="Z144" s="399">
        <v>0</v>
      </c>
      <c r="AA144" s="399">
        <v>0</v>
      </c>
      <c r="AB144" s="399">
        <v>0</v>
      </c>
      <c r="AC144" s="399">
        <v>0</v>
      </c>
      <c r="AD144" s="399">
        <v>0</v>
      </c>
      <c r="AE144" s="399">
        <v>0</v>
      </c>
      <c r="AF144" s="399">
        <v>103</v>
      </c>
      <c r="AG144" s="399">
        <v>107</v>
      </c>
      <c r="AH144" s="399">
        <v>116</v>
      </c>
      <c r="AI144" s="399">
        <v>153</v>
      </c>
      <c r="AJ144" s="399">
        <v>178</v>
      </c>
      <c r="AK144" s="399">
        <v>186</v>
      </c>
      <c r="AL144" s="399">
        <v>196</v>
      </c>
      <c r="AM144" s="399">
        <v>209</v>
      </c>
      <c r="AN144" s="399">
        <v>236</v>
      </c>
      <c r="AO144" s="399">
        <v>254</v>
      </c>
      <c r="AP144" s="399">
        <v>257</v>
      </c>
      <c r="AQ144" s="399">
        <v>258</v>
      </c>
      <c r="AR144" s="399">
        <v>267</v>
      </c>
      <c r="AS144" s="399">
        <v>277</v>
      </c>
      <c r="AT144" s="399">
        <v>286</v>
      </c>
      <c r="AU144" s="399">
        <v>296</v>
      </c>
      <c r="AV144" s="399">
        <v>307</v>
      </c>
      <c r="AW144" s="399">
        <v>321</v>
      </c>
      <c r="AX144" s="399">
        <v>337</v>
      </c>
      <c r="AY144" s="399">
        <v>358</v>
      </c>
      <c r="AZ144" s="399">
        <v>364</v>
      </c>
      <c r="BA144" s="399">
        <v>376</v>
      </c>
      <c r="BB144" s="399">
        <v>378</v>
      </c>
      <c r="BC144" s="399">
        <v>377</v>
      </c>
      <c r="BD144" s="399">
        <v>376</v>
      </c>
      <c r="BE144" s="399">
        <v>367</v>
      </c>
      <c r="BF144" s="399">
        <v>331</v>
      </c>
      <c r="BG144" s="399">
        <v>315</v>
      </c>
      <c r="BH144" s="399">
        <v>301</v>
      </c>
      <c r="BI144" s="399">
        <v>288</v>
      </c>
      <c r="BJ144" s="399">
        <v>275</v>
      </c>
      <c r="BK144" s="399">
        <v>263</v>
      </c>
      <c r="BL144" s="399">
        <v>251</v>
      </c>
      <c r="BM144" s="399">
        <v>240</v>
      </c>
      <c r="BN144" s="399">
        <v>230</v>
      </c>
      <c r="BO144" s="399">
        <v>220</v>
      </c>
      <c r="BP144" s="399">
        <v>211</v>
      </c>
      <c r="BQ144" s="399">
        <v>198</v>
      </c>
      <c r="BR144" s="399">
        <v>163</v>
      </c>
      <c r="BS144" s="399">
        <v>113</v>
      </c>
      <c r="BT144" s="399">
        <v>59</v>
      </c>
      <c r="BU144" s="399">
        <v>37</v>
      </c>
      <c r="BV144" s="399">
        <v>31</v>
      </c>
      <c r="BW144" s="399">
        <v>30</v>
      </c>
      <c r="BX144" s="399">
        <v>28</v>
      </c>
      <c r="BY144" s="399">
        <v>26</v>
      </c>
      <c r="BZ144" s="400">
        <v>25</v>
      </c>
    </row>
    <row r="145" spans="1:78" x14ac:dyDescent="0.2">
      <c r="B145" s="321" t="s">
        <v>326</v>
      </c>
      <c r="D145" s="403">
        <v>0</v>
      </c>
      <c r="E145" s="403">
        <v>0</v>
      </c>
      <c r="F145" s="403">
        <v>0</v>
      </c>
      <c r="G145" s="403">
        <v>0</v>
      </c>
      <c r="H145" s="403">
        <v>0</v>
      </c>
      <c r="I145" s="403">
        <v>0</v>
      </c>
      <c r="J145" s="403">
        <v>0</v>
      </c>
      <c r="K145" s="403">
        <v>0</v>
      </c>
      <c r="L145" s="403">
        <v>0</v>
      </c>
      <c r="M145" s="403">
        <v>0</v>
      </c>
      <c r="N145" s="403">
        <v>0</v>
      </c>
      <c r="O145" s="403">
        <v>0</v>
      </c>
      <c r="P145" s="403">
        <v>0</v>
      </c>
      <c r="Q145" s="403">
        <v>0</v>
      </c>
      <c r="R145" s="403">
        <v>0</v>
      </c>
      <c r="S145" s="403">
        <v>0</v>
      </c>
      <c r="T145" s="403">
        <v>0</v>
      </c>
      <c r="U145" s="403">
        <v>0</v>
      </c>
      <c r="V145" s="403">
        <v>0</v>
      </c>
      <c r="W145" s="403">
        <v>0</v>
      </c>
      <c r="X145" s="403">
        <v>0</v>
      </c>
      <c r="Y145" s="403">
        <v>0</v>
      </c>
      <c r="Z145" s="403">
        <v>0</v>
      </c>
      <c r="AA145" s="403">
        <v>0</v>
      </c>
      <c r="AB145" s="403">
        <v>0</v>
      </c>
      <c r="AC145" s="403">
        <v>0</v>
      </c>
      <c r="AD145" s="403">
        <v>0</v>
      </c>
      <c r="AE145" s="403">
        <v>0</v>
      </c>
      <c r="AF145" s="403">
        <v>100</v>
      </c>
      <c r="AG145" s="403">
        <v>103</v>
      </c>
      <c r="AH145" s="403">
        <v>110</v>
      </c>
      <c r="AI145" s="403">
        <v>143</v>
      </c>
      <c r="AJ145" s="403">
        <v>164</v>
      </c>
      <c r="AK145" s="403">
        <v>169</v>
      </c>
      <c r="AL145" s="403">
        <v>177</v>
      </c>
      <c r="AM145" s="403">
        <v>188</v>
      </c>
      <c r="AN145" s="403">
        <v>212</v>
      </c>
      <c r="AO145" s="403">
        <v>227</v>
      </c>
      <c r="AP145" s="403">
        <v>228</v>
      </c>
      <c r="AQ145" s="403">
        <v>228</v>
      </c>
      <c r="AR145" s="403">
        <v>233</v>
      </c>
      <c r="AS145" s="403">
        <v>240</v>
      </c>
      <c r="AT145" s="403">
        <v>247</v>
      </c>
      <c r="AU145" s="403">
        <v>257</v>
      </c>
      <c r="AV145" s="403">
        <v>265</v>
      </c>
      <c r="AW145" s="403">
        <v>273</v>
      </c>
      <c r="AX145" s="403">
        <v>289</v>
      </c>
      <c r="AY145" s="403">
        <v>308</v>
      </c>
      <c r="AZ145" s="403">
        <v>328</v>
      </c>
      <c r="BA145" s="403">
        <v>339</v>
      </c>
      <c r="BB145" s="403">
        <v>338</v>
      </c>
      <c r="BC145" s="403">
        <v>337</v>
      </c>
      <c r="BD145" s="403">
        <v>336</v>
      </c>
      <c r="BE145" s="403">
        <v>326</v>
      </c>
      <c r="BF145" s="403">
        <v>289</v>
      </c>
      <c r="BG145" s="403">
        <v>274</v>
      </c>
      <c r="BH145" s="403">
        <v>260</v>
      </c>
      <c r="BI145" s="403">
        <v>246</v>
      </c>
      <c r="BJ145" s="403">
        <v>234</v>
      </c>
      <c r="BK145" s="403">
        <v>221</v>
      </c>
      <c r="BL145" s="403">
        <v>210</v>
      </c>
      <c r="BM145" s="403">
        <v>200</v>
      </c>
      <c r="BN145" s="403">
        <v>191</v>
      </c>
      <c r="BO145" s="403">
        <v>184</v>
      </c>
      <c r="BP145" s="403">
        <v>177</v>
      </c>
      <c r="BQ145" s="403">
        <v>167</v>
      </c>
      <c r="BR145" s="403">
        <v>134</v>
      </c>
      <c r="BS145" s="403">
        <v>75</v>
      </c>
      <c r="BT145" s="403">
        <v>25</v>
      </c>
      <c r="BU145" s="403">
        <v>4</v>
      </c>
      <c r="BV145" s="403">
        <v>0</v>
      </c>
      <c r="BW145" s="403">
        <v>0</v>
      </c>
      <c r="BX145" s="403">
        <v>0</v>
      </c>
      <c r="BY145" s="403">
        <v>0</v>
      </c>
      <c r="BZ145" s="404">
        <v>0</v>
      </c>
    </row>
    <row r="146" spans="1:78" x14ac:dyDescent="0.2">
      <c r="B146" s="321" t="s">
        <v>325</v>
      </c>
      <c r="D146" s="403">
        <v>0</v>
      </c>
      <c r="E146" s="403">
        <v>0</v>
      </c>
      <c r="F146" s="403">
        <v>0</v>
      </c>
      <c r="G146" s="403">
        <v>0</v>
      </c>
      <c r="H146" s="403">
        <v>0</v>
      </c>
      <c r="I146" s="403">
        <v>0</v>
      </c>
      <c r="J146" s="403">
        <v>0</v>
      </c>
      <c r="K146" s="403">
        <v>0</v>
      </c>
      <c r="L146" s="403">
        <v>0</v>
      </c>
      <c r="M146" s="403">
        <v>0</v>
      </c>
      <c r="N146" s="403">
        <v>0</v>
      </c>
      <c r="O146" s="403">
        <v>0</v>
      </c>
      <c r="P146" s="403">
        <v>0</v>
      </c>
      <c r="Q146" s="403">
        <v>0</v>
      </c>
      <c r="R146" s="403">
        <v>0</v>
      </c>
      <c r="S146" s="403">
        <v>0</v>
      </c>
      <c r="T146" s="403">
        <v>0</v>
      </c>
      <c r="U146" s="403">
        <v>0</v>
      </c>
      <c r="V146" s="403">
        <v>0</v>
      </c>
      <c r="W146" s="403">
        <v>0</v>
      </c>
      <c r="X146" s="403">
        <v>0</v>
      </c>
      <c r="Y146" s="403">
        <v>0</v>
      </c>
      <c r="Z146" s="403">
        <v>0</v>
      </c>
      <c r="AA146" s="403">
        <v>0</v>
      </c>
      <c r="AB146" s="403">
        <v>0</v>
      </c>
      <c r="AC146" s="403">
        <v>0</v>
      </c>
      <c r="AD146" s="403">
        <v>0</v>
      </c>
      <c r="AE146" s="403">
        <v>0</v>
      </c>
      <c r="AF146" s="403">
        <v>3</v>
      </c>
      <c r="AG146" s="403">
        <v>4</v>
      </c>
      <c r="AH146" s="403">
        <v>6</v>
      </c>
      <c r="AI146" s="403">
        <v>10</v>
      </c>
      <c r="AJ146" s="403">
        <v>14</v>
      </c>
      <c r="AK146" s="403">
        <v>17</v>
      </c>
      <c r="AL146" s="403">
        <v>19</v>
      </c>
      <c r="AM146" s="403">
        <v>21</v>
      </c>
      <c r="AN146" s="403">
        <v>24</v>
      </c>
      <c r="AO146" s="403">
        <v>27</v>
      </c>
      <c r="AP146" s="403">
        <v>29</v>
      </c>
      <c r="AQ146" s="403">
        <v>31</v>
      </c>
      <c r="AR146" s="403">
        <v>34</v>
      </c>
      <c r="AS146" s="403">
        <v>37</v>
      </c>
      <c r="AT146" s="403">
        <v>39</v>
      </c>
      <c r="AU146" s="403">
        <v>40</v>
      </c>
      <c r="AV146" s="403">
        <v>43</v>
      </c>
      <c r="AW146" s="403">
        <v>48</v>
      </c>
      <c r="AX146" s="403">
        <v>49</v>
      </c>
      <c r="AY146" s="403">
        <v>50</v>
      </c>
      <c r="AZ146" s="403">
        <v>36</v>
      </c>
      <c r="BA146" s="403">
        <v>37</v>
      </c>
      <c r="BB146" s="403">
        <v>39</v>
      </c>
      <c r="BC146" s="403">
        <v>40</v>
      </c>
      <c r="BD146" s="403">
        <v>41</v>
      </c>
      <c r="BE146" s="403">
        <v>41</v>
      </c>
      <c r="BF146" s="403">
        <v>41</v>
      </c>
      <c r="BG146" s="403">
        <v>41</v>
      </c>
      <c r="BH146" s="403">
        <v>42</v>
      </c>
      <c r="BI146" s="403">
        <v>42</v>
      </c>
      <c r="BJ146" s="403">
        <v>42</v>
      </c>
      <c r="BK146" s="403">
        <v>42</v>
      </c>
      <c r="BL146" s="403">
        <v>41</v>
      </c>
      <c r="BM146" s="403">
        <v>40</v>
      </c>
      <c r="BN146" s="403">
        <v>39</v>
      </c>
      <c r="BO146" s="403">
        <v>36</v>
      </c>
      <c r="BP146" s="403">
        <v>34</v>
      </c>
      <c r="BQ146" s="403">
        <v>31</v>
      </c>
      <c r="BR146" s="403">
        <v>29</v>
      </c>
      <c r="BS146" s="403">
        <v>38</v>
      </c>
      <c r="BT146" s="403">
        <v>35</v>
      </c>
      <c r="BU146" s="403">
        <v>33</v>
      </c>
      <c r="BV146" s="403">
        <v>31</v>
      </c>
      <c r="BW146" s="403">
        <v>30</v>
      </c>
      <c r="BX146" s="403">
        <v>28</v>
      </c>
      <c r="BY146" s="403">
        <v>26</v>
      </c>
      <c r="BZ146" s="404">
        <v>25</v>
      </c>
    </row>
    <row r="147" spans="1:78" x14ac:dyDescent="0.2">
      <c r="A147" s="305"/>
      <c r="B147" s="441"/>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2"/>
      <c r="AY147" s="442"/>
      <c r="AZ147" s="442"/>
      <c r="BA147" s="442"/>
      <c r="BB147" s="442"/>
      <c r="BC147" s="442"/>
      <c r="BD147" s="442"/>
      <c r="BE147" s="442"/>
      <c r="BF147" s="442"/>
      <c r="BG147" s="442"/>
      <c r="BH147" s="442"/>
      <c r="BI147" s="442"/>
      <c r="BJ147" s="442"/>
      <c r="BK147" s="442"/>
      <c r="BL147" s="442"/>
      <c r="BM147" s="442"/>
      <c r="BN147" s="442"/>
      <c r="BO147" s="442"/>
      <c r="BP147" s="442"/>
      <c r="BQ147" s="442"/>
      <c r="BR147" s="442"/>
      <c r="BS147" s="442"/>
      <c r="BT147" s="442"/>
      <c r="BU147" s="442"/>
      <c r="BV147" s="442"/>
      <c r="BW147" s="442"/>
      <c r="BX147" s="442"/>
      <c r="BY147" s="442"/>
      <c r="BZ147" s="443"/>
    </row>
    <row r="148" spans="1:78" ht="15.75" x14ac:dyDescent="0.25">
      <c r="A148" s="305"/>
      <c r="B148" s="401" t="s">
        <v>493</v>
      </c>
      <c r="D148" s="399">
        <f>D149</f>
        <v>0</v>
      </c>
      <c r="E148" s="399">
        <f t="shared" ref="E148:BB148" si="45">E149</f>
        <v>0</v>
      </c>
      <c r="F148" s="399">
        <f t="shared" si="45"/>
        <v>0</v>
      </c>
      <c r="G148" s="399">
        <f t="shared" si="45"/>
        <v>0</v>
      </c>
      <c r="H148" s="399">
        <f t="shared" si="45"/>
        <v>0</v>
      </c>
      <c r="I148" s="399">
        <f t="shared" si="45"/>
        <v>0</v>
      </c>
      <c r="J148" s="399">
        <f t="shared" si="45"/>
        <v>0</v>
      </c>
      <c r="K148" s="399">
        <f t="shared" si="45"/>
        <v>0</v>
      </c>
      <c r="L148" s="399">
        <f t="shared" si="45"/>
        <v>0</v>
      </c>
      <c r="M148" s="399">
        <f t="shared" si="45"/>
        <v>0</v>
      </c>
      <c r="N148" s="399">
        <f t="shared" si="45"/>
        <v>0</v>
      </c>
      <c r="O148" s="399">
        <f t="shared" si="45"/>
        <v>0</v>
      </c>
      <c r="P148" s="399">
        <f t="shared" si="45"/>
        <v>0</v>
      </c>
      <c r="Q148" s="399">
        <f t="shared" si="45"/>
        <v>0</v>
      </c>
      <c r="R148" s="399">
        <f t="shared" si="45"/>
        <v>0</v>
      </c>
      <c r="S148" s="399">
        <f t="shared" si="45"/>
        <v>0</v>
      </c>
      <c r="T148" s="399">
        <f t="shared" si="45"/>
        <v>0</v>
      </c>
      <c r="U148" s="399">
        <f t="shared" si="45"/>
        <v>0</v>
      </c>
      <c r="V148" s="399">
        <f t="shared" si="45"/>
        <v>0</v>
      </c>
      <c r="W148" s="399">
        <f t="shared" si="45"/>
        <v>0</v>
      </c>
      <c r="X148" s="399">
        <f t="shared" si="45"/>
        <v>0</v>
      </c>
      <c r="Y148" s="399">
        <f t="shared" si="45"/>
        <v>0</v>
      </c>
      <c r="Z148" s="399">
        <f t="shared" si="45"/>
        <v>0</v>
      </c>
      <c r="AA148" s="399">
        <f t="shared" si="45"/>
        <v>0</v>
      </c>
      <c r="AB148" s="399">
        <f t="shared" si="45"/>
        <v>0</v>
      </c>
      <c r="AC148" s="399">
        <f t="shared" si="45"/>
        <v>0</v>
      </c>
      <c r="AD148" s="399">
        <f t="shared" si="45"/>
        <v>0</v>
      </c>
      <c r="AE148" s="399">
        <f t="shared" si="45"/>
        <v>0</v>
      </c>
      <c r="AF148" s="399">
        <f t="shared" si="45"/>
        <v>0</v>
      </c>
      <c r="AG148" s="399">
        <f t="shared" si="45"/>
        <v>0</v>
      </c>
      <c r="AH148" s="399">
        <f t="shared" si="45"/>
        <v>0</v>
      </c>
      <c r="AI148" s="399">
        <f t="shared" si="45"/>
        <v>207</v>
      </c>
      <c r="AJ148" s="399">
        <f t="shared" si="45"/>
        <v>205</v>
      </c>
      <c r="AK148" s="399">
        <f t="shared" si="45"/>
        <v>221</v>
      </c>
      <c r="AL148" s="399">
        <f t="shared" si="45"/>
        <v>240</v>
      </c>
      <c r="AM148" s="399">
        <f t="shared" si="45"/>
        <v>241</v>
      </c>
      <c r="AN148" s="399">
        <f t="shared" si="45"/>
        <v>273</v>
      </c>
      <c r="AO148" s="399">
        <f t="shared" si="45"/>
        <v>301</v>
      </c>
      <c r="AP148" s="399">
        <f t="shared" si="45"/>
        <v>327</v>
      </c>
      <c r="AQ148" s="399">
        <f t="shared" si="45"/>
        <v>352</v>
      </c>
      <c r="AR148" s="399">
        <f t="shared" si="45"/>
        <v>247</v>
      </c>
      <c r="AS148" s="399">
        <f t="shared" si="45"/>
        <v>290</v>
      </c>
      <c r="AT148" s="399">
        <f t="shared" si="45"/>
        <v>330</v>
      </c>
      <c r="AU148" s="399">
        <f t="shared" si="45"/>
        <v>375</v>
      </c>
      <c r="AV148" s="399">
        <f t="shared" si="45"/>
        <v>425</v>
      </c>
      <c r="AW148" s="399">
        <f t="shared" si="45"/>
        <v>527</v>
      </c>
      <c r="AX148" s="399">
        <f t="shared" si="45"/>
        <v>618</v>
      </c>
      <c r="AY148" s="399">
        <f t="shared" si="45"/>
        <v>739</v>
      </c>
      <c r="AZ148" s="399">
        <f t="shared" si="45"/>
        <v>786</v>
      </c>
      <c r="BA148" s="399">
        <f t="shared" si="45"/>
        <v>849</v>
      </c>
      <c r="BB148" s="399">
        <f t="shared" si="45"/>
        <v>898</v>
      </c>
      <c r="BC148" s="444">
        <f>BC149</f>
        <v>932</v>
      </c>
      <c r="BD148" s="399">
        <f>BD150</f>
        <v>1268</v>
      </c>
      <c r="BE148" s="399">
        <f>BE150</f>
        <v>1322</v>
      </c>
      <c r="BF148" s="399">
        <f t="shared" ref="BF148:BW148" si="46">BF150</f>
        <v>1345</v>
      </c>
      <c r="BG148" s="399">
        <f t="shared" si="46"/>
        <v>1297</v>
      </c>
      <c r="BH148" s="399">
        <f t="shared" si="46"/>
        <v>1213</v>
      </c>
      <c r="BI148" s="399">
        <f t="shared" si="46"/>
        <v>1198</v>
      </c>
      <c r="BJ148" s="399">
        <f t="shared" si="46"/>
        <v>1196</v>
      </c>
      <c r="BK148" s="399">
        <f t="shared" si="46"/>
        <v>1196</v>
      </c>
      <c r="BL148" s="399">
        <f t="shared" si="46"/>
        <v>1176</v>
      </c>
      <c r="BM148" s="399">
        <f t="shared" si="46"/>
        <v>1055</v>
      </c>
      <c r="BN148" s="399">
        <f t="shared" si="46"/>
        <v>969</v>
      </c>
      <c r="BO148" s="399">
        <f t="shared" si="46"/>
        <v>847</v>
      </c>
      <c r="BP148" s="399">
        <f t="shared" si="46"/>
        <v>530</v>
      </c>
      <c r="BQ148" s="399">
        <f t="shared" si="46"/>
        <v>252</v>
      </c>
      <c r="BR148" s="399">
        <f t="shared" si="46"/>
        <v>138</v>
      </c>
      <c r="BS148" s="399">
        <f t="shared" si="46"/>
        <v>73</v>
      </c>
      <c r="BT148" s="399">
        <f t="shared" si="46"/>
        <v>28</v>
      </c>
      <c r="BU148" s="399">
        <f t="shared" si="46"/>
        <v>6</v>
      </c>
      <c r="BV148" s="399">
        <f t="shared" si="46"/>
        <v>0</v>
      </c>
      <c r="BW148" s="399">
        <f t="shared" si="46"/>
        <v>0</v>
      </c>
      <c r="BX148" s="399">
        <f>BX150</f>
        <v>0</v>
      </c>
      <c r="BY148" s="399">
        <f>BY150</f>
        <v>0</v>
      </c>
      <c r="BZ148" s="400">
        <f>BZ150</f>
        <v>0</v>
      </c>
    </row>
    <row r="149" spans="1:78" x14ac:dyDescent="0.2">
      <c r="A149" s="305"/>
      <c r="B149" s="405" t="s">
        <v>494</v>
      </c>
      <c r="D149" s="403">
        <v>0</v>
      </c>
      <c r="E149" s="403">
        <v>0</v>
      </c>
      <c r="F149" s="403">
        <v>0</v>
      </c>
      <c r="G149" s="403">
        <v>0</v>
      </c>
      <c r="H149" s="403">
        <v>0</v>
      </c>
      <c r="I149" s="403">
        <v>0</v>
      </c>
      <c r="J149" s="403">
        <v>0</v>
      </c>
      <c r="K149" s="403">
        <v>0</v>
      </c>
      <c r="L149" s="403">
        <v>0</v>
      </c>
      <c r="M149" s="403">
        <v>0</v>
      </c>
      <c r="N149" s="403">
        <v>0</v>
      </c>
      <c r="O149" s="403">
        <v>0</v>
      </c>
      <c r="P149" s="403">
        <v>0</v>
      </c>
      <c r="Q149" s="403">
        <v>0</v>
      </c>
      <c r="R149" s="403">
        <v>0</v>
      </c>
      <c r="S149" s="403">
        <v>0</v>
      </c>
      <c r="T149" s="403">
        <v>0</v>
      </c>
      <c r="U149" s="403">
        <v>0</v>
      </c>
      <c r="V149" s="403">
        <v>0</v>
      </c>
      <c r="W149" s="403">
        <v>0</v>
      </c>
      <c r="X149" s="403">
        <v>0</v>
      </c>
      <c r="Y149" s="403">
        <v>0</v>
      </c>
      <c r="Z149" s="403">
        <v>0</v>
      </c>
      <c r="AA149" s="403">
        <v>0</v>
      </c>
      <c r="AB149" s="403">
        <v>0</v>
      </c>
      <c r="AC149" s="403">
        <v>0</v>
      </c>
      <c r="AD149" s="403">
        <v>0</v>
      </c>
      <c r="AE149" s="403">
        <v>0</v>
      </c>
      <c r="AF149" s="403">
        <v>0</v>
      </c>
      <c r="AG149" s="403">
        <v>0</v>
      </c>
      <c r="AH149" s="403">
        <v>0</v>
      </c>
      <c r="AI149" s="403">
        <v>207</v>
      </c>
      <c r="AJ149" s="403">
        <v>205</v>
      </c>
      <c r="AK149" s="403">
        <v>221</v>
      </c>
      <c r="AL149" s="403">
        <v>240</v>
      </c>
      <c r="AM149" s="403">
        <v>241</v>
      </c>
      <c r="AN149" s="403">
        <v>273</v>
      </c>
      <c r="AO149" s="403">
        <v>301</v>
      </c>
      <c r="AP149" s="403">
        <v>327</v>
      </c>
      <c r="AQ149" s="403">
        <v>352</v>
      </c>
      <c r="AR149" s="403">
        <v>247</v>
      </c>
      <c r="AS149" s="403">
        <v>290</v>
      </c>
      <c r="AT149" s="403">
        <v>330</v>
      </c>
      <c r="AU149" s="403">
        <v>375</v>
      </c>
      <c r="AV149" s="403">
        <v>425</v>
      </c>
      <c r="AW149" s="403">
        <v>527</v>
      </c>
      <c r="AX149" s="403">
        <v>618</v>
      </c>
      <c r="AY149" s="403">
        <v>739</v>
      </c>
      <c r="AZ149" s="403">
        <v>786</v>
      </c>
      <c r="BA149" s="403">
        <v>849</v>
      </c>
      <c r="BB149" s="403">
        <v>898</v>
      </c>
      <c r="BC149" s="403">
        <v>932</v>
      </c>
      <c r="BD149" s="403">
        <v>994</v>
      </c>
      <c r="BE149" s="403">
        <v>1048</v>
      </c>
      <c r="BF149" s="403">
        <v>1091</v>
      </c>
      <c r="BG149" s="403">
        <v>1121</v>
      </c>
      <c r="BH149" s="403">
        <v>1137</v>
      </c>
      <c r="BI149" s="403">
        <v>1139</v>
      </c>
      <c r="BJ149" s="403">
        <v>1142</v>
      </c>
      <c r="BK149" s="403">
        <v>1133</v>
      </c>
      <c r="BL149" s="403">
        <v>1128</v>
      </c>
      <c r="BM149" s="403">
        <v>1099</v>
      </c>
      <c r="BN149" s="403">
        <v>0</v>
      </c>
      <c r="BO149" s="403">
        <v>0</v>
      </c>
      <c r="BP149" s="403">
        <v>0</v>
      </c>
      <c r="BQ149" s="403">
        <v>0</v>
      </c>
      <c r="BR149" s="403">
        <v>0</v>
      </c>
      <c r="BS149" s="403">
        <v>0</v>
      </c>
      <c r="BT149" s="403">
        <v>0</v>
      </c>
      <c r="BU149" s="403">
        <v>0</v>
      </c>
      <c r="BV149" s="403">
        <v>0</v>
      </c>
      <c r="BW149" s="403">
        <v>0</v>
      </c>
      <c r="BX149" s="403">
        <v>0</v>
      </c>
      <c r="BY149" s="403">
        <v>0</v>
      </c>
      <c r="BZ149" s="404">
        <v>0</v>
      </c>
    </row>
    <row r="150" spans="1:78" ht="32.25" customHeight="1" x14ac:dyDescent="0.2">
      <c r="A150" s="305"/>
      <c r="B150" s="445" t="s">
        <v>495</v>
      </c>
      <c r="D150" s="403">
        <v>0</v>
      </c>
      <c r="E150" s="403">
        <v>0</v>
      </c>
      <c r="F150" s="403">
        <v>0</v>
      </c>
      <c r="G150" s="403">
        <v>0</v>
      </c>
      <c r="H150" s="403">
        <v>0</v>
      </c>
      <c r="I150" s="403">
        <v>0</v>
      </c>
      <c r="J150" s="403">
        <v>0</v>
      </c>
      <c r="K150" s="403">
        <v>0</v>
      </c>
      <c r="L150" s="403">
        <v>0</v>
      </c>
      <c r="M150" s="403">
        <v>0</v>
      </c>
      <c r="N150" s="403">
        <v>0</v>
      </c>
      <c r="O150" s="403">
        <v>0</v>
      </c>
      <c r="P150" s="403">
        <v>0</v>
      </c>
      <c r="Q150" s="403">
        <v>0</v>
      </c>
      <c r="R150" s="403">
        <v>0</v>
      </c>
      <c r="S150" s="403">
        <v>0</v>
      </c>
      <c r="T150" s="403">
        <v>0</v>
      </c>
      <c r="U150" s="403">
        <v>0</v>
      </c>
      <c r="V150" s="403">
        <v>0</v>
      </c>
      <c r="W150" s="403">
        <v>0</v>
      </c>
      <c r="X150" s="403">
        <v>0</v>
      </c>
      <c r="Y150" s="403">
        <v>0</v>
      </c>
      <c r="Z150" s="403">
        <v>0</v>
      </c>
      <c r="AA150" s="403">
        <v>0</v>
      </c>
      <c r="AB150" s="403">
        <v>0</v>
      </c>
      <c r="AC150" s="403">
        <v>0</v>
      </c>
      <c r="AD150" s="403">
        <v>0</v>
      </c>
      <c r="AE150" s="403">
        <v>0</v>
      </c>
      <c r="AF150" s="403">
        <v>0</v>
      </c>
      <c r="AG150" s="403">
        <v>0</v>
      </c>
      <c r="AH150" s="403">
        <v>0</v>
      </c>
      <c r="AI150" s="403">
        <v>0</v>
      </c>
      <c r="AJ150" s="403">
        <v>0</v>
      </c>
      <c r="AK150" s="403">
        <v>0</v>
      </c>
      <c r="AL150" s="403">
        <v>0</v>
      </c>
      <c r="AM150" s="403">
        <v>0</v>
      </c>
      <c r="AN150" s="403">
        <v>0</v>
      </c>
      <c r="AO150" s="403">
        <v>0</v>
      </c>
      <c r="AP150" s="403">
        <v>0</v>
      </c>
      <c r="AQ150" s="403">
        <v>0</v>
      </c>
      <c r="AR150" s="403">
        <v>0</v>
      </c>
      <c r="AS150" s="403">
        <v>0</v>
      </c>
      <c r="AT150" s="403">
        <v>0</v>
      </c>
      <c r="AU150" s="403">
        <v>0</v>
      </c>
      <c r="AV150" s="403">
        <v>0</v>
      </c>
      <c r="AW150" s="403">
        <v>0</v>
      </c>
      <c r="AX150" s="403">
        <v>0</v>
      </c>
      <c r="AY150" s="403">
        <v>0</v>
      </c>
      <c r="AZ150" s="403">
        <v>0</v>
      </c>
      <c r="BA150" s="403">
        <v>0</v>
      </c>
      <c r="BB150" s="403">
        <v>0</v>
      </c>
      <c r="BC150" s="403">
        <v>0</v>
      </c>
      <c r="BD150" s="403">
        <v>1268</v>
      </c>
      <c r="BE150" s="403">
        <v>1322</v>
      </c>
      <c r="BF150" s="403">
        <v>1345</v>
      </c>
      <c r="BG150" s="403">
        <v>1297</v>
      </c>
      <c r="BH150" s="403">
        <v>1213</v>
      </c>
      <c r="BI150" s="403">
        <v>1198</v>
      </c>
      <c r="BJ150" s="403">
        <v>1196</v>
      </c>
      <c r="BK150" s="403">
        <v>1196</v>
      </c>
      <c r="BL150" s="403">
        <v>1176</v>
      </c>
      <c r="BM150" s="403">
        <v>1055</v>
      </c>
      <c r="BN150" s="403">
        <v>969</v>
      </c>
      <c r="BO150" s="403">
        <v>847</v>
      </c>
      <c r="BP150" s="403">
        <v>530</v>
      </c>
      <c r="BQ150" s="403">
        <v>252</v>
      </c>
      <c r="BR150" s="403">
        <v>138</v>
      </c>
      <c r="BS150" s="403">
        <v>73</v>
      </c>
      <c r="BT150" s="403">
        <v>28</v>
      </c>
      <c r="BU150" s="403">
        <v>6</v>
      </c>
      <c r="BV150" s="403">
        <v>0</v>
      </c>
      <c r="BW150" s="403">
        <v>0</v>
      </c>
      <c r="BX150" s="403">
        <v>0</v>
      </c>
      <c r="BY150" s="403">
        <v>0</v>
      </c>
      <c r="BZ150" s="404">
        <v>0</v>
      </c>
    </row>
    <row r="151" spans="1:78" s="230" customFormat="1" ht="27.75" customHeight="1" x14ac:dyDescent="0.25">
      <c r="A151" s="349"/>
      <c r="B151" s="262" t="s">
        <v>400</v>
      </c>
      <c r="C151" s="349"/>
      <c r="D151" s="399">
        <v>0</v>
      </c>
      <c r="E151" s="399">
        <v>0</v>
      </c>
      <c r="F151" s="399">
        <v>0</v>
      </c>
      <c r="G151" s="399">
        <v>0</v>
      </c>
      <c r="H151" s="399">
        <v>0</v>
      </c>
      <c r="I151" s="399">
        <v>0</v>
      </c>
      <c r="J151" s="399">
        <v>0</v>
      </c>
      <c r="K151" s="399">
        <v>0</v>
      </c>
      <c r="L151" s="399">
        <v>0</v>
      </c>
      <c r="M151" s="399">
        <v>0</v>
      </c>
      <c r="N151" s="399">
        <v>0</v>
      </c>
      <c r="O151" s="399">
        <v>0</v>
      </c>
      <c r="P151" s="399">
        <v>0</v>
      </c>
      <c r="Q151" s="399">
        <v>0</v>
      </c>
      <c r="R151" s="399">
        <v>0</v>
      </c>
      <c r="S151" s="399">
        <v>0</v>
      </c>
      <c r="T151" s="399">
        <v>0</v>
      </c>
      <c r="U151" s="399">
        <v>0</v>
      </c>
      <c r="V151" s="399">
        <v>0</v>
      </c>
      <c r="W151" s="399">
        <v>0</v>
      </c>
      <c r="X151" s="399">
        <v>0</v>
      </c>
      <c r="Y151" s="399">
        <v>0</v>
      </c>
      <c r="Z151" s="399">
        <v>0</v>
      </c>
      <c r="AA151" s="399">
        <v>0</v>
      </c>
      <c r="AB151" s="399">
        <v>0</v>
      </c>
      <c r="AC151" s="399">
        <v>0</v>
      </c>
      <c r="AD151" s="399">
        <v>0</v>
      </c>
      <c r="AE151" s="399">
        <v>0</v>
      </c>
      <c r="AF151" s="399">
        <v>0</v>
      </c>
      <c r="AG151" s="399">
        <v>0</v>
      </c>
      <c r="AH151" s="399">
        <v>0</v>
      </c>
      <c r="AI151" s="399">
        <v>0</v>
      </c>
      <c r="AJ151" s="399">
        <v>0</v>
      </c>
      <c r="AK151" s="399">
        <v>0</v>
      </c>
      <c r="AL151" s="399">
        <v>0</v>
      </c>
      <c r="AM151" s="399">
        <v>0</v>
      </c>
      <c r="AN151" s="399">
        <v>0</v>
      </c>
      <c r="AO151" s="399">
        <v>0</v>
      </c>
      <c r="AP151" s="399">
        <v>0</v>
      </c>
      <c r="AQ151" s="399">
        <v>0</v>
      </c>
      <c r="AR151" s="399">
        <v>0</v>
      </c>
      <c r="AS151" s="399">
        <v>0</v>
      </c>
      <c r="AT151" s="399">
        <v>0</v>
      </c>
      <c r="AU151" s="399">
        <v>0</v>
      </c>
      <c r="AV151" s="399">
        <v>0</v>
      </c>
      <c r="AW151" s="399">
        <v>0</v>
      </c>
      <c r="AX151" s="399">
        <v>0</v>
      </c>
      <c r="AY151" s="399">
        <v>0</v>
      </c>
      <c r="AZ151" s="399">
        <v>0</v>
      </c>
      <c r="BA151" s="399">
        <v>0</v>
      </c>
      <c r="BB151" s="399">
        <v>0</v>
      </c>
      <c r="BC151" s="399">
        <v>0</v>
      </c>
      <c r="BD151" s="399">
        <v>10</v>
      </c>
      <c r="BE151" s="399">
        <v>10</v>
      </c>
      <c r="BF151" s="399">
        <v>11</v>
      </c>
      <c r="BG151" s="399">
        <v>11</v>
      </c>
      <c r="BH151" s="399">
        <v>11</v>
      </c>
      <c r="BI151" s="399">
        <v>11</v>
      </c>
      <c r="BJ151" s="399">
        <v>11</v>
      </c>
      <c r="BK151" s="399">
        <v>11</v>
      </c>
      <c r="BL151" s="399">
        <v>11</v>
      </c>
      <c r="BM151" s="399">
        <v>10</v>
      </c>
      <c r="BN151" s="399">
        <v>9</v>
      </c>
      <c r="BO151" s="399">
        <v>9</v>
      </c>
      <c r="BP151" s="399">
        <v>8</v>
      </c>
      <c r="BQ151" s="399">
        <v>7</v>
      </c>
      <c r="BR151" s="399">
        <v>6</v>
      </c>
      <c r="BS151" s="399">
        <v>9</v>
      </c>
      <c r="BT151" s="399">
        <v>9</v>
      </c>
      <c r="BU151" s="399">
        <v>9</v>
      </c>
      <c r="BV151" s="399">
        <v>9</v>
      </c>
      <c r="BW151" s="399">
        <v>9</v>
      </c>
      <c r="BX151" s="399">
        <v>9</v>
      </c>
      <c r="BY151" s="399">
        <v>8</v>
      </c>
      <c r="BZ151" s="400">
        <v>8</v>
      </c>
    </row>
    <row r="152" spans="1:78" x14ac:dyDescent="0.2">
      <c r="B152" s="120" t="s">
        <v>470</v>
      </c>
      <c r="D152" s="403">
        <v>0</v>
      </c>
      <c r="E152" s="403">
        <v>0</v>
      </c>
      <c r="F152" s="403">
        <v>0</v>
      </c>
      <c r="G152" s="403">
        <v>0</v>
      </c>
      <c r="H152" s="403">
        <v>0</v>
      </c>
      <c r="I152" s="403">
        <v>0</v>
      </c>
      <c r="J152" s="403">
        <v>0</v>
      </c>
      <c r="K152" s="403">
        <v>0</v>
      </c>
      <c r="L152" s="403">
        <v>0</v>
      </c>
      <c r="M152" s="403">
        <v>0</v>
      </c>
      <c r="N152" s="403">
        <v>0</v>
      </c>
      <c r="O152" s="403">
        <v>0</v>
      </c>
      <c r="P152" s="403">
        <v>0</v>
      </c>
      <c r="Q152" s="403">
        <v>0</v>
      </c>
      <c r="R152" s="403">
        <v>0</v>
      </c>
      <c r="S152" s="403">
        <v>0</v>
      </c>
      <c r="T152" s="403">
        <v>0</v>
      </c>
      <c r="U152" s="403">
        <v>0</v>
      </c>
      <c r="V152" s="403">
        <v>0</v>
      </c>
      <c r="W152" s="403">
        <v>0</v>
      </c>
      <c r="X152" s="403">
        <v>0</v>
      </c>
      <c r="Y152" s="403">
        <v>0</v>
      </c>
      <c r="Z152" s="403">
        <v>0</v>
      </c>
      <c r="AA152" s="403">
        <v>0</v>
      </c>
      <c r="AB152" s="403">
        <v>0</v>
      </c>
      <c r="AC152" s="403">
        <v>0</v>
      </c>
      <c r="AD152" s="403">
        <v>0</v>
      </c>
      <c r="AE152" s="403">
        <v>0</v>
      </c>
      <c r="AF152" s="403">
        <v>0</v>
      </c>
      <c r="AG152" s="403">
        <v>0</v>
      </c>
      <c r="AH152" s="403">
        <v>0</v>
      </c>
      <c r="AI152" s="403">
        <v>0</v>
      </c>
      <c r="AJ152" s="403">
        <v>0</v>
      </c>
      <c r="AK152" s="403">
        <v>0</v>
      </c>
      <c r="AL152" s="403">
        <v>0</v>
      </c>
      <c r="AM152" s="403">
        <v>0</v>
      </c>
      <c r="AN152" s="403">
        <v>0</v>
      </c>
      <c r="AO152" s="403">
        <v>0</v>
      </c>
      <c r="AP152" s="403">
        <v>0</v>
      </c>
      <c r="AQ152" s="403">
        <v>0</v>
      </c>
      <c r="AR152" s="403">
        <v>0</v>
      </c>
      <c r="AS152" s="403">
        <v>0</v>
      </c>
      <c r="AT152" s="403">
        <v>0</v>
      </c>
      <c r="AU152" s="403">
        <v>0</v>
      </c>
      <c r="AV152" s="403">
        <v>0</v>
      </c>
      <c r="AW152" s="403">
        <v>0</v>
      </c>
      <c r="AX152" s="403">
        <v>0</v>
      </c>
      <c r="AY152" s="403">
        <v>0</v>
      </c>
      <c r="AZ152" s="403">
        <v>0</v>
      </c>
      <c r="BA152" s="403">
        <v>0</v>
      </c>
      <c r="BB152" s="403">
        <v>0</v>
      </c>
      <c r="BC152" s="403">
        <v>0</v>
      </c>
      <c r="BD152" s="403">
        <v>0</v>
      </c>
      <c r="BE152" s="403">
        <v>0</v>
      </c>
      <c r="BF152" s="403">
        <v>0</v>
      </c>
      <c r="BG152" s="403">
        <v>0</v>
      </c>
      <c r="BH152" s="403">
        <v>0</v>
      </c>
      <c r="BI152" s="403">
        <v>0</v>
      </c>
      <c r="BJ152" s="403">
        <v>0</v>
      </c>
      <c r="BK152" s="403">
        <v>0</v>
      </c>
      <c r="BL152" s="403">
        <v>0</v>
      </c>
      <c r="BM152" s="403">
        <v>0</v>
      </c>
      <c r="BN152" s="403">
        <v>0</v>
      </c>
      <c r="BO152" s="403">
        <v>0</v>
      </c>
      <c r="BP152" s="403">
        <v>0</v>
      </c>
      <c r="BQ152" s="403">
        <v>0</v>
      </c>
      <c r="BR152" s="403">
        <v>0</v>
      </c>
      <c r="BS152" s="403">
        <v>0</v>
      </c>
      <c r="BT152" s="403">
        <v>0</v>
      </c>
      <c r="BU152" s="403">
        <v>0</v>
      </c>
      <c r="BV152" s="403">
        <v>0</v>
      </c>
      <c r="BW152" s="403">
        <v>0</v>
      </c>
      <c r="BX152" s="403">
        <v>0</v>
      </c>
      <c r="BY152" s="403">
        <v>0</v>
      </c>
      <c r="BZ152" s="404">
        <v>0</v>
      </c>
    </row>
    <row r="153" spans="1:78" x14ac:dyDescent="0.2">
      <c r="B153" s="120" t="s">
        <v>471</v>
      </c>
      <c r="D153" s="403">
        <v>0</v>
      </c>
      <c r="E153" s="403">
        <v>0</v>
      </c>
      <c r="F153" s="403">
        <v>0</v>
      </c>
      <c r="G153" s="403">
        <v>0</v>
      </c>
      <c r="H153" s="403">
        <v>0</v>
      </c>
      <c r="I153" s="403">
        <v>0</v>
      </c>
      <c r="J153" s="403">
        <v>0</v>
      </c>
      <c r="K153" s="403">
        <v>0</v>
      </c>
      <c r="L153" s="403">
        <v>0</v>
      </c>
      <c r="M153" s="403">
        <v>0</v>
      </c>
      <c r="N153" s="403">
        <v>0</v>
      </c>
      <c r="O153" s="403">
        <v>0</v>
      </c>
      <c r="P153" s="403">
        <v>0</v>
      </c>
      <c r="Q153" s="403">
        <v>0</v>
      </c>
      <c r="R153" s="403">
        <v>0</v>
      </c>
      <c r="S153" s="403">
        <v>0</v>
      </c>
      <c r="T153" s="403">
        <v>0</v>
      </c>
      <c r="U153" s="403">
        <v>0</v>
      </c>
      <c r="V153" s="403">
        <v>0</v>
      </c>
      <c r="W153" s="403">
        <v>0</v>
      </c>
      <c r="X153" s="403">
        <v>0</v>
      </c>
      <c r="Y153" s="403">
        <v>0</v>
      </c>
      <c r="Z153" s="403">
        <v>0</v>
      </c>
      <c r="AA153" s="403">
        <v>0</v>
      </c>
      <c r="AB153" s="403">
        <v>0</v>
      </c>
      <c r="AC153" s="403">
        <v>0</v>
      </c>
      <c r="AD153" s="403">
        <v>0</v>
      </c>
      <c r="AE153" s="403">
        <v>0</v>
      </c>
      <c r="AF153" s="403">
        <v>0</v>
      </c>
      <c r="AG153" s="403">
        <v>0</v>
      </c>
      <c r="AH153" s="403">
        <v>0</v>
      </c>
      <c r="AI153" s="403">
        <v>0</v>
      </c>
      <c r="AJ153" s="403">
        <v>0</v>
      </c>
      <c r="AK153" s="403">
        <v>0</v>
      </c>
      <c r="AL153" s="403">
        <v>0</v>
      </c>
      <c r="AM153" s="403">
        <v>0</v>
      </c>
      <c r="AN153" s="403">
        <v>0</v>
      </c>
      <c r="AO153" s="403">
        <v>0</v>
      </c>
      <c r="AP153" s="403">
        <v>0</v>
      </c>
      <c r="AQ153" s="403">
        <v>0</v>
      </c>
      <c r="AR153" s="403">
        <v>0</v>
      </c>
      <c r="AS153" s="403">
        <v>0</v>
      </c>
      <c r="AT153" s="403">
        <v>0</v>
      </c>
      <c r="AU153" s="403">
        <v>0</v>
      </c>
      <c r="AV153" s="403">
        <v>0</v>
      </c>
      <c r="AW153" s="403">
        <v>0</v>
      </c>
      <c r="AX153" s="403">
        <v>0</v>
      </c>
      <c r="AY153" s="403">
        <v>0</v>
      </c>
      <c r="AZ153" s="403">
        <v>0</v>
      </c>
      <c r="BA153" s="403">
        <v>0</v>
      </c>
      <c r="BB153" s="403">
        <v>0</v>
      </c>
      <c r="BC153" s="403">
        <v>0</v>
      </c>
      <c r="BD153" s="403">
        <v>0</v>
      </c>
      <c r="BE153" s="403">
        <v>0</v>
      </c>
      <c r="BF153" s="403">
        <v>0</v>
      </c>
      <c r="BG153" s="403">
        <v>0</v>
      </c>
      <c r="BH153" s="403">
        <v>0</v>
      </c>
      <c r="BI153" s="403">
        <v>0</v>
      </c>
      <c r="BJ153" s="403">
        <v>0</v>
      </c>
      <c r="BK153" s="403">
        <v>0</v>
      </c>
      <c r="BL153" s="403">
        <v>0</v>
      </c>
      <c r="BM153" s="403">
        <v>0</v>
      </c>
      <c r="BN153" s="403">
        <v>0</v>
      </c>
      <c r="BO153" s="403">
        <v>0</v>
      </c>
      <c r="BP153" s="403">
        <v>0</v>
      </c>
      <c r="BQ153" s="403">
        <v>0</v>
      </c>
      <c r="BR153" s="403">
        <v>0</v>
      </c>
      <c r="BS153" s="403">
        <v>0</v>
      </c>
      <c r="BT153" s="403">
        <v>0</v>
      </c>
      <c r="BU153" s="403">
        <v>0</v>
      </c>
      <c r="BV153" s="403">
        <v>0</v>
      </c>
      <c r="BW153" s="403">
        <v>0</v>
      </c>
      <c r="BX153" s="403">
        <v>0</v>
      </c>
      <c r="BY153" s="403">
        <v>0</v>
      </c>
      <c r="BZ153" s="404">
        <v>0</v>
      </c>
    </row>
    <row r="154" spans="1:78" x14ac:dyDescent="0.2">
      <c r="B154" s="120" t="s">
        <v>472</v>
      </c>
      <c r="D154" s="403">
        <v>0</v>
      </c>
      <c r="E154" s="403">
        <v>0</v>
      </c>
      <c r="F154" s="403">
        <v>0</v>
      </c>
      <c r="G154" s="403">
        <v>0</v>
      </c>
      <c r="H154" s="403">
        <v>0</v>
      </c>
      <c r="I154" s="403">
        <v>0</v>
      </c>
      <c r="J154" s="403">
        <v>0</v>
      </c>
      <c r="K154" s="403">
        <v>0</v>
      </c>
      <c r="L154" s="403">
        <v>0</v>
      </c>
      <c r="M154" s="403">
        <v>0</v>
      </c>
      <c r="N154" s="403">
        <v>0</v>
      </c>
      <c r="O154" s="403">
        <v>0</v>
      </c>
      <c r="P154" s="403">
        <v>0</v>
      </c>
      <c r="Q154" s="403">
        <v>0</v>
      </c>
      <c r="R154" s="403">
        <v>0</v>
      </c>
      <c r="S154" s="403">
        <v>0</v>
      </c>
      <c r="T154" s="403">
        <v>0</v>
      </c>
      <c r="U154" s="403">
        <v>0</v>
      </c>
      <c r="V154" s="403">
        <v>0</v>
      </c>
      <c r="W154" s="403">
        <v>0</v>
      </c>
      <c r="X154" s="403">
        <v>0</v>
      </c>
      <c r="Y154" s="403">
        <v>0</v>
      </c>
      <c r="Z154" s="403">
        <v>0</v>
      </c>
      <c r="AA154" s="403">
        <v>0</v>
      </c>
      <c r="AB154" s="403">
        <v>0</v>
      </c>
      <c r="AC154" s="403">
        <v>0</v>
      </c>
      <c r="AD154" s="403">
        <v>0</v>
      </c>
      <c r="AE154" s="403">
        <v>0</v>
      </c>
      <c r="AF154" s="403">
        <v>0</v>
      </c>
      <c r="AG154" s="403">
        <v>0</v>
      </c>
      <c r="AH154" s="403">
        <v>0</v>
      </c>
      <c r="AI154" s="403">
        <v>0</v>
      </c>
      <c r="AJ154" s="403">
        <v>0</v>
      </c>
      <c r="AK154" s="403">
        <v>0</v>
      </c>
      <c r="AL154" s="403">
        <v>0</v>
      </c>
      <c r="AM154" s="403">
        <v>0</v>
      </c>
      <c r="AN154" s="403">
        <v>0</v>
      </c>
      <c r="AO154" s="403">
        <v>0</v>
      </c>
      <c r="AP154" s="403">
        <v>0</v>
      </c>
      <c r="AQ154" s="403">
        <v>0</v>
      </c>
      <c r="AR154" s="403">
        <v>0</v>
      </c>
      <c r="AS154" s="403">
        <v>0</v>
      </c>
      <c r="AT154" s="403">
        <v>0</v>
      </c>
      <c r="AU154" s="403">
        <v>0</v>
      </c>
      <c r="AV154" s="403">
        <v>0</v>
      </c>
      <c r="AW154" s="403">
        <v>0</v>
      </c>
      <c r="AX154" s="403">
        <v>0</v>
      </c>
      <c r="AY154" s="403">
        <v>0</v>
      </c>
      <c r="AZ154" s="403">
        <v>0</v>
      </c>
      <c r="BA154" s="403">
        <v>0</v>
      </c>
      <c r="BB154" s="403">
        <v>0</v>
      </c>
      <c r="BC154" s="403">
        <v>0</v>
      </c>
      <c r="BD154" s="403">
        <v>9</v>
      </c>
      <c r="BE154" s="403">
        <v>9</v>
      </c>
      <c r="BF154" s="403">
        <v>9</v>
      </c>
      <c r="BG154" s="403">
        <v>10</v>
      </c>
      <c r="BH154" s="403">
        <v>10</v>
      </c>
      <c r="BI154" s="403">
        <v>10</v>
      </c>
      <c r="BJ154" s="403">
        <v>10</v>
      </c>
      <c r="BK154" s="403">
        <v>10</v>
      </c>
      <c r="BL154" s="403">
        <v>10</v>
      </c>
      <c r="BM154" s="403">
        <v>9</v>
      </c>
      <c r="BN154" s="403">
        <v>9</v>
      </c>
      <c r="BO154" s="403">
        <v>8</v>
      </c>
      <c r="BP154" s="403">
        <v>5</v>
      </c>
      <c r="BQ154" s="403">
        <v>2</v>
      </c>
      <c r="BR154" s="403">
        <v>1</v>
      </c>
      <c r="BS154" s="403">
        <v>0</v>
      </c>
      <c r="BT154" s="403">
        <v>0</v>
      </c>
      <c r="BU154" s="403">
        <v>0</v>
      </c>
      <c r="BV154" s="403">
        <v>0</v>
      </c>
      <c r="BW154" s="403">
        <v>0</v>
      </c>
      <c r="BX154" s="403">
        <v>0</v>
      </c>
      <c r="BY154" s="403">
        <v>0</v>
      </c>
      <c r="BZ154" s="404">
        <v>0</v>
      </c>
    </row>
    <row r="155" spans="1:78" x14ac:dyDescent="0.2">
      <c r="A155" s="305"/>
      <c r="B155" s="62" t="s">
        <v>142</v>
      </c>
      <c r="D155" s="403">
        <v>0</v>
      </c>
      <c r="E155" s="403">
        <v>0</v>
      </c>
      <c r="F155" s="403">
        <v>0</v>
      </c>
      <c r="G155" s="403">
        <v>0</v>
      </c>
      <c r="H155" s="403">
        <v>0</v>
      </c>
      <c r="I155" s="403">
        <v>0</v>
      </c>
      <c r="J155" s="403">
        <v>0</v>
      </c>
      <c r="K155" s="403">
        <v>0</v>
      </c>
      <c r="L155" s="403">
        <v>0</v>
      </c>
      <c r="M155" s="403">
        <v>0</v>
      </c>
      <c r="N155" s="403">
        <v>0</v>
      </c>
      <c r="O155" s="403">
        <v>0</v>
      </c>
      <c r="P155" s="403">
        <v>0</v>
      </c>
      <c r="Q155" s="403">
        <v>0</v>
      </c>
      <c r="R155" s="403">
        <v>0</v>
      </c>
      <c r="S155" s="403">
        <v>0</v>
      </c>
      <c r="T155" s="403">
        <v>0</v>
      </c>
      <c r="U155" s="403">
        <v>0</v>
      </c>
      <c r="V155" s="403">
        <v>0</v>
      </c>
      <c r="W155" s="403">
        <v>0</v>
      </c>
      <c r="X155" s="403">
        <v>0</v>
      </c>
      <c r="Y155" s="403">
        <v>0</v>
      </c>
      <c r="Z155" s="403">
        <v>0</v>
      </c>
      <c r="AA155" s="403">
        <v>0</v>
      </c>
      <c r="AB155" s="403">
        <v>0</v>
      </c>
      <c r="AC155" s="403">
        <v>0</v>
      </c>
      <c r="AD155" s="403">
        <v>0</v>
      </c>
      <c r="AE155" s="403">
        <v>0</v>
      </c>
      <c r="AF155" s="403">
        <v>0</v>
      </c>
      <c r="AG155" s="403">
        <v>0</v>
      </c>
      <c r="AH155" s="403">
        <v>0</v>
      </c>
      <c r="AI155" s="403">
        <v>0</v>
      </c>
      <c r="AJ155" s="403">
        <v>0</v>
      </c>
      <c r="AK155" s="403">
        <v>0</v>
      </c>
      <c r="AL155" s="403">
        <v>0</v>
      </c>
      <c r="AM155" s="403">
        <v>0</v>
      </c>
      <c r="AN155" s="403">
        <v>0</v>
      </c>
      <c r="AO155" s="403">
        <v>0</v>
      </c>
      <c r="AP155" s="403">
        <v>0</v>
      </c>
      <c r="AQ155" s="403">
        <v>0</v>
      </c>
      <c r="AR155" s="403">
        <v>0</v>
      </c>
      <c r="AS155" s="403">
        <v>0</v>
      </c>
      <c r="AT155" s="403">
        <v>0</v>
      </c>
      <c r="AU155" s="403">
        <v>0</v>
      </c>
      <c r="AV155" s="403">
        <v>0</v>
      </c>
      <c r="AW155" s="403">
        <v>0</v>
      </c>
      <c r="AX155" s="403">
        <v>0</v>
      </c>
      <c r="AY155" s="403">
        <v>0</v>
      </c>
      <c r="AZ155" s="403">
        <v>0</v>
      </c>
      <c r="BA155" s="403">
        <v>0</v>
      </c>
      <c r="BB155" s="403">
        <v>0</v>
      </c>
      <c r="BC155" s="403">
        <v>0</v>
      </c>
      <c r="BD155" s="403">
        <v>0</v>
      </c>
      <c r="BE155" s="403">
        <v>0</v>
      </c>
      <c r="BF155" s="403">
        <v>0</v>
      </c>
      <c r="BG155" s="403">
        <v>0</v>
      </c>
      <c r="BH155" s="403">
        <v>0</v>
      </c>
      <c r="BI155" s="403">
        <v>0</v>
      </c>
      <c r="BJ155" s="403">
        <v>0</v>
      </c>
      <c r="BK155" s="403">
        <v>0</v>
      </c>
      <c r="BL155" s="403">
        <v>0</v>
      </c>
      <c r="BM155" s="403">
        <v>0</v>
      </c>
      <c r="BN155" s="403">
        <v>0</v>
      </c>
      <c r="BO155" s="403">
        <v>1</v>
      </c>
      <c r="BP155" s="403">
        <v>2</v>
      </c>
      <c r="BQ155" s="403">
        <v>5</v>
      </c>
      <c r="BR155" s="403">
        <v>5</v>
      </c>
      <c r="BS155" s="403">
        <v>8</v>
      </c>
      <c r="BT155" s="403">
        <v>9</v>
      </c>
      <c r="BU155" s="403">
        <v>9</v>
      </c>
      <c r="BV155" s="403">
        <v>9</v>
      </c>
      <c r="BW155" s="403">
        <v>9</v>
      </c>
      <c r="BX155" s="403">
        <v>9</v>
      </c>
      <c r="BY155" s="403">
        <v>8</v>
      </c>
      <c r="BZ155" s="404">
        <v>8</v>
      </c>
    </row>
    <row r="156" spans="1:78" x14ac:dyDescent="0.2">
      <c r="A156" s="305"/>
      <c r="B156" s="62" t="s">
        <v>483</v>
      </c>
      <c r="C156" s="305"/>
      <c r="D156" s="403">
        <v>0</v>
      </c>
      <c r="E156" s="403">
        <v>0</v>
      </c>
      <c r="F156" s="403">
        <v>0</v>
      </c>
      <c r="G156" s="403">
        <v>0</v>
      </c>
      <c r="H156" s="403">
        <v>0</v>
      </c>
      <c r="I156" s="403">
        <v>0</v>
      </c>
      <c r="J156" s="403">
        <v>0</v>
      </c>
      <c r="K156" s="403">
        <v>0</v>
      </c>
      <c r="L156" s="403">
        <v>0</v>
      </c>
      <c r="M156" s="403">
        <v>0</v>
      </c>
      <c r="N156" s="403">
        <v>0</v>
      </c>
      <c r="O156" s="403">
        <v>0</v>
      </c>
      <c r="P156" s="403">
        <v>0</v>
      </c>
      <c r="Q156" s="403">
        <v>0</v>
      </c>
      <c r="R156" s="403">
        <v>0</v>
      </c>
      <c r="S156" s="403">
        <v>0</v>
      </c>
      <c r="T156" s="403">
        <v>0</v>
      </c>
      <c r="U156" s="403">
        <v>0</v>
      </c>
      <c r="V156" s="403">
        <v>0</v>
      </c>
      <c r="W156" s="403">
        <v>0</v>
      </c>
      <c r="X156" s="403">
        <v>0</v>
      </c>
      <c r="Y156" s="403">
        <v>0</v>
      </c>
      <c r="Z156" s="403">
        <v>0</v>
      </c>
      <c r="AA156" s="403">
        <v>0</v>
      </c>
      <c r="AB156" s="403">
        <v>0</v>
      </c>
      <c r="AC156" s="403">
        <v>0</v>
      </c>
      <c r="AD156" s="403">
        <v>0</v>
      </c>
      <c r="AE156" s="403">
        <v>0</v>
      </c>
      <c r="AF156" s="403">
        <v>0</v>
      </c>
      <c r="AG156" s="403">
        <v>0</v>
      </c>
      <c r="AH156" s="403">
        <v>0</v>
      </c>
      <c r="AI156" s="403">
        <v>0</v>
      </c>
      <c r="AJ156" s="403">
        <v>0</v>
      </c>
      <c r="AK156" s="403">
        <v>0</v>
      </c>
      <c r="AL156" s="403">
        <v>0</v>
      </c>
      <c r="AM156" s="403">
        <v>0</v>
      </c>
      <c r="AN156" s="403">
        <v>0</v>
      </c>
      <c r="AO156" s="403">
        <v>0</v>
      </c>
      <c r="AP156" s="403">
        <v>0</v>
      </c>
      <c r="AQ156" s="403">
        <v>0</v>
      </c>
      <c r="AR156" s="403">
        <v>0</v>
      </c>
      <c r="AS156" s="403">
        <v>0</v>
      </c>
      <c r="AT156" s="403">
        <v>0</v>
      </c>
      <c r="AU156" s="403">
        <v>0</v>
      </c>
      <c r="AV156" s="403">
        <v>0</v>
      </c>
      <c r="AW156" s="403">
        <v>0</v>
      </c>
      <c r="AX156" s="403">
        <v>0</v>
      </c>
      <c r="AY156" s="403">
        <v>0</v>
      </c>
      <c r="AZ156" s="403">
        <v>0</v>
      </c>
      <c r="BA156" s="403">
        <v>0</v>
      </c>
      <c r="BB156" s="403">
        <v>0</v>
      </c>
      <c r="BC156" s="403">
        <v>0</v>
      </c>
      <c r="BD156" s="403">
        <v>1</v>
      </c>
      <c r="BE156" s="403">
        <v>1</v>
      </c>
      <c r="BF156" s="403">
        <v>1</v>
      </c>
      <c r="BG156" s="403">
        <v>1</v>
      </c>
      <c r="BH156" s="403">
        <v>1</v>
      </c>
      <c r="BI156" s="403">
        <v>1</v>
      </c>
      <c r="BJ156" s="403">
        <v>1</v>
      </c>
      <c r="BK156" s="403">
        <v>1</v>
      </c>
      <c r="BL156" s="403">
        <v>1</v>
      </c>
      <c r="BM156" s="403">
        <v>1</v>
      </c>
      <c r="BN156" s="403">
        <v>0</v>
      </c>
      <c r="BO156" s="403">
        <v>0</v>
      </c>
      <c r="BP156" s="403">
        <v>0</v>
      </c>
      <c r="BQ156" s="403">
        <v>0</v>
      </c>
      <c r="BR156" s="403">
        <v>0</v>
      </c>
      <c r="BS156" s="403">
        <v>0</v>
      </c>
      <c r="BT156" s="403">
        <v>0</v>
      </c>
      <c r="BU156" s="403">
        <v>0</v>
      </c>
      <c r="BV156" s="403">
        <v>0</v>
      </c>
      <c r="BW156" s="403">
        <v>0</v>
      </c>
      <c r="BX156" s="403">
        <v>0</v>
      </c>
      <c r="BY156" s="403">
        <v>0</v>
      </c>
      <c r="BZ156" s="404">
        <v>0</v>
      </c>
    </row>
    <row r="157" spans="1:78" ht="48" customHeight="1" x14ac:dyDescent="0.2">
      <c r="A157" s="446"/>
      <c r="B157" s="447"/>
      <c r="C157" s="447"/>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c r="AG157" s="442"/>
      <c r="AH157" s="442"/>
      <c r="AI157" s="442"/>
      <c r="AJ157" s="442"/>
      <c r="AK157" s="442"/>
      <c r="AL157" s="442"/>
      <c r="AM157" s="442"/>
      <c r="AN157" s="442"/>
      <c r="AO157" s="442"/>
      <c r="AP157" s="442"/>
      <c r="AQ157" s="442"/>
      <c r="AR157" s="442"/>
      <c r="AS157" s="442"/>
      <c r="AT157" s="442"/>
      <c r="AU157" s="442"/>
      <c r="AV157" s="442"/>
      <c r="AW157" s="442"/>
      <c r="AX157" s="442"/>
      <c r="AY157" s="442"/>
      <c r="AZ157" s="442"/>
      <c r="BA157" s="442"/>
      <c r="BB157" s="442"/>
      <c r="BC157" s="442"/>
      <c r="BD157" s="442"/>
      <c r="BE157" s="442"/>
      <c r="BF157" s="442"/>
      <c r="BG157" s="442"/>
      <c r="BH157" s="442"/>
      <c r="BI157" s="442"/>
      <c r="BJ157" s="442"/>
      <c r="BK157" s="442"/>
      <c r="BL157" s="442"/>
      <c r="BM157" s="442"/>
      <c r="BN157" s="442"/>
      <c r="BO157" s="442"/>
      <c r="BP157" s="442"/>
      <c r="BQ157" s="442"/>
      <c r="BR157" s="442"/>
      <c r="BS157" s="442"/>
      <c r="BT157" s="442"/>
      <c r="BU157" s="442"/>
      <c r="BV157" s="442"/>
      <c r="BW157" s="442"/>
      <c r="BX157" s="442"/>
      <c r="BY157" s="442"/>
      <c r="BZ157" s="443"/>
    </row>
    <row r="158" spans="1:78" ht="98.25" customHeight="1" thickBot="1" x14ac:dyDescent="0.25">
      <c r="A158" s="448"/>
      <c r="B158" s="448" t="s">
        <v>496</v>
      </c>
      <c r="C158" s="448"/>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c r="AH158" s="449"/>
      <c r="AI158" s="449"/>
      <c r="AJ158" s="449"/>
      <c r="AK158" s="449"/>
      <c r="AL158" s="449"/>
      <c r="AM158" s="449"/>
      <c r="AN158" s="449"/>
      <c r="AO158" s="449"/>
      <c r="AP158" s="449"/>
      <c r="AQ158" s="449"/>
      <c r="AR158" s="449"/>
      <c r="AS158" s="449"/>
      <c r="AT158" s="449"/>
      <c r="AU158" s="449"/>
      <c r="AV158" s="449"/>
      <c r="AW158" s="449"/>
      <c r="AX158" s="449"/>
      <c r="AY158" s="449"/>
      <c r="AZ158" s="449"/>
      <c r="BA158" s="449"/>
      <c r="BB158" s="449"/>
      <c r="BC158" s="449"/>
      <c r="BD158" s="449"/>
      <c r="BE158" s="449"/>
      <c r="BF158" s="449"/>
      <c r="BG158" s="449"/>
      <c r="BH158" s="449"/>
      <c r="BI158" s="449"/>
      <c r="BJ158" s="449"/>
      <c r="BK158" s="449"/>
      <c r="BL158" s="449"/>
      <c r="BM158" s="449"/>
      <c r="BN158" s="449"/>
      <c r="BO158" s="449"/>
      <c r="BP158" s="449"/>
      <c r="BQ158" s="449"/>
      <c r="BR158" s="449"/>
      <c r="BS158" s="449"/>
      <c r="BT158" s="449"/>
      <c r="BU158" s="449"/>
      <c r="BV158" s="449"/>
      <c r="BW158" s="449"/>
      <c r="BX158" s="344"/>
      <c r="BY158" s="344"/>
      <c r="BZ158" s="45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05"/>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208" customWidth="1"/>
    <col min="76" max="78" width="12.7109375" style="305" customWidth="1"/>
    <col min="79" max="16384" width="9.140625" style="305"/>
  </cols>
  <sheetData>
    <row r="1" spans="1:78" s="303" customFormat="1" ht="25.15" customHeight="1" thickBot="1" x14ac:dyDescent="0.25">
      <c r="A1" s="37" t="s">
        <v>40</v>
      </c>
      <c r="B1" s="38" t="s">
        <v>76</v>
      </c>
      <c r="C1" s="9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row>
    <row r="2" spans="1:78" ht="15.75" customHeight="1" x14ac:dyDescent="0.25">
      <c r="A2" s="41" t="s">
        <v>587</v>
      </c>
      <c r="B2" s="17" t="s">
        <v>497</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351"/>
      <c r="B4" s="317" t="s">
        <v>93</v>
      </c>
      <c r="C4" s="89"/>
      <c r="D4" s="352">
        <v>62.5</v>
      </c>
      <c r="E4" s="352">
        <v>75.2</v>
      </c>
      <c r="F4" s="352">
        <v>84.5</v>
      </c>
      <c r="G4" s="352">
        <v>94.6</v>
      </c>
      <c r="H4" s="352">
        <v>118.6</v>
      </c>
      <c r="I4" s="352">
        <v>120.3</v>
      </c>
      <c r="J4" s="352">
        <v>125.4</v>
      </c>
      <c r="K4" s="352">
        <v>114.1</v>
      </c>
      <c r="L4" s="352">
        <v>121.3</v>
      </c>
      <c r="M4" s="352">
        <v>119.6</v>
      </c>
      <c r="N4" s="352">
        <v>131.80000000000001</v>
      </c>
      <c r="O4" s="352">
        <v>158.5</v>
      </c>
      <c r="P4" s="352">
        <v>179.5</v>
      </c>
      <c r="Q4" s="352">
        <v>171.1</v>
      </c>
      <c r="R4" s="352">
        <v>199.8</v>
      </c>
      <c r="S4" s="352">
        <v>217.4</v>
      </c>
      <c r="T4" s="352">
        <v>223.3</v>
      </c>
      <c r="U4" s="352">
        <v>245.9</v>
      </c>
      <c r="V4" s="352">
        <v>297.5</v>
      </c>
      <c r="W4" s="352">
        <v>385.7</v>
      </c>
      <c r="X4" s="352">
        <v>428.9</v>
      </c>
      <c r="Y4" s="352">
        <v>470.7</v>
      </c>
      <c r="Z4" s="352">
        <v>523.79999999999995</v>
      </c>
      <c r="AA4" s="352">
        <v>641.4</v>
      </c>
      <c r="AB4" s="352">
        <v>703.5</v>
      </c>
      <c r="AC4" s="352">
        <v>703.7</v>
      </c>
      <c r="AD4" s="352">
        <v>959.4</v>
      </c>
      <c r="AE4" s="352">
        <v>1308.2</v>
      </c>
      <c r="AF4" s="352">
        <v>1715.3</v>
      </c>
      <c r="AG4" s="352">
        <v>1431</v>
      </c>
      <c r="AH4" s="352">
        <f t="shared" ref="AH4:AQ4" si="0">SUM(AH23:AH28)</f>
        <v>1561</v>
      </c>
      <c r="AI4" s="352">
        <f t="shared" si="0"/>
        <v>1675</v>
      </c>
      <c r="AJ4" s="352">
        <f t="shared" si="0"/>
        <v>2165</v>
      </c>
      <c r="AK4" s="352">
        <f t="shared" si="0"/>
        <v>3245.05</v>
      </c>
      <c r="AL4" s="352">
        <f t="shared" si="0"/>
        <v>4612</v>
      </c>
      <c r="AM4" s="352">
        <f t="shared" si="0"/>
        <v>5592</v>
      </c>
      <c r="AN4" s="352">
        <f t="shared" si="0"/>
        <v>6470</v>
      </c>
      <c r="AO4" s="352">
        <f t="shared" si="0"/>
        <v>7446</v>
      </c>
      <c r="AP4" s="352">
        <f t="shared" si="0"/>
        <v>7965</v>
      </c>
      <c r="AQ4" s="352">
        <f t="shared" si="0"/>
        <v>7956</v>
      </c>
      <c r="AR4" s="352">
        <f t="shared" ref="AR4:BA4" si="1">SUM(AR23:AR28)</f>
        <v>7581.9769999999999</v>
      </c>
      <c r="AS4" s="352">
        <f t="shared" si="1"/>
        <v>7675.058</v>
      </c>
      <c r="AT4" s="352">
        <f t="shared" si="1"/>
        <v>8895.1850000000013</v>
      </c>
      <c r="AU4" s="352">
        <f t="shared" si="1"/>
        <v>11646.02289951173</v>
      </c>
      <c r="AV4" s="352">
        <f t="shared" si="1"/>
        <v>14789.988000000001</v>
      </c>
      <c r="AW4" s="352">
        <f t="shared" si="1"/>
        <v>16109.623</v>
      </c>
      <c r="AX4" s="352">
        <f t="shared" si="1"/>
        <v>16387.047999999999</v>
      </c>
      <c r="AY4" s="352">
        <f t="shared" si="1"/>
        <v>16692.532999999999</v>
      </c>
      <c r="AZ4" s="352">
        <f t="shared" si="1"/>
        <v>14444.695</v>
      </c>
      <c r="BA4" s="352">
        <f t="shared" si="1"/>
        <v>11965.317000000001</v>
      </c>
      <c r="BB4" s="352">
        <f>SUM(BB23:BB28)</f>
        <v>11790.689999999999</v>
      </c>
      <c r="BC4" s="362">
        <f>SUM(BC24:BC28)</f>
        <v>12082.322</v>
      </c>
      <c r="BD4" s="352">
        <f t="shared" ref="BD4:BW4" si="2">SUM(BD6:BD9)</f>
        <v>13121.226999999999</v>
      </c>
      <c r="BE4" s="352">
        <f t="shared" si="2"/>
        <v>14100.907119412172</v>
      </c>
      <c r="BF4" s="352">
        <f t="shared" si="2"/>
        <v>14237.3147109526</v>
      </c>
      <c r="BG4" s="352">
        <f t="shared" si="2"/>
        <v>12859.01825241993</v>
      </c>
      <c r="BH4" s="352">
        <f t="shared" si="2"/>
        <v>10028.913</v>
      </c>
      <c r="BI4" s="352">
        <f t="shared" si="2"/>
        <v>9149.9960046050001</v>
      </c>
      <c r="BJ4" s="352">
        <f t="shared" si="2"/>
        <v>8838.7708489100005</v>
      </c>
      <c r="BK4" s="352">
        <f t="shared" si="2"/>
        <v>9027.9858692587677</v>
      </c>
      <c r="BL4" s="352">
        <f t="shared" si="2"/>
        <v>8684.733409389999</v>
      </c>
      <c r="BM4" s="352">
        <f t="shared" si="2"/>
        <v>8373.7599778200001</v>
      </c>
      <c r="BN4" s="352">
        <f t="shared" si="2"/>
        <v>7856.3960060182071</v>
      </c>
      <c r="BO4" s="352">
        <f t="shared" si="2"/>
        <v>6997.2154425199997</v>
      </c>
      <c r="BP4" s="352">
        <f t="shared" si="2"/>
        <v>5308.9188794399988</v>
      </c>
      <c r="BQ4" s="352">
        <f t="shared" si="2"/>
        <v>3582.8260193800015</v>
      </c>
      <c r="BR4" s="352">
        <f t="shared" si="2"/>
        <v>2893.4764718200004</v>
      </c>
      <c r="BS4" s="352">
        <f t="shared" si="2"/>
        <v>2539.1118483999999</v>
      </c>
      <c r="BT4" s="352">
        <f t="shared" si="2"/>
        <v>2231.8766785899998</v>
      </c>
      <c r="BU4" s="352">
        <f t="shared" si="2"/>
        <v>2143.6259144066462</v>
      </c>
      <c r="BV4" s="352">
        <f t="shared" si="2"/>
        <v>2018.8203708080941</v>
      </c>
      <c r="BW4" s="352">
        <f t="shared" si="2"/>
        <v>2084.5197573224068</v>
      </c>
      <c r="BX4" s="362">
        <f>SUM(BX6:BX9)</f>
        <v>2158.5001964914331</v>
      </c>
      <c r="BY4" s="362">
        <f>SUM(BY6:BY9)</f>
        <v>2247.1011068046378</v>
      </c>
      <c r="BZ4" s="353">
        <f>SUM(BZ6:BZ9)</f>
        <v>2362.4647660878018</v>
      </c>
    </row>
    <row r="5" spans="1:78" s="52" customFormat="1" ht="24.75" customHeight="1" x14ac:dyDescent="0.2">
      <c r="A5" s="45"/>
      <c r="B5" s="120" t="s">
        <v>498</v>
      </c>
      <c r="C5" s="4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63"/>
      <c r="BD5" s="355"/>
      <c r="BE5" s="355"/>
      <c r="BF5" s="355"/>
      <c r="BG5" s="355"/>
      <c r="BH5" s="355"/>
      <c r="BI5" s="355"/>
      <c r="BJ5" s="355"/>
      <c r="BK5" s="355"/>
      <c r="BL5" s="355"/>
      <c r="BM5" s="355"/>
      <c r="BN5" s="355"/>
      <c r="BO5" s="355"/>
      <c r="BP5" s="355"/>
      <c r="BQ5" s="355"/>
      <c r="BR5" s="355"/>
      <c r="BS5" s="355"/>
      <c r="BT5" s="355"/>
      <c r="BU5" s="355"/>
      <c r="BV5" s="355"/>
      <c r="BW5" s="355"/>
      <c r="BX5" s="363"/>
      <c r="BY5" s="363"/>
      <c r="BZ5" s="356"/>
    </row>
    <row r="6" spans="1:78" s="52" customFormat="1" x14ac:dyDescent="0.2">
      <c r="A6" s="437"/>
      <c r="B6" s="407" t="s">
        <v>499</v>
      </c>
      <c r="C6" s="321"/>
      <c r="D6" s="355">
        <v>0</v>
      </c>
      <c r="E6" s="355">
        <v>0</v>
      </c>
      <c r="F6" s="355">
        <v>0</v>
      </c>
      <c r="G6" s="355">
        <v>0</v>
      </c>
      <c r="H6" s="355">
        <v>0</v>
      </c>
      <c r="I6" s="355">
        <v>0</v>
      </c>
      <c r="J6" s="355">
        <v>0</v>
      </c>
      <c r="K6" s="355">
        <v>0</v>
      </c>
      <c r="L6" s="355">
        <v>0</v>
      </c>
      <c r="M6" s="355">
        <v>0</v>
      </c>
      <c r="N6" s="355">
        <v>0</v>
      </c>
      <c r="O6" s="355">
        <v>0</v>
      </c>
      <c r="P6" s="355">
        <v>0</v>
      </c>
      <c r="Q6" s="355">
        <v>0</v>
      </c>
      <c r="R6" s="355">
        <v>0</v>
      </c>
      <c r="S6" s="355">
        <v>0</v>
      </c>
      <c r="T6" s="355">
        <v>0</v>
      </c>
      <c r="U6" s="355">
        <v>0</v>
      </c>
      <c r="V6" s="355">
        <v>0</v>
      </c>
      <c r="W6" s="355">
        <v>0</v>
      </c>
      <c r="X6" s="355">
        <v>0</v>
      </c>
      <c r="Y6" s="355">
        <v>0</v>
      </c>
      <c r="Z6" s="355">
        <v>0</v>
      </c>
      <c r="AA6" s="355">
        <v>0</v>
      </c>
      <c r="AB6" s="355">
        <v>0</v>
      </c>
      <c r="AC6" s="355">
        <v>0</v>
      </c>
      <c r="AD6" s="355">
        <v>0</v>
      </c>
      <c r="AE6" s="355">
        <v>0</v>
      </c>
      <c r="AF6" s="355">
        <v>0</v>
      </c>
      <c r="AG6" s="355">
        <v>0</v>
      </c>
      <c r="AH6" s="355">
        <v>0</v>
      </c>
      <c r="AI6" s="355">
        <v>0</v>
      </c>
      <c r="AJ6" s="355">
        <v>0</v>
      </c>
      <c r="AK6" s="355">
        <v>0</v>
      </c>
      <c r="AL6" s="355">
        <v>0</v>
      </c>
      <c r="AM6" s="355">
        <v>0</v>
      </c>
      <c r="AN6" s="355">
        <v>0</v>
      </c>
      <c r="AO6" s="355">
        <v>0</v>
      </c>
      <c r="AP6" s="355">
        <v>0</v>
      </c>
      <c r="AQ6" s="355">
        <v>0</v>
      </c>
      <c r="AR6" s="355">
        <v>0</v>
      </c>
      <c r="AS6" s="355">
        <v>0</v>
      </c>
      <c r="AT6" s="355">
        <v>0</v>
      </c>
      <c r="AU6" s="355">
        <v>0</v>
      </c>
      <c r="AV6" s="355">
        <v>0</v>
      </c>
      <c r="AW6" s="355">
        <v>0</v>
      </c>
      <c r="AX6" s="355">
        <v>0</v>
      </c>
      <c r="AY6" s="355">
        <v>0</v>
      </c>
      <c r="AZ6" s="355">
        <v>0</v>
      </c>
      <c r="BA6" s="355">
        <v>0</v>
      </c>
      <c r="BB6" s="355">
        <v>0</v>
      </c>
      <c r="BC6" s="363">
        <v>0</v>
      </c>
      <c r="BD6" s="355">
        <v>4621.4050478363251</v>
      </c>
      <c r="BE6" s="355">
        <v>5052.9140045040276</v>
      </c>
      <c r="BF6" s="355">
        <v>5038.3999390028666</v>
      </c>
      <c r="BG6" s="355">
        <v>5050.6973474168963</v>
      </c>
      <c r="BH6" s="355">
        <v>4716.6390675993789</v>
      </c>
      <c r="BI6" s="355">
        <v>4532.1900443650775</v>
      </c>
      <c r="BJ6" s="355">
        <v>4574.2510630700235</v>
      </c>
      <c r="BK6" s="355">
        <v>5056.8584049752199</v>
      </c>
      <c r="BL6" s="355">
        <v>5098.7516794821649</v>
      </c>
      <c r="BM6" s="355">
        <v>4984.9200626353177</v>
      </c>
      <c r="BN6" s="355">
        <v>4635.0118573493246</v>
      </c>
      <c r="BO6" s="355">
        <v>4042.2862376047092</v>
      </c>
      <c r="BP6" s="355">
        <v>2489.4119175746559</v>
      </c>
      <c r="BQ6" s="355">
        <v>991.64976374931302</v>
      </c>
      <c r="BR6" s="355">
        <v>459.84335153560301</v>
      </c>
      <c r="BS6" s="355">
        <v>232.57879501520824</v>
      </c>
      <c r="BT6" s="355">
        <v>91.004562413146601</v>
      </c>
      <c r="BU6" s="355">
        <v>20.258871925185844</v>
      </c>
      <c r="BV6" s="355">
        <v>0</v>
      </c>
      <c r="BW6" s="355">
        <v>0</v>
      </c>
      <c r="BX6" s="363">
        <v>0</v>
      </c>
      <c r="BY6" s="363">
        <v>0</v>
      </c>
      <c r="BZ6" s="356">
        <v>0</v>
      </c>
    </row>
    <row r="7" spans="1:78" s="52" customFormat="1" x14ac:dyDescent="0.2">
      <c r="A7" s="45"/>
      <c r="B7" s="263" t="s">
        <v>500</v>
      </c>
      <c r="C7" s="120"/>
      <c r="D7" s="355">
        <v>0</v>
      </c>
      <c r="E7" s="355">
        <v>0</v>
      </c>
      <c r="F7" s="355">
        <v>0</v>
      </c>
      <c r="G7" s="355">
        <v>0</v>
      </c>
      <c r="H7" s="355">
        <v>0</v>
      </c>
      <c r="I7" s="355">
        <v>0</v>
      </c>
      <c r="J7" s="355">
        <v>0</v>
      </c>
      <c r="K7" s="355">
        <v>0</v>
      </c>
      <c r="L7" s="355">
        <v>0</v>
      </c>
      <c r="M7" s="355">
        <v>0</v>
      </c>
      <c r="N7" s="355">
        <v>0</v>
      </c>
      <c r="O7" s="355">
        <v>0</v>
      </c>
      <c r="P7" s="355">
        <v>0</v>
      </c>
      <c r="Q7" s="355">
        <v>0</v>
      </c>
      <c r="R7" s="355">
        <v>0</v>
      </c>
      <c r="S7" s="355">
        <v>0</v>
      </c>
      <c r="T7" s="355">
        <v>0</v>
      </c>
      <c r="U7" s="355">
        <v>0</v>
      </c>
      <c r="V7" s="355">
        <v>0</v>
      </c>
      <c r="W7" s="355">
        <v>0</v>
      </c>
      <c r="X7" s="355">
        <v>0</v>
      </c>
      <c r="Y7" s="355">
        <v>0</v>
      </c>
      <c r="Z7" s="355">
        <v>0</v>
      </c>
      <c r="AA7" s="355">
        <v>0</v>
      </c>
      <c r="AB7" s="355">
        <v>0</v>
      </c>
      <c r="AC7" s="355">
        <v>0</v>
      </c>
      <c r="AD7" s="355">
        <v>0</v>
      </c>
      <c r="AE7" s="355">
        <v>0</v>
      </c>
      <c r="AF7" s="355">
        <v>0</v>
      </c>
      <c r="AG7" s="355">
        <v>0</v>
      </c>
      <c r="AH7" s="355">
        <v>0</v>
      </c>
      <c r="AI7" s="355">
        <v>0</v>
      </c>
      <c r="AJ7" s="355">
        <v>0</v>
      </c>
      <c r="AK7" s="355">
        <v>0</v>
      </c>
      <c r="AL7" s="355">
        <v>0</v>
      </c>
      <c r="AM7" s="355">
        <v>0</v>
      </c>
      <c r="AN7" s="355">
        <v>0</v>
      </c>
      <c r="AO7" s="355">
        <v>0</v>
      </c>
      <c r="AP7" s="355">
        <v>0</v>
      </c>
      <c r="AQ7" s="355">
        <v>0</v>
      </c>
      <c r="AR7" s="355">
        <v>0</v>
      </c>
      <c r="AS7" s="355">
        <v>0</v>
      </c>
      <c r="AT7" s="355">
        <v>0</v>
      </c>
      <c r="AU7" s="355">
        <v>0</v>
      </c>
      <c r="AV7" s="355">
        <v>0</v>
      </c>
      <c r="AW7" s="355">
        <v>0</v>
      </c>
      <c r="AX7" s="355">
        <v>0</v>
      </c>
      <c r="AY7" s="355">
        <v>0</v>
      </c>
      <c r="AZ7" s="355">
        <v>0</v>
      </c>
      <c r="BA7" s="355">
        <v>0</v>
      </c>
      <c r="BB7" s="355">
        <v>0</v>
      </c>
      <c r="BC7" s="363">
        <v>0</v>
      </c>
      <c r="BD7" s="355">
        <v>4443.8717844644088</v>
      </c>
      <c r="BE7" s="355">
        <v>4623.1189933269143</v>
      </c>
      <c r="BF7" s="355">
        <v>4787.3978654276079</v>
      </c>
      <c r="BG7" s="355">
        <v>4887.6085699017249</v>
      </c>
      <c r="BH7" s="355">
        <v>4596.7527005283919</v>
      </c>
      <c r="BI7" s="355">
        <v>3943.0085425279776</v>
      </c>
      <c r="BJ7" s="355">
        <v>3604.4662883198689</v>
      </c>
      <c r="BK7" s="355">
        <v>3385.7518830201843</v>
      </c>
      <c r="BL7" s="355">
        <v>3061.3235328641586</v>
      </c>
      <c r="BM7" s="355">
        <v>2842.3252079987501</v>
      </c>
      <c r="BN7" s="355">
        <v>2586.2728269605445</v>
      </c>
      <c r="BO7" s="355">
        <v>2304.3874099657314</v>
      </c>
      <c r="BP7" s="355">
        <v>2110.4942592273346</v>
      </c>
      <c r="BQ7" s="355">
        <v>1856.5307370233604</v>
      </c>
      <c r="BR7" s="355">
        <v>1698.8486351058339</v>
      </c>
      <c r="BS7" s="355">
        <v>1558.726404111371</v>
      </c>
      <c r="BT7" s="355">
        <v>1403.0825804667929</v>
      </c>
      <c r="BU7" s="355">
        <v>1350.0031668186193</v>
      </c>
      <c r="BV7" s="355">
        <v>1132.7522564370233</v>
      </c>
      <c r="BW7" s="355">
        <v>1133.4692439483204</v>
      </c>
      <c r="BX7" s="363">
        <v>1144.4430242256428</v>
      </c>
      <c r="BY7" s="363">
        <v>1163.5375958917673</v>
      </c>
      <c r="BZ7" s="356">
        <v>1198.4432946864076</v>
      </c>
    </row>
    <row r="8" spans="1:78" s="52" customFormat="1" x14ac:dyDescent="0.2">
      <c r="A8" s="45"/>
      <c r="B8" s="407" t="s">
        <v>362</v>
      </c>
      <c r="C8" s="321"/>
      <c r="D8" s="355">
        <v>0</v>
      </c>
      <c r="E8" s="355">
        <v>0</v>
      </c>
      <c r="F8" s="355">
        <v>0</v>
      </c>
      <c r="G8" s="355">
        <v>0</v>
      </c>
      <c r="H8" s="355">
        <v>0</v>
      </c>
      <c r="I8" s="355">
        <v>0</v>
      </c>
      <c r="J8" s="355">
        <v>0</v>
      </c>
      <c r="K8" s="355">
        <v>0</v>
      </c>
      <c r="L8" s="355">
        <v>0</v>
      </c>
      <c r="M8" s="355">
        <v>0</v>
      </c>
      <c r="N8" s="355">
        <v>0</v>
      </c>
      <c r="O8" s="355">
        <v>0</v>
      </c>
      <c r="P8" s="355">
        <v>0</v>
      </c>
      <c r="Q8" s="355">
        <v>0</v>
      </c>
      <c r="R8" s="355">
        <v>0</v>
      </c>
      <c r="S8" s="355">
        <v>0</v>
      </c>
      <c r="T8" s="355">
        <v>0</v>
      </c>
      <c r="U8" s="355">
        <v>0</v>
      </c>
      <c r="V8" s="355">
        <v>0</v>
      </c>
      <c r="W8" s="355">
        <v>0</v>
      </c>
      <c r="X8" s="355">
        <v>0</v>
      </c>
      <c r="Y8" s="355">
        <v>0</v>
      </c>
      <c r="Z8" s="355">
        <v>0</v>
      </c>
      <c r="AA8" s="355">
        <v>0</v>
      </c>
      <c r="AB8" s="355">
        <v>0</v>
      </c>
      <c r="AC8" s="355">
        <v>0</v>
      </c>
      <c r="AD8" s="355">
        <v>0</v>
      </c>
      <c r="AE8" s="355">
        <v>0</v>
      </c>
      <c r="AF8" s="355">
        <v>0</v>
      </c>
      <c r="AG8" s="355">
        <v>0</v>
      </c>
      <c r="AH8" s="355">
        <v>0</v>
      </c>
      <c r="AI8" s="355">
        <v>0</v>
      </c>
      <c r="AJ8" s="355">
        <v>0</v>
      </c>
      <c r="AK8" s="355">
        <v>0</v>
      </c>
      <c r="AL8" s="355">
        <v>0</v>
      </c>
      <c r="AM8" s="355">
        <v>0</v>
      </c>
      <c r="AN8" s="355">
        <v>0</v>
      </c>
      <c r="AO8" s="355">
        <v>0</v>
      </c>
      <c r="AP8" s="355">
        <v>0</v>
      </c>
      <c r="AQ8" s="355">
        <v>0</v>
      </c>
      <c r="AR8" s="355">
        <v>0</v>
      </c>
      <c r="AS8" s="355">
        <v>0</v>
      </c>
      <c r="AT8" s="355">
        <v>0</v>
      </c>
      <c r="AU8" s="355">
        <v>0</v>
      </c>
      <c r="AV8" s="355">
        <v>0</v>
      </c>
      <c r="AW8" s="355">
        <v>0</v>
      </c>
      <c r="AX8" s="355">
        <v>0</v>
      </c>
      <c r="AY8" s="355">
        <v>0</v>
      </c>
      <c r="AZ8" s="355">
        <v>0</v>
      </c>
      <c r="BA8" s="355">
        <v>0</v>
      </c>
      <c r="BB8" s="355">
        <v>0</v>
      </c>
      <c r="BC8" s="363">
        <v>0</v>
      </c>
      <c r="BD8" s="355">
        <v>252.8506024179687</v>
      </c>
      <c r="BE8" s="355">
        <v>334.41491264418875</v>
      </c>
      <c r="BF8" s="355">
        <v>376.31615316717199</v>
      </c>
      <c r="BG8" s="355">
        <v>377.57849637345873</v>
      </c>
      <c r="BH8" s="355">
        <v>328.26976673374355</v>
      </c>
      <c r="BI8" s="355">
        <v>296.30574154435226</v>
      </c>
      <c r="BJ8" s="355">
        <v>290.48548701729464</v>
      </c>
      <c r="BK8" s="355">
        <v>283.72187865289749</v>
      </c>
      <c r="BL8" s="355">
        <v>276.94990169243857</v>
      </c>
      <c r="BM8" s="355">
        <v>304.28514955817326</v>
      </c>
      <c r="BN8" s="355">
        <v>388.24454173128282</v>
      </c>
      <c r="BO8" s="355">
        <v>430.68552026831782</v>
      </c>
      <c r="BP8" s="355">
        <v>508.21788711256067</v>
      </c>
      <c r="BQ8" s="355">
        <v>557.83154347728623</v>
      </c>
      <c r="BR8" s="355">
        <v>585.49981248498932</v>
      </c>
      <c r="BS8" s="355">
        <v>622.2904281561498</v>
      </c>
      <c r="BT8" s="355">
        <v>628.90405687815155</v>
      </c>
      <c r="BU8" s="355">
        <v>672.09209031696946</v>
      </c>
      <c r="BV8" s="355">
        <v>772.6267700783045</v>
      </c>
      <c r="BW8" s="355">
        <v>837.34519522478126</v>
      </c>
      <c r="BX8" s="363">
        <v>898.30128754195687</v>
      </c>
      <c r="BY8" s="363">
        <v>965.56732963397133</v>
      </c>
      <c r="BZ8" s="356">
        <v>1042.7956019427468</v>
      </c>
    </row>
    <row r="9" spans="1:78" s="52" customFormat="1" x14ac:dyDescent="0.2">
      <c r="A9" s="45"/>
      <c r="B9" s="407" t="s">
        <v>501</v>
      </c>
      <c r="C9" s="321"/>
      <c r="D9" s="355">
        <v>0</v>
      </c>
      <c r="E9" s="355">
        <v>0</v>
      </c>
      <c r="F9" s="355">
        <v>0</v>
      </c>
      <c r="G9" s="355">
        <v>0</v>
      </c>
      <c r="H9" s="355">
        <v>0</v>
      </c>
      <c r="I9" s="355">
        <v>0</v>
      </c>
      <c r="J9" s="355">
        <v>0</v>
      </c>
      <c r="K9" s="355">
        <v>0</v>
      </c>
      <c r="L9" s="355">
        <v>0</v>
      </c>
      <c r="M9" s="355">
        <v>0</v>
      </c>
      <c r="N9" s="355">
        <v>0</v>
      </c>
      <c r="O9" s="355">
        <v>0</v>
      </c>
      <c r="P9" s="355">
        <v>0</v>
      </c>
      <c r="Q9" s="355">
        <v>0</v>
      </c>
      <c r="R9" s="355">
        <v>0</v>
      </c>
      <c r="S9" s="355">
        <v>0</v>
      </c>
      <c r="T9" s="355">
        <v>0</v>
      </c>
      <c r="U9" s="355">
        <v>0</v>
      </c>
      <c r="V9" s="355">
        <v>0</v>
      </c>
      <c r="W9" s="355">
        <v>0</v>
      </c>
      <c r="X9" s="355">
        <v>0</v>
      </c>
      <c r="Y9" s="355">
        <v>0</v>
      </c>
      <c r="Z9" s="355">
        <v>0</v>
      </c>
      <c r="AA9" s="355">
        <v>0</v>
      </c>
      <c r="AB9" s="355">
        <v>0</v>
      </c>
      <c r="AC9" s="355">
        <v>0</v>
      </c>
      <c r="AD9" s="355">
        <v>0</v>
      </c>
      <c r="AE9" s="355">
        <v>0</v>
      </c>
      <c r="AF9" s="355">
        <v>0</v>
      </c>
      <c r="AG9" s="355">
        <v>0</v>
      </c>
      <c r="AH9" s="355">
        <v>0</v>
      </c>
      <c r="AI9" s="355">
        <v>0</v>
      </c>
      <c r="AJ9" s="355">
        <v>0</v>
      </c>
      <c r="AK9" s="355">
        <v>0</v>
      </c>
      <c r="AL9" s="355">
        <v>0</v>
      </c>
      <c r="AM9" s="355">
        <v>0</v>
      </c>
      <c r="AN9" s="355">
        <v>0</v>
      </c>
      <c r="AO9" s="355">
        <v>0</v>
      </c>
      <c r="AP9" s="355">
        <v>0</v>
      </c>
      <c r="AQ9" s="355">
        <v>0</v>
      </c>
      <c r="AR9" s="355">
        <v>0</v>
      </c>
      <c r="AS9" s="355">
        <v>0</v>
      </c>
      <c r="AT9" s="355">
        <v>0</v>
      </c>
      <c r="AU9" s="355">
        <v>0</v>
      </c>
      <c r="AV9" s="355">
        <v>0</v>
      </c>
      <c r="AW9" s="355">
        <v>0</v>
      </c>
      <c r="AX9" s="355">
        <v>0</v>
      </c>
      <c r="AY9" s="355">
        <v>0</v>
      </c>
      <c r="AZ9" s="355">
        <v>0</v>
      </c>
      <c r="BA9" s="355">
        <v>0</v>
      </c>
      <c r="BB9" s="355">
        <v>0</v>
      </c>
      <c r="BC9" s="363">
        <v>0</v>
      </c>
      <c r="BD9" s="355">
        <v>3803.0995652812981</v>
      </c>
      <c r="BE9" s="355">
        <v>4090.4592089370417</v>
      </c>
      <c r="BF9" s="355">
        <v>4035.2007533549531</v>
      </c>
      <c r="BG9" s="355">
        <v>2543.1338387278502</v>
      </c>
      <c r="BH9" s="355">
        <v>387.25146513848631</v>
      </c>
      <c r="BI9" s="355">
        <v>378.49167616759223</v>
      </c>
      <c r="BJ9" s="355">
        <v>369.56801050281319</v>
      </c>
      <c r="BK9" s="355">
        <v>301.65370261046604</v>
      </c>
      <c r="BL9" s="355">
        <v>247.70829535123684</v>
      </c>
      <c r="BM9" s="355">
        <v>242.22955762775757</v>
      </c>
      <c r="BN9" s="355">
        <v>246.86677997705561</v>
      </c>
      <c r="BO9" s="355">
        <v>219.85627468124156</v>
      </c>
      <c r="BP9" s="355">
        <v>200.79481552544743</v>
      </c>
      <c r="BQ9" s="355">
        <v>176.81397513004168</v>
      </c>
      <c r="BR9" s="355">
        <v>149.28467269357429</v>
      </c>
      <c r="BS9" s="355">
        <v>125.51622111727107</v>
      </c>
      <c r="BT9" s="355">
        <v>108.88547883190863</v>
      </c>
      <c r="BU9" s="355">
        <v>101.27178534587181</v>
      </c>
      <c r="BV9" s="355">
        <v>113.44134429276608</v>
      </c>
      <c r="BW9" s="355">
        <v>113.70531814930538</v>
      </c>
      <c r="BX9" s="363">
        <v>115.75588472383328</v>
      </c>
      <c r="BY9" s="363">
        <v>117.99618127889923</v>
      </c>
      <c r="BZ9" s="356">
        <v>121.22586945864724</v>
      </c>
    </row>
    <row r="10" spans="1:78" s="52" customFormat="1" ht="24.75" customHeight="1" x14ac:dyDescent="0.2">
      <c r="A10" s="45"/>
      <c r="B10" s="263" t="s">
        <v>502</v>
      </c>
      <c r="C10" s="120"/>
      <c r="D10" s="355">
        <f>SUM(D11:D14)</f>
        <v>0</v>
      </c>
      <c r="E10" s="355">
        <f t="shared" ref="E10:BP10" si="3">SUM(E11:E14)</f>
        <v>0</v>
      </c>
      <c r="F10" s="355">
        <f t="shared" si="3"/>
        <v>0</v>
      </c>
      <c r="G10" s="355">
        <f t="shared" si="3"/>
        <v>0</v>
      </c>
      <c r="H10" s="355">
        <f t="shared" si="3"/>
        <v>0</v>
      </c>
      <c r="I10" s="355">
        <f t="shared" si="3"/>
        <v>0</v>
      </c>
      <c r="J10" s="355">
        <f t="shared" si="3"/>
        <v>0</v>
      </c>
      <c r="K10" s="355">
        <f t="shared" si="3"/>
        <v>0</v>
      </c>
      <c r="L10" s="355">
        <f t="shared" si="3"/>
        <v>0</v>
      </c>
      <c r="M10" s="355">
        <f t="shared" si="3"/>
        <v>0</v>
      </c>
      <c r="N10" s="355">
        <f t="shared" si="3"/>
        <v>0</v>
      </c>
      <c r="O10" s="355">
        <f t="shared" si="3"/>
        <v>0</v>
      </c>
      <c r="P10" s="355">
        <f t="shared" si="3"/>
        <v>0</v>
      </c>
      <c r="Q10" s="355">
        <f t="shared" si="3"/>
        <v>0</v>
      </c>
      <c r="R10" s="355">
        <f t="shared" si="3"/>
        <v>0</v>
      </c>
      <c r="S10" s="355">
        <f t="shared" si="3"/>
        <v>0</v>
      </c>
      <c r="T10" s="355">
        <f t="shared" si="3"/>
        <v>0</v>
      </c>
      <c r="U10" s="355">
        <f t="shared" si="3"/>
        <v>0</v>
      </c>
      <c r="V10" s="355">
        <f t="shared" si="3"/>
        <v>0</v>
      </c>
      <c r="W10" s="355">
        <f t="shared" si="3"/>
        <v>0</v>
      </c>
      <c r="X10" s="355">
        <f t="shared" si="3"/>
        <v>0</v>
      </c>
      <c r="Y10" s="355">
        <f t="shared" si="3"/>
        <v>0</v>
      </c>
      <c r="Z10" s="355">
        <f t="shared" si="3"/>
        <v>0</v>
      </c>
      <c r="AA10" s="355">
        <f t="shared" si="3"/>
        <v>0</v>
      </c>
      <c r="AB10" s="355">
        <f t="shared" si="3"/>
        <v>0</v>
      </c>
      <c r="AC10" s="355">
        <f t="shared" si="3"/>
        <v>0</v>
      </c>
      <c r="AD10" s="355">
        <f t="shared" si="3"/>
        <v>0</v>
      </c>
      <c r="AE10" s="355">
        <f t="shared" si="3"/>
        <v>0</v>
      </c>
      <c r="AF10" s="355">
        <f t="shared" si="3"/>
        <v>0</v>
      </c>
      <c r="AG10" s="355">
        <f t="shared" si="3"/>
        <v>0</v>
      </c>
      <c r="AH10" s="355">
        <f t="shared" si="3"/>
        <v>0</v>
      </c>
      <c r="AI10" s="355">
        <f t="shared" si="3"/>
        <v>0</v>
      </c>
      <c r="AJ10" s="355">
        <f t="shared" si="3"/>
        <v>0</v>
      </c>
      <c r="AK10" s="355">
        <f t="shared" si="3"/>
        <v>0</v>
      </c>
      <c r="AL10" s="355">
        <f t="shared" si="3"/>
        <v>0</v>
      </c>
      <c r="AM10" s="355">
        <f t="shared" si="3"/>
        <v>0</v>
      </c>
      <c r="AN10" s="355">
        <f t="shared" si="3"/>
        <v>0</v>
      </c>
      <c r="AO10" s="355">
        <f t="shared" si="3"/>
        <v>0</v>
      </c>
      <c r="AP10" s="355">
        <f t="shared" si="3"/>
        <v>0</v>
      </c>
      <c r="AQ10" s="355">
        <f t="shared" si="3"/>
        <v>0</v>
      </c>
      <c r="AR10" s="355">
        <f t="shared" si="3"/>
        <v>0</v>
      </c>
      <c r="AS10" s="355">
        <f t="shared" si="3"/>
        <v>0</v>
      </c>
      <c r="AT10" s="355">
        <f t="shared" si="3"/>
        <v>0</v>
      </c>
      <c r="AU10" s="355">
        <f t="shared" si="3"/>
        <v>0</v>
      </c>
      <c r="AV10" s="355">
        <f t="shared" si="3"/>
        <v>0</v>
      </c>
      <c r="AW10" s="355">
        <f t="shared" si="3"/>
        <v>0</v>
      </c>
      <c r="AX10" s="355">
        <f t="shared" si="3"/>
        <v>0</v>
      </c>
      <c r="AY10" s="355">
        <f t="shared" si="3"/>
        <v>0</v>
      </c>
      <c r="AZ10" s="355">
        <f t="shared" si="3"/>
        <v>0</v>
      </c>
      <c r="BA10" s="355">
        <f t="shared" si="3"/>
        <v>0</v>
      </c>
      <c r="BB10" s="355">
        <f t="shared" si="3"/>
        <v>0</v>
      </c>
      <c r="BC10" s="363">
        <f t="shared" si="3"/>
        <v>0</v>
      </c>
      <c r="BD10" s="355">
        <f t="shared" si="3"/>
        <v>0</v>
      </c>
      <c r="BE10" s="355">
        <f t="shared" si="3"/>
        <v>0</v>
      </c>
      <c r="BF10" s="355">
        <f t="shared" si="3"/>
        <v>0</v>
      </c>
      <c r="BG10" s="355">
        <f t="shared" si="3"/>
        <v>0</v>
      </c>
      <c r="BH10" s="355">
        <f t="shared" si="3"/>
        <v>3278</v>
      </c>
      <c r="BI10" s="355">
        <f t="shared" si="3"/>
        <v>2526</v>
      </c>
      <c r="BJ10" s="355">
        <f t="shared" si="3"/>
        <v>2050</v>
      </c>
      <c r="BK10" s="355">
        <f t="shared" si="3"/>
        <v>1737.5119804834528</v>
      </c>
      <c r="BL10" s="355">
        <f t="shared" si="3"/>
        <v>1455.6900798477316</v>
      </c>
      <c r="BM10" s="355">
        <f t="shared" si="3"/>
        <v>876.97242974579706</v>
      </c>
      <c r="BN10" s="355">
        <f t="shared" si="3"/>
        <v>633.219714059539</v>
      </c>
      <c r="BO10" s="355">
        <f t="shared" si="3"/>
        <v>451.05771460709826</v>
      </c>
      <c r="BP10" s="355">
        <f t="shared" si="3"/>
        <v>292.27523465753882</v>
      </c>
      <c r="BQ10" s="355">
        <f t="shared" ref="BQ10:BU10" si="4">SUM(BQ11:BQ14)</f>
        <v>172.17469324246855</v>
      </c>
      <c r="BR10" s="355">
        <f t="shared" si="4"/>
        <v>119.49141678258313</v>
      </c>
      <c r="BS10" s="355">
        <f t="shared" si="4"/>
        <v>80.22480311229458</v>
      </c>
      <c r="BT10" s="355">
        <f t="shared" si="4"/>
        <v>59.17117955229525</v>
      </c>
      <c r="BU10" s="355">
        <f t="shared" si="4"/>
        <v>42.607802019297836</v>
      </c>
      <c r="BV10" s="355">
        <f>SUM(BV11:BV14)</f>
        <v>32.681386523429389</v>
      </c>
      <c r="BW10" s="355">
        <f>SUM(BW11:BW14)</f>
        <v>25.502906301287169</v>
      </c>
      <c r="BX10" s="363">
        <f>SUM(BX11:BX14)</f>
        <v>19.906815776762869</v>
      </c>
      <c r="BY10" s="363">
        <f>SUM(BY11:BY14)</f>
        <v>16.077206537917384</v>
      </c>
      <c r="BZ10" s="356">
        <f>SUM(BZ11:BZ14)</f>
        <v>12.808500506505023</v>
      </c>
    </row>
    <row r="11" spans="1:78" s="52" customFormat="1" x14ac:dyDescent="0.2">
      <c r="A11" s="45"/>
      <c r="B11" s="409" t="s">
        <v>499</v>
      </c>
      <c r="C11" s="407"/>
      <c r="D11" s="355">
        <v>0</v>
      </c>
      <c r="E11" s="355">
        <v>0</v>
      </c>
      <c r="F11" s="355">
        <v>0</v>
      </c>
      <c r="G11" s="355">
        <v>0</v>
      </c>
      <c r="H11" s="355">
        <v>0</v>
      </c>
      <c r="I11" s="355">
        <v>0</v>
      </c>
      <c r="J11" s="355">
        <v>0</v>
      </c>
      <c r="K11" s="355">
        <v>0</v>
      </c>
      <c r="L11" s="355">
        <v>0</v>
      </c>
      <c r="M11" s="355">
        <v>0</v>
      </c>
      <c r="N11" s="355">
        <v>0</v>
      </c>
      <c r="O11" s="355">
        <v>0</v>
      </c>
      <c r="P11" s="355">
        <v>0</v>
      </c>
      <c r="Q11" s="355">
        <v>0</v>
      </c>
      <c r="R11" s="355">
        <v>0</v>
      </c>
      <c r="S11" s="355">
        <v>0</v>
      </c>
      <c r="T11" s="355">
        <v>0</v>
      </c>
      <c r="U11" s="355">
        <v>0</v>
      </c>
      <c r="V11" s="355">
        <v>0</v>
      </c>
      <c r="W11" s="355">
        <v>0</v>
      </c>
      <c r="X11" s="355">
        <v>0</v>
      </c>
      <c r="Y11" s="355">
        <v>0</v>
      </c>
      <c r="Z11" s="355">
        <v>0</v>
      </c>
      <c r="AA11" s="355">
        <v>0</v>
      </c>
      <c r="AB11" s="355">
        <v>0</v>
      </c>
      <c r="AC11" s="355">
        <v>0</v>
      </c>
      <c r="AD11" s="355">
        <v>0</v>
      </c>
      <c r="AE11" s="355">
        <v>0</v>
      </c>
      <c r="AF11" s="355">
        <v>0</v>
      </c>
      <c r="AG11" s="355">
        <v>0</v>
      </c>
      <c r="AH11" s="355">
        <v>0</v>
      </c>
      <c r="AI11" s="355">
        <v>0</v>
      </c>
      <c r="AJ11" s="355">
        <v>0</v>
      </c>
      <c r="AK11" s="355">
        <v>0</v>
      </c>
      <c r="AL11" s="355">
        <v>0</v>
      </c>
      <c r="AM11" s="355">
        <v>0</v>
      </c>
      <c r="AN11" s="355">
        <v>0</v>
      </c>
      <c r="AO11" s="355">
        <v>0</v>
      </c>
      <c r="AP11" s="355">
        <v>0</v>
      </c>
      <c r="AQ11" s="355">
        <v>0</v>
      </c>
      <c r="AR11" s="355">
        <v>0</v>
      </c>
      <c r="AS11" s="355">
        <v>0</v>
      </c>
      <c r="AT11" s="355">
        <v>0</v>
      </c>
      <c r="AU11" s="355">
        <v>0</v>
      </c>
      <c r="AV11" s="355">
        <v>0</v>
      </c>
      <c r="AW11" s="355">
        <v>0</v>
      </c>
      <c r="AX11" s="355">
        <v>0</v>
      </c>
      <c r="AY11" s="355">
        <v>0</v>
      </c>
      <c r="AZ11" s="355">
        <v>0</v>
      </c>
      <c r="BA11" s="355">
        <v>0</v>
      </c>
      <c r="BB11" s="355">
        <v>0</v>
      </c>
      <c r="BC11" s="363">
        <v>0</v>
      </c>
      <c r="BD11" s="355" t="s">
        <v>406</v>
      </c>
      <c r="BE11" s="355" t="s">
        <v>406</v>
      </c>
      <c r="BF11" s="355" t="s">
        <v>406</v>
      </c>
      <c r="BG11" s="355" t="s">
        <v>406</v>
      </c>
      <c r="BH11" s="355">
        <v>762.85481436764269</v>
      </c>
      <c r="BI11" s="355">
        <v>581.84828131173447</v>
      </c>
      <c r="BJ11" s="355">
        <v>473.61722956436608</v>
      </c>
      <c r="BK11" s="355">
        <v>413.95084160102698</v>
      </c>
      <c r="BL11" s="355">
        <v>361.9907599972754</v>
      </c>
      <c r="BM11" s="355">
        <v>257.46548854574922</v>
      </c>
      <c r="BN11" s="355">
        <v>205.60454345030763</v>
      </c>
      <c r="BO11" s="355">
        <v>154.90300893745626</v>
      </c>
      <c r="BP11" s="355">
        <v>76.267852899601877</v>
      </c>
      <c r="BQ11" s="355">
        <v>20.56193343208226</v>
      </c>
      <c r="BR11" s="355">
        <v>6.1435737027836854</v>
      </c>
      <c r="BS11" s="355">
        <v>2.054652867902226</v>
      </c>
      <c r="BT11" s="355">
        <v>0.52375590992334764</v>
      </c>
      <c r="BU11" s="355">
        <v>0</v>
      </c>
      <c r="BV11" s="355">
        <v>0</v>
      </c>
      <c r="BW11" s="355">
        <v>0</v>
      </c>
      <c r="BX11" s="363">
        <v>0</v>
      </c>
      <c r="BY11" s="363">
        <v>0</v>
      </c>
      <c r="BZ11" s="356">
        <v>0</v>
      </c>
    </row>
    <row r="12" spans="1:78" s="52" customFormat="1" x14ac:dyDescent="0.2">
      <c r="A12" s="45"/>
      <c r="B12" s="452" t="s">
        <v>500</v>
      </c>
      <c r="C12" s="263"/>
      <c r="D12" s="355">
        <v>0</v>
      </c>
      <c r="E12" s="355">
        <v>0</v>
      </c>
      <c r="F12" s="355">
        <v>0</v>
      </c>
      <c r="G12" s="355">
        <v>0</v>
      </c>
      <c r="H12" s="355">
        <v>0</v>
      </c>
      <c r="I12" s="355">
        <v>0</v>
      </c>
      <c r="J12" s="355">
        <v>0</v>
      </c>
      <c r="K12" s="355">
        <v>0</v>
      </c>
      <c r="L12" s="355">
        <v>0</v>
      </c>
      <c r="M12" s="355">
        <v>0</v>
      </c>
      <c r="N12" s="355">
        <v>0</v>
      </c>
      <c r="O12" s="355">
        <v>0</v>
      </c>
      <c r="P12" s="355">
        <v>0</v>
      </c>
      <c r="Q12" s="355">
        <v>0</v>
      </c>
      <c r="R12" s="355">
        <v>0</v>
      </c>
      <c r="S12" s="355">
        <v>0</v>
      </c>
      <c r="T12" s="355">
        <v>0</v>
      </c>
      <c r="U12" s="355">
        <v>0</v>
      </c>
      <c r="V12" s="355">
        <v>0</v>
      </c>
      <c r="W12" s="355">
        <v>0</v>
      </c>
      <c r="X12" s="355">
        <v>0</v>
      </c>
      <c r="Y12" s="355">
        <v>0</v>
      </c>
      <c r="Z12" s="355">
        <v>0</v>
      </c>
      <c r="AA12" s="355">
        <v>0</v>
      </c>
      <c r="AB12" s="355">
        <v>0</v>
      </c>
      <c r="AC12" s="355">
        <v>0</v>
      </c>
      <c r="AD12" s="355">
        <v>0</v>
      </c>
      <c r="AE12" s="355">
        <v>0</v>
      </c>
      <c r="AF12" s="355">
        <v>0</v>
      </c>
      <c r="AG12" s="355">
        <v>0</v>
      </c>
      <c r="AH12" s="355">
        <v>0</v>
      </c>
      <c r="AI12" s="355">
        <v>0</v>
      </c>
      <c r="AJ12" s="355">
        <v>0</v>
      </c>
      <c r="AK12" s="355">
        <v>0</v>
      </c>
      <c r="AL12" s="355">
        <v>0</v>
      </c>
      <c r="AM12" s="355">
        <v>0</v>
      </c>
      <c r="AN12" s="355">
        <v>0</v>
      </c>
      <c r="AO12" s="355">
        <v>0</v>
      </c>
      <c r="AP12" s="355">
        <v>0</v>
      </c>
      <c r="AQ12" s="355">
        <v>0</v>
      </c>
      <c r="AR12" s="355">
        <v>0</v>
      </c>
      <c r="AS12" s="355">
        <v>0</v>
      </c>
      <c r="AT12" s="355">
        <v>0</v>
      </c>
      <c r="AU12" s="355">
        <v>0</v>
      </c>
      <c r="AV12" s="355">
        <v>0</v>
      </c>
      <c r="AW12" s="355">
        <v>0</v>
      </c>
      <c r="AX12" s="355">
        <v>0</v>
      </c>
      <c r="AY12" s="355">
        <v>0</v>
      </c>
      <c r="AZ12" s="355">
        <v>0</v>
      </c>
      <c r="BA12" s="355">
        <v>0</v>
      </c>
      <c r="BB12" s="355">
        <v>0</v>
      </c>
      <c r="BC12" s="363">
        <v>0</v>
      </c>
      <c r="BD12" s="355" t="s">
        <v>406</v>
      </c>
      <c r="BE12" s="355" t="s">
        <v>406</v>
      </c>
      <c r="BF12" s="355" t="s">
        <v>406</v>
      </c>
      <c r="BG12" s="355" t="s">
        <v>406</v>
      </c>
      <c r="BH12" s="355">
        <v>2379.5925143374584</v>
      </c>
      <c r="BI12" s="355">
        <v>1837.3630975898855</v>
      </c>
      <c r="BJ12" s="355">
        <v>1488.0812530592266</v>
      </c>
      <c r="BK12" s="355">
        <v>1240.0749327219526</v>
      </c>
      <c r="BL12" s="355">
        <v>1019.2297363963041</v>
      </c>
      <c r="BM12" s="355">
        <v>573.42465157263109</v>
      </c>
      <c r="BN12" s="355">
        <v>385.58487222799226</v>
      </c>
      <c r="BO12" s="355">
        <v>257.83000969421636</v>
      </c>
      <c r="BP12" s="355">
        <v>181.74617268748545</v>
      </c>
      <c r="BQ12" s="355">
        <v>126.36562807856818</v>
      </c>
      <c r="BR12" s="355">
        <v>93.6580137692699</v>
      </c>
      <c r="BS12" s="355">
        <v>62.747404987093589</v>
      </c>
      <c r="BT12" s="355">
        <v>46.036474036780142</v>
      </c>
      <c r="BU12" s="355">
        <v>32.822764531472657</v>
      </c>
      <c r="BV12" s="355">
        <v>25.027251988224094</v>
      </c>
      <c r="BW12" s="355">
        <v>19.618043503133713</v>
      </c>
      <c r="BX12" s="363">
        <v>15.349053428553704</v>
      </c>
      <c r="BY12" s="363">
        <v>12.501398902039142</v>
      </c>
      <c r="BZ12" s="356">
        <v>9.9150845536425631</v>
      </c>
    </row>
    <row r="13" spans="1:78" s="52" customFormat="1" x14ac:dyDescent="0.2">
      <c r="A13" s="45"/>
      <c r="B13" s="409" t="s">
        <v>362</v>
      </c>
      <c r="C13" s="407"/>
      <c r="D13" s="355">
        <v>0</v>
      </c>
      <c r="E13" s="355">
        <v>0</v>
      </c>
      <c r="F13" s="355">
        <v>0</v>
      </c>
      <c r="G13" s="355">
        <v>0</v>
      </c>
      <c r="H13" s="355">
        <v>0</v>
      </c>
      <c r="I13" s="355">
        <v>0</v>
      </c>
      <c r="J13" s="355">
        <v>0</v>
      </c>
      <c r="K13" s="355">
        <v>0</v>
      </c>
      <c r="L13" s="355">
        <v>0</v>
      </c>
      <c r="M13" s="355">
        <v>0</v>
      </c>
      <c r="N13" s="355">
        <v>0</v>
      </c>
      <c r="O13" s="355">
        <v>0</v>
      </c>
      <c r="P13" s="355">
        <v>0</v>
      </c>
      <c r="Q13" s="355">
        <v>0</v>
      </c>
      <c r="R13" s="355">
        <v>0</v>
      </c>
      <c r="S13" s="355">
        <v>0</v>
      </c>
      <c r="T13" s="355">
        <v>0</v>
      </c>
      <c r="U13" s="355">
        <v>0</v>
      </c>
      <c r="V13" s="355">
        <v>0</v>
      </c>
      <c r="W13" s="355">
        <v>0</v>
      </c>
      <c r="X13" s="355">
        <v>0</v>
      </c>
      <c r="Y13" s="355">
        <v>0</v>
      </c>
      <c r="Z13" s="355">
        <v>0</v>
      </c>
      <c r="AA13" s="355">
        <v>0</v>
      </c>
      <c r="AB13" s="355">
        <v>0</v>
      </c>
      <c r="AC13" s="355">
        <v>0</v>
      </c>
      <c r="AD13" s="355">
        <v>0</v>
      </c>
      <c r="AE13" s="355">
        <v>0</v>
      </c>
      <c r="AF13" s="355">
        <v>0</v>
      </c>
      <c r="AG13" s="355">
        <v>0</v>
      </c>
      <c r="AH13" s="355">
        <v>0</v>
      </c>
      <c r="AI13" s="355">
        <v>0</v>
      </c>
      <c r="AJ13" s="355">
        <v>0</v>
      </c>
      <c r="AK13" s="355">
        <v>0</v>
      </c>
      <c r="AL13" s="355">
        <v>0</v>
      </c>
      <c r="AM13" s="355">
        <v>0</v>
      </c>
      <c r="AN13" s="355">
        <v>0</v>
      </c>
      <c r="AO13" s="355">
        <v>0</v>
      </c>
      <c r="AP13" s="355">
        <v>0</v>
      </c>
      <c r="AQ13" s="355">
        <v>0</v>
      </c>
      <c r="AR13" s="355">
        <v>0</v>
      </c>
      <c r="AS13" s="355">
        <v>0</v>
      </c>
      <c r="AT13" s="355">
        <v>0</v>
      </c>
      <c r="AU13" s="355">
        <v>0</v>
      </c>
      <c r="AV13" s="355">
        <v>0</v>
      </c>
      <c r="AW13" s="355">
        <v>0</v>
      </c>
      <c r="AX13" s="355">
        <v>0</v>
      </c>
      <c r="AY13" s="355">
        <v>0</v>
      </c>
      <c r="AZ13" s="355">
        <v>0</v>
      </c>
      <c r="BA13" s="355">
        <v>0</v>
      </c>
      <c r="BB13" s="355">
        <v>0</v>
      </c>
      <c r="BC13" s="363">
        <v>0</v>
      </c>
      <c r="BD13" s="355" t="s">
        <v>406</v>
      </c>
      <c r="BE13" s="355" t="s">
        <v>406</v>
      </c>
      <c r="BF13" s="355" t="s">
        <v>406</v>
      </c>
      <c r="BG13" s="355" t="s">
        <v>406</v>
      </c>
      <c r="BH13" s="355">
        <v>108.83791125867793</v>
      </c>
      <c r="BI13" s="355">
        <v>84.832082180956149</v>
      </c>
      <c r="BJ13" s="355">
        <v>70.239843367596663</v>
      </c>
      <c r="BK13" s="355">
        <v>68.477590995732768</v>
      </c>
      <c r="BL13" s="355">
        <v>59.825526478595897</v>
      </c>
      <c r="BM13" s="355">
        <v>37.890873225309555</v>
      </c>
      <c r="BN13" s="355">
        <v>34.892677098735192</v>
      </c>
      <c r="BO13" s="355">
        <v>32.84295600845541</v>
      </c>
      <c r="BP13" s="355">
        <v>29.407138962203199</v>
      </c>
      <c r="BQ13" s="355">
        <v>23.850722843434482</v>
      </c>
      <c r="BR13" s="355">
        <v>17.51898625593866</v>
      </c>
      <c r="BS13" s="355">
        <v>13.637146263672321</v>
      </c>
      <c r="BT13" s="355">
        <v>11.492557977360894</v>
      </c>
      <c r="BU13" s="355">
        <v>8.8089259207278001</v>
      </c>
      <c r="BV13" s="355">
        <v>6.6971132547366237</v>
      </c>
      <c r="BW13" s="355">
        <v>5.0272557891331324</v>
      </c>
      <c r="BX13" s="363">
        <v>3.7701806156854651</v>
      </c>
      <c r="BY13" s="363">
        <v>2.8237890724944483</v>
      </c>
      <c r="BZ13" s="356">
        <v>2.1354327053734461</v>
      </c>
    </row>
    <row r="14" spans="1:78" s="52" customFormat="1" x14ac:dyDescent="0.2">
      <c r="A14" s="45"/>
      <c r="B14" s="409" t="s">
        <v>501</v>
      </c>
      <c r="C14" s="407"/>
      <c r="D14" s="355">
        <v>0</v>
      </c>
      <c r="E14" s="355">
        <v>0</v>
      </c>
      <c r="F14" s="355">
        <v>0</v>
      </c>
      <c r="G14" s="355">
        <v>0</v>
      </c>
      <c r="H14" s="355">
        <v>0</v>
      </c>
      <c r="I14" s="355">
        <v>0</v>
      </c>
      <c r="J14" s="355">
        <v>0</v>
      </c>
      <c r="K14" s="355">
        <v>0</v>
      </c>
      <c r="L14" s="355">
        <v>0</v>
      </c>
      <c r="M14" s="355">
        <v>0</v>
      </c>
      <c r="N14" s="355">
        <v>0</v>
      </c>
      <c r="O14" s="355">
        <v>0</v>
      </c>
      <c r="P14" s="355">
        <v>0</v>
      </c>
      <c r="Q14" s="355">
        <v>0</v>
      </c>
      <c r="R14" s="355">
        <v>0</v>
      </c>
      <c r="S14" s="355">
        <v>0</v>
      </c>
      <c r="T14" s="355">
        <v>0</v>
      </c>
      <c r="U14" s="355">
        <v>0</v>
      </c>
      <c r="V14" s="355">
        <v>0</v>
      </c>
      <c r="W14" s="355">
        <v>0</v>
      </c>
      <c r="X14" s="355">
        <v>0</v>
      </c>
      <c r="Y14" s="355">
        <v>0</v>
      </c>
      <c r="Z14" s="355">
        <v>0</v>
      </c>
      <c r="AA14" s="355">
        <v>0</v>
      </c>
      <c r="AB14" s="355">
        <v>0</v>
      </c>
      <c r="AC14" s="355">
        <v>0</v>
      </c>
      <c r="AD14" s="355">
        <v>0</v>
      </c>
      <c r="AE14" s="355">
        <v>0</v>
      </c>
      <c r="AF14" s="355">
        <v>0</v>
      </c>
      <c r="AG14" s="355">
        <v>0</v>
      </c>
      <c r="AH14" s="355">
        <v>0</v>
      </c>
      <c r="AI14" s="355">
        <v>0</v>
      </c>
      <c r="AJ14" s="355">
        <v>0</v>
      </c>
      <c r="AK14" s="355">
        <v>0</v>
      </c>
      <c r="AL14" s="355">
        <v>0</v>
      </c>
      <c r="AM14" s="355">
        <v>0</v>
      </c>
      <c r="AN14" s="355">
        <v>0</v>
      </c>
      <c r="AO14" s="355">
        <v>0</v>
      </c>
      <c r="AP14" s="355">
        <v>0</v>
      </c>
      <c r="AQ14" s="355">
        <v>0</v>
      </c>
      <c r="AR14" s="355">
        <v>0</v>
      </c>
      <c r="AS14" s="355">
        <v>0</v>
      </c>
      <c r="AT14" s="355">
        <v>0</v>
      </c>
      <c r="AU14" s="355">
        <v>0</v>
      </c>
      <c r="AV14" s="355">
        <v>0</v>
      </c>
      <c r="AW14" s="355">
        <v>0</v>
      </c>
      <c r="AX14" s="355">
        <v>0</v>
      </c>
      <c r="AY14" s="355">
        <v>0</v>
      </c>
      <c r="AZ14" s="355">
        <v>0</v>
      </c>
      <c r="BA14" s="355">
        <v>0</v>
      </c>
      <c r="BB14" s="355">
        <v>0</v>
      </c>
      <c r="BC14" s="363">
        <v>0</v>
      </c>
      <c r="BD14" s="355" t="s">
        <v>406</v>
      </c>
      <c r="BE14" s="355" t="s">
        <v>406</v>
      </c>
      <c r="BF14" s="355" t="s">
        <v>406</v>
      </c>
      <c r="BG14" s="355" t="s">
        <v>406</v>
      </c>
      <c r="BH14" s="355">
        <v>26.714760036220948</v>
      </c>
      <c r="BI14" s="355">
        <v>21.956538917423945</v>
      </c>
      <c r="BJ14" s="355">
        <v>18.06167400881057</v>
      </c>
      <c r="BK14" s="355">
        <v>15.008615164740581</v>
      </c>
      <c r="BL14" s="355">
        <v>14.644056975556003</v>
      </c>
      <c r="BM14" s="355">
        <v>8.1914164021072455</v>
      </c>
      <c r="BN14" s="355">
        <v>7.1376212825039191</v>
      </c>
      <c r="BO14" s="355">
        <v>5.4817399669702063</v>
      </c>
      <c r="BP14" s="355">
        <v>4.8540701082483499</v>
      </c>
      <c r="BQ14" s="355">
        <v>1.3964088883836361</v>
      </c>
      <c r="BR14" s="355">
        <v>2.170843054590887</v>
      </c>
      <c r="BS14" s="355">
        <v>1.7855989936264505</v>
      </c>
      <c r="BT14" s="355">
        <v>1.1183916282308652</v>
      </c>
      <c r="BU14" s="355">
        <v>0.97611156709737834</v>
      </c>
      <c r="BV14" s="355">
        <v>0.95702128046866786</v>
      </c>
      <c r="BW14" s="355">
        <v>0.8576070090203245</v>
      </c>
      <c r="BX14" s="363">
        <v>0.78758173252369879</v>
      </c>
      <c r="BY14" s="363">
        <v>0.75201856338379347</v>
      </c>
      <c r="BZ14" s="356">
        <v>0.75798324748901302</v>
      </c>
    </row>
    <row r="15" spans="1:78" s="52" customFormat="1" ht="24.75" customHeight="1" x14ac:dyDescent="0.2">
      <c r="A15" s="45"/>
      <c r="B15" s="263" t="s">
        <v>503</v>
      </c>
      <c r="C15" s="120"/>
      <c r="D15" s="355">
        <f>SUM(D16:D19)</f>
        <v>0</v>
      </c>
      <c r="E15" s="355">
        <f t="shared" ref="E15:BP15" si="5">SUM(E16:E19)</f>
        <v>0</v>
      </c>
      <c r="F15" s="355">
        <f t="shared" si="5"/>
        <v>0</v>
      </c>
      <c r="G15" s="355">
        <f t="shared" si="5"/>
        <v>0</v>
      </c>
      <c r="H15" s="355">
        <f t="shared" si="5"/>
        <v>0</v>
      </c>
      <c r="I15" s="355">
        <f t="shared" si="5"/>
        <v>0</v>
      </c>
      <c r="J15" s="355">
        <f t="shared" si="5"/>
        <v>0</v>
      </c>
      <c r="K15" s="355">
        <f t="shared" si="5"/>
        <v>0</v>
      </c>
      <c r="L15" s="355">
        <f t="shared" si="5"/>
        <v>0</v>
      </c>
      <c r="M15" s="355">
        <f t="shared" si="5"/>
        <v>0</v>
      </c>
      <c r="N15" s="355">
        <f t="shared" si="5"/>
        <v>0</v>
      </c>
      <c r="O15" s="355">
        <f t="shared" si="5"/>
        <v>0</v>
      </c>
      <c r="P15" s="355">
        <f t="shared" si="5"/>
        <v>0</v>
      </c>
      <c r="Q15" s="355">
        <f t="shared" si="5"/>
        <v>0</v>
      </c>
      <c r="R15" s="355">
        <f t="shared" si="5"/>
        <v>0</v>
      </c>
      <c r="S15" s="355">
        <f t="shared" si="5"/>
        <v>0</v>
      </c>
      <c r="T15" s="355">
        <f t="shared" si="5"/>
        <v>0</v>
      </c>
      <c r="U15" s="355">
        <f t="shared" si="5"/>
        <v>0</v>
      </c>
      <c r="V15" s="355">
        <f t="shared" si="5"/>
        <v>0</v>
      </c>
      <c r="W15" s="355">
        <f t="shared" si="5"/>
        <v>0</v>
      </c>
      <c r="X15" s="355">
        <f t="shared" si="5"/>
        <v>0</v>
      </c>
      <c r="Y15" s="355">
        <f t="shared" si="5"/>
        <v>0</v>
      </c>
      <c r="Z15" s="355">
        <f t="shared" si="5"/>
        <v>0</v>
      </c>
      <c r="AA15" s="355">
        <f t="shared" si="5"/>
        <v>0</v>
      </c>
      <c r="AB15" s="355">
        <f t="shared" si="5"/>
        <v>0</v>
      </c>
      <c r="AC15" s="355">
        <f t="shared" si="5"/>
        <v>0</v>
      </c>
      <c r="AD15" s="355">
        <f t="shared" si="5"/>
        <v>0</v>
      </c>
      <c r="AE15" s="355">
        <f t="shared" si="5"/>
        <v>0</v>
      </c>
      <c r="AF15" s="355">
        <f t="shared" si="5"/>
        <v>0</v>
      </c>
      <c r="AG15" s="355">
        <f t="shared" si="5"/>
        <v>0</v>
      </c>
      <c r="AH15" s="355">
        <f t="shared" si="5"/>
        <v>0</v>
      </c>
      <c r="AI15" s="355">
        <f t="shared" si="5"/>
        <v>0</v>
      </c>
      <c r="AJ15" s="355">
        <f t="shared" si="5"/>
        <v>0</v>
      </c>
      <c r="AK15" s="355">
        <f t="shared" si="5"/>
        <v>0</v>
      </c>
      <c r="AL15" s="355">
        <f t="shared" si="5"/>
        <v>0</v>
      </c>
      <c r="AM15" s="355">
        <f t="shared" si="5"/>
        <v>0</v>
      </c>
      <c r="AN15" s="355">
        <f t="shared" si="5"/>
        <v>0</v>
      </c>
      <c r="AO15" s="355">
        <f t="shared" si="5"/>
        <v>0</v>
      </c>
      <c r="AP15" s="355">
        <f t="shared" si="5"/>
        <v>0</v>
      </c>
      <c r="AQ15" s="355">
        <f t="shared" si="5"/>
        <v>0</v>
      </c>
      <c r="AR15" s="355">
        <f t="shared" si="5"/>
        <v>0</v>
      </c>
      <c r="AS15" s="355">
        <f t="shared" si="5"/>
        <v>0</v>
      </c>
      <c r="AT15" s="355">
        <f t="shared" si="5"/>
        <v>0</v>
      </c>
      <c r="AU15" s="355">
        <f t="shared" si="5"/>
        <v>0</v>
      </c>
      <c r="AV15" s="355">
        <f t="shared" si="5"/>
        <v>0</v>
      </c>
      <c r="AW15" s="355">
        <f t="shared" si="5"/>
        <v>0</v>
      </c>
      <c r="AX15" s="355">
        <f t="shared" si="5"/>
        <v>0</v>
      </c>
      <c r="AY15" s="355">
        <f t="shared" si="5"/>
        <v>0</v>
      </c>
      <c r="AZ15" s="355">
        <f t="shared" si="5"/>
        <v>0</v>
      </c>
      <c r="BA15" s="355">
        <f t="shared" si="5"/>
        <v>0</v>
      </c>
      <c r="BB15" s="355">
        <f t="shared" si="5"/>
        <v>0</v>
      </c>
      <c r="BC15" s="363">
        <f t="shared" si="5"/>
        <v>0</v>
      </c>
      <c r="BD15" s="355">
        <f t="shared" si="5"/>
        <v>0</v>
      </c>
      <c r="BE15" s="355">
        <f t="shared" si="5"/>
        <v>0</v>
      </c>
      <c r="BF15" s="355">
        <f t="shared" si="5"/>
        <v>0</v>
      </c>
      <c r="BG15" s="355">
        <f t="shared" si="5"/>
        <v>0</v>
      </c>
      <c r="BH15" s="355">
        <f t="shared" si="5"/>
        <v>6750.9130000000005</v>
      </c>
      <c r="BI15" s="355">
        <f t="shared" si="5"/>
        <v>6623.9960046049991</v>
      </c>
      <c r="BJ15" s="355">
        <f t="shared" si="5"/>
        <v>6788.7708489099996</v>
      </c>
      <c r="BK15" s="355">
        <f t="shared" si="5"/>
        <v>7290.4738887753147</v>
      </c>
      <c r="BL15" s="355">
        <f t="shared" si="5"/>
        <v>7229.0433295422672</v>
      </c>
      <c r="BM15" s="355">
        <f t="shared" si="5"/>
        <v>7496.7875480742005</v>
      </c>
      <c r="BN15" s="355">
        <f t="shared" si="5"/>
        <v>7223.176291958669</v>
      </c>
      <c r="BO15" s="355">
        <f t="shared" si="5"/>
        <v>6546.1577279129015</v>
      </c>
      <c r="BP15" s="355">
        <f t="shared" si="5"/>
        <v>5016.643644782459</v>
      </c>
      <c r="BQ15" s="355">
        <f t="shared" ref="BQ15:BU15" si="6">SUM(BQ16:BQ19)</f>
        <v>3410.651326137533</v>
      </c>
      <c r="BR15" s="355">
        <f t="shared" si="6"/>
        <v>2773.9850550374176</v>
      </c>
      <c r="BS15" s="355">
        <f t="shared" si="6"/>
        <v>2458.8870452877054</v>
      </c>
      <c r="BT15" s="355">
        <f t="shared" si="6"/>
        <v>2172.7054990377046</v>
      </c>
      <c r="BU15" s="355">
        <f t="shared" si="6"/>
        <v>2101.0181123873485</v>
      </c>
      <c r="BV15" s="355">
        <f>SUM(BV16:BV19)</f>
        <v>1986.1389842846643</v>
      </c>
      <c r="BW15" s="355">
        <f>SUM(BW16:BW19)</f>
        <v>2059.0168510211197</v>
      </c>
      <c r="BX15" s="363">
        <f>SUM(BX16:BX19)</f>
        <v>2138.5933807146698</v>
      </c>
      <c r="BY15" s="363">
        <f>SUM(BY16:BY19)</f>
        <v>2231.0239002667204</v>
      </c>
      <c r="BZ15" s="356">
        <f>SUM(BZ16:BZ19)</f>
        <v>2349.6562655812963</v>
      </c>
    </row>
    <row r="16" spans="1:78" s="52" customFormat="1" x14ac:dyDescent="0.2">
      <c r="A16" s="45"/>
      <c r="B16" s="409" t="s">
        <v>499</v>
      </c>
      <c r="C16" s="407"/>
      <c r="D16" s="355" t="s">
        <v>406</v>
      </c>
      <c r="E16" s="355" t="s">
        <v>406</v>
      </c>
      <c r="F16" s="355" t="s">
        <v>406</v>
      </c>
      <c r="G16" s="355" t="s">
        <v>406</v>
      </c>
      <c r="H16" s="355" t="s">
        <v>406</v>
      </c>
      <c r="I16" s="355" t="s">
        <v>406</v>
      </c>
      <c r="J16" s="355" t="s">
        <v>406</v>
      </c>
      <c r="K16" s="355" t="s">
        <v>406</v>
      </c>
      <c r="L16" s="355" t="s">
        <v>406</v>
      </c>
      <c r="M16" s="355" t="s">
        <v>406</v>
      </c>
      <c r="N16" s="355" t="s">
        <v>406</v>
      </c>
      <c r="O16" s="355" t="s">
        <v>406</v>
      </c>
      <c r="P16" s="355" t="s">
        <v>406</v>
      </c>
      <c r="Q16" s="355" t="s">
        <v>406</v>
      </c>
      <c r="R16" s="355" t="s">
        <v>406</v>
      </c>
      <c r="S16" s="355" t="s">
        <v>406</v>
      </c>
      <c r="T16" s="355" t="s">
        <v>406</v>
      </c>
      <c r="U16" s="355" t="s">
        <v>406</v>
      </c>
      <c r="V16" s="355" t="s">
        <v>406</v>
      </c>
      <c r="W16" s="355" t="s">
        <v>406</v>
      </c>
      <c r="X16" s="355" t="s">
        <v>406</v>
      </c>
      <c r="Y16" s="355" t="s">
        <v>406</v>
      </c>
      <c r="Z16" s="355" t="s">
        <v>406</v>
      </c>
      <c r="AA16" s="355" t="s">
        <v>406</v>
      </c>
      <c r="AB16" s="355" t="s">
        <v>406</v>
      </c>
      <c r="AC16" s="355" t="s">
        <v>406</v>
      </c>
      <c r="AD16" s="355" t="s">
        <v>406</v>
      </c>
      <c r="AE16" s="355" t="s">
        <v>406</v>
      </c>
      <c r="AF16" s="355" t="s">
        <v>406</v>
      </c>
      <c r="AG16" s="355" t="s">
        <v>406</v>
      </c>
      <c r="AH16" s="355" t="s">
        <v>406</v>
      </c>
      <c r="AI16" s="355" t="s">
        <v>406</v>
      </c>
      <c r="AJ16" s="355" t="s">
        <v>406</v>
      </c>
      <c r="AK16" s="355" t="s">
        <v>406</v>
      </c>
      <c r="AL16" s="355" t="s">
        <v>406</v>
      </c>
      <c r="AM16" s="355" t="s">
        <v>406</v>
      </c>
      <c r="AN16" s="355" t="s">
        <v>406</v>
      </c>
      <c r="AO16" s="355" t="s">
        <v>406</v>
      </c>
      <c r="AP16" s="355" t="s">
        <v>406</v>
      </c>
      <c r="AQ16" s="355" t="s">
        <v>406</v>
      </c>
      <c r="AR16" s="355" t="s">
        <v>406</v>
      </c>
      <c r="AS16" s="355" t="s">
        <v>406</v>
      </c>
      <c r="AT16" s="355" t="s">
        <v>406</v>
      </c>
      <c r="AU16" s="355" t="s">
        <v>406</v>
      </c>
      <c r="AV16" s="355" t="s">
        <v>406</v>
      </c>
      <c r="AW16" s="355" t="s">
        <v>406</v>
      </c>
      <c r="AX16" s="355" t="s">
        <v>406</v>
      </c>
      <c r="AY16" s="355" t="s">
        <v>406</v>
      </c>
      <c r="AZ16" s="355" t="s">
        <v>406</v>
      </c>
      <c r="BA16" s="355" t="s">
        <v>406</v>
      </c>
      <c r="BB16" s="355" t="s">
        <v>406</v>
      </c>
      <c r="BC16" s="363" t="s">
        <v>406</v>
      </c>
      <c r="BD16" s="355" t="s">
        <v>406</v>
      </c>
      <c r="BE16" s="355" t="s">
        <v>406</v>
      </c>
      <c r="BF16" s="355" t="s">
        <v>406</v>
      </c>
      <c r="BG16" s="355" t="s">
        <v>406</v>
      </c>
      <c r="BH16" s="355">
        <f t="shared" ref="BH16:BZ19" si="7">BH6-BH11</f>
        <v>3953.7842532317363</v>
      </c>
      <c r="BI16" s="355">
        <f t="shared" si="7"/>
        <v>3950.3417630533431</v>
      </c>
      <c r="BJ16" s="355">
        <f t="shared" si="7"/>
        <v>4100.6338335056571</v>
      </c>
      <c r="BK16" s="355">
        <f t="shared" si="7"/>
        <v>4642.9075633741932</v>
      </c>
      <c r="BL16" s="355">
        <f t="shared" si="7"/>
        <v>4736.7609194848892</v>
      </c>
      <c r="BM16" s="355">
        <f t="shared" si="7"/>
        <v>4727.4545740895683</v>
      </c>
      <c r="BN16" s="355">
        <f t="shared" si="7"/>
        <v>4429.407313899017</v>
      </c>
      <c r="BO16" s="355">
        <f t="shared" si="7"/>
        <v>3887.3832286672528</v>
      </c>
      <c r="BP16" s="355">
        <f t="shared" si="7"/>
        <v>2413.1440646750539</v>
      </c>
      <c r="BQ16" s="355">
        <f t="shared" si="7"/>
        <v>971.08783031723078</v>
      </c>
      <c r="BR16" s="355">
        <f t="shared" si="7"/>
        <v>453.69977783281934</v>
      </c>
      <c r="BS16" s="355">
        <f t="shared" si="7"/>
        <v>230.52414214730601</v>
      </c>
      <c r="BT16" s="355">
        <f t="shared" si="7"/>
        <v>90.480806503223249</v>
      </c>
      <c r="BU16" s="355">
        <f t="shared" si="7"/>
        <v>20.258871925185844</v>
      </c>
      <c r="BV16" s="355">
        <f t="shared" si="7"/>
        <v>0</v>
      </c>
      <c r="BW16" s="355">
        <f t="shared" si="7"/>
        <v>0</v>
      </c>
      <c r="BX16" s="363">
        <f t="shared" si="7"/>
        <v>0</v>
      </c>
      <c r="BY16" s="363">
        <f t="shared" si="7"/>
        <v>0</v>
      </c>
      <c r="BZ16" s="356">
        <f t="shared" si="7"/>
        <v>0</v>
      </c>
    </row>
    <row r="17" spans="1:78" s="52" customFormat="1" x14ac:dyDescent="0.2">
      <c r="A17" s="45"/>
      <c r="B17" s="120" t="s">
        <v>504</v>
      </c>
      <c r="C17" s="263"/>
      <c r="D17" s="355" t="s">
        <v>406</v>
      </c>
      <c r="E17" s="355" t="s">
        <v>406</v>
      </c>
      <c r="F17" s="355" t="s">
        <v>406</v>
      </c>
      <c r="G17" s="355" t="s">
        <v>406</v>
      </c>
      <c r="H17" s="355" t="s">
        <v>406</v>
      </c>
      <c r="I17" s="355" t="s">
        <v>406</v>
      </c>
      <c r="J17" s="355" t="s">
        <v>406</v>
      </c>
      <c r="K17" s="355" t="s">
        <v>406</v>
      </c>
      <c r="L17" s="355" t="s">
        <v>406</v>
      </c>
      <c r="M17" s="355" t="s">
        <v>406</v>
      </c>
      <c r="N17" s="355" t="s">
        <v>406</v>
      </c>
      <c r="O17" s="355" t="s">
        <v>406</v>
      </c>
      <c r="P17" s="355" t="s">
        <v>406</v>
      </c>
      <c r="Q17" s="355" t="s">
        <v>406</v>
      </c>
      <c r="R17" s="355" t="s">
        <v>406</v>
      </c>
      <c r="S17" s="355" t="s">
        <v>406</v>
      </c>
      <c r="T17" s="355" t="s">
        <v>406</v>
      </c>
      <c r="U17" s="355" t="s">
        <v>406</v>
      </c>
      <c r="V17" s="355" t="s">
        <v>406</v>
      </c>
      <c r="W17" s="355" t="s">
        <v>406</v>
      </c>
      <c r="X17" s="355" t="s">
        <v>406</v>
      </c>
      <c r="Y17" s="355" t="s">
        <v>406</v>
      </c>
      <c r="Z17" s="355" t="s">
        <v>406</v>
      </c>
      <c r="AA17" s="355" t="s">
        <v>406</v>
      </c>
      <c r="AB17" s="355" t="s">
        <v>406</v>
      </c>
      <c r="AC17" s="355" t="s">
        <v>406</v>
      </c>
      <c r="AD17" s="355" t="s">
        <v>406</v>
      </c>
      <c r="AE17" s="355" t="s">
        <v>406</v>
      </c>
      <c r="AF17" s="355" t="s">
        <v>406</v>
      </c>
      <c r="AG17" s="355" t="s">
        <v>406</v>
      </c>
      <c r="AH17" s="355" t="s">
        <v>406</v>
      </c>
      <c r="AI17" s="355" t="s">
        <v>406</v>
      </c>
      <c r="AJ17" s="355" t="s">
        <v>406</v>
      </c>
      <c r="AK17" s="355" t="s">
        <v>406</v>
      </c>
      <c r="AL17" s="355" t="s">
        <v>406</v>
      </c>
      <c r="AM17" s="355" t="s">
        <v>406</v>
      </c>
      <c r="AN17" s="355" t="s">
        <v>406</v>
      </c>
      <c r="AO17" s="355" t="s">
        <v>406</v>
      </c>
      <c r="AP17" s="355" t="s">
        <v>406</v>
      </c>
      <c r="AQ17" s="355" t="s">
        <v>406</v>
      </c>
      <c r="AR17" s="355" t="s">
        <v>406</v>
      </c>
      <c r="AS17" s="355" t="s">
        <v>406</v>
      </c>
      <c r="AT17" s="355" t="s">
        <v>406</v>
      </c>
      <c r="AU17" s="355" t="s">
        <v>406</v>
      </c>
      <c r="AV17" s="355" t="s">
        <v>406</v>
      </c>
      <c r="AW17" s="355" t="s">
        <v>406</v>
      </c>
      <c r="AX17" s="355" t="s">
        <v>406</v>
      </c>
      <c r="AY17" s="355" t="s">
        <v>406</v>
      </c>
      <c r="AZ17" s="355" t="s">
        <v>406</v>
      </c>
      <c r="BA17" s="355" t="s">
        <v>406</v>
      </c>
      <c r="BB17" s="355" t="s">
        <v>406</v>
      </c>
      <c r="BC17" s="363" t="s">
        <v>406</v>
      </c>
      <c r="BD17" s="355" t="s">
        <v>406</v>
      </c>
      <c r="BE17" s="355" t="s">
        <v>406</v>
      </c>
      <c r="BF17" s="355" t="s">
        <v>406</v>
      </c>
      <c r="BG17" s="355" t="s">
        <v>406</v>
      </c>
      <c r="BH17" s="355">
        <f t="shared" si="7"/>
        <v>2217.1601861909335</v>
      </c>
      <c r="BI17" s="355">
        <f t="shared" si="7"/>
        <v>2105.6454449380922</v>
      </c>
      <c r="BJ17" s="355">
        <f t="shared" si="7"/>
        <v>2116.3850352606423</v>
      </c>
      <c r="BK17" s="355">
        <f t="shared" si="7"/>
        <v>2145.6769502982315</v>
      </c>
      <c r="BL17" s="355">
        <f t="shared" si="7"/>
        <v>2042.0937964678544</v>
      </c>
      <c r="BM17" s="355">
        <f t="shared" si="7"/>
        <v>2268.9005564261188</v>
      </c>
      <c r="BN17" s="355">
        <f t="shared" si="7"/>
        <v>2200.6879547325525</v>
      </c>
      <c r="BO17" s="355">
        <f t="shared" si="7"/>
        <v>2046.557400271515</v>
      </c>
      <c r="BP17" s="355">
        <f t="shared" si="7"/>
        <v>1928.7480865398493</v>
      </c>
      <c r="BQ17" s="355">
        <f t="shared" si="7"/>
        <v>1730.1651089447923</v>
      </c>
      <c r="BR17" s="355">
        <f t="shared" si="7"/>
        <v>1605.1906213365639</v>
      </c>
      <c r="BS17" s="355">
        <f t="shared" si="7"/>
        <v>1495.9789991242774</v>
      </c>
      <c r="BT17" s="355">
        <f t="shared" si="7"/>
        <v>1357.0461064300127</v>
      </c>
      <c r="BU17" s="355">
        <f t="shared" si="7"/>
        <v>1317.1804022871468</v>
      </c>
      <c r="BV17" s="355">
        <f t="shared" si="7"/>
        <v>1107.7250044487992</v>
      </c>
      <c r="BW17" s="355">
        <f t="shared" si="7"/>
        <v>1113.8512004451866</v>
      </c>
      <c r="BX17" s="363">
        <f t="shared" si="7"/>
        <v>1129.093970797089</v>
      </c>
      <c r="BY17" s="363">
        <f t="shared" si="7"/>
        <v>1151.0361969897281</v>
      </c>
      <c r="BZ17" s="356">
        <f t="shared" si="7"/>
        <v>1188.528210132765</v>
      </c>
    </row>
    <row r="18" spans="1:78" s="52" customFormat="1" x14ac:dyDescent="0.2">
      <c r="A18" s="45"/>
      <c r="B18" s="409" t="s">
        <v>362</v>
      </c>
      <c r="C18" s="407"/>
      <c r="D18" s="355" t="s">
        <v>406</v>
      </c>
      <c r="E18" s="355" t="s">
        <v>406</v>
      </c>
      <c r="F18" s="355" t="s">
        <v>406</v>
      </c>
      <c r="G18" s="355" t="s">
        <v>406</v>
      </c>
      <c r="H18" s="355" t="s">
        <v>406</v>
      </c>
      <c r="I18" s="355" t="s">
        <v>406</v>
      </c>
      <c r="J18" s="355" t="s">
        <v>406</v>
      </c>
      <c r="K18" s="355" t="s">
        <v>406</v>
      </c>
      <c r="L18" s="355" t="s">
        <v>406</v>
      </c>
      <c r="M18" s="355" t="s">
        <v>406</v>
      </c>
      <c r="N18" s="355" t="s">
        <v>406</v>
      </c>
      <c r="O18" s="355" t="s">
        <v>406</v>
      </c>
      <c r="P18" s="355" t="s">
        <v>406</v>
      </c>
      <c r="Q18" s="355" t="s">
        <v>406</v>
      </c>
      <c r="R18" s="355" t="s">
        <v>406</v>
      </c>
      <c r="S18" s="355" t="s">
        <v>406</v>
      </c>
      <c r="T18" s="355" t="s">
        <v>406</v>
      </c>
      <c r="U18" s="355" t="s">
        <v>406</v>
      </c>
      <c r="V18" s="355" t="s">
        <v>406</v>
      </c>
      <c r="W18" s="355" t="s">
        <v>406</v>
      </c>
      <c r="X18" s="355" t="s">
        <v>406</v>
      </c>
      <c r="Y18" s="355" t="s">
        <v>406</v>
      </c>
      <c r="Z18" s="355" t="s">
        <v>406</v>
      </c>
      <c r="AA18" s="355" t="s">
        <v>406</v>
      </c>
      <c r="AB18" s="355" t="s">
        <v>406</v>
      </c>
      <c r="AC18" s="355" t="s">
        <v>406</v>
      </c>
      <c r="AD18" s="355" t="s">
        <v>406</v>
      </c>
      <c r="AE18" s="355" t="s">
        <v>406</v>
      </c>
      <c r="AF18" s="355" t="s">
        <v>406</v>
      </c>
      <c r="AG18" s="355" t="s">
        <v>406</v>
      </c>
      <c r="AH18" s="355" t="s">
        <v>406</v>
      </c>
      <c r="AI18" s="355" t="s">
        <v>406</v>
      </c>
      <c r="AJ18" s="355" t="s">
        <v>406</v>
      </c>
      <c r="AK18" s="355" t="s">
        <v>406</v>
      </c>
      <c r="AL18" s="355" t="s">
        <v>406</v>
      </c>
      <c r="AM18" s="355" t="s">
        <v>406</v>
      </c>
      <c r="AN18" s="355" t="s">
        <v>406</v>
      </c>
      <c r="AO18" s="355" t="s">
        <v>406</v>
      </c>
      <c r="AP18" s="355" t="s">
        <v>406</v>
      </c>
      <c r="AQ18" s="355" t="s">
        <v>406</v>
      </c>
      <c r="AR18" s="355" t="s">
        <v>406</v>
      </c>
      <c r="AS18" s="355" t="s">
        <v>406</v>
      </c>
      <c r="AT18" s="355" t="s">
        <v>406</v>
      </c>
      <c r="AU18" s="355" t="s">
        <v>406</v>
      </c>
      <c r="AV18" s="355" t="s">
        <v>406</v>
      </c>
      <c r="AW18" s="355" t="s">
        <v>406</v>
      </c>
      <c r="AX18" s="355" t="s">
        <v>406</v>
      </c>
      <c r="AY18" s="355" t="s">
        <v>406</v>
      </c>
      <c r="AZ18" s="355" t="s">
        <v>406</v>
      </c>
      <c r="BA18" s="355" t="s">
        <v>406</v>
      </c>
      <c r="BB18" s="355" t="s">
        <v>406</v>
      </c>
      <c r="BC18" s="363" t="s">
        <v>406</v>
      </c>
      <c r="BD18" s="355" t="s">
        <v>406</v>
      </c>
      <c r="BE18" s="355" t="s">
        <v>406</v>
      </c>
      <c r="BF18" s="355" t="s">
        <v>406</v>
      </c>
      <c r="BG18" s="355" t="s">
        <v>406</v>
      </c>
      <c r="BH18" s="355">
        <f t="shared" si="7"/>
        <v>219.43185547506562</v>
      </c>
      <c r="BI18" s="355">
        <f t="shared" si="7"/>
        <v>211.47365936339611</v>
      </c>
      <c r="BJ18" s="355">
        <f t="shared" si="7"/>
        <v>220.24564364969797</v>
      </c>
      <c r="BK18" s="355">
        <f t="shared" si="7"/>
        <v>215.2442876571647</v>
      </c>
      <c r="BL18" s="355">
        <f t="shared" si="7"/>
        <v>217.12437521384268</v>
      </c>
      <c r="BM18" s="355">
        <f t="shared" si="7"/>
        <v>266.39427633286368</v>
      </c>
      <c r="BN18" s="355">
        <f t="shared" si="7"/>
        <v>353.35186463254763</v>
      </c>
      <c r="BO18" s="355">
        <f t="shared" si="7"/>
        <v>397.8425642598624</v>
      </c>
      <c r="BP18" s="355">
        <f t="shared" si="7"/>
        <v>478.81074815035748</v>
      </c>
      <c r="BQ18" s="355">
        <f t="shared" si="7"/>
        <v>533.98082063385175</v>
      </c>
      <c r="BR18" s="355">
        <f t="shared" si="7"/>
        <v>567.98082622905065</v>
      </c>
      <c r="BS18" s="355">
        <f t="shared" si="7"/>
        <v>608.65328189247748</v>
      </c>
      <c r="BT18" s="355">
        <f t="shared" si="7"/>
        <v>617.41149890079066</v>
      </c>
      <c r="BU18" s="355">
        <f t="shared" si="7"/>
        <v>663.28316439624166</v>
      </c>
      <c r="BV18" s="355">
        <f t="shared" si="7"/>
        <v>765.92965682356783</v>
      </c>
      <c r="BW18" s="355">
        <f t="shared" si="7"/>
        <v>832.3179394356481</v>
      </c>
      <c r="BX18" s="363">
        <f t="shared" si="7"/>
        <v>894.53110692627138</v>
      </c>
      <c r="BY18" s="363">
        <f t="shared" si="7"/>
        <v>962.74354056147683</v>
      </c>
      <c r="BZ18" s="356">
        <f t="shared" si="7"/>
        <v>1040.6601692373733</v>
      </c>
    </row>
    <row r="19" spans="1:78" s="52" customFormat="1" x14ac:dyDescent="0.2">
      <c r="A19" s="45"/>
      <c r="B19" s="409" t="s">
        <v>501</v>
      </c>
      <c r="C19" s="407"/>
      <c r="D19" s="355" t="s">
        <v>406</v>
      </c>
      <c r="E19" s="355" t="s">
        <v>406</v>
      </c>
      <c r="F19" s="355" t="s">
        <v>406</v>
      </c>
      <c r="G19" s="355" t="s">
        <v>406</v>
      </c>
      <c r="H19" s="355" t="s">
        <v>406</v>
      </c>
      <c r="I19" s="355" t="s">
        <v>406</v>
      </c>
      <c r="J19" s="355" t="s">
        <v>406</v>
      </c>
      <c r="K19" s="355" t="s">
        <v>406</v>
      </c>
      <c r="L19" s="355" t="s">
        <v>406</v>
      </c>
      <c r="M19" s="355" t="s">
        <v>406</v>
      </c>
      <c r="N19" s="355" t="s">
        <v>406</v>
      </c>
      <c r="O19" s="355" t="s">
        <v>406</v>
      </c>
      <c r="P19" s="355" t="s">
        <v>406</v>
      </c>
      <c r="Q19" s="355" t="s">
        <v>406</v>
      </c>
      <c r="R19" s="355" t="s">
        <v>406</v>
      </c>
      <c r="S19" s="355" t="s">
        <v>406</v>
      </c>
      <c r="T19" s="355" t="s">
        <v>406</v>
      </c>
      <c r="U19" s="355" t="s">
        <v>406</v>
      </c>
      <c r="V19" s="355" t="s">
        <v>406</v>
      </c>
      <c r="W19" s="355" t="s">
        <v>406</v>
      </c>
      <c r="X19" s="355" t="s">
        <v>406</v>
      </c>
      <c r="Y19" s="355" t="s">
        <v>406</v>
      </c>
      <c r="Z19" s="355" t="s">
        <v>406</v>
      </c>
      <c r="AA19" s="355" t="s">
        <v>406</v>
      </c>
      <c r="AB19" s="355" t="s">
        <v>406</v>
      </c>
      <c r="AC19" s="355" t="s">
        <v>406</v>
      </c>
      <c r="AD19" s="355" t="s">
        <v>406</v>
      </c>
      <c r="AE19" s="355" t="s">
        <v>406</v>
      </c>
      <c r="AF19" s="355" t="s">
        <v>406</v>
      </c>
      <c r="AG19" s="355" t="s">
        <v>406</v>
      </c>
      <c r="AH19" s="355" t="s">
        <v>406</v>
      </c>
      <c r="AI19" s="355" t="s">
        <v>406</v>
      </c>
      <c r="AJ19" s="355" t="s">
        <v>406</v>
      </c>
      <c r="AK19" s="355" t="s">
        <v>406</v>
      </c>
      <c r="AL19" s="355" t="s">
        <v>406</v>
      </c>
      <c r="AM19" s="355" t="s">
        <v>406</v>
      </c>
      <c r="AN19" s="355" t="s">
        <v>406</v>
      </c>
      <c r="AO19" s="355" t="s">
        <v>406</v>
      </c>
      <c r="AP19" s="355" t="s">
        <v>406</v>
      </c>
      <c r="AQ19" s="355" t="s">
        <v>406</v>
      </c>
      <c r="AR19" s="355" t="s">
        <v>406</v>
      </c>
      <c r="AS19" s="355" t="s">
        <v>406</v>
      </c>
      <c r="AT19" s="355" t="s">
        <v>406</v>
      </c>
      <c r="AU19" s="355" t="s">
        <v>406</v>
      </c>
      <c r="AV19" s="355" t="s">
        <v>406</v>
      </c>
      <c r="AW19" s="355" t="s">
        <v>406</v>
      </c>
      <c r="AX19" s="355" t="s">
        <v>406</v>
      </c>
      <c r="AY19" s="355" t="s">
        <v>406</v>
      </c>
      <c r="AZ19" s="355" t="s">
        <v>406</v>
      </c>
      <c r="BA19" s="355" t="s">
        <v>406</v>
      </c>
      <c r="BB19" s="355" t="s">
        <v>406</v>
      </c>
      <c r="BC19" s="363" t="s">
        <v>406</v>
      </c>
      <c r="BD19" s="355" t="s">
        <v>406</v>
      </c>
      <c r="BE19" s="355" t="s">
        <v>406</v>
      </c>
      <c r="BF19" s="355" t="s">
        <v>406</v>
      </c>
      <c r="BG19" s="355" t="s">
        <v>406</v>
      </c>
      <c r="BH19" s="355">
        <f t="shared" si="7"/>
        <v>360.53670510226539</v>
      </c>
      <c r="BI19" s="355">
        <f t="shared" si="7"/>
        <v>356.5351372501683</v>
      </c>
      <c r="BJ19" s="355">
        <f t="shared" si="7"/>
        <v>351.50633649400265</v>
      </c>
      <c r="BK19" s="355">
        <f t="shared" si="7"/>
        <v>286.64508744572544</v>
      </c>
      <c r="BL19" s="355">
        <f t="shared" si="7"/>
        <v>233.06423837568084</v>
      </c>
      <c r="BM19" s="355">
        <f t="shared" si="7"/>
        <v>234.03814122565032</v>
      </c>
      <c r="BN19" s="355">
        <f t="shared" si="7"/>
        <v>239.7291586945517</v>
      </c>
      <c r="BO19" s="355">
        <f t="shared" si="7"/>
        <v>214.37453471427136</v>
      </c>
      <c r="BP19" s="355">
        <f t="shared" si="7"/>
        <v>195.94074541719908</v>
      </c>
      <c r="BQ19" s="355">
        <f t="shared" si="7"/>
        <v>175.41756624165805</v>
      </c>
      <c r="BR19" s="355">
        <f t="shared" si="7"/>
        <v>147.11382963898342</v>
      </c>
      <c r="BS19" s="355">
        <f t="shared" si="7"/>
        <v>123.73062212364462</v>
      </c>
      <c r="BT19" s="355">
        <f t="shared" si="7"/>
        <v>107.76708720367776</v>
      </c>
      <c r="BU19" s="355">
        <f t="shared" si="7"/>
        <v>100.29567377877443</v>
      </c>
      <c r="BV19" s="355">
        <f t="shared" si="7"/>
        <v>112.48432301229741</v>
      </c>
      <c r="BW19" s="355">
        <f t="shared" si="7"/>
        <v>112.84771114028506</v>
      </c>
      <c r="BX19" s="363">
        <f t="shared" si="7"/>
        <v>114.96830299130957</v>
      </c>
      <c r="BY19" s="363">
        <f t="shared" si="7"/>
        <v>117.24416271551543</v>
      </c>
      <c r="BZ19" s="356">
        <f t="shared" si="7"/>
        <v>120.46788621115823</v>
      </c>
    </row>
    <row r="20" spans="1:78" ht="24.75" customHeight="1" x14ac:dyDescent="0.2">
      <c r="A20" s="437"/>
      <c r="B20" s="263" t="s">
        <v>505</v>
      </c>
      <c r="C20" s="45"/>
      <c r="D20" s="355">
        <f>SUM(D25,D26,D27,D28,D23)</f>
        <v>0</v>
      </c>
      <c r="E20" s="355">
        <f t="shared" ref="E20:AG20" si="8">SUM(E25,E26,E27,E28,E23)</f>
        <v>0</v>
      </c>
      <c r="F20" s="355">
        <f t="shared" si="8"/>
        <v>0</v>
      </c>
      <c r="G20" s="355">
        <f t="shared" si="8"/>
        <v>0</v>
      </c>
      <c r="H20" s="355">
        <f t="shared" si="8"/>
        <v>0</v>
      </c>
      <c r="I20" s="355">
        <f t="shared" si="8"/>
        <v>0</v>
      </c>
      <c r="J20" s="355">
        <f t="shared" si="8"/>
        <v>0</v>
      </c>
      <c r="K20" s="355">
        <f t="shared" si="8"/>
        <v>0</v>
      </c>
      <c r="L20" s="355">
        <f t="shared" si="8"/>
        <v>0</v>
      </c>
      <c r="M20" s="355">
        <f t="shared" si="8"/>
        <v>0</v>
      </c>
      <c r="N20" s="355">
        <f t="shared" si="8"/>
        <v>0</v>
      </c>
      <c r="O20" s="355">
        <f t="shared" si="8"/>
        <v>0</v>
      </c>
      <c r="P20" s="355">
        <f t="shared" si="8"/>
        <v>0</v>
      </c>
      <c r="Q20" s="355">
        <f t="shared" si="8"/>
        <v>0</v>
      </c>
      <c r="R20" s="355">
        <f t="shared" si="8"/>
        <v>0</v>
      </c>
      <c r="S20" s="355">
        <f t="shared" si="8"/>
        <v>0</v>
      </c>
      <c r="T20" s="355">
        <f t="shared" si="8"/>
        <v>0</v>
      </c>
      <c r="U20" s="355">
        <f t="shared" si="8"/>
        <v>0</v>
      </c>
      <c r="V20" s="355">
        <f t="shared" si="8"/>
        <v>0</v>
      </c>
      <c r="W20" s="355">
        <f t="shared" si="8"/>
        <v>0</v>
      </c>
      <c r="X20" s="355">
        <f t="shared" si="8"/>
        <v>0</v>
      </c>
      <c r="Y20" s="355">
        <f t="shared" si="8"/>
        <v>0</v>
      </c>
      <c r="Z20" s="355">
        <f t="shared" si="8"/>
        <v>0</v>
      </c>
      <c r="AA20" s="355">
        <f t="shared" si="8"/>
        <v>0</v>
      </c>
      <c r="AB20" s="355">
        <f t="shared" si="8"/>
        <v>0</v>
      </c>
      <c r="AC20" s="355">
        <f t="shared" si="8"/>
        <v>0</v>
      </c>
      <c r="AD20" s="355">
        <f t="shared" si="8"/>
        <v>0</v>
      </c>
      <c r="AE20" s="355">
        <f t="shared" si="8"/>
        <v>0</v>
      </c>
      <c r="AF20" s="355">
        <f t="shared" si="8"/>
        <v>0</v>
      </c>
      <c r="AG20" s="355">
        <f t="shared" si="8"/>
        <v>0</v>
      </c>
      <c r="AH20" s="355">
        <f>SUM(AH25,AH26,AH27,AH28,AH23)</f>
        <v>1000</v>
      </c>
      <c r="AI20" s="355">
        <f t="shared" ref="AI20:BZ20" si="9">SUM(AI25,AI26,AI27,AI28,AI23)</f>
        <v>1051</v>
      </c>
      <c r="AJ20" s="355">
        <f t="shared" si="9"/>
        <v>1436</v>
      </c>
      <c r="AK20" s="355">
        <f t="shared" si="9"/>
        <v>2320.92</v>
      </c>
      <c r="AL20" s="355">
        <f t="shared" si="9"/>
        <v>3671</v>
      </c>
      <c r="AM20" s="355">
        <f t="shared" si="9"/>
        <v>4607</v>
      </c>
      <c r="AN20" s="355">
        <f t="shared" si="9"/>
        <v>5281</v>
      </c>
      <c r="AO20" s="355">
        <f t="shared" si="9"/>
        <v>6075</v>
      </c>
      <c r="AP20" s="355">
        <f t="shared" si="9"/>
        <v>6507</v>
      </c>
      <c r="AQ20" s="355">
        <f t="shared" si="9"/>
        <v>6382</v>
      </c>
      <c r="AR20" s="355">
        <f t="shared" si="9"/>
        <v>5728</v>
      </c>
      <c r="AS20" s="355">
        <f t="shared" si="9"/>
        <v>5625</v>
      </c>
      <c r="AT20" s="355">
        <f t="shared" si="9"/>
        <v>6590</v>
      </c>
      <c r="AU20" s="355">
        <f t="shared" si="9"/>
        <v>8888.0228995117304</v>
      </c>
      <c r="AV20" s="355">
        <f t="shared" si="9"/>
        <v>11061.988000000001</v>
      </c>
      <c r="AW20" s="355">
        <f t="shared" si="9"/>
        <v>12170.623</v>
      </c>
      <c r="AX20" s="355">
        <f t="shared" si="9"/>
        <v>12418.047999999999</v>
      </c>
      <c r="AY20" s="355">
        <f t="shared" si="9"/>
        <v>12804.532999999999</v>
      </c>
      <c r="AZ20" s="355">
        <f t="shared" si="9"/>
        <v>10629.695</v>
      </c>
      <c r="BA20" s="355">
        <f t="shared" si="9"/>
        <v>8192.3170000000009</v>
      </c>
      <c r="BB20" s="355">
        <f t="shared" si="9"/>
        <v>8171.6899999999987</v>
      </c>
      <c r="BC20" s="363">
        <f t="shared" si="9"/>
        <v>8301.3220000000001</v>
      </c>
      <c r="BD20" s="355">
        <f t="shared" si="9"/>
        <v>9026.226999999999</v>
      </c>
      <c r="BE20" s="355">
        <f t="shared" si="9"/>
        <v>9614.9071194121716</v>
      </c>
      <c r="BF20" s="355">
        <f t="shared" si="9"/>
        <v>9753.3147109525999</v>
      </c>
      <c r="BG20" s="355">
        <f t="shared" si="9"/>
        <v>10343.93625241993</v>
      </c>
      <c r="BH20" s="355">
        <f t="shared" si="9"/>
        <v>9900.2150000000001</v>
      </c>
      <c r="BI20" s="355">
        <f t="shared" si="9"/>
        <v>9067.7110046050002</v>
      </c>
      <c r="BJ20" s="355">
        <f t="shared" si="9"/>
        <v>8752.58984891</v>
      </c>
      <c r="BK20" s="355">
        <f t="shared" si="9"/>
        <v>8939.9078692587664</v>
      </c>
      <c r="BL20" s="355">
        <f t="shared" si="9"/>
        <v>8594.5344093899985</v>
      </c>
      <c r="BM20" s="355">
        <f t="shared" si="9"/>
        <v>8277.5189778200001</v>
      </c>
      <c r="BN20" s="355">
        <f t="shared" si="9"/>
        <v>0</v>
      </c>
      <c r="BO20" s="355">
        <f t="shared" si="9"/>
        <v>0</v>
      </c>
      <c r="BP20" s="355">
        <f t="shared" si="9"/>
        <v>0</v>
      </c>
      <c r="BQ20" s="355">
        <f t="shared" si="9"/>
        <v>0</v>
      </c>
      <c r="BR20" s="355">
        <f t="shared" si="9"/>
        <v>0</v>
      </c>
      <c r="BS20" s="355">
        <f t="shared" si="9"/>
        <v>0</v>
      </c>
      <c r="BT20" s="355">
        <f t="shared" si="9"/>
        <v>0</v>
      </c>
      <c r="BU20" s="355">
        <f t="shared" si="9"/>
        <v>0</v>
      </c>
      <c r="BV20" s="355">
        <f t="shared" si="9"/>
        <v>0</v>
      </c>
      <c r="BW20" s="355">
        <f t="shared" si="9"/>
        <v>0</v>
      </c>
      <c r="BX20" s="363">
        <f t="shared" si="9"/>
        <v>0</v>
      </c>
      <c r="BY20" s="363">
        <f t="shared" si="9"/>
        <v>0</v>
      </c>
      <c r="BZ20" s="356">
        <f t="shared" si="9"/>
        <v>0</v>
      </c>
    </row>
    <row r="21" spans="1:78" x14ac:dyDescent="0.2">
      <c r="A21" s="437"/>
      <c r="B21" s="263" t="s">
        <v>506</v>
      </c>
      <c r="C21" s="45"/>
      <c r="D21" s="355">
        <f>SUM(D7:D9)</f>
        <v>0</v>
      </c>
      <c r="E21" s="355">
        <f t="shared" ref="E21:BP21" si="10">SUM(E7:E9)</f>
        <v>0</v>
      </c>
      <c r="F21" s="355">
        <f t="shared" si="10"/>
        <v>0</v>
      </c>
      <c r="G21" s="355">
        <f t="shared" si="10"/>
        <v>0</v>
      </c>
      <c r="H21" s="355">
        <f t="shared" si="10"/>
        <v>0</v>
      </c>
      <c r="I21" s="355">
        <f t="shared" si="10"/>
        <v>0</v>
      </c>
      <c r="J21" s="355">
        <f t="shared" si="10"/>
        <v>0</v>
      </c>
      <c r="K21" s="355">
        <f t="shared" si="10"/>
        <v>0</v>
      </c>
      <c r="L21" s="355">
        <f t="shared" si="10"/>
        <v>0</v>
      </c>
      <c r="M21" s="355">
        <f t="shared" si="10"/>
        <v>0</v>
      </c>
      <c r="N21" s="355">
        <f t="shared" si="10"/>
        <v>0</v>
      </c>
      <c r="O21" s="355">
        <f t="shared" si="10"/>
        <v>0</v>
      </c>
      <c r="P21" s="355">
        <f t="shared" si="10"/>
        <v>0</v>
      </c>
      <c r="Q21" s="355">
        <f t="shared" si="10"/>
        <v>0</v>
      </c>
      <c r="R21" s="355">
        <f t="shared" si="10"/>
        <v>0</v>
      </c>
      <c r="S21" s="355">
        <f t="shared" si="10"/>
        <v>0</v>
      </c>
      <c r="T21" s="355">
        <f t="shared" si="10"/>
        <v>0</v>
      </c>
      <c r="U21" s="355">
        <f t="shared" si="10"/>
        <v>0</v>
      </c>
      <c r="V21" s="355">
        <f t="shared" si="10"/>
        <v>0</v>
      </c>
      <c r="W21" s="355">
        <f t="shared" si="10"/>
        <v>0</v>
      </c>
      <c r="X21" s="355">
        <f t="shared" si="10"/>
        <v>0</v>
      </c>
      <c r="Y21" s="355">
        <f t="shared" si="10"/>
        <v>0</v>
      </c>
      <c r="Z21" s="355">
        <f t="shared" si="10"/>
        <v>0</v>
      </c>
      <c r="AA21" s="355">
        <f t="shared" si="10"/>
        <v>0</v>
      </c>
      <c r="AB21" s="355">
        <f t="shared" si="10"/>
        <v>0</v>
      </c>
      <c r="AC21" s="355">
        <f t="shared" si="10"/>
        <v>0</v>
      </c>
      <c r="AD21" s="355">
        <f t="shared" si="10"/>
        <v>0</v>
      </c>
      <c r="AE21" s="355">
        <f t="shared" si="10"/>
        <v>0</v>
      </c>
      <c r="AF21" s="355">
        <f t="shared" si="10"/>
        <v>0</v>
      </c>
      <c r="AG21" s="355">
        <f t="shared" si="10"/>
        <v>0</v>
      </c>
      <c r="AH21" s="355">
        <f t="shared" si="10"/>
        <v>0</v>
      </c>
      <c r="AI21" s="355">
        <f t="shared" si="10"/>
        <v>0</v>
      </c>
      <c r="AJ21" s="355">
        <f t="shared" si="10"/>
        <v>0</v>
      </c>
      <c r="AK21" s="355">
        <f t="shared" si="10"/>
        <v>0</v>
      </c>
      <c r="AL21" s="355">
        <f t="shared" si="10"/>
        <v>0</v>
      </c>
      <c r="AM21" s="355">
        <f t="shared" si="10"/>
        <v>0</v>
      </c>
      <c r="AN21" s="355">
        <f t="shared" si="10"/>
        <v>0</v>
      </c>
      <c r="AO21" s="355">
        <f t="shared" si="10"/>
        <v>0</v>
      </c>
      <c r="AP21" s="355">
        <f t="shared" si="10"/>
        <v>0</v>
      </c>
      <c r="AQ21" s="355">
        <f t="shared" si="10"/>
        <v>0</v>
      </c>
      <c r="AR21" s="355">
        <f t="shared" si="10"/>
        <v>0</v>
      </c>
      <c r="AS21" s="355">
        <f t="shared" si="10"/>
        <v>0</v>
      </c>
      <c r="AT21" s="355">
        <f t="shared" si="10"/>
        <v>0</v>
      </c>
      <c r="AU21" s="355">
        <f t="shared" si="10"/>
        <v>0</v>
      </c>
      <c r="AV21" s="355">
        <f t="shared" si="10"/>
        <v>0</v>
      </c>
      <c r="AW21" s="355">
        <f t="shared" si="10"/>
        <v>0</v>
      </c>
      <c r="AX21" s="355">
        <f t="shared" si="10"/>
        <v>0</v>
      </c>
      <c r="AY21" s="355">
        <f t="shared" si="10"/>
        <v>0</v>
      </c>
      <c r="AZ21" s="355">
        <f t="shared" si="10"/>
        <v>0</v>
      </c>
      <c r="BA21" s="355">
        <f t="shared" si="10"/>
        <v>0</v>
      </c>
      <c r="BB21" s="355">
        <f t="shared" si="10"/>
        <v>0</v>
      </c>
      <c r="BC21" s="363">
        <f t="shared" si="10"/>
        <v>0</v>
      </c>
      <c r="BD21" s="355">
        <f t="shared" si="10"/>
        <v>8499.8219521636747</v>
      </c>
      <c r="BE21" s="355">
        <f t="shared" si="10"/>
        <v>9047.9931149081458</v>
      </c>
      <c r="BF21" s="355">
        <f t="shared" si="10"/>
        <v>9198.9147719497341</v>
      </c>
      <c r="BG21" s="355">
        <f t="shared" si="10"/>
        <v>7808.3209050030337</v>
      </c>
      <c r="BH21" s="355">
        <f t="shared" si="10"/>
        <v>5312.2739324006216</v>
      </c>
      <c r="BI21" s="355">
        <f t="shared" si="10"/>
        <v>4617.8059602399226</v>
      </c>
      <c r="BJ21" s="355">
        <f t="shared" si="10"/>
        <v>4264.519785839977</v>
      </c>
      <c r="BK21" s="355">
        <f t="shared" si="10"/>
        <v>3971.1274642835479</v>
      </c>
      <c r="BL21" s="355">
        <f t="shared" si="10"/>
        <v>3585.9817299078341</v>
      </c>
      <c r="BM21" s="355">
        <f t="shared" si="10"/>
        <v>3388.8399151846806</v>
      </c>
      <c r="BN21" s="355">
        <f t="shared" si="10"/>
        <v>3221.384148668883</v>
      </c>
      <c r="BO21" s="355">
        <f t="shared" si="10"/>
        <v>2954.9292049152909</v>
      </c>
      <c r="BP21" s="355">
        <f t="shared" si="10"/>
        <v>2819.5069618653429</v>
      </c>
      <c r="BQ21" s="355">
        <f t="shared" ref="BQ21:BZ21" si="11">SUM(BQ7:BQ9)</f>
        <v>2591.1762556306885</v>
      </c>
      <c r="BR21" s="355">
        <f t="shared" si="11"/>
        <v>2433.6331202843976</v>
      </c>
      <c r="BS21" s="355">
        <f t="shared" si="11"/>
        <v>2306.5330533847919</v>
      </c>
      <c r="BT21" s="355">
        <f t="shared" si="11"/>
        <v>2140.8721161768531</v>
      </c>
      <c r="BU21" s="355">
        <f t="shared" si="11"/>
        <v>2123.3670424814604</v>
      </c>
      <c r="BV21" s="355">
        <f t="shared" si="11"/>
        <v>2018.8203708080941</v>
      </c>
      <c r="BW21" s="355">
        <f t="shared" si="11"/>
        <v>2084.5197573224068</v>
      </c>
      <c r="BX21" s="363">
        <f t="shared" si="11"/>
        <v>2158.5001964914331</v>
      </c>
      <c r="BY21" s="363">
        <f t="shared" si="11"/>
        <v>2247.1011068046378</v>
      </c>
      <c r="BZ21" s="356">
        <f t="shared" si="11"/>
        <v>2362.4647660878018</v>
      </c>
    </row>
    <row r="22" spans="1:78" ht="24.75" customHeight="1" x14ac:dyDescent="0.2">
      <c r="A22" s="45"/>
      <c r="B22" s="120" t="s">
        <v>507</v>
      </c>
      <c r="C22" s="4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63"/>
      <c r="BY22" s="363"/>
      <c r="BZ22" s="356"/>
    </row>
    <row r="23" spans="1:78" x14ac:dyDescent="0.2">
      <c r="A23" s="437"/>
      <c r="B23" s="263" t="s">
        <v>508</v>
      </c>
      <c r="C23" s="120"/>
      <c r="D23" s="355">
        <v>0</v>
      </c>
      <c r="E23" s="355">
        <v>0</v>
      </c>
      <c r="F23" s="355">
        <v>0</v>
      </c>
      <c r="G23" s="355">
        <v>0</v>
      </c>
      <c r="H23" s="355">
        <v>0</v>
      </c>
      <c r="I23" s="355">
        <v>0</v>
      </c>
      <c r="J23" s="355">
        <v>0</v>
      </c>
      <c r="K23" s="355">
        <v>0</v>
      </c>
      <c r="L23" s="355">
        <v>0</v>
      </c>
      <c r="M23" s="355">
        <v>0</v>
      </c>
      <c r="N23" s="355">
        <v>0</v>
      </c>
      <c r="O23" s="355">
        <v>0</v>
      </c>
      <c r="P23" s="355">
        <v>0</v>
      </c>
      <c r="Q23" s="355">
        <v>0</v>
      </c>
      <c r="R23" s="355">
        <v>0</v>
      </c>
      <c r="S23" s="355">
        <v>0</v>
      </c>
      <c r="T23" s="355">
        <v>0</v>
      </c>
      <c r="U23" s="355">
        <v>0</v>
      </c>
      <c r="V23" s="355">
        <v>0</v>
      </c>
      <c r="W23" s="355">
        <v>0</v>
      </c>
      <c r="X23" s="355">
        <v>0</v>
      </c>
      <c r="Y23" s="355">
        <v>0</v>
      </c>
      <c r="Z23" s="355">
        <v>0</v>
      </c>
      <c r="AA23" s="355">
        <v>0</v>
      </c>
      <c r="AB23" s="355">
        <v>0</v>
      </c>
      <c r="AC23" s="355">
        <v>0</v>
      </c>
      <c r="AD23" s="355">
        <v>0</v>
      </c>
      <c r="AE23" s="355">
        <v>0</v>
      </c>
      <c r="AF23" s="355">
        <v>0</v>
      </c>
      <c r="AG23" s="355">
        <v>0</v>
      </c>
      <c r="AH23" s="355">
        <v>515</v>
      </c>
      <c r="AI23" s="355">
        <v>523</v>
      </c>
      <c r="AJ23" s="355">
        <v>794</v>
      </c>
      <c r="AK23" s="355">
        <v>1512.04</v>
      </c>
      <c r="AL23" s="355">
        <v>2567</v>
      </c>
      <c r="AM23" s="355">
        <v>3257</v>
      </c>
      <c r="AN23" s="355">
        <v>3730</v>
      </c>
      <c r="AO23" s="355">
        <v>4214</v>
      </c>
      <c r="AP23" s="355">
        <v>4336</v>
      </c>
      <c r="AQ23" s="355">
        <v>3985</v>
      </c>
      <c r="AR23" s="355">
        <v>3045</v>
      </c>
      <c r="AS23" s="355">
        <v>2631</v>
      </c>
      <c r="AT23" s="355">
        <v>2940.4780000000001</v>
      </c>
      <c r="AU23" s="355">
        <v>4200</v>
      </c>
      <c r="AV23" s="355">
        <v>5379</v>
      </c>
      <c r="AW23" s="355">
        <v>5737</v>
      </c>
      <c r="AX23" s="355">
        <v>5183</v>
      </c>
      <c r="AY23" s="355">
        <v>4823</v>
      </c>
      <c r="AZ23" s="355">
        <v>2359</v>
      </c>
      <c r="BA23" s="355">
        <v>0</v>
      </c>
      <c r="BB23" s="355">
        <v>0</v>
      </c>
      <c r="BC23" s="355">
        <v>0</v>
      </c>
      <c r="BD23" s="355">
        <v>0</v>
      </c>
      <c r="BE23" s="355">
        <v>0</v>
      </c>
      <c r="BF23" s="355">
        <v>0</v>
      </c>
      <c r="BG23" s="355">
        <v>0</v>
      </c>
      <c r="BH23" s="355">
        <v>0</v>
      </c>
      <c r="BI23" s="355">
        <v>0</v>
      </c>
      <c r="BJ23" s="355">
        <v>0</v>
      </c>
      <c r="BK23" s="355">
        <v>0</v>
      </c>
      <c r="BL23" s="355">
        <v>0</v>
      </c>
      <c r="BM23" s="355">
        <v>0</v>
      </c>
      <c r="BN23" s="355">
        <v>0</v>
      </c>
      <c r="BO23" s="355">
        <v>0</v>
      </c>
      <c r="BP23" s="355">
        <v>0</v>
      </c>
      <c r="BQ23" s="355">
        <v>0</v>
      </c>
      <c r="BR23" s="355">
        <v>0</v>
      </c>
      <c r="BS23" s="355">
        <v>0</v>
      </c>
      <c r="BT23" s="355">
        <v>0</v>
      </c>
      <c r="BU23" s="355">
        <v>0</v>
      </c>
      <c r="BV23" s="355">
        <v>0</v>
      </c>
      <c r="BW23" s="355">
        <v>0</v>
      </c>
      <c r="BX23" s="363">
        <v>0</v>
      </c>
      <c r="BY23" s="363">
        <v>0</v>
      </c>
      <c r="BZ23" s="356">
        <v>0</v>
      </c>
    </row>
    <row r="24" spans="1:78" x14ac:dyDescent="0.2">
      <c r="A24" s="437"/>
      <c r="B24" s="263" t="s">
        <v>509</v>
      </c>
      <c r="C24" s="120"/>
      <c r="D24" s="355">
        <v>0</v>
      </c>
      <c r="E24" s="355">
        <v>0</v>
      </c>
      <c r="F24" s="355">
        <v>0</v>
      </c>
      <c r="G24" s="355">
        <v>0</v>
      </c>
      <c r="H24" s="355">
        <v>0</v>
      </c>
      <c r="I24" s="355">
        <v>0</v>
      </c>
      <c r="J24" s="355">
        <v>0</v>
      </c>
      <c r="K24" s="355">
        <v>0</v>
      </c>
      <c r="L24" s="355">
        <v>0</v>
      </c>
      <c r="M24" s="355">
        <v>0</v>
      </c>
      <c r="N24" s="355">
        <v>0</v>
      </c>
      <c r="O24" s="355">
        <v>0</v>
      </c>
      <c r="P24" s="355">
        <v>0</v>
      </c>
      <c r="Q24" s="355">
        <v>0</v>
      </c>
      <c r="R24" s="355">
        <v>0</v>
      </c>
      <c r="S24" s="355">
        <v>0</v>
      </c>
      <c r="T24" s="355">
        <v>0</v>
      </c>
      <c r="U24" s="355">
        <v>0</v>
      </c>
      <c r="V24" s="355">
        <v>0</v>
      </c>
      <c r="W24" s="355">
        <v>0</v>
      </c>
      <c r="X24" s="355">
        <v>0</v>
      </c>
      <c r="Y24" s="355">
        <v>0</v>
      </c>
      <c r="Z24" s="355">
        <v>0</v>
      </c>
      <c r="AA24" s="355">
        <v>0</v>
      </c>
      <c r="AB24" s="355">
        <v>0</v>
      </c>
      <c r="AC24" s="355">
        <v>0</v>
      </c>
      <c r="AD24" s="355">
        <v>0</v>
      </c>
      <c r="AE24" s="355">
        <v>0</v>
      </c>
      <c r="AF24" s="355">
        <v>0</v>
      </c>
      <c r="AG24" s="355">
        <v>0</v>
      </c>
      <c r="AH24" s="355">
        <v>561</v>
      </c>
      <c r="AI24" s="355">
        <v>624</v>
      </c>
      <c r="AJ24" s="355">
        <v>729</v>
      </c>
      <c r="AK24" s="355">
        <v>924.13</v>
      </c>
      <c r="AL24" s="355">
        <v>941</v>
      </c>
      <c r="AM24" s="355">
        <v>985</v>
      </c>
      <c r="AN24" s="355">
        <v>1189</v>
      </c>
      <c r="AO24" s="355">
        <v>1371</v>
      </c>
      <c r="AP24" s="355">
        <v>1458</v>
      </c>
      <c r="AQ24" s="355">
        <v>1574</v>
      </c>
      <c r="AR24" s="355">
        <v>1853.9770000000001</v>
      </c>
      <c r="AS24" s="355">
        <v>2050.058</v>
      </c>
      <c r="AT24" s="355">
        <v>2305.1849999999999</v>
      </c>
      <c r="AU24" s="355">
        <v>2758</v>
      </c>
      <c r="AV24" s="355">
        <v>3728</v>
      </c>
      <c r="AW24" s="355">
        <v>3939</v>
      </c>
      <c r="AX24" s="355">
        <v>3969</v>
      </c>
      <c r="AY24" s="355">
        <v>3888</v>
      </c>
      <c r="AZ24" s="355">
        <v>3815</v>
      </c>
      <c r="BA24" s="355">
        <v>3773</v>
      </c>
      <c r="BB24" s="355">
        <v>3619</v>
      </c>
      <c r="BC24" s="355">
        <v>3781</v>
      </c>
      <c r="BD24" s="355">
        <v>4095</v>
      </c>
      <c r="BE24" s="355">
        <v>4486</v>
      </c>
      <c r="BF24" s="355">
        <v>4484</v>
      </c>
      <c r="BG24" s="355">
        <v>2515.0819999999999</v>
      </c>
      <c r="BH24" s="355">
        <v>128.69800000000001</v>
      </c>
      <c r="BI24" s="355">
        <v>82.284999999999997</v>
      </c>
      <c r="BJ24" s="355">
        <v>86.180999999999997</v>
      </c>
      <c r="BK24" s="355">
        <v>88.078000000000003</v>
      </c>
      <c r="BL24" s="355">
        <v>90.198999999999998</v>
      </c>
      <c r="BM24" s="355">
        <v>96.241</v>
      </c>
      <c r="BN24" s="355">
        <v>0</v>
      </c>
      <c r="BO24" s="355">
        <v>0</v>
      </c>
      <c r="BP24" s="355">
        <v>0</v>
      </c>
      <c r="BQ24" s="355">
        <v>0</v>
      </c>
      <c r="BR24" s="355">
        <v>0</v>
      </c>
      <c r="BS24" s="355">
        <v>0</v>
      </c>
      <c r="BT24" s="355">
        <v>0</v>
      </c>
      <c r="BU24" s="355">
        <v>0</v>
      </c>
      <c r="BV24" s="355">
        <v>0</v>
      </c>
      <c r="BW24" s="355">
        <v>0</v>
      </c>
      <c r="BX24" s="363">
        <v>0</v>
      </c>
      <c r="BY24" s="363">
        <v>0</v>
      </c>
      <c r="BZ24" s="356">
        <v>0</v>
      </c>
    </row>
    <row r="25" spans="1:78" s="52" customFormat="1" x14ac:dyDescent="0.2">
      <c r="A25" s="45"/>
      <c r="B25" s="263" t="s">
        <v>494</v>
      </c>
      <c r="C25" s="120"/>
      <c r="D25" s="355">
        <v>0</v>
      </c>
      <c r="E25" s="355">
        <v>0</v>
      </c>
      <c r="F25" s="355">
        <v>0</v>
      </c>
      <c r="G25" s="355">
        <v>0</v>
      </c>
      <c r="H25" s="355">
        <v>0</v>
      </c>
      <c r="I25" s="355">
        <v>0</v>
      </c>
      <c r="J25" s="355">
        <v>0</v>
      </c>
      <c r="K25" s="355">
        <v>0</v>
      </c>
      <c r="L25" s="355">
        <v>0</v>
      </c>
      <c r="M25" s="355">
        <v>0</v>
      </c>
      <c r="N25" s="355">
        <v>0</v>
      </c>
      <c r="O25" s="355">
        <v>0</v>
      </c>
      <c r="P25" s="355">
        <v>0</v>
      </c>
      <c r="Q25" s="355">
        <v>0</v>
      </c>
      <c r="R25" s="355">
        <v>0</v>
      </c>
      <c r="S25" s="355">
        <v>0</v>
      </c>
      <c r="T25" s="355">
        <v>0</v>
      </c>
      <c r="U25" s="355">
        <v>0</v>
      </c>
      <c r="V25" s="355">
        <v>0</v>
      </c>
      <c r="W25" s="355">
        <v>0</v>
      </c>
      <c r="X25" s="355">
        <v>0</v>
      </c>
      <c r="Y25" s="355">
        <v>0</v>
      </c>
      <c r="Z25" s="355">
        <v>0</v>
      </c>
      <c r="AA25" s="355">
        <v>0</v>
      </c>
      <c r="AB25" s="355">
        <v>0</v>
      </c>
      <c r="AC25" s="355">
        <v>0</v>
      </c>
      <c r="AD25" s="355">
        <v>0</v>
      </c>
      <c r="AE25" s="355">
        <v>0</v>
      </c>
      <c r="AF25" s="355">
        <v>0</v>
      </c>
      <c r="AG25" s="355">
        <v>0</v>
      </c>
      <c r="AH25" s="355">
        <v>99</v>
      </c>
      <c r="AI25" s="355">
        <v>112</v>
      </c>
      <c r="AJ25" s="355">
        <v>131</v>
      </c>
      <c r="AK25" s="355">
        <v>151</v>
      </c>
      <c r="AL25" s="355">
        <v>198</v>
      </c>
      <c r="AM25" s="355">
        <v>233</v>
      </c>
      <c r="AN25" s="355">
        <v>270</v>
      </c>
      <c r="AO25" s="355">
        <v>331</v>
      </c>
      <c r="AP25" s="355">
        <v>412</v>
      </c>
      <c r="AQ25" s="355">
        <v>449</v>
      </c>
      <c r="AR25" s="355">
        <v>590</v>
      </c>
      <c r="AS25" s="355">
        <v>704</v>
      </c>
      <c r="AT25" s="355">
        <v>918.399</v>
      </c>
      <c r="AU25" s="355">
        <v>1130</v>
      </c>
      <c r="AV25" s="355">
        <v>1632</v>
      </c>
      <c r="AW25" s="355">
        <v>2094</v>
      </c>
      <c r="AX25" s="355">
        <v>2473</v>
      </c>
      <c r="AY25" s="355">
        <v>2858</v>
      </c>
      <c r="AZ25" s="355">
        <v>3010</v>
      </c>
      <c r="BA25" s="355">
        <v>3163</v>
      </c>
      <c r="BB25" s="355">
        <v>3396</v>
      </c>
      <c r="BC25" s="355">
        <v>3604</v>
      </c>
      <c r="BD25" s="355">
        <v>3952</v>
      </c>
      <c r="BE25" s="355">
        <v>4332</v>
      </c>
      <c r="BF25" s="355">
        <v>4346</v>
      </c>
      <c r="BG25" s="355">
        <v>4567</v>
      </c>
      <c r="BH25" s="355">
        <v>4659</v>
      </c>
      <c r="BI25" s="355">
        <v>4720</v>
      </c>
      <c r="BJ25" s="355">
        <v>4790</v>
      </c>
      <c r="BK25" s="355">
        <v>5049</v>
      </c>
      <c r="BL25" s="355">
        <v>5055</v>
      </c>
      <c r="BM25" s="355">
        <v>5136</v>
      </c>
      <c r="BN25" s="355">
        <v>0</v>
      </c>
      <c r="BO25" s="355">
        <v>0</v>
      </c>
      <c r="BP25" s="355">
        <v>0</v>
      </c>
      <c r="BQ25" s="355">
        <v>0</v>
      </c>
      <c r="BR25" s="355">
        <v>0</v>
      </c>
      <c r="BS25" s="355">
        <v>0</v>
      </c>
      <c r="BT25" s="355">
        <v>0</v>
      </c>
      <c r="BU25" s="355">
        <v>0</v>
      </c>
      <c r="BV25" s="355">
        <v>0</v>
      </c>
      <c r="BW25" s="355">
        <v>0</v>
      </c>
      <c r="BX25" s="363">
        <v>0</v>
      </c>
      <c r="BY25" s="363">
        <v>0</v>
      </c>
      <c r="BZ25" s="356">
        <v>0</v>
      </c>
    </row>
    <row r="26" spans="1:78" s="52" customFormat="1" x14ac:dyDescent="0.2">
      <c r="A26" s="45"/>
      <c r="B26" s="263" t="s">
        <v>510</v>
      </c>
      <c r="C26" s="120"/>
      <c r="D26" s="355">
        <v>0</v>
      </c>
      <c r="E26" s="355">
        <v>0</v>
      </c>
      <c r="F26" s="355">
        <v>0</v>
      </c>
      <c r="G26" s="355">
        <v>0</v>
      </c>
      <c r="H26" s="355">
        <v>0</v>
      </c>
      <c r="I26" s="355">
        <v>0</v>
      </c>
      <c r="J26" s="355">
        <v>0</v>
      </c>
      <c r="K26" s="355">
        <v>0</v>
      </c>
      <c r="L26" s="355">
        <v>0</v>
      </c>
      <c r="M26" s="355">
        <v>0</v>
      </c>
      <c r="N26" s="355">
        <v>0</v>
      </c>
      <c r="O26" s="355">
        <v>0</v>
      </c>
      <c r="P26" s="355">
        <v>0</v>
      </c>
      <c r="Q26" s="355">
        <v>0</v>
      </c>
      <c r="R26" s="355">
        <v>0</v>
      </c>
      <c r="S26" s="355">
        <v>0</v>
      </c>
      <c r="T26" s="355">
        <v>0</v>
      </c>
      <c r="U26" s="355">
        <v>0</v>
      </c>
      <c r="V26" s="355">
        <v>0</v>
      </c>
      <c r="W26" s="355">
        <v>0</v>
      </c>
      <c r="X26" s="355">
        <v>0</v>
      </c>
      <c r="Y26" s="355">
        <v>0</v>
      </c>
      <c r="Z26" s="355">
        <v>0</v>
      </c>
      <c r="AA26" s="355">
        <v>0</v>
      </c>
      <c r="AB26" s="355">
        <v>0</v>
      </c>
      <c r="AC26" s="355">
        <v>0</v>
      </c>
      <c r="AD26" s="355">
        <v>0</v>
      </c>
      <c r="AE26" s="355">
        <v>0</v>
      </c>
      <c r="AF26" s="355">
        <v>0</v>
      </c>
      <c r="AG26" s="355">
        <v>0</v>
      </c>
      <c r="AH26" s="355">
        <v>334</v>
      </c>
      <c r="AI26" s="355">
        <v>355</v>
      </c>
      <c r="AJ26" s="355">
        <v>436</v>
      </c>
      <c r="AK26" s="355">
        <v>564.62</v>
      </c>
      <c r="AL26" s="355">
        <v>780</v>
      </c>
      <c r="AM26" s="355">
        <v>956</v>
      </c>
      <c r="AN26" s="355">
        <v>1086</v>
      </c>
      <c r="AO26" s="355">
        <v>1313</v>
      </c>
      <c r="AP26" s="355">
        <v>1483</v>
      </c>
      <c r="AQ26" s="355">
        <v>1596</v>
      </c>
      <c r="AR26" s="355">
        <v>1762</v>
      </c>
      <c r="AS26" s="355">
        <v>1930</v>
      </c>
      <c r="AT26" s="355">
        <v>2286.4560000000001</v>
      </c>
      <c r="AU26" s="355">
        <v>2860</v>
      </c>
      <c r="AV26" s="355">
        <v>3448</v>
      </c>
      <c r="AW26" s="355">
        <v>3735</v>
      </c>
      <c r="AX26" s="355">
        <v>4051</v>
      </c>
      <c r="AY26" s="355">
        <v>4265</v>
      </c>
      <c r="AZ26" s="355">
        <v>4313</v>
      </c>
      <c r="BA26" s="355">
        <v>4106</v>
      </c>
      <c r="BB26" s="355">
        <v>3941</v>
      </c>
      <c r="BC26" s="355">
        <v>3963</v>
      </c>
      <c r="BD26" s="355">
        <v>4334</v>
      </c>
      <c r="BE26" s="355">
        <v>4520</v>
      </c>
      <c r="BF26" s="355">
        <v>4626</v>
      </c>
      <c r="BG26" s="355">
        <v>4854</v>
      </c>
      <c r="BH26" s="355">
        <v>4452</v>
      </c>
      <c r="BI26" s="355">
        <v>3786</v>
      </c>
      <c r="BJ26" s="355">
        <v>3415</v>
      </c>
      <c r="BK26" s="355">
        <v>3313</v>
      </c>
      <c r="BL26" s="355">
        <v>3060</v>
      </c>
      <c r="BM26" s="355">
        <v>2782</v>
      </c>
      <c r="BN26" s="355">
        <v>0</v>
      </c>
      <c r="BO26" s="355">
        <v>0</v>
      </c>
      <c r="BP26" s="355">
        <v>0</v>
      </c>
      <c r="BQ26" s="355">
        <v>0</v>
      </c>
      <c r="BR26" s="355">
        <v>0</v>
      </c>
      <c r="BS26" s="355">
        <v>0</v>
      </c>
      <c r="BT26" s="355">
        <v>0</v>
      </c>
      <c r="BU26" s="355">
        <v>0</v>
      </c>
      <c r="BV26" s="355">
        <v>0</v>
      </c>
      <c r="BW26" s="355">
        <v>0</v>
      </c>
      <c r="BX26" s="363">
        <v>0</v>
      </c>
      <c r="BY26" s="363">
        <v>0</v>
      </c>
      <c r="BZ26" s="356">
        <v>0</v>
      </c>
    </row>
    <row r="27" spans="1:78" s="52" customFormat="1" x14ac:dyDescent="0.2">
      <c r="A27" s="45"/>
      <c r="B27" s="263" t="s">
        <v>511</v>
      </c>
      <c r="C27" s="120"/>
      <c r="D27" s="355">
        <v>0</v>
      </c>
      <c r="E27" s="355">
        <v>0</v>
      </c>
      <c r="F27" s="355">
        <v>0</v>
      </c>
      <c r="G27" s="355">
        <v>0</v>
      </c>
      <c r="H27" s="355">
        <v>0</v>
      </c>
      <c r="I27" s="355">
        <v>0</v>
      </c>
      <c r="J27" s="355">
        <v>0</v>
      </c>
      <c r="K27" s="355">
        <v>0</v>
      </c>
      <c r="L27" s="355">
        <v>0</v>
      </c>
      <c r="M27" s="355">
        <v>0</v>
      </c>
      <c r="N27" s="355">
        <v>0</v>
      </c>
      <c r="O27" s="355">
        <v>0</v>
      </c>
      <c r="P27" s="355">
        <v>0</v>
      </c>
      <c r="Q27" s="355">
        <v>0</v>
      </c>
      <c r="R27" s="355">
        <v>0</v>
      </c>
      <c r="S27" s="355">
        <v>0</v>
      </c>
      <c r="T27" s="355">
        <v>0</v>
      </c>
      <c r="U27" s="355">
        <v>0</v>
      </c>
      <c r="V27" s="355">
        <v>0</v>
      </c>
      <c r="W27" s="355">
        <v>0</v>
      </c>
      <c r="X27" s="355">
        <v>0</v>
      </c>
      <c r="Y27" s="355">
        <v>0</v>
      </c>
      <c r="Z27" s="355">
        <v>0</v>
      </c>
      <c r="AA27" s="355">
        <v>0</v>
      </c>
      <c r="AB27" s="355">
        <v>0</v>
      </c>
      <c r="AC27" s="355">
        <v>0</v>
      </c>
      <c r="AD27" s="355">
        <v>0</v>
      </c>
      <c r="AE27" s="355">
        <v>0</v>
      </c>
      <c r="AF27" s="355">
        <v>0</v>
      </c>
      <c r="AG27" s="355">
        <v>0</v>
      </c>
      <c r="AH27" s="355">
        <v>31</v>
      </c>
      <c r="AI27" s="355">
        <v>34</v>
      </c>
      <c r="AJ27" s="355">
        <v>41</v>
      </c>
      <c r="AK27" s="355">
        <v>47</v>
      </c>
      <c r="AL27" s="355">
        <v>61</v>
      </c>
      <c r="AM27" s="355">
        <v>72</v>
      </c>
      <c r="AN27" s="355">
        <v>83</v>
      </c>
      <c r="AO27" s="355">
        <v>101</v>
      </c>
      <c r="AP27" s="355">
        <v>127</v>
      </c>
      <c r="AQ27" s="355">
        <v>138</v>
      </c>
      <c r="AR27" s="355">
        <v>182</v>
      </c>
      <c r="AS27" s="355">
        <v>198</v>
      </c>
      <c r="AT27" s="355">
        <v>163.59299999999999</v>
      </c>
      <c r="AU27" s="355">
        <v>269</v>
      </c>
      <c r="AV27" s="355">
        <v>267</v>
      </c>
      <c r="AW27" s="355">
        <v>264</v>
      </c>
      <c r="AX27" s="355">
        <v>285</v>
      </c>
      <c r="AY27" s="355">
        <v>364</v>
      </c>
      <c r="AZ27" s="355">
        <v>497</v>
      </c>
      <c r="BA27" s="355">
        <v>516</v>
      </c>
      <c r="BB27" s="355">
        <v>452</v>
      </c>
      <c r="BC27" s="355">
        <v>447</v>
      </c>
      <c r="BD27" s="355">
        <v>448</v>
      </c>
      <c r="BE27" s="355">
        <v>437</v>
      </c>
      <c r="BF27" s="355">
        <v>427</v>
      </c>
      <c r="BG27" s="355">
        <v>438</v>
      </c>
      <c r="BH27" s="355">
        <v>407</v>
      </c>
      <c r="BI27" s="355">
        <v>308</v>
      </c>
      <c r="BJ27" s="355">
        <v>304</v>
      </c>
      <c r="BK27" s="355">
        <v>348</v>
      </c>
      <c r="BL27" s="355">
        <v>267</v>
      </c>
      <c r="BM27" s="355">
        <v>75</v>
      </c>
      <c r="BN27" s="355">
        <v>0</v>
      </c>
      <c r="BO27" s="355">
        <v>0</v>
      </c>
      <c r="BP27" s="355">
        <v>0</v>
      </c>
      <c r="BQ27" s="355">
        <v>0</v>
      </c>
      <c r="BR27" s="355">
        <v>0</v>
      </c>
      <c r="BS27" s="355">
        <v>0</v>
      </c>
      <c r="BT27" s="355">
        <v>0</v>
      </c>
      <c r="BU27" s="355">
        <v>0</v>
      </c>
      <c r="BV27" s="355">
        <v>0</v>
      </c>
      <c r="BW27" s="355">
        <v>0</v>
      </c>
      <c r="BX27" s="363">
        <v>0</v>
      </c>
      <c r="BY27" s="363">
        <v>0</v>
      </c>
      <c r="BZ27" s="356">
        <v>0</v>
      </c>
    </row>
    <row r="28" spans="1:78" s="52" customFormat="1" x14ac:dyDescent="0.2">
      <c r="A28" s="45"/>
      <c r="B28" s="407" t="s">
        <v>512</v>
      </c>
      <c r="C28" s="321"/>
      <c r="D28" s="355">
        <v>0</v>
      </c>
      <c r="E28" s="355">
        <v>0</v>
      </c>
      <c r="F28" s="355">
        <v>0</v>
      </c>
      <c r="G28" s="355">
        <v>0</v>
      </c>
      <c r="H28" s="355">
        <v>0</v>
      </c>
      <c r="I28" s="355">
        <v>0</v>
      </c>
      <c r="J28" s="355">
        <v>0</v>
      </c>
      <c r="K28" s="355">
        <v>0</v>
      </c>
      <c r="L28" s="355">
        <v>0</v>
      </c>
      <c r="M28" s="355">
        <v>0</v>
      </c>
      <c r="N28" s="355">
        <v>0</v>
      </c>
      <c r="O28" s="355">
        <v>0</v>
      </c>
      <c r="P28" s="355">
        <v>0</v>
      </c>
      <c r="Q28" s="355">
        <v>0</v>
      </c>
      <c r="R28" s="355">
        <v>0</v>
      </c>
      <c r="S28" s="355">
        <v>0</v>
      </c>
      <c r="T28" s="355">
        <v>0</v>
      </c>
      <c r="U28" s="355">
        <v>0</v>
      </c>
      <c r="V28" s="355">
        <v>0</v>
      </c>
      <c r="W28" s="355">
        <v>0</v>
      </c>
      <c r="X28" s="355">
        <v>0</v>
      </c>
      <c r="Y28" s="355">
        <v>0</v>
      </c>
      <c r="Z28" s="355">
        <v>0</v>
      </c>
      <c r="AA28" s="355">
        <v>0</v>
      </c>
      <c r="AB28" s="355">
        <v>0</v>
      </c>
      <c r="AC28" s="355">
        <v>0</v>
      </c>
      <c r="AD28" s="355">
        <v>0</v>
      </c>
      <c r="AE28" s="355">
        <v>0</v>
      </c>
      <c r="AF28" s="355">
        <v>0</v>
      </c>
      <c r="AG28" s="355">
        <v>0</v>
      </c>
      <c r="AH28" s="355">
        <v>21</v>
      </c>
      <c r="AI28" s="355">
        <v>27</v>
      </c>
      <c r="AJ28" s="355">
        <v>34</v>
      </c>
      <c r="AK28" s="355">
        <v>46.26</v>
      </c>
      <c r="AL28" s="355">
        <v>65</v>
      </c>
      <c r="AM28" s="355">
        <v>89</v>
      </c>
      <c r="AN28" s="355">
        <v>112</v>
      </c>
      <c r="AO28" s="355">
        <v>116</v>
      </c>
      <c r="AP28" s="355">
        <v>149</v>
      </c>
      <c r="AQ28" s="355">
        <v>214</v>
      </c>
      <c r="AR28" s="355">
        <v>149</v>
      </c>
      <c r="AS28" s="355">
        <v>162</v>
      </c>
      <c r="AT28" s="355">
        <v>281.07400000000001</v>
      </c>
      <c r="AU28" s="355">
        <v>429.02289951173043</v>
      </c>
      <c r="AV28" s="355">
        <v>335.98800000000119</v>
      </c>
      <c r="AW28" s="355">
        <v>340.62299999999959</v>
      </c>
      <c r="AX28" s="355">
        <v>426.04799999999886</v>
      </c>
      <c r="AY28" s="355">
        <v>494.53299999999945</v>
      </c>
      <c r="AZ28" s="355">
        <v>450.69499999999999</v>
      </c>
      <c r="BA28" s="355">
        <v>407.31700000000092</v>
      </c>
      <c r="BB28" s="355">
        <v>382.68999999999869</v>
      </c>
      <c r="BC28" s="355">
        <v>287.32200000000012</v>
      </c>
      <c r="BD28" s="355">
        <v>292.22699999999895</v>
      </c>
      <c r="BE28" s="355">
        <v>325.9071194121716</v>
      </c>
      <c r="BF28" s="355">
        <v>354.31471095259985</v>
      </c>
      <c r="BG28" s="355">
        <v>484.93625241992959</v>
      </c>
      <c r="BH28" s="355">
        <v>382.21499999999997</v>
      </c>
      <c r="BI28" s="355">
        <v>253.7110046050002</v>
      </c>
      <c r="BJ28" s="355">
        <v>243.58984891</v>
      </c>
      <c r="BK28" s="355">
        <v>229.90786925876637</v>
      </c>
      <c r="BL28" s="355">
        <v>212.53440938999847</v>
      </c>
      <c r="BM28" s="355">
        <v>284.51897782000015</v>
      </c>
      <c r="BN28" s="355">
        <v>0</v>
      </c>
      <c r="BO28" s="355">
        <v>0</v>
      </c>
      <c r="BP28" s="355">
        <v>0</v>
      </c>
      <c r="BQ28" s="355">
        <v>0</v>
      </c>
      <c r="BR28" s="355">
        <v>0</v>
      </c>
      <c r="BS28" s="355">
        <v>0</v>
      </c>
      <c r="BT28" s="355">
        <v>0</v>
      </c>
      <c r="BU28" s="355">
        <v>0</v>
      </c>
      <c r="BV28" s="355">
        <v>0</v>
      </c>
      <c r="BW28" s="355">
        <v>0</v>
      </c>
      <c r="BX28" s="363">
        <v>0</v>
      </c>
      <c r="BY28" s="363">
        <v>0</v>
      </c>
      <c r="BZ28" s="356">
        <v>0</v>
      </c>
    </row>
    <row r="29" spans="1:78" s="52" customFormat="1" ht="25.5" customHeight="1" x14ac:dyDescent="0.2">
      <c r="A29" s="45"/>
      <c r="B29" s="263" t="s">
        <v>502</v>
      </c>
      <c r="C29" s="236"/>
      <c r="D29" s="355">
        <f>SUM(D30:D35)</f>
        <v>0</v>
      </c>
      <c r="E29" s="355">
        <f t="shared" ref="E29:BP29" si="12">SUM(E30:E35)</f>
        <v>0</v>
      </c>
      <c r="F29" s="355">
        <f t="shared" si="12"/>
        <v>0</v>
      </c>
      <c r="G29" s="355">
        <f t="shared" si="12"/>
        <v>0</v>
      </c>
      <c r="H29" s="355">
        <f t="shared" si="12"/>
        <v>0</v>
      </c>
      <c r="I29" s="355">
        <f t="shared" si="12"/>
        <v>0</v>
      </c>
      <c r="J29" s="355">
        <f t="shared" si="12"/>
        <v>0</v>
      </c>
      <c r="K29" s="355">
        <f t="shared" si="12"/>
        <v>0</v>
      </c>
      <c r="L29" s="355">
        <f t="shared" si="12"/>
        <v>0</v>
      </c>
      <c r="M29" s="355">
        <f t="shared" si="12"/>
        <v>0</v>
      </c>
      <c r="N29" s="355">
        <f t="shared" si="12"/>
        <v>0</v>
      </c>
      <c r="O29" s="355">
        <f t="shared" si="12"/>
        <v>0</v>
      </c>
      <c r="P29" s="355">
        <f t="shared" si="12"/>
        <v>0</v>
      </c>
      <c r="Q29" s="355">
        <f t="shared" si="12"/>
        <v>0</v>
      </c>
      <c r="R29" s="355">
        <f t="shared" si="12"/>
        <v>0</v>
      </c>
      <c r="S29" s="355">
        <f t="shared" si="12"/>
        <v>0</v>
      </c>
      <c r="T29" s="355">
        <f t="shared" si="12"/>
        <v>0</v>
      </c>
      <c r="U29" s="355">
        <f t="shared" si="12"/>
        <v>0</v>
      </c>
      <c r="V29" s="355">
        <f t="shared" si="12"/>
        <v>0</v>
      </c>
      <c r="W29" s="355">
        <f t="shared" si="12"/>
        <v>0</v>
      </c>
      <c r="X29" s="355">
        <f t="shared" si="12"/>
        <v>0</v>
      </c>
      <c r="Y29" s="355">
        <f t="shared" si="12"/>
        <v>0</v>
      </c>
      <c r="Z29" s="355">
        <f t="shared" si="12"/>
        <v>0</v>
      </c>
      <c r="AA29" s="355">
        <f t="shared" si="12"/>
        <v>0</v>
      </c>
      <c r="AB29" s="355">
        <f t="shared" si="12"/>
        <v>0</v>
      </c>
      <c r="AC29" s="355">
        <f t="shared" si="12"/>
        <v>0</v>
      </c>
      <c r="AD29" s="355">
        <f t="shared" si="12"/>
        <v>0</v>
      </c>
      <c r="AE29" s="355">
        <f t="shared" si="12"/>
        <v>0</v>
      </c>
      <c r="AF29" s="355">
        <f t="shared" si="12"/>
        <v>0</v>
      </c>
      <c r="AG29" s="355">
        <f t="shared" si="12"/>
        <v>0</v>
      </c>
      <c r="AH29" s="355">
        <f t="shared" si="12"/>
        <v>287.50626379634298</v>
      </c>
      <c r="AI29" s="355">
        <f t="shared" si="12"/>
        <v>302.08045600000003</v>
      </c>
      <c r="AJ29" s="355">
        <f t="shared" si="12"/>
        <v>395.88564615384615</v>
      </c>
      <c r="AK29" s="355">
        <f t="shared" si="12"/>
        <v>564.3645305</v>
      </c>
      <c r="AL29" s="355">
        <f t="shared" si="12"/>
        <v>755.4666057500001</v>
      </c>
      <c r="AM29" s="355">
        <f t="shared" si="12"/>
        <v>882.96256549999987</v>
      </c>
      <c r="AN29" s="355">
        <f t="shared" si="12"/>
        <v>1020.7705977499999</v>
      </c>
      <c r="AO29" s="355">
        <f t="shared" si="12"/>
        <v>1172.1197127142857</v>
      </c>
      <c r="AP29" s="355">
        <f t="shared" si="12"/>
        <v>1245.5755610666668</v>
      </c>
      <c r="AQ29" s="355">
        <f t="shared" si="12"/>
        <v>1291.2906329999998</v>
      </c>
      <c r="AR29" s="355">
        <f t="shared" si="12"/>
        <v>1322.3629533333335</v>
      </c>
      <c r="AS29" s="355">
        <f t="shared" si="12"/>
        <v>1417.252283333333</v>
      </c>
      <c r="AT29" s="355">
        <f t="shared" si="12"/>
        <v>1601.3146243333333</v>
      </c>
      <c r="AU29" s="355">
        <f t="shared" si="12"/>
        <v>2084.0561549999998</v>
      </c>
      <c r="AV29" s="355">
        <f t="shared" si="12"/>
        <v>2588.9620103333332</v>
      </c>
      <c r="AW29" s="355">
        <f t="shared" si="12"/>
        <v>2871.8776219999995</v>
      </c>
      <c r="AX29" s="355">
        <f t="shared" si="12"/>
        <v>2785.9169999999999</v>
      </c>
      <c r="AY29" s="355">
        <f t="shared" si="12"/>
        <v>2744.35</v>
      </c>
      <c r="AZ29" s="355">
        <f t="shared" si="12"/>
        <v>2438.2424801734269</v>
      </c>
      <c r="BA29" s="355">
        <f t="shared" si="12"/>
        <v>2154.4810000000002</v>
      </c>
      <c r="BB29" s="355">
        <f t="shared" si="12"/>
        <v>2160.527</v>
      </c>
      <c r="BC29" s="355">
        <f t="shared" si="12"/>
        <v>2384.0059999999999</v>
      </c>
      <c r="BD29" s="355">
        <f t="shared" si="12"/>
        <v>2944.4639999999999</v>
      </c>
      <c r="BE29" s="355">
        <f t="shared" si="12"/>
        <v>3325.067</v>
      </c>
      <c r="BF29" s="355">
        <f t="shared" si="12"/>
        <v>3655.0069999999996</v>
      </c>
      <c r="BG29" s="355">
        <f t="shared" si="12"/>
        <v>3752.7889999999998</v>
      </c>
      <c r="BH29" s="355">
        <f t="shared" si="12"/>
        <v>3278.0000000000005</v>
      </c>
      <c r="BI29" s="355">
        <f t="shared" si="12"/>
        <v>2525.9999999999995</v>
      </c>
      <c r="BJ29" s="355">
        <f t="shared" si="12"/>
        <v>2050</v>
      </c>
      <c r="BK29" s="355">
        <f t="shared" si="12"/>
        <v>1737.5119804834528</v>
      </c>
      <c r="BL29" s="355">
        <f t="shared" si="12"/>
        <v>1455.6900798477316</v>
      </c>
      <c r="BM29" s="355">
        <f t="shared" si="12"/>
        <v>877.14850322825873</v>
      </c>
      <c r="BN29" s="355">
        <f t="shared" si="12"/>
        <v>0</v>
      </c>
      <c r="BO29" s="355">
        <f t="shared" si="12"/>
        <v>0</v>
      </c>
      <c r="BP29" s="355">
        <f t="shared" si="12"/>
        <v>0</v>
      </c>
      <c r="BQ29" s="355">
        <f t="shared" ref="BQ29:BZ29" si="13">SUM(BQ30:BQ35)</f>
        <v>0</v>
      </c>
      <c r="BR29" s="355">
        <f t="shared" si="13"/>
        <v>0</v>
      </c>
      <c r="BS29" s="355">
        <f t="shared" si="13"/>
        <v>0</v>
      </c>
      <c r="BT29" s="355">
        <f t="shared" si="13"/>
        <v>0</v>
      </c>
      <c r="BU29" s="355">
        <f t="shared" si="13"/>
        <v>0</v>
      </c>
      <c r="BV29" s="355">
        <f t="shared" si="13"/>
        <v>0</v>
      </c>
      <c r="BW29" s="355">
        <f t="shared" si="13"/>
        <v>0</v>
      </c>
      <c r="BX29" s="363">
        <f t="shared" si="13"/>
        <v>0</v>
      </c>
      <c r="BY29" s="363">
        <f t="shared" si="13"/>
        <v>0</v>
      </c>
      <c r="BZ29" s="356">
        <f t="shared" si="13"/>
        <v>0</v>
      </c>
    </row>
    <row r="30" spans="1:78" s="52" customFormat="1" x14ac:dyDescent="0.2">
      <c r="A30" s="45"/>
      <c r="B30" s="452" t="s">
        <v>508</v>
      </c>
      <c r="C30" s="120"/>
      <c r="D30" s="355">
        <v>0</v>
      </c>
      <c r="E30" s="355">
        <v>0</v>
      </c>
      <c r="F30" s="355">
        <v>0</v>
      </c>
      <c r="G30" s="355">
        <v>0</v>
      </c>
      <c r="H30" s="355">
        <v>0</v>
      </c>
      <c r="I30" s="355">
        <v>0</v>
      </c>
      <c r="J30" s="355">
        <v>0</v>
      </c>
      <c r="K30" s="355">
        <v>0</v>
      </c>
      <c r="L30" s="355">
        <v>0</v>
      </c>
      <c r="M30" s="355">
        <v>0</v>
      </c>
      <c r="N30" s="355">
        <v>0</v>
      </c>
      <c r="O30" s="355">
        <v>0</v>
      </c>
      <c r="P30" s="355">
        <v>0</v>
      </c>
      <c r="Q30" s="355">
        <v>0</v>
      </c>
      <c r="R30" s="355">
        <v>0</v>
      </c>
      <c r="S30" s="355">
        <v>0</v>
      </c>
      <c r="T30" s="355">
        <v>0</v>
      </c>
      <c r="U30" s="355">
        <v>0</v>
      </c>
      <c r="V30" s="355">
        <v>0</v>
      </c>
      <c r="W30" s="355">
        <v>0</v>
      </c>
      <c r="X30" s="355">
        <v>0</v>
      </c>
      <c r="Y30" s="355">
        <v>0</v>
      </c>
      <c r="Z30" s="355">
        <v>0</v>
      </c>
      <c r="AA30" s="355">
        <v>0</v>
      </c>
      <c r="AB30" s="355">
        <v>0</v>
      </c>
      <c r="AC30" s="355">
        <v>0</v>
      </c>
      <c r="AD30" s="355">
        <v>0</v>
      </c>
      <c r="AE30" s="355">
        <v>0</v>
      </c>
      <c r="AF30" s="355">
        <v>0</v>
      </c>
      <c r="AG30" s="355">
        <v>0</v>
      </c>
      <c r="AH30" s="355">
        <v>93.471266166347988</v>
      </c>
      <c r="AI30" s="355">
        <v>94.923246999999989</v>
      </c>
      <c r="AJ30" s="355">
        <v>133.38773399999999</v>
      </c>
      <c r="AK30" s="355">
        <v>247.07490900000002</v>
      </c>
      <c r="AL30" s="355">
        <v>357.58954</v>
      </c>
      <c r="AM30" s="355">
        <v>431.42880574999998</v>
      </c>
      <c r="AN30" s="355">
        <v>509.44051474999986</v>
      </c>
      <c r="AO30" s="355">
        <v>568.12316771428561</v>
      </c>
      <c r="AP30" s="355">
        <v>574.2704686666666</v>
      </c>
      <c r="AQ30" s="355">
        <v>536.17211133333342</v>
      </c>
      <c r="AR30" s="355">
        <v>433.57405600000004</v>
      </c>
      <c r="AS30" s="355">
        <v>354.685723</v>
      </c>
      <c r="AT30" s="355">
        <v>376.53609799999998</v>
      </c>
      <c r="AU30" s="355">
        <v>563.69445233333329</v>
      </c>
      <c r="AV30" s="355">
        <v>715.69305299999996</v>
      </c>
      <c r="AW30" s="355">
        <v>769.72457333333318</v>
      </c>
      <c r="AX30" s="355">
        <v>820</v>
      </c>
      <c r="AY30" s="355">
        <v>660</v>
      </c>
      <c r="AZ30" s="355">
        <v>275.71548017342661</v>
      </c>
      <c r="BA30" s="355">
        <v>0</v>
      </c>
      <c r="BB30" s="355">
        <v>0</v>
      </c>
      <c r="BC30" s="355">
        <v>0</v>
      </c>
      <c r="BD30" s="355">
        <v>0</v>
      </c>
      <c r="BE30" s="355">
        <v>0</v>
      </c>
      <c r="BF30" s="355">
        <v>0</v>
      </c>
      <c r="BG30" s="355">
        <v>0</v>
      </c>
      <c r="BH30" s="355">
        <v>0</v>
      </c>
      <c r="BI30" s="355">
        <v>0</v>
      </c>
      <c r="BJ30" s="355">
        <v>0</v>
      </c>
      <c r="BK30" s="355">
        <v>0</v>
      </c>
      <c r="BL30" s="355">
        <v>0</v>
      </c>
      <c r="BM30" s="355">
        <v>0</v>
      </c>
      <c r="BN30" s="355">
        <v>0</v>
      </c>
      <c r="BO30" s="355">
        <v>0</v>
      </c>
      <c r="BP30" s="355">
        <v>0</v>
      </c>
      <c r="BQ30" s="355">
        <v>0</v>
      </c>
      <c r="BR30" s="355">
        <v>0</v>
      </c>
      <c r="BS30" s="355">
        <v>0</v>
      </c>
      <c r="BT30" s="355">
        <v>0</v>
      </c>
      <c r="BU30" s="355">
        <v>0</v>
      </c>
      <c r="BV30" s="355">
        <v>0</v>
      </c>
      <c r="BW30" s="355">
        <v>0</v>
      </c>
      <c r="BX30" s="363">
        <v>0</v>
      </c>
      <c r="BY30" s="363">
        <v>0</v>
      </c>
      <c r="BZ30" s="356">
        <v>0</v>
      </c>
    </row>
    <row r="31" spans="1:78" s="52" customFormat="1" x14ac:dyDescent="0.2">
      <c r="A31" s="45"/>
      <c r="B31" s="452" t="s">
        <v>509</v>
      </c>
      <c r="C31" s="120"/>
      <c r="D31" s="355">
        <v>0</v>
      </c>
      <c r="E31" s="355">
        <v>0</v>
      </c>
      <c r="F31" s="355">
        <v>0</v>
      </c>
      <c r="G31" s="355">
        <v>0</v>
      </c>
      <c r="H31" s="355">
        <v>0</v>
      </c>
      <c r="I31" s="355">
        <v>0</v>
      </c>
      <c r="J31" s="355">
        <v>0</v>
      </c>
      <c r="K31" s="355">
        <v>0</v>
      </c>
      <c r="L31" s="355">
        <v>0</v>
      </c>
      <c r="M31" s="355">
        <v>0</v>
      </c>
      <c r="N31" s="355">
        <v>0</v>
      </c>
      <c r="O31" s="355">
        <v>0</v>
      </c>
      <c r="P31" s="355">
        <v>0</v>
      </c>
      <c r="Q31" s="355">
        <v>0</v>
      </c>
      <c r="R31" s="355">
        <v>0</v>
      </c>
      <c r="S31" s="355">
        <v>0</v>
      </c>
      <c r="T31" s="355">
        <v>0</v>
      </c>
      <c r="U31" s="355">
        <v>0</v>
      </c>
      <c r="V31" s="355">
        <v>0</v>
      </c>
      <c r="W31" s="355">
        <v>0</v>
      </c>
      <c r="X31" s="355">
        <v>0</v>
      </c>
      <c r="Y31" s="355">
        <v>0</v>
      </c>
      <c r="Z31" s="355">
        <v>0</v>
      </c>
      <c r="AA31" s="355">
        <v>0</v>
      </c>
      <c r="AB31" s="355">
        <v>0</v>
      </c>
      <c r="AC31" s="355">
        <v>0</v>
      </c>
      <c r="AD31" s="355">
        <v>0</v>
      </c>
      <c r="AE31" s="355">
        <v>0</v>
      </c>
      <c r="AF31" s="355">
        <v>0</v>
      </c>
      <c r="AG31" s="355">
        <v>0</v>
      </c>
      <c r="AH31" s="355">
        <v>2.8029816586538465</v>
      </c>
      <c r="AI31" s="355">
        <v>3.1177550000000003</v>
      </c>
      <c r="AJ31" s="355">
        <v>4.417237692307693</v>
      </c>
      <c r="AK31" s="355">
        <v>3.0525300000000004</v>
      </c>
      <c r="AL31" s="355">
        <v>5.1579929999999994</v>
      </c>
      <c r="AM31" s="355">
        <v>4.8207797499999998</v>
      </c>
      <c r="AN31" s="355">
        <v>5.9772190000000007</v>
      </c>
      <c r="AO31" s="355">
        <v>6.0103905714285712</v>
      </c>
      <c r="AP31" s="355">
        <v>6.2181166666666661</v>
      </c>
      <c r="AQ31" s="355">
        <v>11.184782999999999</v>
      </c>
      <c r="AR31" s="355">
        <v>20.375420333333334</v>
      </c>
      <c r="AS31" s="355">
        <v>23.223578666666668</v>
      </c>
      <c r="AT31" s="355">
        <v>27.424068666666663</v>
      </c>
      <c r="AU31" s="355">
        <v>33.173434999999991</v>
      </c>
      <c r="AV31" s="355">
        <v>38.794090666666669</v>
      </c>
      <c r="AW31" s="355">
        <v>43.345056333333332</v>
      </c>
      <c r="AX31" s="355">
        <v>43.463999999999999</v>
      </c>
      <c r="AY31" s="355">
        <v>46.861000000000004</v>
      </c>
      <c r="AZ31" s="355">
        <v>50.704000000000001</v>
      </c>
      <c r="BA31" s="355">
        <v>51.632000000000005</v>
      </c>
      <c r="BB31" s="355">
        <v>53.134</v>
      </c>
      <c r="BC31" s="355">
        <v>55.036000000000001</v>
      </c>
      <c r="BD31" s="355">
        <v>63.141999999999996</v>
      </c>
      <c r="BE31" s="355">
        <v>69.936000000000007</v>
      </c>
      <c r="BF31" s="355">
        <v>78.903000000000006</v>
      </c>
      <c r="BG31" s="355">
        <v>44.26</v>
      </c>
      <c r="BH31" s="355">
        <v>0</v>
      </c>
      <c r="BI31" s="355">
        <v>0</v>
      </c>
      <c r="BJ31" s="355">
        <v>0</v>
      </c>
      <c r="BK31" s="355">
        <v>0</v>
      </c>
      <c r="BL31" s="355">
        <v>0</v>
      </c>
      <c r="BM31" s="355">
        <v>0</v>
      </c>
      <c r="BN31" s="355">
        <v>0</v>
      </c>
      <c r="BO31" s="355">
        <v>0</v>
      </c>
      <c r="BP31" s="355">
        <v>0</v>
      </c>
      <c r="BQ31" s="355">
        <v>0</v>
      </c>
      <c r="BR31" s="355">
        <v>0</v>
      </c>
      <c r="BS31" s="355">
        <v>0</v>
      </c>
      <c r="BT31" s="355">
        <v>0</v>
      </c>
      <c r="BU31" s="355">
        <v>0</v>
      </c>
      <c r="BV31" s="355">
        <v>0</v>
      </c>
      <c r="BW31" s="355">
        <v>0</v>
      </c>
      <c r="BX31" s="363">
        <v>0</v>
      </c>
      <c r="BY31" s="363">
        <v>0</v>
      </c>
      <c r="BZ31" s="356">
        <v>0</v>
      </c>
    </row>
    <row r="32" spans="1:78" s="52" customFormat="1" x14ac:dyDescent="0.2">
      <c r="A32" s="45"/>
      <c r="B32" s="452" t="s">
        <v>494</v>
      </c>
      <c r="C32" s="120"/>
      <c r="D32" s="355">
        <v>0</v>
      </c>
      <c r="E32" s="355">
        <v>0</v>
      </c>
      <c r="F32" s="355">
        <v>0</v>
      </c>
      <c r="G32" s="355">
        <v>0</v>
      </c>
      <c r="H32" s="355">
        <v>0</v>
      </c>
      <c r="I32" s="355">
        <v>0</v>
      </c>
      <c r="J32" s="355">
        <v>0</v>
      </c>
      <c r="K32" s="355">
        <v>0</v>
      </c>
      <c r="L32" s="355">
        <v>0</v>
      </c>
      <c r="M32" s="355">
        <v>0</v>
      </c>
      <c r="N32" s="355">
        <v>0</v>
      </c>
      <c r="O32" s="355">
        <v>0</v>
      </c>
      <c r="P32" s="355">
        <v>0</v>
      </c>
      <c r="Q32" s="355">
        <v>0</v>
      </c>
      <c r="R32" s="355">
        <v>0</v>
      </c>
      <c r="S32" s="355">
        <v>0</v>
      </c>
      <c r="T32" s="355">
        <v>0</v>
      </c>
      <c r="U32" s="355">
        <v>0</v>
      </c>
      <c r="V32" s="355">
        <v>0</v>
      </c>
      <c r="W32" s="355">
        <v>0</v>
      </c>
      <c r="X32" s="355">
        <v>0</v>
      </c>
      <c r="Y32" s="355">
        <v>0</v>
      </c>
      <c r="Z32" s="355">
        <v>0</v>
      </c>
      <c r="AA32" s="355">
        <v>0</v>
      </c>
      <c r="AB32" s="355">
        <v>0</v>
      </c>
      <c r="AC32" s="355">
        <v>0</v>
      </c>
      <c r="AD32" s="355">
        <v>0</v>
      </c>
      <c r="AE32" s="355">
        <v>0</v>
      </c>
      <c r="AF32" s="355">
        <v>0</v>
      </c>
      <c r="AG32" s="355">
        <v>0</v>
      </c>
      <c r="AH32" s="355">
        <v>5.1934940357142851</v>
      </c>
      <c r="AI32" s="355">
        <v>5.8754679999999997</v>
      </c>
      <c r="AJ32" s="355">
        <v>6.4494479999999994</v>
      </c>
      <c r="AK32" s="355">
        <v>7.7735155000000002</v>
      </c>
      <c r="AL32" s="355">
        <v>8.1048584999999989</v>
      </c>
      <c r="AM32" s="355">
        <v>11.847468999999998</v>
      </c>
      <c r="AN32" s="355">
        <v>12.584511500000001</v>
      </c>
      <c r="AO32" s="355">
        <v>15.318929857142857</v>
      </c>
      <c r="AP32" s="355">
        <v>21.204908400000001</v>
      </c>
      <c r="AQ32" s="355">
        <v>26.817910999999995</v>
      </c>
      <c r="AR32" s="355">
        <v>31.576727000000005</v>
      </c>
      <c r="AS32" s="355">
        <v>44.142540666666669</v>
      </c>
      <c r="AT32" s="355">
        <v>70.518660999999994</v>
      </c>
      <c r="AU32" s="355">
        <v>130.53000933333331</v>
      </c>
      <c r="AV32" s="355">
        <v>189.23076999999998</v>
      </c>
      <c r="AW32" s="355">
        <v>255.07671199999996</v>
      </c>
      <c r="AX32" s="355">
        <v>255.15199999999999</v>
      </c>
      <c r="AY32" s="355">
        <v>297.05799999999999</v>
      </c>
      <c r="AZ32" s="355">
        <v>327.88400000000001</v>
      </c>
      <c r="BA32" s="355">
        <v>354.95100000000002</v>
      </c>
      <c r="BB32" s="355">
        <v>382.50900000000001</v>
      </c>
      <c r="BC32" s="355">
        <v>453.77700000000004</v>
      </c>
      <c r="BD32" s="355">
        <v>582.23099999999999</v>
      </c>
      <c r="BE32" s="355">
        <v>697.84500000000003</v>
      </c>
      <c r="BF32" s="355">
        <v>800.66499999999996</v>
      </c>
      <c r="BG32" s="355">
        <v>866.86699999999996</v>
      </c>
      <c r="BH32" s="355">
        <v>824.20128892350272</v>
      </c>
      <c r="BI32" s="355">
        <v>660.22746358750726</v>
      </c>
      <c r="BJ32" s="355">
        <v>551.92517870773702</v>
      </c>
      <c r="BK32" s="355">
        <v>473.66156547405154</v>
      </c>
      <c r="BL32" s="355">
        <v>417.08510670184251</v>
      </c>
      <c r="BM32" s="355">
        <v>302.41702124496578</v>
      </c>
      <c r="BN32" s="355">
        <v>0</v>
      </c>
      <c r="BO32" s="355">
        <v>0</v>
      </c>
      <c r="BP32" s="355">
        <v>0</v>
      </c>
      <c r="BQ32" s="355">
        <v>0</v>
      </c>
      <c r="BR32" s="355">
        <v>0</v>
      </c>
      <c r="BS32" s="355">
        <v>0</v>
      </c>
      <c r="BT32" s="355">
        <v>0</v>
      </c>
      <c r="BU32" s="355">
        <v>0</v>
      </c>
      <c r="BV32" s="355">
        <v>0</v>
      </c>
      <c r="BW32" s="355">
        <v>0</v>
      </c>
      <c r="BX32" s="363">
        <v>0</v>
      </c>
      <c r="BY32" s="363">
        <v>0</v>
      </c>
      <c r="BZ32" s="356">
        <v>0</v>
      </c>
    </row>
    <row r="33" spans="1:78" s="52" customFormat="1" x14ac:dyDescent="0.2">
      <c r="A33" s="45"/>
      <c r="B33" s="452" t="s">
        <v>510</v>
      </c>
      <c r="C33" s="120"/>
      <c r="D33" s="355">
        <v>0</v>
      </c>
      <c r="E33" s="355">
        <v>0</v>
      </c>
      <c r="F33" s="355">
        <v>0</v>
      </c>
      <c r="G33" s="355">
        <v>0</v>
      </c>
      <c r="H33" s="355">
        <v>0</v>
      </c>
      <c r="I33" s="355">
        <v>0</v>
      </c>
      <c r="J33" s="355">
        <v>0</v>
      </c>
      <c r="K33" s="355">
        <v>0</v>
      </c>
      <c r="L33" s="355">
        <v>0</v>
      </c>
      <c r="M33" s="355">
        <v>0</v>
      </c>
      <c r="N33" s="355">
        <v>0</v>
      </c>
      <c r="O33" s="355">
        <v>0</v>
      </c>
      <c r="P33" s="355">
        <v>0</v>
      </c>
      <c r="Q33" s="355">
        <v>0</v>
      </c>
      <c r="R33" s="355">
        <v>0</v>
      </c>
      <c r="S33" s="355">
        <v>0</v>
      </c>
      <c r="T33" s="355">
        <v>0</v>
      </c>
      <c r="U33" s="355">
        <v>0</v>
      </c>
      <c r="V33" s="355">
        <v>0</v>
      </c>
      <c r="W33" s="355">
        <v>0</v>
      </c>
      <c r="X33" s="355">
        <v>0</v>
      </c>
      <c r="Y33" s="355">
        <v>0</v>
      </c>
      <c r="Z33" s="355">
        <v>0</v>
      </c>
      <c r="AA33" s="355">
        <v>0</v>
      </c>
      <c r="AB33" s="355">
        <v>0</v>
      </c>
      <c r="AC33" s="355">
        <v>0</v>
      </c>
      <c r="AD33" s="355">
        <v>0</v>
      </c>
      <c r="AE33" s="355">
        <v>0</v>
      </c>
      <c r="AF33" s="355">
        <v>0</v>
      </c>
      <c r="AG33" s="355">
        <v>0</v>
      </c>
      <c r="AH33" s="355">
        <v>182.15085531267607</v>
      </c>
      <c r="AI33" s="355">
        <v>193.603454</v>
      </c>
      <c r="AJ33" s="355">
        <v>246.08449246153847</v>
      </c>
      <c r="AK33" s="355">
        <v>298.00780700000001</v>
      </c>
      <c r="AL33" s="355">
        <v>372.96242025000004</v>
      </c>
      <c r="AM33" s="355">
        <v>418.66883899999999</v>
      </c>
      <c r="AN33" s="355">
        <v>472.97908750000005</v>
      </c>
      <c r="AO33" s="355">
        <v>559.46277857142854</v>
      </c>
      <c r="AP33" s="355">
        <v>619.10317680000003</v>
      </c>
      <c r="AQ33" s="355">
        <v>687.23668999999995</v>
      </c>
      <c r="AR33" s="355">
        <v>786.62654500000008</v>
      </c>
      <c r="AS33" s="355">
        <v>914.84584999999981</v>
      </c>
      <c r="AT33" s="355">
        <v>1031.7429646666667</v>
      </c>
      <c r="AU33" s="355">
        <v>1238.1339973333331</v>
      </c>
      <c r="AV33" s="355">
        <v>1496.1980143333333</v>
      </c>
      <c r="AW33" s="355">
        <v>1640.7096546666664</v>
      </c>
      <c r="AX33" s="355">
        <v>1565.194</v>
      </c>
      <c r="AY33" s="355">
        <v>1620.7080000000001</v>
      </c>
      <c r="AZ33" s="355">
        <v>1655.7110000000002</v>
      </c>
      <c r="BA33" s="355">
        <v>1620.1309999999999</v>
      </c>
      <c r="BB33" s="355">
        <v>1603.6470000000002</v>
      </c>
      <c r="BC33" s="355">
        <v>1767.1590000000001</v>
      </c>
      <c r="BD33" s="355">
        <v>2165.7539999999999</v>
      </c>
      <c r="BE33" s="355">
        <v>2410.0329999999999</v>
      </c>
      <c r="BF33" s="355">
        <v>2614.94</v>
      </c>
      <c r="BG33" s="355">
        <v>2692.2280000000001</v>
      </c>
      <c r="BH33" s="355">
        <v>2340.126238103408</v>
      </c>
      <c r="BI33" s="355">
        <v>1796.9867403600622</v>
      </c>
      <c r="BJ33" s="355">
        <v>1440.1638339966985</v>
      </c>
      <c r="BK33" s="355">
        <v>1213.3319089372128</v>
      </c>
      <c r="BL33" s="355">
        <v>1007.6875486858021</v>
      </c>
      <c r="BM33" s="355">
        <v>545.2825045729727</v>
      </c>
      <c r="BN33" s="355">
        <v>0</v>
      </c>
      <c r="BO33" s="355">
        <v>0</v>
      </c>
      <c r="BP33" s="355">
        <v>0</v>
      </c>
      <c r="BQ33" s="355">
        <v>0</v>
      </c>
      <c r="BR33" s="355">
        <v>0</v>
      </c>
      <c r="BS33" s="355">
        <v>0</v>
      </c>
      <c r="BT33" s="355">
        <v>0</v>
      </c>
      <c r="BU33" s="355">
        <v>0</v>
      </c>
      <c r="BV33" s="355">
        <v>0</v>
      </c>
      <c r="BW33" s="355">
        <v>0</v>
      </c>
      <c r="BX33" s="363">
        <v>0</v>
      </c>
      <c r="BY33" s="363">
        <v>0</v>
      </c>
      <c r="BZ33" s="356">
        <v>0</v>
      </c>
    </row>
    <row r="34" spans="1:78" s="52" customFormat="1" x14ac:dyDescent="0.2">
      <c r="A34" s="45"/>
      <c r="B34" s="452" t="s">
        <v>511</v>
      </c>
      <c r="C34" s="120"/>
      <c r="D34" s="355">
        <v>0</v>
      </c>
      <c r="E34" s="355">
        <v>0</v>
      </c>
      <c r="F34" s="355">
        <v>0</v>
      </c>
      <c r="G34" s="355">
        <v>0</v>
      </c>
      <c r="H34" s="355">
        <v>0</v>
      </c>
      <c r="I34" s="355">
        <v>0</v>
      </c>
      <c r="J34" s="355">
        <v>0</v>
      </c>
      <c r="K34" s="355">
        <v>0</v>
      </c>
      <c r="L34" s="355">
        <v>0</v>
      </c>
      <c r="M34" s="355">
        <v>0</v>
      </c>
      <c r="N34" s="355">
        <v>0</v>
      </c>
      <c r="O34" s="355">
        <v>0</v>
      </c>
      <c r="P34" s="355">
        <v>0</v>
      </c>
      <c r="Q34" s="355">
        <v>0</v>
      </c>
      <c r="R34" s="355">
        <v>0</v>
      </c>
      <c r="S34" s="355">
        <v>0</v>
      </c>
      <c r="T34" s="355">
        <v>0</v>
      </c>
      <c r="U34" s="355">
        <v>0</v>
      </c>
      <c r="V34" s="355">
        <v>0</v>
      </c>
      <c r="W34" s="355">
        <v>0</v>
      </c>
      <c r="X34" s="355">
        <v>0</v>
      </c>
      <c r="Y34" s="355">
        <v>0</v>
      </c>
      <c r="Z34" s="355">
        <v>0</v>
      </c>
      <c r="AA34" s="355">
        <v>0</v>
      </c>
      <c r="AB34" s="355">
        <v>0</v>
      </c>
      <c r="AC34" s="355">
        <v>0</v>
      </c>
      <c r="AD34" s="355">
        <v>0</v>
      </c>
      <c r="AE34" s="355">
        <v>0</v>
      </c>
      <c r="AF34" s="355">
        <v>0</v>
      </c>
      <c r="AG34" s="355">
        <v>0</v>
      </c>
      <c r="AH34" s="355">
        <v>2.3176474098360655</v>
      </c>
      <c r="AI34" s="355">
        <v>2.5419358688524589</v>
      </c>
      <c r="AJ34" s="355">
        <v>3.032214586666667</v>
      </c>
      <c r="AK34" s="355">
        <v>4.2614319429551788</v>
      </c>
      <c r="AL34" s="355">
        <v>5.6409478888888893</v>
      </c>
      <c r="AM34" s="355">
        <v>7.2432321987577657</v>
      </c>
      <c r="AN34" s="355">
        <v>8.4231230512820527</v>
      </c>
      <c r="AO34" s="355">
        <v>10.800226018433181</v>
      </c>
      <c r="AP34" s="355">
        <v>11.40188078888889</v>
      </c>
      <c r="AQ34" s="355">
        <v>11.713980107954544</v>
      </c>
      <c r="AR34" s="355">
        <v>27.608028126888218</v>
      </c>
      <c r="AS34" s="355">
        <v>44.195025049999991</v>
      </c>
      <c r="AT34" s="355">
        <v>34.984655181014098</v>
      </c>
      <c r="AU34" s="355">
        <v>45.762173703336863</v>
      </c>
      <c r="AV34" s="355">
        <v>66.131657658259329</v>
      </c>
      <c r="AW34" s="355">
        <v>71.191566821895719</v>
      </c>
      <c r="AX34" s="355">
        <v>45.959000000000003</v>
      </c>
      <c r="AY34" s="355">
        <v>52.497</v>
      </c>
      <c r="AZ34" s="355">
        <v>55.951000000000001</v>
      </c>
      <c r="BA34" s="355">
        <v>55.793000000000006</v>
      </c>
      <c r="BB34" s="355">
        <v>48.305</v>
      </c>
      <c r="BC34" s="355">
        <v>50.900999999999996</v>
      </c>
      <c r="BD34" s="355">
        <v>63.215000000000003</v>
      </c>
      <c r="BE34" s="355">
        <v>64.663000000000011</v>
      </c>
      <c r="BF34" s="355">
        <v>67.364999999999995</v>
      </c>
      <c r="BG34" s="355">
        <v>55.756</v>
      </c>
      <c r="BH34" s="355">
        <v>32.408347331744444</v>
      </c>
      <c r="BI34" s="355">
        <v>13.401102736940748</v>
      </c>
      <c r="BJ34" s="355">
        <v>12.776731585820285</v>
      </c>
      <c r="BK34" s="355">
        <v>2.5333533332640377</v>
      </c>
      <c r="BL34" s="355">
        <v>0</v>
      </c>
      <c r="BM34" s="355">
        <v>0</v>
      </c>
      <c r="BN34" s="355">
        <v>0</v>
      </c>
      <c r="BO34" s="355">
        <v>0</v>
      </c>
      <c r="BP34" s="355">
        <v>0</v>
      </c>
      <c r="BQ34" s="355">
        <v>0</v>
      </c>
      <c r="BR34" s="355">
        <v>0</v>
      </c>
      <c r="BS34" s="355">
        <v>0</v>
      </c>
      <c r="BT34" s="355">
        <v>0</v>
      </c>
      <c r="BU34" s="355">
        <v>0</v>
      </c>
      <c r="BV34" s="355">
        <v>0</v>
      </c>
      <c r="BW34" s="355">
        <v>0</v>
      </c>
      <c r="BX34" s="363">
        <v>0</v>
      </c>
      <c r="BY34" s="363">
        <v>0</v>
      </c>
      <c r="BZ34" s="356">
        <v>0</v>
      </c>
    </row>
    <row r="35" spans="1:78" s="52" customFormat="1" x14ac:dyDescent="0.2">
      <c r="A35" s="45"/>
      <c r="B35" s="409" t="s">
        <v>512</v>
      </c>
      <c r="C35" s="321"/>
      <c r="D35" s="355">
        <v>0</v>
      </c>
      <c r="E35" s="355">
        <v>0</v>
      </c>
      <c r="F35" s="355">
        <v>0</v>
      </c>
      <c r="G35" s="355">
        <v>0</v>
      </c>
      <c r="H35" s="355">
        <v>0</v>
      </c>
      <c r="I35" s="355">
        <v>0</v>
      </c>
      <c r="J35" s="355">
        <v>0</v>
      </c>
      <c r="K35" s="355">
        <v>0</v>
      </c>
      <c r="L35" s="355">
        <v>0</v>
      </c>
      <c r="M35" s="355">
        <v>0</v>
      </c>
      <c r="N35" s="355">
        <v>0</v>
      </c>
      <c r="O35" s="355">
        <v>0</v>
      </c>
      <c r="P35" s="355">
        <v>0</v>
      </c>
      <c r="Q35" s="355">
        <v>0</v>
      </c>
      <c r="R35" s="355">
        <v>0</v>
      </c>
      <c r="S35" s="355">
        <v>0</v>
      </c>
      <c r="T35" s="355">
        <v>0</v>
      </c>
      <c r="U35" s="355">
        <v>0</v>
      </c>
      <c r="V35" s="355">
        <v>0</v>
      </c>
      <c r="W35" s="355">
        <v>0</v>
      </c>
      <c r="X35" s="355">
        <v>0</v>
      </c>
      <c r="Y35" s="355">
        <v>0</v>
      </c>
      <c r="Z35" s="355">
        <v>0</v>
      </c>
      <c r="AA35" s="355">
        <v>0</v>
      </c>
      <c r="AB35" s="355">
        <v>0</v>
      </c>
      <c r="AC35" s="355">
        <v>0</v>
      </c>
      <c r="AD35" s="355">
        <v>0</v>
      </c>
      <c r="AE35" s="355">
        <v>0</v>
      </c>
      <c r="AF35" s="355">
        <v>0</v>
      </c>
      <c r="AG35" s="355">
        <v>0</v>
      </c>
      <c r="AH35" s="355">
        <v>1.5700192131147541</v>
      </c>
      <c r="AI35" s="355">
        <v>2.0185961311475409</v>
      </c>
      <c r="AJ35" s="355">
        <v>2.5145194133333337</v>
      </c>
      <c r="AK35" s="355">
        <v>4.1943370570448213</v>
      </c>
      <c r="AL35" s="355">
        <v>6.0108461111111113</v>
      </c>
      <c r="AM35" s="355">
        <v>8.9534398012422383</v>
      </c>
      <c r="AN35" s="355">
        <v>11.366141948717949</v>
      </c>
      <c r="AO35" s="355">
        <v>12.40421998156682</v>
      </c>
      <c r="AP35" s="355">
        <v>13.377009744444447</v>
      </c>
      <c r="AQ35" s="355">
        <v>18.165157558712117</v>
      </c>
      <c r="AR35" s="355">
        <v>22.602176873111784</v>
      </c>
      <c r="AS35" s="355">
        <v>36.159565949999994</v>
      </c>
      <c r="AT35" s="355">
        <v>60.108176818985882</v>
      </c>
      <c r="AU35" s="355">
        <v>72.762087296663097</v>
      </c>
      <c r="AV35" s="355">
        <v>82.914424675073988</v>
      </c>
      <c r="AW35" s="355">
        <v>91.830058844770917</v>
      </c>
      <c r="AX35" s="355">
        <v>56.148000000000003</v>
      </c>
      <c r="AY35" s="355">
        <v>67.225999999999999</v>
      </c>
      <c r="AZ35" s="355">
        <v>72.277000000000001</v>
      </c>
      <c r="BA35" s="355">
        <v>71.974000000000004</v>
      </c>
      <c r="BB35" s="355">
        <v>72.932000000000002</v>
      </c>
      <c r="BC35" s="355">
        <v>57.133000000000003</v>
      </c>
      <c r="BD35" s="355">
        <v>70.122000000000014</v>
      </c>
      <c r="BE35" s="355">
        <v>82.59</v>
      </c>
      <c r="BF35" s="355">
        <v>93.134</v>
      </c>
      <c r="BG35" s="355">
        <v>93.677999999999997</v>
      </c>
      <c r="BH35" s="355">
        <v>81.264125641345288</v>
      </c>
      <c r="BI35" s="355">
        <v>55.384693315489791</v>
      </c>
      <c r="BJ35" s="355">
        <v>45.134255709744181</v>
      </c>
      <c r="BK35" s="355">
        <v>47.98515273892432</v>
      </c>
      <c r="BL35" s="355">
        <v>30.917424460086963</v>
      </c>
      <c r="BM35" s="355">
        <v>29.448977410320264</v>
      </c>
      <c r="BN35" s="355">
        <v>0</v>
      </c>
      <c r="BO35" s="355">
        <v>0</v>
      </c>
      <c r="BP35" s="355">
        <v>0</v>
      </c>
      <c r="BQ35" s="355">
        <v>0</v>
      </c>
      <c r="BR35" s="355">
        <v>0</v>
      </c>
      <c r="BS35" s="355">
        <v>0</v>
      </c>
      <c r="BT35" s="355">
        <v>0</v>
      </c>
      <c r="BU35" s="355">
        <v>0</v>
      </c>
      <c r="BV35" s="355">
        <v>0</v>
      </c>
      <c r="BW35" s="355">
        <v>0</v>
      </c>
      <c r="BX35" s="363">
        <v>0</v>
      </c>
      <c r="BY35" s="363">
        <v>0</v>
      </c>
      <c r="BZ35" s="356">
        <v>0</v>
      </c>
    </row>
    <row r="36" spans="1:78" s="52" customFormat="1" ht="25.5" customHeight="1" x14ac:dyDescent="0.2">
      <c r="A36" s="45"/>
      <c r="B36" s="407" t="s">
        <v>513</v>
      </c>
      <c r="C36" s="321"/>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63"/>
      <c r="BY36" s="363"/>
      <c r="BZ36" s="356"/>
    </row>
    <row r="37" spans="1:78" s="52" customFormat="1" x14ac:dyDescent="0.2">
      <c r="A37" s="45"/>
      <c r="B37" s="409" t="s">
        <v>514</v>
      </c>
      <c r="C37" s="321"/>
      <c r="D37" s="355">
        <v>0</v>
      </c>
      <c r="E37" s="355">
        <v>0</v>
      </c>
      <c r="F37" s="355">
        <v>0</v>
      </c>
      <c r="G37" s="355">
        <v>0</v>
      </c>
      <c r="H37" s="355">
        <v>0</v>
      </c>
      <c r="I37" s="355">
        <v>0</v>
      </c>
      <c r="J37" s="355">
        <v>0</v>
      </c>
      <c r="K37" s="355">
        <v>0</v>
      </c>
      <c r="L37" s="355">
        <v>0</v>
      </c>
      <c r="M37" s="355">
        <v>0</v>
      </c>
      <c r="N37" s="355">
        <v>0</v>
      </c>
      <c r="O37" s="355">
        <v>0</v>
      </c>
      <c r="P37" s="355">
        <v>0</v>
      </c>
      <c r="Q37" s="355">
        <v>0</v>
      </c>
      <c r="R37" s="355">
        <v>0</v>
      </c>
      <c r="S37" s="355">
        <v>0</v>
      </c>
      <c r="T37" s="355">
        <v>0</v>
      </c>
      <c r="U37" s="355">
        <v>0</v>
      </c>
      <c r="V37" s="355">
        <v>0</v>
      </c>
      <c r="W37" s="355">
        <v>0</v>
      </c>
      <c r="X37" s="355">
        <v>0</v>
      </c>
      <c r="Y37" s="355">
        <v>0</v>
      </c>
      <c r="Z37" s="355">
        <v>0</v>
      </c>
      <c r="AA37" s="355">
        <v>0</v>
      </c>
      <c r="AB37" s="355">
        <v>0</v>
      </c>
      <c r="AC37" s="355">
        <v>0</v>
      </c>
      <c r="AD37" s="355">
        <v>0</v>
      </c>
      <c r="AE37" s="355">
        <v>0</v>
      </c>
      <c r="AF37" s="355">
        <v>0</v>
      </c>
      <c r="AG37" s="355">
        <v>0</v>
      </c>
      <c r="AH37" s="355">
        <v>0</v>
      </c>
      <c r="AI37" s="355">
        <v>7.9208541951414011</v>
      </c>
      <c r="AJ37" s="355">
        <v>14.257537551254522</v>
      </c>
      <c r="AK37" s="355">
        <v>18.217964648825223</v>
      </c>
      <c r="AL37" s="355">
        <v>30.891331361051463</v>
      </c>
      <c r="AM37" s="355">
        <v>82.376883629470569</v>
      </c>
      <c r="AN37" s="355">
        <v>158.41708390282801</v>
      </c>
      <c r="AO37" s="355">
        <v>275.64572599092071</v>
      </c>
      <c r="AP37" s="355">
        <v>396.04270975706999</v>
      </c>
      <c r="AQ37" s="355">
        <v>531.48931649398799</v>
      </c>
      <c r="AR37" s="355">
        <v>695.45099833341499</v>
      </c>
      <c r="AS37" s="355">
        <v>875.25438856312473</v>
      </c>
      <c r="AT37" s="355">
        <v>1012.7680845889809</v>
      </c>
      <c r="AU37" s="355">
        <v>1284.9325956024427</v>
      </c>
      <c r="AV37" s="355">
        <v>1549.3917064717893</v>
      </c>
      <c r="AW37" s="355">
        <v>1694.465297394725</v>
      </c>
      <c r="AX37" s="355">
        <v>1703.4202564991706</v>
      </c>
      <c r="AY37" s="355">
        <v>1500.1314740626374</v>
      </c>
      <c r="AZ37" s="355">
        <v>1421.519831098472</v>
      </c>
      <c r="BA37" s="355">
        <v>1299.9456455967315</v>
      </c>
      <c r="BB37" s="355">
        <v>1181.8139462800841</v>
      </c>
      <c r="BC37" s="355">
        <v>1112.7124440704331</v>
      </c>
      <c r="BD37" s="355">
        <v>1077.816952234662</v>
      </c>
      <c r="BE37" s="355">
        <v>1056.9938777475572</v>
      </c>
      <c r="BF37" s="355">
        <v>607.92077511202979</v>
      </c>
      <c r="BG37" s="355">
        <v>239.26332801532695</v>
      </c>
      <c r="BH37" s="355">
        <v>0</v>
      </c>
      <c r="BI37" s="355">
        <v>0</v>
      </c>
      <c r="BJ37" s="355">
        <v>0</v>
      </c>
      <c r="BK37" s="355">
        <v>0</v>
      </c>
      <c r="BL37" s="355">
        <v>0</v>
      </c>
      <c r="BM37" s="355">
        <v>0</v>
      </c>
      <c r="BN37" s="355">
        <v>0</v>
      </c>
      <c r="BO37" s="355">
        <v>0</v>
      </c>
      <c r="BP37" s="355">
        <v>0</v>
      </c>
      <c r="BQ37" s="355">
        <v>0</v>
      </c>
      <c r="BR37" s="355">
        <v>0</v>
      </c>
      <c r="BS37" s="355">
        <v>0</v>
      </c>
      <c r="BT37" s="355">
        <v>0</v>
      </c>
      <c r="BU37" s="355">
        <v>0</v>
      </c>
      <c r="BV37" s="355">
        <v>0</v>
      </c>
      <c r="BW37" s="355">
        <v>0</v>
      </c>
      <c r="BX37" s="363">
        <v>0</v>
      </c>
      <c r="BY37" s="363">
        <v>0</v>
      </c>
      <c r="BZ37" s="356">
        <v>0</v>
      </c>
    </row>
    <row r="38" spans="1:78" s="52" customFormat="1" x14ac:dyDescent="0.2">
      <c r="A38" s="45"/>
      <c r="B38" s="409" t="s">
        <v>515</v>
      </c>
      <c r="C38" s="321"/>
      <c r="D38" s="355">
        <v>0</v>
      </c>
      <c r="E38" s="355">
        <v>0</v>
      </c>
      <c r="F38" s="355">
        <v>0</v>
      </c>
      <c r="G38" s="355">
        <v>0</v>
      </c>
      <c r="H38" s="355">
        <v>0</v>
      </c>
      <c r="I38" s="355">
        <v>0</v>
      </c>
      <c r="J38" s="355">
        <v>0</v>
      </c>
      <c r="K38" s="355">
        <v>0</v>
      </c>
      <c r="L38" s="355">
        <v>0</v>
      </c>
      <c r="M38" s="355">
        <v>0</v>
      </c>
      <c r="N38" s="355">
        <v>0</v>
      </c>
      <c r="O38" s="355">
        <v>0</v>
      </c>
      <c r="P38" s="355">
        <v>0</v>
      </c>
      <c r="Q38" s="355">
        <v>0</v>
      </c>
      <c r="R38" s="355">
        <v>0</v>
      </c>
      <c r="S38" s="355">
        <v>0</v>
      </c>
      <c r="T38" s="355">
        <v>0</v>
      </c>
      <c r="U38" s="355">
        <v>0</v>
      </c>
      <c r="V38" s="355">
        <v>0</v>
      </c>
      <c r="W38" s="355">
        <v>0</v>
      </c>
      <c r="X38" s="355">
        <v>0</v>
      </c>
      <c r="Y38" s="355">
        <v>0</v>
      </c>
      <c r="Z38" s="355">
        <v>0</v>
      </c>
      <c r="AA38" s="355">
        <v>0</v>
      </c>
      <c r="AB38" s="355">
        <v>0</v>
      </c>
      <c r="AC38" s="355">
        <v>0</v>
      </c>
      <c r="AD38" s="355">
        <v>0</v>
      </c>
      <c r="AE38" s="355">
        <v>0</v>
      </c>
      <c r="AF38" s="355">
        <v>0</v>
      </c>
      <c r="AG38" s="355">
        <v>0</v>
      </c>
      <c r="AH38" s="355">
        <v>0</v>
      </c>
      <c r="AI38" s="355">
        <v>2.0791458048585989</v>
      </c>
      <c r="AJ38" s="355">
        <v>3.7424624487454778</v>
      </c>
      <c r="AK38" s="355">
        <v>4.7820353511747768</v>
      </c>
      <c r="AL38" s="355">
        <v>8.1086686389485365</v>
      </c>
      <c r="AM38" s="355">
        <v>21.623116370529431</v>
      </c>
      <c r="AN38" s="355">
        <v>41.582916097171989</v>
      </c>
      <c r="AO38" s="355">
        <v>72.35427400907929</v>
      </c>
      <c r="AP38" s="355">
        <v>103.95729024293001</v>
      </c>
      <c r="AQ38" s="355">
        <v>139.51068350601201</v>
      </c>
      <c r="AR38" s="355">
        <v>182.54900166658501</v>
      </c>
      <c r="AS38" s="355">
        <v>229.74561143687527</v>
      </c>
      <c r="AT38" s="355">
        <v>251.9138825897187</v>
      </c>
      <c r="AU38" s="355">
        <v>322.46952062524298</v>
      </c>
      <c r="AV38" s="355">
        <v>389.73388162224228</v>
      </c>
      <c r="AW38" s="355">
        <v>462.72661970850959</v>
      </c>
      <c r="AX38" s="355">
        <v>478.80049192921024</v>
      </c>
      <c r="AY38" s="355">
        <v>480.76420050781519</v>
      </c>
      <c r="AZ38" s="355">
        <v>487.18098724935635</v>
      </c>
      <c r="BA38" s="355">
        <v>493.93324999863</v>
      </c>
      <c r="BB38" s="355">
        <v>496.25659195105163</v>
      </c>
      <c r="BC38" s="355">
        <v>496.5127764741809</v>
      </c>
      <c r="BD38" s="355">
        <v>485.25471579187501</v>
      </c>
      <c r="BE38" s="355">
        <v>489.04849039406668</v>
      </c>
      <c r="BF38" s="355">
        <v>147.12428187369665</v>
      </c>
      <c r="BG38" s="355">
        <v>64.975747559198723</v>
      </c>
      <c r="BH38" s="355">
        <v>0</v>
      </c>
      <c r="BI38" s="355">
        <v>0</v>
      </c>
      <c r="BJ38" s="355">
        <v>0</v>
      </c>
      <c r="BK38" s="355">
        <v>0</v>
      </c>
      <c r="BL38" s="355">
        <v>0</v>
      </c>
      <c r="BM38" s="355">
        <v>0</v>
      </c>
      <c r="BN38" s="355">
        <v>0</v>
      </c>
      <c r="BO38" s="355">
        <v>0</v>
      </c>
      <c r="BP38" s="355">
        <v>0</v>
      </c>
      <c r="BQ38" s="355">
        <v>0</v>
      </c>
      <c r="BR38" s="355">
        <v>0</v>
      </c>
      <c r="BS38" s="355">
        <v>0</v>
      </c>
      <c r="BT38" s="355">
        <v>0</v>
      </c>
      <c r="BU38" s="355">
        <v>0</v>
      </c>
      <c r="BV38" s="355">
        <v>0</v>
      </c>
      <c r="BW38" s="355">
        <v>0</v>
      </c>
      <c r="BX38" s="363">
        <v>0</v>
      </c>
      <c r="BY38" s="363">
        <v>0</v>
      </c>
      <c r="BZ38" s="356">
        <v>0</v>
      </c>
    </row>
    <row r="39" spans="1:78" s="52" customFormat="1" ht="40.5" customHeight="1" x14ac:dyDescent="0.2">
      <c r="A39" s="45"/>
      <c r="B39" s="453" t="s">
        <v>516</v>
      </c>
      <c r="C39" s="236"/>
      <c r="D39" s="355">
        <f t="shared" ref="D39:BO39" si="14">SUM(D40:D45)</f>
        <v>0</v>
      </c>
      <c r="E39" s="355">
        <f t="shared" si="14"/>
        <v>0</v>
      </c>
      <c r="F39" s="355">
        <f t="shared" si="14"/>
        <v>0</v>
      </c>
      <c r="G39" s="355">
        <f t="shared" si="14"/>
        <v>0</v>
      </c>
      <c r="H39" s="355">
        <f t="shared" si="14"/>
        <v>0</v>
      </c>
      <c r="I39" s="355">
        <f t="shared" si="14"/>
        <v>0</v>
      </c>
      <c r="J39" s="355">
        <f t="shared" si="14"/>
        <v>0</v>
      </c>
      <c r="K39" s="355">
        <f t="shared" si="14"/>
        <v>0</v>
      </c>
      <c r="L39" s="355">
        <f t="shared" si="14"/>
        <v>0</v>
      </c>
      <c r="M39" s="355">
        <f t="shared" si="14"/>
        <v>0</v>
      </c>
      <c r="N39" s="355">
        <f t="shared" si="14"/>
        <v>0</v>
      </c>
      <c r="O39" s="355">
        <f t="shared" si="14"/>
        <v>0</v>
      </c>
      <c r="P39" s="355">
        <f t="shared" si="14"/>
        <v>0</v>
      </c>
      <c r="Q39" s="355">
        <f t="shared" si="14"/>
        <v>0</v>
      </c>
      <c r="R39" s="355">
        <f t="shared" si="14"/>
        <v>0</v>
      </c>
      <c r="S39" s="355">
        <f t="shared" si="14"/>
        <v>0</v>
      </c>
      <c r="T39" s="355">
        <f t="shared" si="14"/>
        <v>0</v>
      </c>
      <c r="U39" s="355">
        <f t="shared" si="14"/>
        <v>0</v>
      </c>
      <c r="V39" s="355">
        <f t="shared" si="14"/>
        <v>0</v>
      </c>
      <c r="W39" s="355">
        <f t="shared" si="14"/>
        <v>0</v>
      </c>
      <c r="X39" s="355">
        <f t="shared" si="14"/>
        <v>0</v>
      </c>
      <c r="Y39" s="355">
        <f t="shared" si="14"/>
        <v>0</v>
      </c>
      <c r="Z39" s="355">
        <f t="shared" si="14"/>
        <v>0</v>
      </c>
      <c r="AA39" s="355">
        <f t="shared" si="14"/>
        <v>0</v>
      </c>
      <c r="AB39" s="355">
        <f t="shared" si="14"/>
        <v>0</v>
      </c>
      <c r="AC39" s="355">
        <f t="shared" si="14"/>
        <v>0</v>
      </c>
      <c r="AD39" s="355">
        <f t="shared" si="14"/>
        <v>0</v>
      </c>
      <c r="AE39" s="355">
        <f t="shared" si="14"/>
        <v>0</v>
      </c>
      <c r="AF39" s="355">
        <f t="shared" si="14"/>
        <v>0</v>
      </c>
      <c r="AG39" s="355">
        <f t="shared" si="14"/>
        <v>0</v>
      </c>
      <c r="AH39" s="355">
        <f t="shared" si="14"/>
        <v>1273.4937362036569</v>
      </c>
      <c r="AI39" s="355">
        <f t="shared" si="14"/>
        <v>1362.9195440000001</v>
      </c>
      <c r="AJ39" s="355">
        <f t="shared" si="14"/>
        <v>1751.1143538461538</v>
      </c>
      <c r="AK39" s="355">
        <f t="shared" si="14"/>
        <v>2657.6854694999993</v>
      </c>
      <c r="AL39" s="355">
        <f t="shared" si="14"/>
        <v>3817.5333942499997</v>
      </c>
      <c r="AM39" s="355">
        <f t="shared" si="14"/>
        <v>4605.0374345</v>
      </c>
      <c r="AN39" s="355">
        <f t="shared" si="14"/>
        <v>5249.22940225</v>
      </c>
      <c r="AO39" s="355">
        <f t="shared" si="14"/>
        <v>5925.880287285715</v>
      </c>
      <c r="AP39" s="355">
        <f t="shared" si="14"/>
        <v>6219.4244389333326</v>
      </c>
      <c r="AQ39" s="355">
        <f t="shared" si="14"/>
        <v>5993.7093669999995</v>
      </c>
      <c r="AR39" s="355">
        <f t="shared" si="14"/>
        <v>5381.6140466666675</v>
      </c>
      <c r="AS39" s="355">
        <f t="shared" si="14"/>
        <v>5152.8057166666667</v>
      </c>
      <c r="AT39" s="355">
        <f t="shared" si="14"/>
        <v>6029.1884084879675</v>
      </c>
      <c r="AU39" s="355">
        <f t="shared" si="14"/>
        <v>7954.5646282840453</v>
      </c>
      <c r="AV39" s="355">
        <f t="shared" si="14"/>
        <v>10261.900401572635</v>
      </c>
      <c r="AW39" s="355">
        <f t="shared" si="14"/>
        <v>11080.553460896766</v>
      </c>
      <c r="AX39" s="355">
        <f t="shared" si="14"/>
        <v>11418.910251571619</v>
      </c>
      <c r="AY39" s="355">
        <f t="shared" si="14"/>
        <v>11967.287325429546</v>
      </c>
      <c r="AZ39" s="355">
        <f t="shared" si="14"/>
        <v>10097.751701478743</v>
      </c>
      <c r="BA39" s="355">
        <f t="shared" si="14"/>
        <v>8016.9571044046406</v>
      </c>
      <c r="BB39" s="355">
        <f t="shared" si="14"/>
        <v>7952.0924617688634</v>
      </c>
      <c r="BC39" s="355">
        <f t="shared" si="14"/>
        <v>8089.0907794553859</v>
      </c>
      <c r="BD39" s="355">
        <f t="shared" si="14"/>
        <v>8613.6913319734631</v>
      </c>
      <c r="BE39" s="355">
        <f t="shared" si="14"/>
        <v>9229.7977512705475</v>
      </c>
      <c r="BF39" s="355">
        <f t="shared" si="14"/>
        <v>9827.2626539668727</v>
      </c>
      <c r="BG39" s="355">
        <f t="shared" si="14"/>
        <v>8801.9901768454038</v>
      </c>
      <c r="BH39" s="355">
        <f t="shared" si="14"/>
        <v>6750.9129999999996</v>
      </c>
      <c r="BI39" s="355">
        <f t="shared" si="14"/>
        <v>6623.9960046050001</v>
      </c>
      <c r="BJ39" s="355">
        <f t="shared" si="14"/>
        <v>6788.7708489099996</v>
      </c>
      <c r="BK39" s="355">
        <f t="shared" si="14"/>
        <v>7290.4738887753138</v>
      </c>
      <c r="BL39" s="355">
        <f t="shared" si="14"/>
        <v>7229.0433295422663</v>
      </c>
      <c r="BM39" s="355">
        <f t="shared" si="14"/>
        <v>7496.6114745917403</v>
      </c>
      <c r="BN39" s="355">
        <f t="shared" si="14"/>
        <v>0</v>
      </c>
      <c r="BO39" s="355">
        <f t="shared" si="14"/>
        <v>0</v>
      </c>
      <c r="BP39" s="355">
        <f t="shared" ref="BP39:BZ39" si="15">SUM(BP40:BP45)</f>
        <v>0</v>
      </c>
      <c r="BQ39" s="355">
        <f t="shared" si="15"/>
        <v>0</v>
      </c>
      <c r="BR39" s="355">
        <f t="shared" si="15"/>
        <v>0</v>
      </c>
      <c r="BS39" s="355">
        <f t="shared" si="15"/>
        <v>0</v>
      </c>
      <c r="BT39" s="355">
        <f t="shared" si="15"/>
        <v>0</v>
      </c>
      <c r="BU39" s="355">
        <f t="shared" si="15"/>
        <v>0</v>
      </c>
      <c r="BV39" s="355">
        <f t="shared" si="15"/>
        <v>0</v>
      </c>
      <c r="BW39" s="355">
        <f t="shared" si="15"/>
        <v>0</v>
      </c>
      <c r="BX39" s="363">
        <f t="shared" si="15"/>
        <v>0</v>
      </c>
      <c r="BY39" s="363">
        <f t="shared" si="15"/>
        <v>0</v>
      </c>
      <c r="BZ39" s="356">
        <f t="shared" si="15"/>
        <v>0</v>
      </c>
    </row>
    <row r="40" spans="1:78" s="52" customFormat="1" x14ac:dyDescent="0.2">
      <c r="A40" s="45"/>
      <c r="B40" s="263" t="s">
        <v>508</v>
      </c>
      <c r="C40" s="120"/>
      <c r="D40" s="355">
        <f t="shared" ref="D40:AG40" si="16">D23-D30</f>
        <v>0</v>
      </c>
      <c r="E40" s="355">
        <f t="shared" si="16"/>
        <v>0</v>
      </c>
      <c r="F40" s="355">
        <f t="shared" si="16"/>
        <v>0</v>
      </c>
      <c r="G40" s="355">
        <f t="shared" si="16"/>
        <v>0</v>
      </c>
      <c r="H40" s="355">
        <f t="shared" si="16"/>
        <v>0</v>
      </c>
      <c r="I40" s="355">
        <f t="shared" si="16"/>
        <v>0</v>
      </c>
      <c r="J40" s="355">
        <f t="shared" si="16"/>
        <v>0</v>
      </c>
      <c r="K40" s="355">
        <f t="shared" si="16"/>
        <v>0</v>
      </c>
      <c r="L40" s="355">
        <f t="shared" si="16"/>
        <v>0</v>
      </c>
      <c r="M40" s="355">
        <f t="shared" si="16"/>
        <v>0</v>
      </c>
      <c r="N40" s="355">
        <f t="shared" si="16"/>
        <v>0</v>
      </c>
      <c r="O40" s="355">
        <f t="shared" si="16"/>
        <v>0</v>
      </c>
      <c r="P40" s="355">
        <f t="shared" si="16"/>
        <v>0</v>
      </c>
      <c r="Q40" s="355">
        <f t="shared" si="16"/>
        <v>0</v>
      </c>
      <c r="R40" s="355">
        <f t="shared" si="16"/>
        <v>0</v>
      </c>
      <c r="S40" s="355">
        <f t="shared" si="16"/>
        <v>0</v>
      </c>
      <c r="T40" s="355">
        <f t="shared" si="16"/>
        <v>0</v>
      </c>
      <c r="U40" s="355">
        <f t="shared" si="16"/>
        <v>0</v>
      </c>
      <c r="V40" s="355">
        <f t="shared" si="16"/>
        <v>0</v>
      </c>
      <c r="W40" s="355">
        <f t="shared" si="16"/>
        <v>0</v>
      </c>
      <c r="X40" s="355">
        <f t="shared" si="16"/>
        <v>0</v>
      </c>
      <c r="Y40" s="355">
        <f t="shared" si="16"/>
        <v>0</v>
      </c>
      <c r="Z40" s="355">
        <f t="shared" si="16"/>
        <v>0</v>
      </c>
      <c r="AA40" s="355">
        <f t="shared" si="16"/>
        <v>0</v>
      </c>
      <c r="AB40" s="355">
        <f t="shared" si="16"/>
        <v>0</v>
      </c>
      <c r="AC40" s="355">
        <f t="shared" si="16"/>
        <v>0</v>
      </c>
      <c r="AD40" s="355">
        <f t="shared" si="16"/>
        <v>0</v>
      </c>
      <c r="AE40" s="355">
        <f t="shared" si="16"/>
        <v>0</v>
      </c>
      <c r="AF40" s="355">
        <f t="shared" si="16"/>
        <v>0</v>
      </c>
      <c r="AG40" s="355">
        <f t="shared" si="16"/>
        <v>0</v>
      </c>
      <c r="AH40" s="355">
        <f>AH23-AH30</f>
        <v>421.52873383365204</v>
      </c>
      <c r="AI40" s="355">
        <f t="shared" ref="AI40:BM40" si="17">AI23-AI30</f>
        <v>428.076753</v>
      </c>
      <c r="AJ40" s="355">
        <f t="shared" si="17"/>
        <v>660.61226599999998</v>
      </c>
      <c r="AK40" s="355">
        <f t="shared" si="17"/>
        <v>1264.965091</v>
      </c>
      <c r="AL40" s="355">
        <f t="shared" si="17"/>
        <v>2209.4104600000001</v>
      </c>
      <c r="AM40" s="355">
        <f t="shared" si="17"/>
        <v>2825.5711942500002</v>
      </c>
      <c r="AN40" s="355">
        <f t="shared" si="17"/>
        <v>3220.5594852500003</v>
      </c>
      <c r="AO40" s="355">
        <f t="shared" si="17"/>
        <v>3645.8768322857145</v>
      </c>
      <c r="AP40" s="355">
        <f t="shared" si="17"/>
        <v>3761.7295313333334</v>
      </c>
      <c r="AQ40" s="355">
        <f t="shared" si="17"/>
        <v>3448.8278886666667</v>
      </c>
      <c r="AR40" s="355">
        <f t="shared" si="17"/>
        <v>2611.4259440000001</v>
      </c>
      <c r="AS40" s="355">
        <f t="shared" si="17"/>
        <v>2276.3142769999999</v>
      </c>
      <c r="AT40" s="355">
        <f t="shared" si="17"/>
        <v>2563.941902</v>
      </c>
      <c r="AU40" s="355">
        <f t="shared" si="17"/>
        <v>3636.3055476666668</v>
      </c>
      <c r="AV40" s="355">
        <f t="shared" si="17"/>
        <v>4663.306947</v>
      </c>
      <c r="AW40" s="355">
        <f t="shared" si="17"/>
        <v>4967.275426666667</v>
      </c>
      <c r="AX40" s="355">
        <f t="shared" si="17"/>
        <v>4363</v>
      </c>
      <c r="AY40" s="355">
        <f t="shared" si="17"/>
        <v>4163</v>
      </c>
      <c r="AZ40" s="355">
        <f t="shared" si="17"/>
        <v>2083.2845198265732</v>
      </c>
      <c r="BA40" s="355">
        <f t="shared" si="17"/>
        <v>0</v>
      </c>
      <c r="BB40" s="355">
        <f t="shared" si="17"/>
        <v>0</v>
      </c>
      <c r="BC40" s="355">
        <f t="shared" si="17"/>
        <v>0</v>
      </c>
      <c r="BD40" s="355">
        <f t="shared" si="17"/>
        <v>0</v>
      </c>
      <c r="BE40" s="355">
        <f t="shared" si="17"/>
        <v>0</v>
      </c>
      <c r="BF40" s="355">
        <f t="shared" si="17"/>
        <v>0</v>
      </c>
      <c r="BG40" s="355">
        <f t="shared" si="17"/>
        <v>0</v>
      </c>
      <c r="BH40" s="355">
        <f t="shared" si="17"/>
        <v>0</v>
      </c>
      <c r="BI40" s="355">
        <f t="shared" si="17"/>
        <v>0</v>
      </c>
      <c r="BJ40" s="355">
        <f t="shared" si="17"/>
        <v>0</v>
      </c>
      <c r="BK40" s="355">
        <f t="shared" si="17"/>
        <v>0</v>
      </c>
      <c r="BL40" s="355">
        <f t="shared" si="17"/>
        <v>0</v>
      </c>
      <c r="BM40" s="355">
        <f t="shared" si="17"/>
        <v>0</v>
      </c>
      <c r="BN40" s="355"/>
      <c r="BO40" s="355"/>
      <c r="BP40" s="355"/>
      <c r="BQ40" s="355"/>
      <c r="BR40" s="355"/>
      <c r="BS40" s="355"/>
      <c r="BT40" s="355"/>
      <c r="BU40" s="355"/>
      <c r="BV40" s="355"/>
      <c r="BW40" s="355"/>
      <c r="BX40" s="363"/>
      <c r="BY40" s="363"/>
      <c r="BZ40" s="356"/>
    </row>
    <row r="41" spans="1:78" s="52" customFormat="1" x14ac:dyDescent="0.2">
      <c r="A41" s="45"/>
      <c r="B41" s="263" t="s">
        <v>509</v>
      </c>
      <c r="C41" s="120"/>
      <c r="D41" s="355">
        <f t="shared" ref="D41:AG42" si="18">D24-D31-D37</f>
        <v>0</v>
      </c>
      <c r="E41" s="355">
        <f t="shared" si="18"/>
        <v>0</v>
      </c>
      <c r="F41" s="355">
        <f t="shared" si="18"/>
        <v>0</v>
      </c>
      <c r="G41" s="355">
        <f t="shared" si="18"/>
        <v>0</v>
      </c>
      <c r="H41" s="355">
        <f t="shared" si="18"/>
        <v>0</v>
      </c>
      <c r="I41" s="355">
        <f t="shared" si="18"/>
        <v>0</v>
      </c>
      <c r="J41" s="355">
        <f t="shared" si="18"/>
        <v>0</v>
      </c>
      <c r="K41" s="355">
        <f t="shared" si="18"/>
        <v>0</v>
      </c>
      <c r="L41" s="355">
        <f t="shared" si="18"/>
        <v>0</v>
      </c>
      <c r="M41" s="355">
        <f t="shared" si="18"/>
        <v>0</v>
      </c>
      <c r="N41" s="355">
        <f t="shared" si="18"/>
        <v>0</v>
      </c>
      <c r="O41" s="355">
        <f t="shared" si="18"/>
        <v>0</v>
      </c>
      <c r="P41" s="355">
        <f t="shared" si="18"/>
        <v>0</v>
      </c>
      <c r="Q41" s="355">
        <f t="shared" si="18"/>
        <v>0</v>
      </c>
      <c r="R41" s="355">
        <f t="shared" si="18"/>
        <v>0</v>
      </c>
      <c r="S41" s="355">
        <f t="shared" si="18"/>
        <v>0</v>
      </c>
      <c r="T41" s="355">
        <f t="shared" si="18"/>
        <v>0</v>
      </c>
      <c r="U41" s="355">
        <f t="shared" si="18"/>
        <v>0</v>
      </c>
      <c r="V41" s="355">
        <f t="shared" si="18"/>
        <v>0</v>
      </c>
      <c r="W41" s="355">
        <f t="shared" si="18"/>
        <v>0</v>
      </c>
      <c r="X41" s="355">
        <f t="shared" si="18"/>
        <v>0</v>
      </c>
      <c r="Y41" s="355">
        <f t="shared" si="18"/>
        <v>0</v>
      </c>
      <c r="Z41" s="355">
        <f t="shared" si="18"/>
        <v>0</v>
      </c>
      <c r="AA41" s="355">
        <f t="shared" si="18"/>
        <v>0</v>
      </c>
      <c r="AB41" s="355">
        <f t="shared" si="18"/>
        <v>0</v>
      </c>
      <c r="AC41" s="355">
        <f t="shared" si="18"/>
        <v>0</v>
      </c>
      <c r="AD41" s="355">
        <f t="shared" si="18"/>
        <v>0</v>
      </c>
      <c r="AE41" s="355">
        <f t="shared" si="18"/>
        <v>0</v>
      </c>
      <c r="AF41" s="355">
        <f t="shared" si="18"/>
        <v>0</v>
      </c>
      <c r="AG41" s="355">
        <f t="shared" si="18"/>
        <v>0</v>
      </c>
      <c r="AH41" s="355">
        <f>AH24-AH31-AH37</f>
        <v>558.19701834134617</v>
      </c>
      <c r="AI41" s="355">
        <f t="shared" ref="AI41:BM42" si="19">AI24-AI31-AI37</f>
        <v>612.96139080485864</v>
      </c>
      <c r="AJ41" s="355">
        <f t="shared" si="19"/>
        <v>710.32522475643782</v>
      </c>
      <c r="AK41" s="355">
        <f t="shared" si="19"/>
        <v>902.85950535117468</v>
      </c>
      <c r="AL41" s="355">
        <f t="shared" si="19"/>
        <v>904.9506756389485</v>
      </c>
      <c r="AM41" s="355">
        <f t="shared" si="19"/>
        <v>897.80233662052933</v>
      </c>
      <c r="AN41" s="355">
        <f t="shared" si="19"/>
        <v>1024.605697097172</v>
      </c>
      <c r="AO41" s="355">
        <f t="shared" si="19"/>
        <v>1089.3438834376507</v>
      </c>
      <c r="AP41" s="355">
        <f t="shared" si="19"/>
        <v>1055.7391735762633</v>
      </c>
      <c r="AQ41" s="355">
        <f t="shared" si="19"/>
        <v>1031.3259005060122</v>
      </c>
      <c r="AR41" s="355">
        <f t="shared" si="19"/>
        <v>1138.1505813332519</v>
      </c>
      <c r="AS41" s="355">
        <f t="shared" si="19"/>
        <v>1151.5800327702086</v>
      </c>
      <c r="AT41" s="355">
        <f t="shared" si="19"/>
        <v>1264.9928467443524</v>
      </c>
      <c r="AU41" s="355">
        <f t="shared" si="19"/>
        <v>1439.8939693975572</v>
      </c>
      <c r="AV41" s="355">
        <f t="shared" si="19"/>
        <v>2139.8142028615439</v>
      </c>
      <c r="AW41" s="355">
        <f t="shared" si="19"/>
        <v>2201.1896462719415</v>
      </c>
      <c r="AX41" s="355">
        <f t="shared" si="19"/>
        <v>2222.1157435008295</v>
      </c>
      <c r="AY41" s="355">
        <f t="shared" si="19"/>
        <v>2341.0075259373625</v>
      </c>
      <c r="AZ41" s="355">
        <f t="shared" si="19"/>
        <v>2342.7761689015279</v>
      </c>
      <c r="BA41" s="355">
        <f t="shared" si="19"/>
        <v>2421.4223544032684</v>
      </c>
      <c r="BB41" s="355">
        <f t="shared" si="19"/>
        <v>2384.0520537199159</v>
      </c>
      <c r="BC41" s="355">
        <f t="shared" si="19"/>
        <v>2613.2515559295671</v>
      </c>
      <c r="BD41" s="355">
        <f t="shared" si="19"/>
        <v>2954.0410477653381</v>
      </c>
      <c r="BE41" s="355">
        <f t="shared" si="19"/>
        <v>3359.0701222524431</v>
      </c>
      <c r="BF41" s="355">
        <f t="shared" si="19"/>
        <v>3797.17622488797</v>
      </c>
      <c r="BG41" s="355">
        <f t="shared" si="19"/>
        <v>2231.5586719846729</v>
      </c>
      <c r="BH41" s="355">
        <f t="shared" si="19"/>
        <v>128.69800000000001</v>
      </c>
      <c r="BI41" s="355">
        <f t="shared" si="19"/>
        <v>82.284999999999997</v>
      </c>
      <c r="BJ41" s="355">
        <f t="shared" si="19"/>
        <v>86.180999999999997</v>
      </c>
      <c r="BK41" s="355">
        <f t="shared" si="19"/>
        <v>88.078000000000003</v>
      </c>
      <c r="BL41" s="355">
        <f t="shared" si="19"/>
        <v>90.198999999999998</v>
      </c>
      <c r="BM41" s="355">
        <f t="shared" si="19"/>
        <v>96.241</v>
      </c>
      <c r="BN41" s="355"/>
      <c r="BO41" s="355"/>
      <c r="BP41" s="355"/>
      <c r="BQ41" s="355"/>
      <c r="BR41" s="355"/>
      <c r="BS41" s="355"/>
      <c r="BT41" s="355"/>
      <c r="BU41" s="355"/>
      <c r="BV41" s="355"/>
      <c r="BW41" s="355"/>
      <c r="BX41" s="363"/>
      <c r="BY41" s="363"/>
      <c r="BZ41" s="356"/>
    </row>
    <row r="42" spans="1:78" s="52" customFormat="1" x14ac:dyDescent="0.2">
      <c r="A42" s="45"/>
      <c r="B42" s="263" t="s">
        <v>494</v>
      </c>
      <c r="C42" s="120"/>
      <c r="D42" s="355">
        <f t="shared" si="18"/>
        <v>0</v>
      </c>
      <c r="E42" s="355">
        <f t="shared" si="18"/>
        <v>0</v>
      </c>
      <c r="F42" s="355">
        <f t="shared" si="18"/>
        <v>0</v>
      </c>
      <c r="G42" s="355">
        <f t="shared" si="18"/>
        <v>0</v>
      </c>
      <c r="H42" s="355">
        <f t="shared" si="18"/>
        <v>0</v>
      </c>
      <c r="I42" s="355">
        <f t="shared" si="18"/>
        <v>0</v>
      </c>
      <c r="J42" s="355">
        <f t="shared" si="18"/>
        <v>0</v>
      </c>
      <c r="K42" s="355">
        <f t="shared" si="18"/>
        <v>0</v>
      </c>
      <c r="L42" s="355">
        <f t="shared" si="18"/>
        <v>0</v>
      </c>
      <c r="M42" s="355">
        <f t="shared" si="18"/>
        <v>0</v>
      </c>
      <c r="N42" s="355">
        <f t="shared" si="18"/>
        <v>0</v>
      </c>
      <c r="O42" s="355">
        <f t="shared" si="18"/>
        <v>0</v>
      </c>
      <c r="P42" s="355">
        <f t="shared" si="18"/>
        <v>0</v>
      </c>
      <c r="Q42" s="355">
        <f t="shared" si="18"/>
        <v>0</v>
      </c>
      <c r="R42" s="355">
        <f t="shared" si="18"/>
        <v>0</v>
      </c>
      <c r="S42" s="355">
        <f t="shared" si="18"/>
        <v>0</v>
      </c>
      <c r="T42" s="355">
        <f t="shared" si="18"/>
        <v>0</v>
      </c>
      <c r="U42" s="355">
        <f t="shared" si="18"/>
        <v>0</v>
      </c>
      <c r="V42" s="355">
        <f t="shared" si="18"/>
        <v>0</v>
      </c>
      <c r="W42" s="355">
        <f t="shared" si="18"/>
        <v>0</v>
      </c>
      <c r="X42" s="355">
        <f t="shared" si="18"/>
        <v>0</v>
      </c>
      <c r="Y42" s="355">
        <f t="shared" si="18"/>
        <v>0</v>
      </c>
      <c r="Z42" s="355">
        <f t="shared" si="18"/>
        <v>0</v>
      </c>
      <c r="AA42" s="355">
        <f t="shared" si="18"/>
        <v>0</v>
      </c>
      <c r="AB42" s="355">
        <f t="shared" si="18"/>
        <v>0</v>
      </c>
      <c r="AC42" s="355">
        <f t="shared" si="18"/>
        <v>0</v>
      </c>
      <c r="AD42" s="355">
        <f t="shared" si="18"/>
        <v>0</v>
      </c>
      <c r="AE42" s="355">
        <f t="shared" si="18"/>
        <v>0</v>
      </c>
      <c r="AF42" s="355">
        <f t="shared" si="18"/>
        <v>0</v>
      </c>
      <c r="AG42" s="355">
        <f t="shared" si="18"/>
        <v>0</v>
      </c>
      <c r="AH42" s="355">
        <f>AH25-AH32-AH38</f>
        <v>93.806505964285719</v>
      </c>
      <c r="AI42" s="355">
        <f t="shared" si="19"/>
        <v>104.0453861951414</v>
      </c>
      <c r="AJ42" s="355">
        <f t="shared" si="19"/>
        <v>120.80808955125451</v>
      </c>
      <c r="AK42" s="355">
        <f t="shared" si="19"/>
        <v>138.44444914882521</v>
      </c>
      <c r="AL42" s="355">
        <f t="shared" si="19"/>
        <v>181.78647286105146</v>
      </c>
      <c r="AM42" s="355">
        <f t="shared" si="19"/>
        <v>199.52941462947058</v>
      </c>
      <c r="AN42" s="355">
        <f t="shared" si="19"/>
        <v>215.83257240282799</v>
      </c>
      <c r="AO42" s="355">
        <f t="shared" si="19"/>
        <v>243.32679613377786</v>
      </c>
      <c r="AP42" s="355">
        <f t="shared" si="19"/>
        <v>286.83780135706996</v>
      </c>
      <c r="AQ42" s="355">
        <f t="shared" si="19"/>
        <v>282.671405493988</v>
      </c>
      <c r="AR42" s="355">
        <f t="shared" si="19"/>
        <v>375.87427133341498</v>
      </c>
      <c r="AS42" s="355">
        <f t="shared" si="19"/>
        <v>430.11184789645802</v>
      </c>
      <c r="AT42" s="355">
        <f t="shared" si="19"/>
        <v>595.96645641028135</v>
      </c>
      <c r="AU42" s="355">
        <f t="shared" si="19"/>
        <v>677.0004700414238</v>
      </c>
      <c r="AV42" s="355">
        <f t="shared" si="19"/>
        <v>1053.0353483777578</v>
      </c>
      <c r="AW42" s="355">
        <f t="shared" si="19"/>
        <v>1376.1966682914904</v>
      </c>
      <c r="AX42" s="355">
        <f t="shared" si="19"/>
        <v>1739.0475080707897</v>
      </c>
      <c r="AY42" s="355">
        <f t="shared" si="19"/>
        <v>2080.1777994921849</v>
      </c>
      <c r="AZ42" s="355">
        <f t="shared" si="19"/>
        <v>2194.9350127506436</v>
      </c>
      <c r="BA42" s="355">
        <f t="shared" si="19"/>
        <v>2314.1157500013701</v>
      </c>
      <c r="BB42" s="355">
        <f t="shared" si="19"/>
        <v>2517.2344080489484</v>
      </c>
      <c r="BC42" s="355">
        <f t="shared" si="19"/>
        <v>2653.7102235258189</v>
      </c>
      <c r="BD42" s="355">
        <f t="shared" si="19"/>
        <v>2884.514284208125</v>
      </c>
      <c r="BE42" s="355">
        <f t="shared" si="19"/>
        <v>3145.1065096059328</v>
      </c>
      <c r="BF42" s="355">
        <f t="shared" si="19"/>
        <v>3398.2107181263036</v>
      </c>
      <c r="BG42" s="355">
        <f t="shared" si="19"/>
        <v>3635.1572524408011</v>
      </c>
      <c r="BH42" s="355">
        <f t="shared" si="19"/>
        <v>3834.7987110764971</v>
      </c>
      <c r="BI42" s="355">
        <f>BI25-BI32-BI38</f>
        <v>4059.7725364124926</v>
      </c>
      <c r="BJ42" s="355">
        <f>BJ25-BJ32-BJ38</f>
        <v>4238.0748212922626</v>
      </c>
      <c r="BK42" s="355">
        <f>BK25-BK32-BK38</f>
        <v>4575.3384345259483</v>
      </c>
      <c r="BL42" s="355">
        <f>BL25-BL32-BL38</f>
        <v>4637.914893298157</v>
      </c>
      <c r="BM42" s="355">
        <f>BM25-BM32-BM38</f>
        <v>4833.5829787550338</v>
      </c>
      <c r="BN42" s="355">
        <f>BN32</f>
        <v>0</v>
      </c>
      <c r="BO42" s="355">
        <f t="shared" ref="BO42:BZ45" si="20">BO32</f>
        <v>0</v>
      </c>
      <c r="BP42" s="355">
        <f t="shared" si="20"/>
        <v>0</v>
      </c>
      <c r="BQ42" s="355">
        <f t="shared" si="20"/>
        <v>0</v>
      </c>
      <c r="BR42" s="355">
        <f t="shared" si="20"/>
        <v>0</v>
      </c>
      <c r="BS42" s="355">
        <f t="shared" si="20"/>
        <v>0</v>
      </c>
      <c r="BT42" s="355">
        <f t="shared" si="20"/>
        <v>0</v>
      </c>
      <c r="BU42" s="355">
        <f t="shared" si="20"/>
        <v>0</v>
      </c>
      <c r="BV42" s="355">
        <f t="shared" si="20"/>
        <v>0</v>
      </c>
      <c r="BW42" s="355">
        <f t="shared" si="20"/>
        <v>0</v>
      </c>
      <c r="BX42" s="363">
        <f t="shared" si="20"/>
        <v>0</v>
      </c>
      <c r="BY42" s="363">
        <f t="shared" si="20"/>
        <v>0</v>
      </c>
      <c r="BZ42" s="356">
        <f t="shared" si="20"/>
        <v>0</v>
      </c>
    </row>
    <row r="43" spans="1:78" s="52" customFormat="1" x14ac:dyDescent="0.2">
      <c r="A43" s="45"/>
      <c r="B43" s="263" t="s">
        <v>510</v>
      </c>
      <c r="C43" s="120"/>
      <c r="D43" s="355">
        <f t="shared" ref="D43:AG45" si="21">D26-D33</f>
        <v>0</v>
      </c>
      <c r="E43" s="355">
        <f t="shared" si="21"/>
        <v>0</v>
      </c>
      <c r="F43" s="355">
        <f t="shared" si="21"/>
        <v>0</v>
      </c>
      <c r="G43" s="355">
        <f t="shared" si="21"/>
        <v>0</v>
      </c>
      <c r="H43" s="355">
        <f t="shared" si="21"/>
        <v>0</v>
      </c>
      <c r="I43" s="355">
        <f t="shared" si="21"/>
        <v>0</v>
      </c>
      <c r="J43" s="355">
        <f t="shared" si="21"/>
        <v>0</v>
      </c>
      <c r="K43" s="355">
        <f t="shared" si="21"/>
        <v>0</v>
      </c>
      <c r="L43" s="355">
        <f t="shared" si="21"/>
        <v>0</v>
      </c>
      <c r="M43" s="355">
        <f t="shared" si="21"/>
        <v>0</v>
      </c>
      <c r="N43" s="355">
        <f t="shared" si="21"/>
        <v>0</v>
      </c>
      <c r="O43" s="355">
        <f t="shared" si="21"/>
        <v>0</v>
      </c>
      <c r="P43" s="355">
        <f t="shared" si="21"/>
        <v>0</v>
      </c>
      <c r="Q43" s="355">
        <f t="shared" si="21"/>
        <v>0</v>
      </c>
      <c r="R43" s="355">
        <f t="shared" si="21"/>
        <v>0</v>
      </c>
      <c r="S43" s="355">
        <f t="shared" si="21"/>
        <v>0</v>
      </c>
      <c r="T43" s="355">
        <f t="shared" si="21"/>
        <v>0</v>
      </c>
      <c r="U43" s="355">
        <f t="shared" si="21"/>
        <v>0</v>
      </c>
      <c r="V43" s="355">
        <f t="shared" si="21"/>
        <v>0</v>
      </c>
      <c r="W43" s="355">
        <f t="shared" si="21"/>
        <v>0</v>
      </c>
      <c r="X43" s="355">
        <f t="shared" si="21"/>
        <v>0</v>
      </c>
      <c r="Y43" s="355">
        <f t="shared" si="21"/>
        <v>0</v>
      </c>
      <c r="Z43" s="355">
        <f t="shared" si="21"/>
        <v>0</v>
      </c>
      <c r="AA43" s="355">
        <f t="shared" si="21"/>
        <v>0</v>
      </c>
      <c r="AB43" s="355">
        <f t="shared" si="21"/>
        <v>0</v>
      </c>
      <c r="AC43" s="355">
        <f t="shared" si="21"/>
        <v>0</v>
      </c>
      <c r="AD43" s="355">
        <f t="shared" si="21"/>
        <v>0</v>
      </c>
      <c r="AE43" s="355">
        <f t="shared" si="21"/>
        <v>0</v>
      </c>
      <c r="AF43" s="355">
        <f t="shared" si="21"/>
        <v>0</v>
      </c>
      <c r="AG43" s="355">
        <f t="shared" si="21"/>
        <v>0</v>
      </c>
      <c r="AH43" s="355">
        <f>AH26-AH33</f>
        <v>151.84914468732393</v>
      </c>
      <c r="AI43" s="355">
        <f t="shared" ref="AI43:BM45" si="22">AI26-AI33</f>
        <v>161.396546</v>
      </c>
      <c r="AJ43" s="355">
        <f t="shared" si="22"/>
        <v>189.91550753846153</v>
      </c>
      <c r="AK43" s="355">
        <f t="shared" si="22"/>
        <v>266.61219299999999</v>
      </c>
      <c r="AL43" s="355">
        <f t="shared" si="22"/>
        <v>407.03757974999996</v>
      </c>
      <c r="AM43" s="355">
        <f t="shared" si="22"/>
        <v>537.33116100000007</v>
      </c>
      <c r="AN43" s="355">
        <f t="shared" si="22"/>
        <v>613.02091249999989</v>
      </c>
      <c r="AO43" s="355">
        <f t="shared" si="22"/>
        <v>753.53722142857146</v>
      </c>
      <c r="AP43" s="355">
        <f t="shared" si="22"/>
        <v>863.89682319999997</v>
      </c>
      <c r="AQ43" s="355">
        <f t="shared" si="22"/>
        <v>908.76331000000005</v>
      </c>
      <c r="AR43" s="355">
        <f t="shared" si="22"/>
        <v>975.37345499999992</v>
      </c>
      <c r="AS43" s="355">
        <f t="shared" si="22"/>
        <v>1015.1541500000002</v>
      </c>
      <c r="AT43" s="355">
        <f t="shared" si="22"/>
        <v>1254.7130353333334</v>
      </c>
      <c r="AU43" s="355">
        <f t="shared" si="22"/>
        <v>1621.8660026666669</v>
      </c>
      <c r="AV43" s="355">
        <f t="shared" si="22"/>
        <v>1951.8019856666667</v>
      </c>
      <c r="AW43" s="355">
        <f t="shared" si="22"/>
        <v>2094.2903453333338</v>
      </c>
      <c r="AX43" s="355">
        <f t="shared" si="22"/>
        <v>2485.806</v>
      </c>
      <c r="AY43" s="355">
        <f t="shared" si="22"/>
        <v>2644.2919999999999</v>
      </c>
      <c r="AZ43" s="355">
        <f t="shared" si="22"/>
        <v>2657.2889999999998</v>
      </c>
      <c r="BA43" s="355">
        <f t="shared" si="22"/>
        <v>2485.8690000000001</v>
      </c>
      <c r="BB43" s="355">
        <f t="shared" si="22"/>
        <v>2337.3530000000001</v>
      </c>
      <c r="BC43" s="355">
        <f t="shared" si="22"/>
        <v>2195.8409999999999</v>
      </c>
      <c r="BD43" s="355">
        <f t="shared" si="22"/>
        <v>2168.2460000000001</v>
      </c>
      <c r="BE43" s="355">
        <f t="shared" si="22"/>
        <v>2109.9670000000001</v>
      </c>
      <c r="BF43" s="355">
        <f t="shared" si="22"/>
        <v>2011.06</v>
      </c>
      <c r="BG43" s="355">
        <f t="shared" si="22"/>
        <v>2161.7719999999999</v>
      </c>
      <c r="BH43" s="355">
        <f t="shared" si="22"/>
        <v>2111.873761896592</v>
      </c>
      <c r="BI43" s="355">
        <f t="shared" si="22"/>
        <v>1989.0132596399378</v>
      </c>
      <c r="BJ43" s="355">
        <f t="shared" si="22"/>
        <v>1974.8361660033015</v>
      </c>
      <c r="BK43" s="355">
        <f t="shared" si="22"/>
        <v>2099.6680910627874</v>
      </c>
      <c r="BL43" s="355">
        <f t="shared" si="22"/>
        <v>2052.3124513141979</v>
      </c>
      <c r="BM43" s="355">
        <f t="shared" si="22"/>
        <v>2236.7174954270272</v>
      </c>
      <c r="BN43" s="355">
        <f>BN33</f>
        <v>0</v>
      </c>
      <c r="BO43" s="355">
        <f t="shared" si="20"/>
        <v>0</v>
      </c>
      <c r="BP43" s="355">
        <f t="shared" si="20"/>
        <v>0</v>
      </c>
      <c r="BQ43" s="355">
        <f t="shared" si="20"/>
        <v>0</v>
      </c>
      <c r="BR43" s="355">
        <f t="shared" si="20"/>
        <v>0</v>
      </c>
      <c r="BS43" s="355">
        <f t="shared" si="20"/>
        <v>0</v>
      </c>
      <c r="BT43" s="355">
        <f t="shared" si="20"/>
        <v>0</v>
      </c>
      <c r="BU43" s="355">
        <f t="shared" si="20"/>
        <v>0</v>
      </c>
      <c r="BV43" s="355">
        <f t="shared" si="20"/>
        <v>0</v>
      </c>
      <c r="BW43" s="355">
        <f t="shared" si="20"/>
        <v>0</v>
      </c>
      <c r="BX43" s="363">
        <f t="shared" si="20"/>
        <v>0</v>
      </c>
      <c r="BY43" s="363">
        <f t="shared" si="20"/>
        <v>0</v>
      </c>
      <c r="BZ43" s="356">
        <f t="shared" si="20"/>
        <v>0</v>
      </c>
    </row>
    <row r="44" spans="1:78" s="52" customFormat="1" x14ac:dyDescent="0.2">
      <c r="A44" s="45"/>
      <c r="B44" s="263" t="s">
        <v>511</v>
      </c>
      <c r="C44" s="120"/>
      <c r="D44" s="355">
        <f t="shared" si="21"/>
        <v>0</v>
      </c>
      <c r="E44" s="355">
        <f t="shared" si="21"/>
        <v>0</v>
      </c>
      <c r="F44" s="355">
        <f t="shared" si="21"/>
        <v>0</v>
      </c>
      <c r="G44" s="355">
        <f t="shared" si="21"/>
        <v>0</v>
      </c>
      <c r="H44" s="355">
        <f t="shared" si="21"/>
        <v>0</v>
      </c>
      <c r="I44" s="355">
        <f t="shared" si="21"/>
        <v>0</v>
      </c>
      <c r="J44" s="355">
        <f t="shared" si="21"/>
        <v>0</v>
      </c>
      <c r="K44" s="355">
        <f t="shared" si="21"/>
        <v>0</v>
      </c>
      <c r="L44" s="355">
        <f t="shared" si="21"/>
        <v>0</v>
      </c>
      <c r="M44" s="355">
        <f t="shared" si="21"/>
        <v>0</v>
      </c>
      <c r="N44" s="355">
        <f t="shared" si="21"/>
        <v>0</v>
      </c>
      <c r="O44" s="355">
        <f t="shared" si="21"/>
        <v>0</v>
      </c>
      <c r="P44" s="355">
        <f t="shared" si="21"/>
        <v>0</v>
      </c>
      <c r="Q44" s="355">
        <f t="shared" si="21"/>
        <v>0</v>
      </c>
      <c r="R44" s="355">
        <f t="shared" si="21"/>
        <v>0</v>
      </c>
      <c r="S44" s="355">
        <f t="shared" si="21"/>
        <v>0</v>
      </c>
      <c r="T44" s="355">
        <f t="shared" si="21"/>
        <v>0</v>
      </c>
      <c r="U44" s="355">
        <f t="shared" si="21"/>
        <v>0</v>
      </c>
      <c r="V44" s="355">
        <f t="shared" si="21"/>
        <v>0</v>
      </c>
      <c r="W44" s="355">
        <f t="shared" si="21"/>
        <v>0</v>
      </c>
      <c r="X44" s="355">
        <f t="shared" si="21"/>
        <v>0</v>
      </c>
      <c r="Y44" s="355">
        <f t="shared" si="21"/>
        <v>0</v>
      </c>
      <c r="Z44" s="355">
        <f t="shared" si="21"/>
        <v>0</v>
      </c>
      <c r="AA44" s="355">
        <f t="shared" si="21"/>
        <v>0</v>
      </c>
      <c r="AB44" s="355">
        <f t="shared" si="21"/>
        <v>0</v>
      </c>
      <c r="AC44" s="355">
        <f t="shared" si="21"/>
        <v>0</v>
      </c>
      <c r="AD44" s="355">
        <f t="shared" si="21"/>
        <v>0</v>
      </c>
      <c r="AE44" s="355">
        <f t="shared" si="21"/>
        <v>0</v>
      </c>
      <c r="AF44" s="355">
        <f t="shared" si="21"/>
        <v>0</v>
      </c>
      <c r="AG44" s="355">
        <f t="shared" si="21"/>
        <v>0</v>
      </c>
      <c r="AH44" s="355">
        <f>AH27-AH34</f>
        <v>28.682352590163934</v>
      </c>
      <c r="AI44" s="355">
        <f t="shared" si="22"/>
        <v>31.458064131147541</v>
      </c>
      <c r="AJ44" s="355">
        <f t="shared" si="22"/>
        <v>37.967785413333331</v>
      </c>
      <c r="AK44" s="355">
        <f t="shared" si="22"/>
        <v>42.738568057044823</v>
      </c>
      <c r="AL44" s="355">
        <f t="shared" si="22"/>
        <v>55.359052111111112</v>
      </c>
      <c r="AM44" s="355">
        <f t="shared" si="22"/>
        <v>64.756767801242233</v>
      </c>
      <c r="AN44" s="355">
        <f t="shared" si="22"/>
        <v>74.576876948717953</v>
      </c>
      <c r="AO44" s="355">
        <f t="shared" si="22"/>
        <v>90.199773981566821</v>
      </c>
      <c r="AP44" s="355">
        <f t="shared" si="22"/>
        <v>115.59811921111111</v>
      </c>
      <c r="AQ44" s="355">
        <f t="shared" si="22"/>
        <v>126.28601989204546</v>
      </c>
      <c r="AR44" s="355">
        <f t="shared" si="22"/>
        <v>154.39197187311177</v>
      </c>
      <c r="AS44" s="355">
        <f t="shared" si="22"/>
        <v>153.80497495</v>
      </c>
      <c r="AT44" s="355">
        <f t="shared" si="22"/>
        <v>128.6083448189859</v>
      </c>
      <c r="AU44" s="355">
        <f t="shared" si="22"/>
        <v>223.23782629666314</v>
      </c>
      <c r="AV44" s="355">
        <f t="shared" si="22"/>
        <v>200.86834234174069</v>
      </c>
      <c r="AW44" s="355">
        <f t="shared" si="22"/>
        <v>192.80843317810428</v>
      </c>
      <c r="AX44" s="355">
        <f t="shared" si="22"/>
        <v>239.041</v>
      </c>
      <c r="AY44" s="355">
        <f t="shared" si="22"/>
        <v>311.50299999999999</v>
      </c>
      <c r="AZ44" s="355">
        <f t="shared" si="22"/>
        <v>441.04899999999998</v>
      </c>
      <c r="BA44" s="355">
        <f t="shared" si="22"/>
        <v>460.20699999999999</v>
      </c>
      <c r="BB44" s="355">
        <f t="shared" si="22"/>
        <v>403.69499999999999</v>
      </c>
      <c r="BC44" s="355">
        <f t="shared" si="22"/>
        <v>396.09899999999999</v>
      </c>
      <c r="BD44" s="355">
        <f t="shared" si="22"/>
        <v>384.78499999999997</v>
      </c>
      <c r="BE44" s="355">
        <f t="shared" si="22"/>
        <v>372.33699999999999</v>
      </c>
      <c r="BF44" s="355">
        <f t="shared" si="22"/>
        <v>359.63499999999999</v>
      </c>
      <c r="BG44" s="355">
        <f t="shared" si="22"/>
        <v>382.24400000000003</v>
      </c>
      <c r="BH44" s="355">
        <f t="shared" si="22"/>
        <v>374.59165266825556</v>
      </c>
      <c r="BI44" s="355">
        <f t="shared" si="22"/>
        <v>294.59889726305926</v>
      </c>
      <c r="BJ44" s="355">
        <f t="shared" si="22"/>
        <v>291.2232684141797</v>
      </c>
      <c r="BK44" s="355">
        <f t="shared" si="22"/>
        <v>345.46664666673598</v>
      </c>
      <c r="BL44" s="355">
        <f t="shared" si="22"/>
        <v>267</v>
      </c>
      <c r="BM44" s="355">
        <f t="shared" si="22"/>
        <v>75</v>
      </c>
      <c r="BN44" s="355">
        <f>BN34</f>
        <v>0</v>
      </c>
      <c r="BO44" s="355">
        <f t="shared" si="20"/>
        <v>0</v>
      </c>
      <c r="BP44" s="355">
        <f t="shared" si="20"/>
        <v>0</v>
      </c>
      <c r="BQ44" s="355">
        <f t="shared" si="20"/>
        <v>0</v>
      </c>
      <c r="BR44" s="355">
        <f t="shared" si="20"/>
        <v>0</v>
      </c>
      <c r="BS44" s="355">
        <f t="shared" si="20"/>
        <v>0</v>
      </c>
      <c r="BT44" s="355">
        <f t="shared" si="20"/>
        <v>0</v>
      </c>
      <c r="BU44" s="355">
        <f t="shared" si="20"/>
        <v>0</v>
      </c>
      <c r="BV44" s="355">
        <f t="shared" si="20"/>
        <v>0</v>
      </c>
      <c r="BW44" s="355">
        <f t="shared" si="20"/>
        <v>0</v>
      </c>
      <c r="BX44" s="363">
        <f t="shared" si="20"/>
        <v>0</v>
      </c>
      <c r="BY44" s="363">
        <f t="shared" si="20"/>
        <v>0</v>
      </c>
      <c r="BZ44" s="356">
        <f t="shared" si="20"/>
        <v>0</v>
      </c>
    </row>
    <row r="45" spans="1:78" s="328" customFormat="1" ht="27" customHeight="1" thickBot="1" x14ac:dyDescent="0.25">
      <c r="A45" s="454"/>
      <c r="B45" s="455" t="s">
        <v>512</v>
      </c>
      <c r="C45" s="456"/>
      <c r="D45" s="457">
        <f t="shared" si="21"/>
        <v>0</v>
      </c>
      <c r="E45" s="457">
        <f t="shared" si="21"/>
        <v>0</v>
      </c>
      <c r="F45" s="457">
        <f t="shared" si="21"/>
        <v>0</v>
      </c>
      <c r="G45" s="457">
        <f t="shared" si="21"/>
        <v>0</v>
      </c>
      <c r="H45" s="457">
        <f t="shared" si="21"/>
        <v>0</v>
      </c>
      <c r="I45" s="457">
        <f t="shared" si="21"/>
        <v>0</v>
      </c>
      <c r="J45" s="457">
        <f t="shared" si="21"/>
        <v>0</v>
      </c>
      <c r="K45" s="457">
        <f t="shared" si="21"/>
        <v>0</v>
      </c>
      <c r="L45" s="457">
        <f t="shared" si="21"/>
        <v>0</v>
      </c>
      <c r="M45" s="457">
        <f t="shared" si="21"/>
        <v>0</v>
      </c>
      <c r="N45" s="457">
        <f t="shared" si="21"/>
        <v>0</v>
      </c>
      <c r="O45" s="457">
        <f t="shared" si="21"/>
        <v>0</v>
      </c>
      <c r="P45" s="457">
        <f t="shared" si="21"/>
        <v>0</v>
      </c>
      <c r="Q45" s="457">
        <f t="shared" si="21"/>
        <v>0</v>
      </c>
      <c r="R45" s="457">
        <f t="shared" si="21"/>
        <v>0</v>
      </c>
      <c r="S45" s="457">
        <f t="shared" si="21"/>
        <v>0</v>
      </c>
      <c r="T45" s="457">
        <f t="shared" si="21"/>
        <v>0</v>
      </c>
      <c r="U45" s="457">
        <f t="shared" si="21"/>
        <v>0</v>
      </c>
      <c r="V45" s="457">
        <f t="shared" si="21"/>
        <v>0</v>
      </c>
      <c r="W45" s="457">
        <f t="shared" si="21"/>
        <v>0</v>
      </c>
      <c r="X45" s="457">
        <f t="shared" si="21"/>
        <v>0</v>
      </c>
      <c r="Y45" s="457">
        <f t="shared" si="21"/>
        <v>0</v>
      </c>
      <c r="Z45" s="457">
        <f t="shared" si="21"/>
        <v>0</v>
      </c>
      <c r="AA45" s="457">
        <f t="shared" si="21"/>
        <v>0</v>
      </c>
      <c r="AB45" s="457">
        <f t="shared" si="21"/>
        <v>0</v>
      </c>
      <c r="AC45" s="457">
        <f t="shared" si="21"/>
        <v>0</v>
      </c>
      <c r="AD45" s="457">
        <f t="shared" si="21"/>
        <v>0</v>
      </c>
      <c r="AE45" s="457">
        <f t="shared" si="21"/>
        <v>0</v>
      </c>
      <c r="AF45" s="457">
        <f t="shared" si="21"/>
        <v>0</v>
      </c>
      <c r="AG45" s="457">
        <f t="shared" si="21"/>
        <v>0</v>
      </c>
      <c r="AH45" s="457">
        <f>AH28-AH35</f>
        <v>19.429980786885245</v>
      </c>
      <c r="AI45" s="457">
        <f t="shared" si="22"/>
        <v>24.98140386885246</v>
      </c>
      <c r="AJ45" s="457">
        <f t="shared" si="22"/>
        <v>31.485480586666668</v>
      </c>
      <c r="AK45" s="457">
        <f t="shared" si="22"/>
        <v>42.065662942955178</v>
      </c>
      <c r="AL45" s="457">
        <f t="shared" si="22"/>
        <v>58.989153888888886</v>
      </c>
      <c r="AM45" s="457">
        <f t="shared" si="22"/>
        <v>80.04656019875776</v>
      </c>
      <c r="AN45" s="457">
        <f t="shared" si="22"/>
        <v>100.63385805128205</v>
      </c>
      <c r="AO45" s="457">
        <f t="shared" si="22"/>
        <v>103.59578001843317</v>
      </c>
      <c r="AP45" s="457">
        <f t="shared" si="22"/>
        <v>135.62299025555555</v>
      </c>
      <c r="AQ45" s="457">
        <f t="shared" si="22"/>
        <v>195.83484244128789</v>
      </c>
      <c r="AR45" s="457">
        <f t="shared" si="22"/>
        <v>126.39782312688821</v>
      </c>
      <c r="AS45" s="457">
        <f t="shared" si="22"/>
        <v>125.84043405</v>
      </c>
      <c r="AT45" s="457">
        <f t="shared" si="22"/>
        <v>220.96582318101412</v>
      </c>
      <c r="AU45" s="457">
        <f t="shared" si="22"/>
        <v>356.26081221506735</v>
      </c>
      <c r="AV45" s="457">
        <f t="shared" si="22"/>
        <v>253.07357532492722</v>
      </c>
      <c r="AW45" s="457">
        <f t="shared" si="22"/>
        <v>248.79294115522868</v>
      </c>
      <c r="AX45" s="457">
        <f t="shared" si="22"/>
        <v>369.89999999999884</v>
      </c>
      <c r="AY45" s="457">
        <f t="shared" si="22"/>
        <v>427.30699999999945</v>
      </c>
      <c r="AZ45" s="457">
        <f t="shared" si="22"/>
        <v>378.41800000000001</v>
      </c>
      <c r="BA45" s="457">
        <f t="shared" si="22"/>
        <v>335.34300000000093</v>
      </c>
      <c r="BB45" s="457">
        <f t="shared" si="22"/>
        <v>309.75799999999867</v>
      </c>
      <c r="BC45" s="457">
        <f t="shared" si="22"/>
        <v>230.18900000000011</v>
      </c>
      <c r="BD45" s="457">
        <f t="shared" si="22"/>
        <v>222.10499999999894</v>
      </c>
      <c r="BE45" s="457">
        <f t="shared" si="22"/>
        <v>243.31711941217159</v>
      </c>
      <c r="BF45" s="457">
        <f t="shared" si="22"/>
        <v>261.18071095259984</v>
      </c>
      <c r="BG45" s="457">
        <f t="shared" si="22"/>
        <v>391.25825241992959</v>
      </c>
      <c r="BH45" s="457">
        <f t="shared" si="22"/>
        <v>300.95087435865469</v>
      </c>
      <c r="BI45" s="457">
        <f t="shared" si="22"/>
        <v>198.32631128951041</v>
      </c>
      <c r="BJ45" s="457">
        <f t="shared" si="22"/>
        <v>198.45559320025581</v>
      </c>
      <c r="BK45" s="457">
        <f t="shared" si="22"/>
        <v>181.92271651984206</v>
      </c>
      <c r="BL45" s="457">
        <f t="shared" si="22"/>
        <v>181.6169849299115</v>
      </c>
      <c r="BM45" s="457">
        <f t="shared" si="22"/>
        <v>255.07000040967989</v>
      </c>
      <c r="BN45" s="457">
        <f>BN35</f>
        <v>0</v>
      </c>
      <c r="BO45" s="457">
        <f t="shared" si="20"/>
        <v>0</v>
      </c>
      <c r="BP45" s="457">
        <f t="shared" si="20"/>
        <v>0</v>
      </c>
      <c r="BQ45" s="457">
        <f t="shared" si="20"/>
        <v>0</v>
      </c>
      <c r="BR45" s="457">
        <f t="shared" si="20"/>
        <v>0</v>
      </c>
      <c r="BS45" s="457">
        <f t="shared" si="20"/>
        <v>0</v>
      </c>
      <c r="BT45" s="457">
        <f t="shared" si="20"/>
        <v>0</v>
      </c>
      <c r="BU45" s="457">
        <f t="shared" si="20"/>
        <v>0</v>
      </c>
      <c r="BV45" s="457">
        <f t="shared" si="20"/>
        <v>0</v>
      </c>
      <c r="BW45" s="457">
        <f t="shared" si="20"/>
        <v>0</v>
      </c>
      <c r="BX45" s="458">
        <f t="shared" si="20"/>
        <v>0</v>
      </c>
      <c r="BY45" s="458">
        <f t="shared" si="20"/>
        <v>0</v>
      </c>
      <c r="BZ45" s="459">
        <f t="shared" si="20"/>
        <v>0</v>
      </c>
    </row>
    <row r="46" spans="1:78" ht="26.25" customHeight="1" x14ac:dyDescent="0.25">
      <c r="A46" s="337"/>
      <c r="B46" s="178" t="s">
        <v>517</v>
      </c>
      <c r="C46" s="396"/>
      <c r="D46" s="43" t="s">
        <v>618</v>
      </c>
      <c r="E46" s="43" t="s">
        <v>619</v>
      </c>
      <c r="F46" s="43" t="s">
        <v>620</v>
      </c>
      <c r="G46" s="43" t="s">
        <v>621</v>
      </c>
      <c r="H46" s="43" t="s">
        <v>622</v>
      </c>
      <c r="I46" s="43" t="s">
        <v>623</v>
      </c>
      <c r="J46" s="43" t="s">
        <v>624</v>
      </c>
      <c r="K46" s="43" t="s">
        <v>625</v>
      </c>
      <c r="L46" s="43" t="s">
        <v>626</v>
      </c>
      <c r="M46" s="43" t="s">
        <v>627</v>
      </c>
      <c r="N46" s="43" t="s">
        <v>628</v>
      </c>
      <c r="O46" s="43" t="s">
        <v>629</v>
      </c>
      <c r="P46" s="43" t="s">
        <v>630</v>
      </c>
      <c r="Q46" s="43" t="s">
        <v>631</v>
      </c>
      <c r="R46" s="43" t="s">
        <v>632</v>
      </c>
      <c r="S46" s="43" t="s">
        <v>633</v>
      </c>
      <c r="T46" s="43" t="s">
        <v>634</v>
      </c>
      <c r="U46" s="43" t="s">
        <v>635</v>
      </c>
      <c r="V46" s="43" t="s">
        <v>636</v>
      </c>
      <c r="W46" s="43" t="s">
        <v>637</v>
      </c>
      <c r="X46" s="43" t="s">
        <v>638</v>
      </c>
      <c r="Y46" s="43" t="s">
        <v>639</v>
      </c>
      <c r="Z46" s="43" t="s">
        <v>640</v>
      </c>
      <c r="AA46" s="43" t="s">
        <v>641</v>
      </c>
      <c r="AB46" s="43" t="s">
        <v>642</v>
      </c>
      <c r="AC46" s="43" t="s">
        <v>643</v>
      </c>
      <c r="AD46" s="43" t="s">
        <v>644</v>
      </c>
      <c r="AE46" s="43" t="s">
        <v>645</v>
      </c>
      <c r="AF46" s="43" t="s">
        <v>646</v>
      </c>
      <c r="AG46" s="43" t="s">
        <v>647</v>
      </c>
      <c r="AH46" s="43" t="s">
        <v>648</v>
      </c>
      <c r="AI46" s="43" t="s">
        <v>649</v>
      </c>
      <c r="AJ46" s="43" t="s">
        <v>650</v>
      </c>
      <c r="AK46" s="43" t="s">
        <v>651</v>
      </c>
      <c r="AL46" s="43" t="s">
        <v>652</v>
      </c>
      <c r="AM46" s="43" t="s">
        <v>653</v>
      </c>
      <c r="AN46" s="43" t="s">
        <v>654</v>
      </c>
      <c r="AO46" s="43" t="s">
        <v>655</v>
      </c>
      <c r="AP46" s="43" t="s">
        <v>656</v>
      </c>
      <c r="AQ46" s="43" t="s">
        <v>657</v>
      </c>
      <c r="AR46" s="43" t="s">
        <v>658</v>
      </c>
      <c r="AS46" s="43" t="s">
        <v>659</v>
      </c>
      <c r="AT46" s="43" t="s">
        <v>660</v>
      </c>
      <c r="AU46" s="43" t="s">
        <v>661</v>
      </c>
      <c r="AV46" s="43" t="s">
        <v>662</v>
      </c>
      <c r="AW46" s="43" t="s">
        <v>663</v>
      </c>
      <c r="AX46" s="43" t="s">
        <v>664</v>
      </c>
      <c r="AY46" s="43" t="s">
        <v>588</v>
      </c>
      <c r="AZ46" s="43" t="s">
        <v>589</v>
      </c>
      <c r="BA46" s="43" t="s">
        <v>590</v>
      </c>
      <c r="BB46" s="43" t="s">
        <v>591</v>
      </c>
      <c r="BC46" s="43" t="s">
        <v>592</v>
      </c>
      <c r="BD46" s="43" t="s">
        <v>593</v>
      </c>
      <c r="BE46" s="43" t="s">
        <v>594</v>
      </c>
      <c r="BF46" s="43" t="s">
        <v>595</v>
      </c>
      <c r="BG46" s="43" t="s">
        <v>596</v>
      </c>
      <c r="BH46" s="43" t="s">
        <v>597</v>
      </c>
      <c r="BI46" s="43" t="s">
        <v>598</v>
      </c>
      <c r="BJ46" s="43" t="s">
        <v>599</v>
      </c>
      <c r="BK46" s="43" t="s">
        <v>600</v>
      </c>
      <c r="BL46" s="43" t="s">
        <v>601</v>
      </c>
      <c r="BM46" s="43" t="s">
        <v>602</v>
      </c>
      <c r="BN46" s="43" t="s">
        <v>603</v>
      </c>
      <c r="BO46" s="43" t="s">
        <v>604</v>
      </c>
      <c r="BP46" s="43" t="s">
        <v>605</v>
      </c>
      <c r="BQ46" s="43" t="s">
        <v>606</v>
      </c>
      <c r="BR46" s="43" t="s">
        <v>607</v>
      </c>
      <c r="BS46" s="43" t="s">
        <v>608</v>
      </c>
      <c r="BT46" s="43" t="s">
        <v>609</v>
      </c>
      <c r="BU46" s="43" t="s">
        <v>610</v>
      </c>
      <c r="BV46" s="43" t="s">
        <v>611</v>
      </c>
      <c r="BW46" s="43" t="s">
        <v>612</v>
      </c>
      <c r="BX46" s="43" t="s">
        <v>613</v>
      </c>
      <c r="BY46" s="43" t="s">
        <v>614</v>
      </c>
      <c r="BZ46" s="44" t="s">
        <v>615</v>
      </c>
    </row>
    <row r="47" spans="1:78" ht="15" customHeight="1" x14ac:dyDescent="0.25">
      <c r="A47" s="337"/>
      <c r="B47" s="360" t="s">
        <v>225</v>
      </c>
      <c r="C47" s="361"/>
      <c r="D47" s="277" t="s">
        <v>616</v>
      </c>
      <c r="E47" s="277" t="s">
        <v>616</v>
      </c>
      <c r="F47" s="277" t="s">
        <v>616</v>
      </c>
      <c r="G47" s="277" t="s">
        <v>616</v>
      </c>
      <c r="H47" s="277" t="s">
        <v>616</v>
      </c>
      <c r="I47" s="277" t="s">
        <v>616</v>
      </c>
      <c r="J47" s="277" t="s">
        <v>616</v>
      </c>
      <c r="K47" s="277" t="s">
        <v>616</v>
      </c>
      <c r="L47" s="277" t="s">
        <v>616</v>
      </c>
      <c r="M47" s="277" t="s">
        <v>616</v>
      </c>
      <c r="N47" s="277" t="s">
        <v>616</v>
      </c>
      <c r="O47" s="277" t="s">
        <v>616</v>
      </c>
      <c r="P47" s="277" t="s">
        <v>616</v>
      </c>
      <c r="Q47" s="277" t="s">
        <v>616</v>
      </c>
      <c r="R47" s="277" t="s">
        <v>616</v>
      </c>
      <c r="S47" s="277" t="s">
        <v>616</v>
      </c>
      <c r="T47" s="277" t="s">
        <v>616</v>
      </c>
      <c r="U47" s="277" t="s">
        <v>616</v>
      </c>
      <c r="V47" s="277" t="s">
        <v>616</v>
      </c>
      <c r="W47" s="277" t="s">
        <v>616</v>
      </c>
      <c r="X47" s="277" t="s">
        <v>616</v>
      </c>
      <c r="Y47" s="277" t="s">
        <v>616</v>
      </c>
      <c r="Z47" s="277" t="s">
        <v>616</v>
      </c>
      <c r="AA47" s="277" t="s">
        <v>616</v>
      </c>
      <c r="AB47" s="277" t="s">
        <v>616</v>
      </c>
      <c r="AC47" s="277" t="s">
        <v>616</v>
      </c>
      <c r="AD47" s="277" t="s">
        <v>616</v>
      </c>
      <c r="AE47" s="277" t="s">
        <v>616</v>
      </c>
      <c r="AF47" s="277" t="s">
        <v>616</v>
      </c>
      <c r="AG47" s="277" t="s">
        <v>616</v>
      </c>
      <c r="AH47" s="277" t="s">
        <v>616</v>
      </c>
      <c r="AI47" s="277" t="s">
        <v>616</v>
      </c>
      <c r="AJ47" s="277" t="s">
        <v>616</v>
      </c>
      <c r="AK47" s="277" t="s">
        <v>616</v>
      </c>
      <c r="AL47" s="277" t="s">
        <v>616</v>
      </c>
      <c r="AM47" s="277" t="s">
        <v>616</v>
      </c>
      <c r="AN47" s="277" t="s">
        <v>616</v>
      </c>
      <c r="AO47" s="277" t="s">
        <v>616</v>
      </c>
      <c r="AP47" s="277" t="s">
        <v>616</v>
      </c>
      <c r="AQ47" s="277" t="s">
        <v>616</v>
      </c>
      <c r="AR47" s="277" t="s">
        <v>616</v>
      </c>
      <c r="AS47" s="277" t="s">
        <v>616</v>
      </c>
      <c r="AT47" s="277" t="s">
        <v>616</v>
      </c>
      <c r="AU47" s="277" t="s">
        <v>616</v>
      </c>
      <c r="AV47" s="277" t="s">
        <v>616</v>
      </c>
      <c r="AW47" s="277" t="s">
        <v>616</v>
      </c>
      <c r="AX47" s="277" t="s">
        <v>616</v>
      </c>
      <c r="AY47" s="277" t="s">
        <v>616</v>
      </c>
      <c r="AZ47" s="277" t="s">
        <v>616</v>
      </c>
      <c r="BA47" s="277" t="s">
        <v>616</v>
      </c>
      <c r="BB47" s="277" t="s">
        <v>616</v>
      </c>
      <c r="BC47" s="277" t="s">
        <v>616</v>
      </c>
      <c r="BD47" s="277" t="s">
        <v>616</v>
      </c>
      <c r="BE47" s="277" t="s">
        <v>616</v>
      </c>
      <c r="BF47" s="277" t="s">
        <v>616</v>
      </c>
      <c r="BG47" s="277" t="s">
        <v>616</v>
      </c>
      <c r="BH47" s="277" t="s">
        <v>616</v>
      </c>
      <c r="BI47" s="277" t="s">
        <v>616</v>
      </c>
      <c r="BJ47" s="277" t="s">
        <v>616</v>
      </c>
      <c r="BK47" s="277" t="s">
        <v>616</v>
      </c>
      <c r="BL47" s="277" t="s">
        <v>616</v>
      </c>
      <c r="BM47" s="277" t="s">
        <v>616</v>
      </c>
      <c r="BN47" s="277" t="s">
        <v>616</v>
      </c>
      <c r="BO47" s="277" t="s">
        <v>616</v>
      </c>
      <c r="BP47" s="277" t="s">
        <v>616</v>
      </c>
      <c r="BQ47" s="277" t="s">
        <v>616</v>
      </c>
      <c r="BR47" s="277" t="s">
        <v>616</v>
      </c>
      <c r="BS47" s="277" t="s">
        <v>616</v>
      </c>
      <c r="BT47" s="277" t="s">
        <v>616</v>
      </c>
      <c r="BU47" s="277" t="s">
        <v>617</v>
      </c>
      <c r="BV47" s="277" t="s">
        <v>617</v>
      </c>
      <c r="BW47" s="277" t="s">
        <v>617</v>
      </c>
      <c r="BX47" s="277" t="s">
        <v>617</v>
      </c>
      <c r="BY47" s="277" t="s">
        <v>617</v>
      </c>
      <c r="BZ47" s="278" t="s">
        <v>617</v>
      </c>
    </row>
    <row r="48" spans="1:78" s="230" customFormat="1" ht="24" customHeight="1" x14ac:dyDescent="0.25">
      <c r="A48" s="354"/>
      <c r="B48" s="89" t="s">
        <v>93</v>
      </c>
      <c r="C48" s="89"/>
      <c r="D48" s="352">
        <v>1958.7190849233973</v>
      </c>
      <c r="E48" s="352">
        <v>2297.812532905336</v>
      </c>
      <c r="F48" s="352">
        <v>2519.0082904839242</v>
      </c>
      <c r="G48" s="352">
        <v>2627.8175243332294</v>
      </c>
      <c r="H48" s="352">
        <v>3019.9530851348932</v>
      </c>
      <c r="I48" s="352">
        <v>3000.725659015543</v>
      </c>
      <c r="J48" s="352">
        <v>3065.379698152437</v>
      </c>
      <c r="K48" s="352">
        <v>2681.8781710771145</v>
      </c>
      <c r="L48" s="352">
        <v>2682.0791568590926</v>
      </c>
      <c r="M48" s="352">
        <v>2526.2060322679258</v>
      </c>
      <c r="N48" s="352">
        <v>2715.7680615486834</v>
      </c>
      <c r="O48" s="352">
        <v>3250.5946883190172</v>
      </c>
      <c r="P48" s="352">
        <v>3606.2507168663597</v>
      </c>
      <c r="Q48" s="352">
        <v>3327.1363382020959</v>
      </c>
      <c r="R48" s="352">
        <v>3767.2938506987716</v>
      </c>
      <c r="S48" s="352">
        <v>4035.4120966916844</v>
      </c>
      <c r="T48" s="352">
        <v>3957.7501339569098</v>
      </c>
      <c r="U48" s="352">
        <v>4138.7303011253553</v>
      </c>
      <c r="V48" s="352">
        <v>4768.1254027059313</v>
      </c>
      <c r="W48" s="352">
        <v>6014.2006609153468</v>
      </c>
      <c r="X48" s="352">
        <v>6363.2544487108871</v>
      </c>
      <c r="Y48" s="352">
        <v>6543.456551987204</v>
      </c>
      <c r="Z48" s="352">
        <v>6626.113937600001</v>
      </c>
      <c r="AA48" s="352">
        <v>7544.8751725146494</v>
      </c>
      <c r="AB48" s="352">
        <v>7624.4631640719626</v>
      </c>
      <c r="AC48" s="352">
        <v>7007.8773332569162</v>
      </c>
      <c r="AD48" s="352">
        <v>7951.5398645503519</v>
      </c>
      <c r="AE48" s="352">
        <v>8710.6993727912231</v>
      </c>
      <c r="AF48" s="352">
        <v>10026.092860025063</v>
      </c>
      <c r="AG48" s="352">
        <v>7351.5971064831874</v>
      </c>
      <c r="AH48" s="352">
        <f t="shared" ref="AH48:AO48" si="23">SUM(AH67:AH72)</f>
        <v>7212.3847445438923</v>
      </c>
      <c r="AI48" s="352">
        <f t="shared" si="23"/>
        <v>6620.9432948627091</v>
      </c>
      <c r="AJ48" s="352">
        <f t="shared" si="23"/>
        <v>7182.2288117971666</v>
      </c>
      <c r="AK48" s="352">
        <f t="shared" si="23"/>
        <v>9741.4421507437819</v>
      </c>
      <c r="AL48" s="352">
        <f t="shared" si="23"/>
        <v>12903.950081631994</v>
      </c>
      <c r="AM48" s="352">
        <f t="shared" si="23"/>
        <v>14936.630072111149</v>
      </c>
      <c r="AN48" s="352">
        <f t="shared" si="23"/>
        <v>16343.48855815475</v>
      </c>
      <c r="AO48" s="352">
        <f t="shared" si="23"/>
        <v>17800.895789852028</v>
      </c>
      <c r="AP48" s="352">
        <f t="shared" ref="AP48:BB48" si="24">SUM(AP67:AP72)</f>
        <v>18284.689348346528</v>
      </c>
      <c r="AQ48" s="352">
        <f t="shared" si="24"/>
        <v>17302.744975126312</v>
      </c>
      <c r="AR48" s="352">
        <f t="shared" si="24"/>
        <v>15483.461339232199</v>
      </c>
      <c r="AS48" s="352">
        <f t="shared" si="24"/>
        <v>14558.294656292619</v>
      </c>
      <c r="AT48" s="352">
        <f t="shared" si="24"/>
        <v>15599.266573449639</v>
      </c>
      <c r="AU48" s="352">
        <f t="shared" si="24"/>
        <v>19317.626628952206</v>
      </c>
      <c r="AV48" s="352">
        <f t="shared" si="24"/>
        <v>23933.028154935917</v>
      </c>
      <c r="AW48" s="352">
        <f t="shared" si="24"/>
        <v>25471.47788506695</v>
      </c>
      <c r="AX48" s="352">
        <f t="shared" si="24"/>
        <v>25608.197243091639</v>
      </c>
      <c r="AY48" s="352">
        <f t="shared" si="24"/>
        <v>25316.317024851414</v>
      </c>
      <c r="AZ48" s="352">
        <f t="shared" si="24"/>
        <v>21143.255727852036</v>
      </c>
      <c r="BA48" s="352">
        <f t="shared" si="24"/>
        <v>17385.408945389587</v>
      </c>
      <c r="BB48" s="352">
        <f t="shared" si="24"/>
        <v>16890.299984735648</v>
      </c>
      <c r="BC48" s="362">
        <f>SUM(BC68:BC72)</f>
        <v>17232.107313462649</v>
      </c>
      <c r="BD48" s="352">
        <f>SUM(BD50:BD53)</f>
        <v>18333.843756147129</v>
      </c>
      <c r="BE48" s="352">
        <f>SUM(BE50:BE53)</f>
        <v>19463.633187131796</v>
      </c>
      <c r="BF48" s="352">
        <f>SUM(BF50:BF53)</f>
        <v>19202.576704641971</v>
      </c>
      <c r="BG48" s="352">
        <f>SUM(BG50:BG53)</f>
        <v>16972.12010119938</v>
      </c>
      <c r="BH48" s="352">
        <f>SUM(BH50:BH53)</f>
        <v>12878.331677997681</v>
      </c>
      <c r="BI48" s="352">
        <f t="shared" ref="BI48:BX48" si="25">SUM(BI50:BI53)</f>
        <v>11450.762353723143</v>
      </c>
      <c r="BJ48" s="352">
        <f t="shared" si="25"/>
        <v>10725.365297512048</v>
      </c>
      <c r="BK48" s="352">
        <f t="shared" si="25"/>
        <v>10689.577948791994</v>
      </c>
      <c r="BL48" s="352">
        <f t="shared" si="25"/>
        <v>10022.491015664396</v>
      </c>
      <c r="BM48" s="352">
        <f t="shared" si="25"/>
        <v>9525.2243389355008</v>
      </c>
      <c r="BN48" s="352">
        <f t="shared" si="25"/>
        <v>8776.3616969127961</v>
      </c>
      <c r="BO48" s="352">
        <f t="shared" si="25"/>
        <v>7705.6017647477665</v>
      </c>
      <c r="BP48" s="352">
        <f t="shared" si="25"/>
        <v>5727.395490491831</v>
      </c>
      <c r="BQ48" s="352">
        <f t="shared" si="25"/>
        <v>3800.3363200083299</v>
      </c>
      <c r="BR48" s="352">
        <f t="shared" si="25"/>
        <v>3025.2829640664404</v>
      </c>
      <c r="BS48" s="352">
        <f t="shared" si="25"/>
        <v>2637.0105693041228</v>
      </c>
      <c r="BT48" s="352">
        <f t="shared" si="25"/>
        <v>2266.7983446230901</v>
      </c>
      <c r="BU48" s="352">
        <f t="shared" si="25"/>
        <v>2143.6259144066462</v>
      </c>
      <c r="BV48" s="352">
        <f t="shared" si="25"/>
        <v>1989.4267684081444</v>
      </c>
      <c r="BW48" s="352">
        <f t="shared" si="25"/>
        <v>2025.7051539343113</v>
      </c>
      <c r="BX48" s="362">
        <f t="shared" si="25"/>
        <v>2062.5752095898988</v>
      </c>
      <c r="BY48" s="362">
        <f>SUM(BY50:BY53)</f>
        <v>2108.7525203979276</v>
      </c>
      <c r="BZ48" s="353">
        <f>SUM(BZ50:BZ53)</f>
        <v>2178.472622555214</v>
      </c>
    </row>
    <row r="49" spans="1:78" s="52" customFormat="1" ht="24.75" customHeight="1" x14ac:dyDescent="0.2">
      <c r="A49" s="45"/>
      <c r="B49" s="120" t="s">
        <v>498</v>
      </c>
      <c r="C49" s="4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355"/>
      <c r="BC49" s="363"/>
      <c r="BD49" s="355"/>
      <c r="BE49" s="355"/>
      <c r="BF49" s="355"/>
      <c r="BG49" s="355"/>
      <c r="BH49" s="355"/>
      <c r="BI49" s="355"/>
      <c r="BJ49" s="355"/>
      <c r="BK49" s="355"/>
      <c r="BL49" s="355"/>
      <c r="BM49" s="355"/>
      <c r="BN49" s="355"/>
      <c r="BO49" s="355"/>
      <c r="BP49" s="355"/>
      <c r="BQ49" s="355"/>
      <c r="BR49" s="355"/>
      <c r="BS49" s="355"/>
      <c r="BT49" s="355"/>
      <c r="BU49" s="355"/>
      <c r="BV49" s="355"/>
      <c r="BW49" s="355"/>
      <c r="BX49" s="363"/>
      <c r="BY49" s="363"/>
      <c r="BZ49" s="356"/>
    </row>
    <row r="50" spans="1:78" s="52" customFormat="1" x14ac:dyDescent="0.2">
      <c r="A50" s="437"/>
      <c r="B50" s="407" t="s">
        <v>499</v>
      </c>
      <c r="C50" s="321"/>
      <c r="D50" s="355">
        <v>0</v>
      </c>
      <c r="E50" s="355">
        <v>0</v>
      </c>
      <c r="F50" s="355">
        <v>0</v>
      </c>
      <c r="G50" s="355">
        <v>0</v>
      </c>
      <c r="H50" s="355">
        <v>0</v>
      </c>
      <c r="I50" s="355">
        <v>0</v>
      </c>
      <c r="J50" s="355">
        <v>0</v>
      </c>
      <c r="K50" s="355">
        <v>0</v>
      </c>
      <c r="L50" s="355">
        <v>0</v>
      </c>
      <c r="M50" s="355">
        <v>0</v>
      </c>
      <c r="N50" s="355">
        <v>0</v>
      </c>
      <c r="O50" s="355">
        <v>0</v>
      </c>
      <c r="P50" s="355">
        <v>0</v>
      </c>
      <c r="Q50" s="355">
        <v>0</v>
      </c>
      <c r="R50" s="355">
        <v>0</v>
      </c>
      <c r="S50" s="355">
        <v>0</v>
      </c>
      <c r="T50" s="355">
        <v>0</v>
      </c>
      <c r="U50" s="355">
        <v>0</v>
      </c>
      <c r="V50" s="355">
        <v>0</v>
      </c>
      <c r="W50" s="355">
        <v>0</v>
      </c>
      <c r="X50" s="355">
        <v>0</v>
      </c>
      <c r="Y50" s="355">
        <v>0</v>
      </c>
      <c r="Z50" s="355">
        <v>0</v>
      </c>
      <c r="AA50" s="355">
        <v>0</v>
      </c>
      <c r="AB50" s="355">
        <v>0</v>
      </c>
      <c r="AC50" s="355">
        <v>0</v>
      </c>
      <c r="AD50" s="355">
        <v>0</v>
      </c>
      <c r="AE50" s="355">
        <v>0</v>
      </c>
      <c r="AF50" s="355">
        <v>0</v>
      </c>
      <c r="AG50" s="355">
        <v>0</v>
      </c>
      <c r="AH50" s="355">
        <v>0</v>
      </c>
      <c r="AI50" s="355">
        <v>0</v>
      </c>
      <c r="AJ50" s="355">
        <v>0</v>
      </c>
      <c r="AK50" s="355">
        <v>0</v>
      </c>
      <c r="AL50" s="355">
        <v>0</v>
      </c>
      <c r="AM50" s="355">
        <v>0</v>
      </c>
      <c r="AN50" s="355">
        <v>0</v>
      </c>
      <c r="AO50" s="355">
        <v>0</v>
      </c>
      <c r="AP50" s="355">
        <v>0</v>
      </c>
      <c r="AQ50" s="355">
        <v>0</v>
      </c>
      <c r="AR50" s="355">
        <v>0</v>
      </c>
      <c r="AS50" s="355">
        <v>0</v>
      </c>
      <c r="AT50" s="355">
        <v>0</v>
      </c>
      <c r="AU50" s="355">
        <v>0</v>
      </c>
      <c r="AV50" s="355">
        <v>0</v>
      </c>
      <c r="AW50" s="355">
        <v>0</v>
      </c>
      <c r="AX50" s="355">
        <v>0</v>
      </c>
      <c r="AY50" s="355">
        <v>0</v>
      </c>
      <c r="AZ50" s="355">
        <v>0</v>
      </c>
      <c r="BA50" s="355">
        <v>0</v>
      </c>
      <c r="BB50" s="355">
        <v>0</v>
      </c>
      <c r="BC50" s="363">
        <v>0</v>
      </c>
      <c r="BD50" s="355">
        <v>6457.3319309924937</v>
      </c>
      <c r="BE50" s="355">
        <v>6974.5913420276102</v>
      </c>
      <c r="BF50" s="355">
        <v>6795.5413827396214</v>
      </c>
      <c r="BG50" s="355">
        <v>6666.2197916265422</v>
      </c>
      <c r="BH50" s="355">
        <v>6056.7324014024771</v>
      </c>
      <c r="BI50" s="355">
        <v>5671.8091585849625</v>
      </c>
      <c r="BJ50" s="355">
        <v>5550.6036362520899</v>
      </c>
      <c r="BK50" s="355">
        <v>5987.5683102309449</v>
      </c>
      <c r="BL50" s="355">
        <v>5884.1406511639934</v>
      </c>
      <c r="BM50" s="355">
        <v>5670.3896498145477</v>
      </c>
      <c r="BN50" s="355">
        <v>5177.7609604221079</v>
      </c>
      <c r="BO50" s="355">
        <v>4451.5204972572092</v>
      </c>
      <c r="BP50" s="355">
        <v>2685.640318579829</v>
      </c>
      <c r="BQ50" s="355">
        <v>1051.8519720241231</v>
      </c>
      <c r="BR50" s="355">
        <v>480.79058913682337</v>
      </c>
      <c r="BS50" s="355">
        <v>241.54616939682862</v>
      </c>
      <c r="BT50" s="355">
        <v>92.428490073023923</v>
      </c>
      <c r="BU50" s="355">
        <v>20.258871925185844</v>
      </c>
      <c r="BV50" s="355">
        <v>0</v>
      </c>
      <c r="BW50" s="355">
        <v>0</v>
      </c>
      <c r="BX50" s="363">
        <v>0</v>
      </c>
      <c r="BY50" s="363">
        <v>0</v>
      </c>
      <c r="BZ50" s="356">
        <v>0</v>
      </c>
    </row>
    <row r="51" spans="1:78" s="52" customFormat="1" x14ac:dyDescent="0.2">
      <c r="A51" s="45"/>
      <c r="B51" s="263" t="s">
        <v>500</v>
      </c>
      <c r="C51" s="120"/>
      <c r="D51" s="355">
        <v>0</v>
      </c>
      <c r="E51" s="355">
        <v>0</v>
      </c>
      <c r="F51" s="355">
        <v>0</v>
      </c>
      <c r="G51" s="355">
        <v>0</v>
      </c>
      <c r="H51" s="355">
        <v>0</v>
      </c>
      <c r="I51" s="355">
        <v>0</v>
      </c>
      <c r="J51" s="355">
        <v>0</v>
      </c>
      <c r="K51" s="355">
        <v>0</v>
      </c>
      <c r="L51" s="355">
        <v>0</v>
      </c>
      <c r="M51" s="355">
        <v>0</v>
      </c>
      <c r="N51" s="355">
        <v>0</v>
      </c>
      <c r="O51" s="355">
        <v>0</v>
      </c>
      <c r="P51" s="355">
        <v>0</v>
      </c>
      <c r="Q51" s="355">
        <v>0</v>
      </c>
      <c r="R51" s="355">
        <v>0</v>
      </c>
      <c r="S51" s="355">
        <v>0</v>
      </c>
      <c r="T51" s="355">
        <v>0</v>
      </c>
      <c r="U51" s="355">
        <v>0</v>
      </c>
      <c r="V51" s="355">
        <v>0</v>
      </c>
      <c r="W51" s="355">
        <v>0</v>
      </c>
      <c r="X51" s="355">
        <v>0</v>
      </c>
      <c r="Y51" s="355">
        <v>0</v>
      </c>
      <c r="Z51" s="355">
        <v>0</v>
      </c>
      <c r="AA51" s="355">
        <v>0</v>
      </c>
      <c r="AB51" s="355">
        <v>0</v>
      </c>
      <c r="AC51" s="355">
        <v>0</v>
      </c>
      <c r="AD51" s="355">
        <v>0</v>
      </c>
      <c r="AE51" s="355">
        <v>0</v>
      </c>
      <c r="AF51" s="355">
        <v>0</v>
      </c>
      <c r="AG51" s="355">
        <v>0</v>
      </c>
      <c r="AH51" s="355">
        <v>0</v>
      </c>
      <c r="AI51" s="355">
        <v>0</v>
      </c>
      <c r="AJ51" s="355">
        <v>0</v>
      </c>
      <c r="AK51" s="355">
        <v>0</v>
      </c>
      <c r="AL51" s="355">
        <v>0</v>
      </c>
      <c r="AM51" s="355">
        <v>0</v>
      </c>
      <c r="AN51" s="355">
        <v>0</v>
      </c>
      <c r="AO51" s="355">
        <v>0</v>
      </c>
      <c r="AP51" s="355">
        <v>0</v>
      </c>
      <c r="AQ51" s="355">
        <v>0</v>
      </c>
      <c r="AR51" s="355">
        <v>0</v>
      </c>
      <c r="AS51" s="355">
        <v>0</v>
      </c>
      <c r="AT51" s="355">
        <v>0</v>
      </c>
      <c r="AU51" s="355">
        <v>0</v>
      </c>
      <c r="AV51" s="355">
        <v>0</v>
      </c>
      <c r="AW51" s="355">
        <v>0</v>
      </c>
      <c r="AX51" s="355">
        <v>0</v>
      </c>
      <c r="AY51" s="355">
        <v>0</v>
      </c>
      <c r="AZ51" s="355">
        <v>0</v>
      </c>
      <c r="BA51" s="355">
        <v>0</v>
      </c>
      <c r="BB51" s="355">
        <v>0</v>
      </c>
      <c r="BC51" s="363">
        <v>0</v>
      </c>
      <c r="BD51" s="355">
        <v>6209.2707464569594</v>
      </c>
      <c r="BE51" s="355">
        <v>6381.3406828771604</v>
      </c>
      <c r="BF51" s="355">
        <v>6457.0023626570483</v>
      </c>
      <c r="BG51" s="355">
        <v>6450.9652313785728</v>
      </c>
      <c r="BH51" s="355">
        <v>5902.7838729018958</v>
      </c>
      <c r="BI51" s="355">
        <v>4934.4779775275156</v>
      </c>
      <c r="BJ51" s="355">
        <v>4373.8228205752657</v>
      </c>
      <c r="BK51" s="355">
        <v>4008.8962469527055</v>
      </c>
      <c r="BL51" s="355">
        <v>3532.8761584091135</v>
      </c>
      <c r="BM51" s="355">
        <v>3233.1694868388049</v>
      </c>
      <c r="BN51" s="355">
        <v>2889.1193568801241</v>
      </c>
      <c r="BO51" s="355">
        <v>2537.6797154182696</v>
      </c>
      <c r="BP51" s="355">
        <v>2276.8543987024673</v>
      </c>
      <c r="BQ51" s="355">
        <v>1969.2391288211743</v>
      </c>
      <c r="BR51" s="355">
        <v>1776.2362626299334</v>
      </c>
      <c r="BS51" s="355">
        <v>1618.8251040950458</v>
      </c>
      <c r="BT51" s="355">
        <v>1425.036294021819</v>
      </c>
      <c r="BU51" s="355">
        <v>1350.0031668186193</v>
      </c>
      <c r="BV51" s="355">
        <v>1116.2596204775259</v>
      </c>
      <c r="BW51" s="355">
        <v>1101.4884753318327</v>
      </c>
      <c r="BX51" s="363">
        <v>1093.5833197480422</v>
      </c>
      <c r="BY51" s="363">
        <v>1091.9013970864578</v>
      </c>
      <c r="BZ51" s="356">
        <v>1105.1068124425858</v>
      </c>
    </row>
    <row r="52" spans="1:78" s="52" customFormat="1" x14ac:dyDescent="0.2">
      <c r="A52" s="45"/>
      <c r="B52" s="407" t="s">
        <v>362</v>
      </c>
      <c r="C52" s="321"/>
      <c r="D52" s="355">
        <v>0</v>
      </c>
      <c r="E52" s="355">
        <v>0</v>
      </c>
      <c r="F52" s="355">
        <v>0</v>
      </c>
      <c r="G52" s="355">
        <v>0</v>
      </c>
      <c r="H52" s="355">
        <v>0</v>
      </c>
      <c r="I52" s="355">
        <v>0</v>
      </c>
      <c r="J52" s="355">
        <v>0</v>
      </c>
      <c r="K52" s="355">
        <v>0</v>
      </c>
      <c r="L52" s="355">
        <v>0</v>
      </c>
      <c r="M52" s="355">
        <v>0</v>
      </c>
      <c r="N52" s="355">
        <v>0</v>
      </c>
      <c r="O52" s="355">
        <v>0</v>
      </c>
      <c r="P52" s="355">
        <v>0</v>
      </c>
      <c r="Q52" s="355">
        <v>0</v>
      </c>
      <c r="R52" s="355">
        <v>0</v>
      </c>
      <c r="S52" s="355">
        <v>0</v>
      </c>
      <c r="T52" s="355">
        <v>0</v>
      </c>
      <c r="U52" s="355">
        <v>0</v>
      </c>
      <c r="V52" s="355">
        <v>0</v>
      </c>
      <c r="W52" s="355">
        <v>0</v>
      </c>
      <c r="X52" s="355">
        <v>0</v>
      </c>
      <c r="Y52" s="355">
        <v>0</v>
      </c>
      <c r="Z52" s="355">
        <v>0</v>
      </c>
      <c r="AA52" s="355">
        <v>0</v>
      </c>
      <c r="AB52" s="355">
        <v>0</v>
      </c>
      <c r="AC52" s="355">
        <v>0</v>
      </c>
      <c r="AD52" s="355">
        <v>0</v>
      </c>
      <c r="AE52" s="355">
        <v>0</v>
      </c>
      <c r="AF52" s="355">
        <v>0</v>
      </c>
      <c r="AG52" s="355">
        <v>0</v>
      </c>
      <c r="AH52" s="355">
        <v>0</v>
      </c>
      <c r="AI52" s="355">
        <v>0</v>
      </c>
      <c r="AJ52" s="355">
        <v>0</v>
      </c>
      <c r="AK52" s="355">
        <v>0</v>
      </c>
      <c r="AL52" s="355">
        <v>0</v>
      </c>
      <c r="AM52" s="355">
        <v>0</v>
      </c>
      <c r="AN52" s="355">
        <v>0</v>
      </c>
      <c r="AO52" s="355">
        <v>0</v>
      </c>
      <c r="AP52" s="355">
        <v>0</v>
      </c>
      <c r="AQ52" s="355">
        <v>0</v>
      </c>
      <c r="AR52" s="355">
        <v>0</v>
      </c>
      <c r="AS52" s="355">
        <v>0</v>
      </c>
      <c r="AT52" s="355">
        <v>0</v>
      </c>
      <c r="AU52" s="355">
        <v>0</v>
      </c>
      <c r="AV52" s="355">
        <v>0</v>
      </c>
      <c r="AW52" s="355">
        <v>0</v>
      </c>
      <c r="AX52" s="355">
        <v>0</v>
      </c>
      <c r="AY52" s="355">
        <v>0</v>
      </c>
      <c r="AZ52" s="355">
        <v>0</v>
      </c>
      <c r="BA52" s="355">
        <v>0</v>
      </c>
      <c r="BB52" s="355">
        <v>0</v>
      </c>
      <c r="BC52" s="363">
        <v>0</v>
      </c>
      <c r="BD52" s="355">
        <v>353.29953809797786</v>
      </c>
      <c r="BE52" s="355">
        <v>461.59648715454784</v>
      </c>
      <c r="BF52" s="355">
        <v>507.55637162598896</v>
      </c>
      <c r="BG52" s="355">
        <v>498.35123197485478</v>
      </c>
      <c r="BH52" s="355">
        <v>421.53790105229535</v>
      </c>
      <c r="BI52" s="355">
        <v>370.811815519974</v>
      </c>
      <c r="BJ52" s="355">
        <v>352.48826054477814</v>
      </c>
      <c r="BK52" s="355">
        <v>335.94061638544201</v>
      </c>
      <c r="BL52" s="355">
        <v>319.61002953763278</v>
      </c>
      <c r="BM52" s="355">
        <v>346.12698718678809</v>
      </c>
      <c r="BN52" s="355">
        <v>433.70707414388903</v>
      </c>
      <c r="BO52" s="355">
        <v>474.28739793606462</v>
      </c>
      <c r="BP52" s="355">
        <v>548.27826548798259</v>
      </c>
      <c r="BQ52" s="355">
        <v>591.69701896099548</v>
      </c>
      <c r="BR52" s="355">
        <v>612.17107705070839</v>
      </c>
      <c r="BS52" s="355">
        <v>646.28363546041044</v>
      </c>
      <c r="BT52" s="355">
        <v>638.74437541001123</v>
      </c>
      <c r="BU52" s="355">
        <v>672.09209031696946</v>
      </c>
      <c r="BV52" s="355">
        <v>761.3774858865919</v>
      </c>
      <c r="BW52" s="355">
        <v>813.71954937370379</v>
      </c>
      <c r="BX52" s="363">
        <v>858.38026303560787</v>
      </c>
      <c r="BY52" s="363">
        <v>906.11968184863485</v>
      </c>
      <c r="BZ52" s="356">
        <v>961.58118519378172</v>
      </c>
    </row>
    <row r="53" spans="1:78" s="52" customFormat="1" x14ac:dyDescent="0.2">
      <c r="A53" s="45"/>
      <c r="B53" s="407" t="s">
        <v>501</v>
      </c>
      <c r="C53" s="321"/>
      <c r="D53" s="355">
        <v>0</v>
      </c>
      <c r="E53" s="355">
        <v>0</v>
      </c>
      <c r="F53" s="355">
        <v>0</v>
      </c>
      <c r="G53" s="355">
        <v>0</v>
      </c>
      <c r="H53" s="355">
        <v>0</v>
      </c>
      <c r="I53" s="355">
        <v>0</v>
      </c>
      <c r="J53" s="355">
        <v>0</v>
      </c>
      <c r="K53" s="355">
        <v>0</v>
      </c>
      <c r="L53" s="355">
        <v>0</v>
      </c>
      <c r="M53" s="355">
        <v>0</v>
      </c>
      <c r="N53" s="355">
        <v>0</v>
      </c>
      <c r="O53" s="355">
        <v>0</v>
      </c>
      <c r="P53" s="355">
        <v>0</v>
      </c>
      <c r="Q53" s="355">
        <v>0</v>
      </c>
      <c r="R53" s="355">
        <v>0</v>
      </c>
      <c r="S53" s="355">
        <v>0</v>
      </c>
      <c r="T53" s="355">
        <v>0</v>
      </c>
      <c r="U53" s="355">
        <v>0</v>
      </c>
      <c r="V53" s="355">
        <v>0</v>
      </c>
      <c r="W53" s="355">
        <v>0</v>
      </c>
      <c r="X53" s="355">
        <v>0</v>
      </c>
      <c r="Y53" s="355">
        <v>0</v>
      </c>
      <c r="Z53" s="355">
        <v>0</v>
      </c>
      <c r="AA53" s="355">
        <v>0</v>
      </c>
      <c r="AB53" s="355">
        <v>0</v>
      </c>
      <c r="AC53" s="355">
        <v>0</v>
      </c>
      <c r="AD53" s="355">
        <v>0</v>
      </c>
      <c r="AE53" s="355">
        <v>0</v>
      </c>
      <c r="AF53" s="355">
        <v>0</v>
      </c>
      <c r="AG53" s="355">
        <v>0</v>
      </c>
      <c r="AH53" s="355">
        <v>0</v>
      </c>
      <c r="AI53" s="355">
        <v>0</v>
      </c>
      <c r="AJ53" s="355">
        <v>0</v>
      </c>
      <c r="AK53" s="355">
        <v>0</v>
      </c>
      <c r="AL53" s="355">
        <v>0</v>
      </c>
      <c r="AM53" s="355">
        <v>0</v>
      </c>
      <c r="AN53" s="355">
        <v>0</v>
      </c>
      <c r="AO53" s="355">
        <v>0</v>
      </c>
      <c r="AP53" s="355">
        <v>0</v>
      </c>
      <c r="AQ53" s="355">
        <v>0</v>
      </c>
      <c r="AR53" s="355">
        <v>0</v>
      </c>
      <c r="AS53" s="355">
        <v>0</v>
      </c>
      <c r="AT53" s="355">
        <v>0</v>
      </c>
      <c r="AU53" s="355">
        <v>0</v>
      </c>
      <c r="AV53" s="355">
        <v>0</v>
      </c>
      <c r="AW53" s="355">
        <v>0</v>
      </c>
      <c r="AX53" s="355">
        <v>0</v>
      </c>
      <c r="AY53" s="355">
        <v>0</v>
      </c>
      <c r="AZ53" s="355">
        <v>0</v>
      </c>
      <c r="BA53" s="355">
        <v>0</v>
      </c>
      <c r="BB53" s="355">
        <v>0</v>
      </c>
      <c r="BC53" s="363">
        <v>0</v>
      </c>
      <c r="BD53" s="355">
        <v>5313.9415405997006</v>
      </c>
      <c r="BE53" s="355">
        <v>5646.1046750724799</v>
      </c>
      <c r="BF53" s="355">
        <v>5442.4765876193142</v>
      </c>
      <c r="BG53" s="355">
        <v>3356.5838462194101</v>
      </c>
      <c r="BH53" s="355">
        <v>497.27750264101229</v>
      </c>
      <c r="BI53" s="355">
        <v>473.66340209069125</v>
      </c>
      <c r="BJ53" s="355">
        <v>448.45058013991292</v>
      </c>
      <c r="BK53" s="355">
        <v>357.17277522290181</v>
      </c>
      <c r="BL53" s="355">
        <v>285.86417655365796</v>
      </c>
      <c r="BM53" s="355">
        <v>275.53821509536152</v>
      </c>
      <c r="BN53" s="355">
        <v>275.77430546667489</v>
      </c>
      <c r="BO53" s="355">
        <v>242.11415413622265</v>
      </c>
      <c r="BP53" s="355">
        <v>216.62250772155247</v>
      </c>
      <c r="BQ53" s="355">
        <v>187.54820020203675</v>
      </c>
      <c r="BR53" s="355">
        <v>156.08503524897509</v>
      </c>
      <c r="BS53" s="355">
        <v>130.35566035183766</v>
      </c>
      <c r="BT53" s="355">
        <v>110.58918511823592</v>
      </c>
      <c r="BU53" s="355">
        <v>101.27178534587181</v>
      </c>
      <c r="BV53" s="355">
        <v>111.78966204402663</v>
      </c>
      <c r="BW53" s="355">
        <v>110.49712922877491</v>
      </c>
      <c r="BX53" s="363">
        <v>110.61162680624857</v>
      </c>
      <c r="BY53" s="363">
        <v>110.73144146283501</v>
      </c>
      <c r="BZ53" s="356">
        <v>111.78462491884648</v>
      </c>
    </row>
    <row r="54" spans="1:78" s="52" customFormat="1" ht="24.75" customHeight="1" x14ac:dyDescent="0.2">
      <c r="A54" s="45"/>
      <c r="B54" s="263" t="s">
        <v>502</v>
      </c>
      <c r="C54" s="120"/>
      <c r="D54" s="355">
        <v>0</v>
      </c>
      <c r="E54" s="355">
        <v>0</v>
      </c>
      <c r="F54" s="355">
        <v>0</v>
      </c>
      <c r="G54" s="355">
        <v>0</v>
      </c>
      <c r="H54" s="355">
        <v>0</v>
      </c>
      <c r="I54" s="355">
        <v>0</v>
      </c>
      <c r="J54" s="355">
        <v>0</v>
      </c>
      <c r="K54" s="355">
        <v>0</v>
      </c>
      <c r="L54" s="355">
        <v>0</v>
      </c>
      <c r="M54" s="355">
        <v>0</v>
      </c>
      <c r="N54" s="355">
        <v>0</v>
      </c>
      <c r="O54" s="355">
        <v>0</v>
      </c>
      <c r="P54" s="355">
        <v>0</v>
      </c>
      <c r="Q54" s="355">
        <v>0</v>
      </c>
      <c r="R54" s="355">
        <v>0</v>
      </c>
      <c r="S54" s="355">
        <v>0</v>
      </c>
      <c r="T54" s="355">
        <v>0</v>
      </c>
      <c r="U54" s="355">
        <v>0</v>
      </c>
      <c r="V54" s="355">
        <v>0</v>
      </c>
      <c r="W54" s="355">
        <v>0</v>
      </c>
      <c r="X54" s="355">
        <v>0</v>
      </c>
      <c r="Y54" s="355">
        <v>0</v>
      </c>
      <c r="Z54" s="355">
        <v>0</v>
      </c>
      <c r="AA54" s="355">
        <v>0</v>
      </c>
      <c r="AB54" s="355">
        <v>0</v>
      </c>
      <c r="AC54" s="355">
        <v>0</v>
      </c>
      <c r="AD54" s="355">
        <v>0</v>
      </c>
      <c r="AE54" s="355">
        <v>0</v>
      </c>
      <c r="AF54" s="355">
        <v>0</v>
      </c>
      <c r="AG54" s="355">
        <v>0</v>
      </c>
      <c r="AH54" s="355">
        <v>0</v>
      </c>
      <c r="AI54" s="355">
        <v>0</v>
      </c>
      <c r="AJ54" s="355">
        <v>0</v>
      </c>
      <c r="AK54" s="355">
        <v>0</v>
      </c>
      <c r="AL54" s="355">
        <v>0</v>
      </c>
      <c r="AM54" s="355">
        <v>0</v>
      </c>
      <c r="AN54" s="355">
        <v>0</v>
      </c>
      <c r="AO54" s="355">
        <v>0</v>
      </c>
      <c r="AP54" s="355">
        <v>0</v>
      </c>
      <c r="AQ54" s="355">
        <v>0</v>
      </c>
      <c r="AR54" s="355">
        <v>0</v>
      </c>
      <c r="AS54" s="355">
        <v>0</v>
      </c>
      <c r="AT54" s="355">
        <v>0</v>
      </c>
      <c r="AU54" s="355">
        <v>0</v>
      </c>
      <c r="AV54" s="355">
        <v>0</v>
      </c>
      <c r="AW54" s="355">
        <v>0</v>
      </c>
      <c r="AX54" s="355">
        <v>0</v>
      </c>
      <c r="AY54" s="355">
        <v>0</v>
      </c>
      <c r="AZ54" s="355">
        <v>0</v>
      </c>
      <c r="BA54" s="355">
        <v>0</v>
      </c>
      <c r="BB54" s="355">
        <v>0</v>
      </c>
      <c r="BC54" s="363">
        <v>0</v>
      </c>
      <c r="BD54" s="355">
        <v>0</v>
      </c>
      <c r="BE54" s="355">
        <v>0</v>
      </c>
      <c r="BF54" s="355">
        <v>0</v>
      </c>
      <c r="BG54" s="355">
        <v>0</v>
      </c>
      <c r="BH54" s="355">
        <v>4209.3466401070973</v>
      </c>
      <c r="BI54" s="355">
        <v>3161.1626596282126</v>
      </c>
      <c r="BJ54" s="355">
        <v>2487.5629469012806</v>
      </c>
      <c r="BK54" s="355">
        <v>2057.299382310925</v>
      </c>
      <c r="BL54" s="355">
        <v>1679.9180883423837</v>
      </c>
      <c r="BM54" s="355">
        <v>997.56371743589921</v>
      </c>
      <c r="BN54" s="355">
        <v>707.36826910775915</v>
      </c>
      <c r="BO54" s="355">
        <v>496.72203896408985</v>
      </c>
      <c r="BP54" s="355">
        <v>315.31388950825442</v>
      </c>
      <c r="BQ54" s="355">
        <v>182.6272714824357</v>
      </c>
      <c r="BR54" s="355">
        <v>124.9346075785197</v>
      </c>
      <c r="BS54" s="355">
        <v>83.317973511396048</v>
      </c>
      <c r="BT54" s="355">
        <v>60.097017521270629</v>
      </c>
      <c r="BU54" s="355">
        <v>42.607802019297836</v>
      </c>
      <c r="BV54" s="355">
        <v>32.205552370357005</v>
      </c>
      <c r="BW54" s="355">
        <v>24.783343287271574</v>
      </c>
      <c r="BX54" s="363">
        <v>19.02214546459836</v>
      </c>
      <c r="BY54" s="363">
        <v>15.087371772069901</v>
      </c>
      <c r="BZ54" s="356">
        <v>11.810956120887504</v>
      </c>
    </row>
    <row r="55" spans="1:78" s="52" customFormat="1" x14ac:dyDescent="0.2">
      <c r="A55" s="45"/>
      <c r="B55" s="409" t="s">
        <v>499</v>
      </c>
      <c r="C55" s="407"/>
      <c r="D55" s="355">
        <v>0</v>
      </c>
      <c r="E55" s="355">
        <v>0</v>
      </c>
      <c r="F55" s="355">
        <v>0</v>
      </c>
      <c r="G55" s="355">
        <v>0</v>
      </c>
      <c r="H55" s="355">
        <v>0</v>
      </c>
      <c r="I55" s="355">
        <v>0</v>
      </c>
      <c r="J55" s="355">
        <v>0</v>
      </c>
      <c r="K55" s="355">
        <v>0</v>
      </c>
      <c r="L55" s="355">
        <v>0</v>
      </c>
      <c r="M55" s="355">
        <v>0</v>
      </c>
      <c r="N55" s="355">
        <v>0</v>
      </c>
      <c r="O55" s="355">
        <v>0</v>
      </c>
      <c r="P55" s="355">
        <v>0</v>
      </c>
      <c r="Q55" s="355">
        <v>0</v>
      </c>
      <c r="R55" s="355">
        <v>0</v>
      </c>
      <c r="S55" s="355">
        <v>0</v>
      </c>
      <c r="T55" s="355">
        <v>0</v>
      </c>
      <c r="U55" s="355">
        <v>0</v>
      </c>
      <c r="V55" s="355">
        <v>0</v>
      </c>
      <c r="W55" s="355">
        <v>0</v>
      </c>
      <c r="X55" s="355">
        <v>0</v>
      </c>
      <c r="Y55" s="355">
        <v>0</v>
      </c>
      <c r="Z55" s="355">
        <v>0</v>
      </c>
      <c r="AA55" s="355">
        <v>0</v>
      </c>
      <c r="AB55" s="355">
        <v>0</v>
      </c>
      <c r="AC55" s="355">
        <v>0</v>
      </c>
      <c r="AD55" s="355">
        <v>0</v>
      </c>
      <c r="AE55" s="355">
        <v>0</v>
      </c>
      <c r="AF55" s="355">
        <v>0</v>
      </c>
      <c r="AG55" s="355">
        <v>0</v>
      </c>
      <c r="AH55" s="355">
        <v>0</v>
      </c>
      <c r="AI55" s="355">
        <v>0</v>
      </c>
      <c r="AJ55" s="355">
        <v>0</v>
      </c>
      <c r="AK55" s="355">
        <v>0</v>
      </c>
      <c r="AL55" s="355">
        <v>0</v>
      </c>
      <c r="AM55" s="355">
        <v>0</v>
      </c>
      <c r="AN55" s="355">
        <v>0</v>
      </c>
      <c r="AO55" s="355">
        <v>0</v>
      </c>
      <c r="AP55" s="355">
        <v>0</v>
      </c>
      <c r="AQ55" s="355">
        <v>0</v>
      </c>
      <c r="AR55" s="355">
        <v>0</v>
      </c>
      <c r="AS55" s="355">
        <v>0</v>
      </c>
      <c r="AT55" s="355">
        <v>0</v>
      </c>
      <c r="AU55" s="355">
        <v>0</v>
      </c>
      <c r="AV55" s="355">
        <v>0</v>
      </c>
      <c r="AW55" s="355">
        <v>0</v>
      </c>
      <c r="AX55" s="355">
        <v>0</v>
      </c>
      <c r="AY55" s="355">
        <v>0</v>
      </c>
      <c r="AZ55" s="355">
        <v>0</v>
      </c>
      <c r="BA55" s="355">
        <v>0</v>
      </c>
      <c r="BB55" s="355">
        <v>0</v>
      </c>
      <c r="BC55" s="363">
        <v>0</v>
      </c>
      <c r="BD55" s="355" t="s">
        <v>406</v>
      </c>
      <c r="BE55" s="355" t="s">
        <v>406</v>
      </c>
      <c r="BF55" s="355" t="s">
        <v>406</v>
      </c>
      <c r="BG55" s="355" t="s">
        <v>406</v>
      </c>
      <c r="BH55" s="355">
        <v>979.5974221317756</v>
      </c>
      <c r="BI55" s="355">
        <v>728.15402234818168</v>
      </c>
      <c r="BJ55" s="355">
        <v>574.70862013578289</v>
      </c>
      <c r="BK55" s="355">
        <v>490.13809418218904</v>
      </c>
      <c r="BL55" s="355">
        <v>417.75020243034129</v>
      </c>
      <c r="BM55" s="355">
        <v>292.86921818009233</v>
      </c>
      <c r="BN55" s="355">
        <v>229.68035705764558</v>
      </c>
      <c r="BO55" s="355">
        <v>170.58512901859822</v>
      </c>
      <c r="BP55" s="355">
        <v>82.279681925136302</v>
      </c>
      <c r="BQ55" s="355">
        <v>21.810230809102489</v>
      </c>
      <c r="BR55" s="355">
        <v>6.423431827606124</v>
      </c>
      <c r="BS55" s="355">
        <v>2.1338726501250398</v>
      </c>
      <c r="BT55" s="355">
        <v>0.53195099934950518</v>
      </c>
      <c r="BU55" s="355">
        <v>0</v>
      </c>
      <c r="BV55" s="355">
        <v>0</v>
      </c>
      <c r="BW55" s="355">
        <v>0</v>
      </c>
      <c r="BX55" s="363">
        <v>0</v>
      </c>
      <c r="BY55" s="363">
        <v>0</v>
      </c>
      <c r="BZ55" s="356">
        <v>0</v>
      </c>
    </row>
    <row r="56" spans="1:78" s="52" customFormat="1" x14ac:dyDescent="0.2">
      <c r="A56" s="45"/>
      <c r="B56" s="452" t="s">
        <v>500</v>
      </c>
      <c r="C56" s="263"/>
      <c r="D56" s="355">
        <v>0</v>
      </c>
      <c r="E56" s="355">
        <v>0</v>
      </c>
      <c r="F56" s="355">
        <v>0</v>
      </c>
      <c r="G56" s="355">
        <v>0</v>
      </c>
      <c r="H56" s="355">
        <v>0</v>
      </c>
      <c r="I56" s="355">
        <v>0</v>
      </c>
      <c r="J56" s="355">
        <v>0</v>
      </c>
      <c r="K56" s="355">
        <v>0</v>
      </c>
      <c r="L56" s="355">
        <v>0</v>
      </c>
      <c r="M56" s="355">
        <v>0</v>
      </c>
      <c r="N56" s="355">
        <v>0</v>
      </c>
      <c r="O56" s="355">
        <v>0</v>
      </c>
      <c r="P56" s="355">
        <v>0</v>
      </c>
      <c r="Q56" s="355">
        <v>0</v>
      </c>
      <c r="R56" s="355">
        <v>0</v>
      </c>
      <c r="S56" s="355">
        <v>0</v>
      </c>
      <c r="T56" s="355">
        <v>0</v>
      </c>
      <c r="U56" s="355">
        <v>0</v>
      </c>
      <c r="V56" s="355">
        <v>0</v>
      </c>
      <c r="W56" s="355">
        <v>0</v>
      </c>
      <c r="X56" s="355">
        <v>0</v>
      </c>
      <c r="Y56" s="355">
        <v>0</v>
      </c>
      <c r="Z56" s="355">
        <v>0</v>
      </c>
      <c r="AA56" s="355">
        <v>0</v>
      </c>
      <c r="AB56" s="355">
        <v>0</v>
      </c>
      <c r="AC56" s="355">
        <v>0</v>
      </c>
      <c r="AD56" s="355">
        <v>0</v>
      </c>
      <c r="AE56" s="355">
        <v>0</v>
      </c>
      <c r="AF56" s="355">
        <v>0</v>
      </c>
      <c r="AG56" s="355">
        <v>0</v>
      </c>
      <c r="AH56" s="355">
        <v>0</v>
      </c>
      <c r="AI56" s="355">
        <v>0</v>
      </c>
      <c r="AJ56" s="355">
        <v>0</v>
      </c>
      <c r="AK56" s="355">
        <v>0</v>
      </c>
      <c r="AL56" s="355">
        <v>0</v>
      </c>
      <c r="AM56" s="355">
        <v>0</v>
      </c>
      <c r="AN56" s="355">
        <v>0</v>
      </c>
      <c r="AO56" s="355">
        <v>0</v>
      </c>
      <c r="AP56" s="355">
        <v>0</v>
      </c>
      <c r="AQ56" s="355">
        <v>0</v>
      </c>
      <c r="AR56" s="355">
        <v>0</v>
      </c>
      <c r="AS56" s="355">
        <v>0</v>
      </c>
      <c r="AT56" s="355">
        <v>0</v>
      </c>
      <c r="AU56" s="355">
        <v>0</v>
      </c>
      <c r="AV56" s="355">
        <v>0</v>
      </c>
      <c r="AW56" s="355">
        <v>0</v>
      </c>
      <c r="AX56" s="355">
        <v>0</v>
      </c>
      <c r="AY56" s="355">
        <v>0</v>
      </c>
      <c r="AZ56" s="355">
        <v>0</v>
      </c>
      <c r="BA56" s="355">
        <v>0</v>
      </c>
      <c r="BB56" s="355">
        <v>0</v>
      </c>
      <c r="BC56" s="363">
        <v>0</v>
      </c>
      <c r="BD56" s="355" t="s">
        <v>406</v>
      </c>
      <c r="BE56" s="355" t="s">
        <v>406</v>
      </c>
      <c r="BF56" s="355" t="s">
        <v>406</v>
      </c>
      <c r="BG56" s="355" t="s">
        <v>406</v>
      </c>
      <c r="BH56" s="355">
        <v>3055.6832687768092</v>
      </c>
      <c r="BI56" s="355">
        <v>2299.3680191132121</v>
      </c>
      <c r="BJ56" s="355">
        <v>1805.7052619944197</v>
      </c>
      <c r="BK56" s="355">
        <v>1468.3095263597991</v>
      </c>
      <c r="BL56" s="355">
        <v>1176.227339907196</v>
      </c>
      <c r="BM56" s="355">
        <v>652.27549657175598</v>
      </c>
      <c r="BN56" s="355">
        <v>430.73596353067074</v>
      </c>
      <c r="BO56" s="355">
        <v>283.93228621086701</v>
      </c>
      <c r="BP56" s="355">
        <v>196.07235173543557</v>
      </c>
      <c r="BQ56" s="355">
        <v>134.03717718639041</v>
      </c>
      <c r="BR56" s="355">
        <v>97.924415928030626</v>
      </c>
      <c r="BS56" s="355">
        <v>65.166711837305911</v>
      </c>
      <c r="BT56" s="355">
        <v>46.756796260259414</v>
      </c>
      <c r="BU56" s="355">
        <v>32.822764531472657</v>
      </c>
      <c r="BV56" s="355">
        <v>24.662860433263344</v>
      </c>
      <c r="BW56" s="355">
        <v>19.064521549775343</v>
      </c>
      <c r="BX56" s="363">
        <v>14.66693268958957</v>
      </c>
      <c r="BY56" s="363">
        <v>11.731717973590435</v>
      </c>
      <c r="BZ56" s="356">
        <v>9.1428835513171194</v>
      </c>
    </row>
    <row r="57" spans="1:78" s="52" customFormat="1" x14ac:dyDescent="0.2">
      <c r="A57" s="45"/>
      <c r="B57" s="409" t="s">
        <v>362</v>
      </c>
      <c r="C57" s="407"/>
      <c r="D57" s="355">
        <v>0</v>
      </c>
      <c r="E57" s="355">
        <v>0</v>
      </c>
      <c r="F57" s="355">
        <v>0</v>
      </c>
      <c r="G57" s="355">
        <v>0</v>
      </c>
      <c r="H57" s="355">
        <v>0</v>
      </c>
      <c r="I57" s="355">
        <v>0</v>
      </c>
      <c r="J57" s="355">
        <v>0</v>
      </c>
      <c r="K57" s="355">
        <v>0</v>
      </c>
      <c r="L57" s="355">
        <v>0</v>
      </c>
      <c r="M57" s="355">
        <v>0</v>
      </c>
      <c r="N57" s="355">
        <v>0</v>
      </c>
      <c r="O57" s="355">
        <v>0</v>
      </c>
      <c r="P57" s="355">
        <v>0</v>
      </c>
      <c r="Q57" s="355">
        <v>0</v>
      </c>
      <c r="R57" s="355">
        <v>0</v>
      </c>
      <c r="S57" s="355">
        <v>0</v>
      </c>
      <c r="T57" s="355">
        <v>0</v>
      </c>
      <c r="U57" s="355">
        <v>0</v>
      </c>
      <c r="V57" s="355">
        <v>0</v>
      </c>
      <c r="W57" s="355">
        <v>0</v>
      </c>
      <c r="X57" s="355">
        <v>0</v>
      </c>
      <c r="Y57" s="355">
        <v>0</v>
      </c>
      <c r="Z57" s="355">
        <v>0</v>
      </c>
      <c r="AA57" s="355">
        <v>0</v>
      </c>
      <c r="AB57" s="355">
        <v>0</v>
      </c>
      <c r="AC57" s="355">
        <v>0</v>
      </c>
      <c r="AD57" s="355">
        <v>0</v>
      </c>
      <c r="AE57" s="355">
        <v>0</v>
      </c>
      <c r="AF57" s="355">
        <v>0</v>
      </c>
      <c r="AG57" s="355">
        <v>0</v>
      </c>
      <c r="AH57" s="355">
        <v>0</v>
      </c>
      <c r="AI57" s="355">
        <v>0</v>
      </c>
      <c r="AJ57" s="355">
        <v>0</v>
      </c>
      <c r="AK57" s="355">
        <v>0</v>
      </c>
      <c r="AL57" s="355">
        <v>0</v>
      </c>
      <c r="AM57" s="355">
        <v>0</v>
      </c>
      <c r="AN57" s="355">
        <v>0</v>
      </c>
      <c r="AO57" s="355">
        <v>0</v>
      </c>
      <c r="AP57" s="355">
        <v>0</v>
      </c>
      <c r="AQ57" s="355">
        <v>0</v>
      </c>
      <c r="AR57" s="355">
        <v>0</v>
      </c>
      <c r="AS57" s="355">
        <v>0</v>
      </c>
      <c r="AT57" s="355">
        <v>0</v>
      </c>
      <c r="AU57" s="355">
        <v>0</v>
      </c>
      <c r="AV57" s="355">
        <v>0</v>
      </c>
      <c r="AW57" s="355">
        <v>0</v>
      </c>
      <c r="AX57" s="355">
        <v>0</v>
      </c>
      <c r="AY57" s="355">
        <v>0</v>
      </c>
      <c r="AZ57" s="355">
        <v>0</v>
      </c>
      <c r="BA57" s="355">
        <v>0</v>
      </c>
      <c r="BB57" s="355">
        <v>0</v>
      </c>
      <c r="BC57" s="363">
        <v>0</v>
      </c>
      <c r="BD57" s="355" t="s">
        <v>406</v>
      </c>
      <c r="BE57" s="355" t="s">
        <v>406</v>
      </c>
      <c r="BF57" s="355" t="s">
        <v>406</v>
      </c>
      <c r="BG57" s="355" t="s">
        <v>406</v>
      </c>
      <c r="BH57" s="355">
        <v>139.76098110829483</v>
      </c>
      <c r="BI57" s="355">
        <v>106.16310788952909</v>
      </c>
      <c r="BJ57" s="355">
        <v>85.232210613357623</v>
      </c>
      <c r="BK57" s="355">
        <v>81.080825479236367</v>
      </c>
      <c r="BL57" s="355">
        <v>69.04078379548497</v>
      </c>
      <c r="BM57" s="355">
        <v>43.101195738261275</v>
      </c>
      <c r="BN57" s="355">
        <v>38.978528393617758</v>
      </c>
      <c r="BO57" s="355">
        <v>36.167921633572583</v>
      </c>
      <c r="BP57" s="355">
        <v>31.725162675334637</v>
      </c>
      <c r="BQ57" s="355">
        <v>25.298679810313967</v>
      </c>
      <c r="BR57" s="355">
        <v>18.317028385742617</v>
      </c>
      <c r="BS57" s="355">
        <v>14.162943966060748</v>
      </c>
      <c r="BT57" s="355">
        <v>11.672379414361112</v>
      </c>
      <c r="BU57" s="355">
        <v>8.8089259207278001</v>
      </c>
      <c r="BV57" s="355">
        <v>6.5996046863252777</v>
      </c>
      <c r="BW57" s="355">
        <v>4.8854120602215998</v>
      </c>
      <c r="BX57" s="363">
        <v>3.6026316264549321</v>
      </c>
      <c r="BY57" s="363">
        <v>2.6499352012523802</v>
      </c>
      <c r="BZ57" s="356">
        <v>1.9691221442716638</v>
      </c>
    </row>
    <row r="58" spans="1:78" s="52" customFormat="1" x14ac:dyDescent="0.2">
      <c r="A58" s="45"/>
      <c r="B58" s="409" t="s">
        <v>501</v>
      </c>
      <c r="C58" s="407"/>
      <c r="D58" s="355">
        <v>0</v>
      </c>
      <c r="E58" s="355">
        <v>0</v>
      </c>
      <c r="F58" s="355">
        <v>0</v>
      </c>
      <c r="G58" s="355">
        <v>0</v>
      </c>
      <c r="H58" s="355">
        <v>0</v>
      </c>
      <c r="I58" s="355">
        <v>0</v>
      </c>
      <c r="J58" s="355">
        <v>0</v>
      </c>
      <c r="K58" s="355">
        <v>0</v>
      </c>
      <c r="L58" s="355">
        <v>0</v>
      </c>
      <c r="M58" s="355">
        <v>0</v>
      </c>
      <c r="N58" s="355">
        <v>0</v>
      </c>
      <c r="O58" s="355">
        <v>0</v>
      </c>
      <c r="P58" s="355">
        <v>0</v>
      </c>
      <c r="Q58" s="355">
        <v>0</v>
      </c>
      <c r="R58" s="355">
        <v>0</v>
      </c>
      <c r="S58" s="355">
        <v>0</v>
      </c>
      <c r="T58" s="355">
        <v>0</v>
      </c>
      <c r="U58" s="355">
        <v>0</v>
      </c>
      <c r="V58" s="355">
        <v>0</v>
      </c>
      <c r="W58" s="355">
        <v>0</v>
      </c>
      <c r="X58" s="355">
        <v>0</v>
      </c>
      <c r="Y58" s="355">
        <v>0</v>
      </c>
      <c r="Z58" s="355">
        <v>0</v>
      </c>
      <c r="AA58" s="355">
        <v>0</v>
      </c>
      <c r="AB58" s="355">
        <v>0</v>
      </c>
      <c r="AC58" s="355">
        <v>0</v>
      </c>
      <c r="AD58" s="355">
        <v>0</v>
      </c>
      <c r="AE58" s="355">
        <v>0</v>
      </c>
      <c r="AF58" s="355">
        <v>0</v>
      </c>
      <c r="AG58" s="355">
        <v>0</v>
      </c>
      <c r="AH58" s="355">
        <v>0</v>
      </c>
      <c r="AI58" s="355">
        <v>0</v>
      </c>
      <c r="AJ58" s="355">
        <v>0</v>
      </c>
      <c r="AK58" s="355">
        <v>0</v>
      </c>
      <c r="AL58" s="355">
        <v>0</v>
      </c>
      <c r="AM58" s="355">
        <v>0</v>
      </c>
      <c r="AN58" s="355">
        <v>0</v>
      </c>
      <c r="AO58" s="355">
        <v>0</v>
      </c>
      <c r="AP58" s="355">
        <v>0</v>
      </c>
      <c r="AQ58" s="355">
        <v>0</v>
      </c>
      <c r="AR58" s="355">
        <v>0</v>
      </c>
      <c r="AS58" s="355">
        <v>0</v>
      </c>
      <c r="AT58" s="355">
        <v>0</v>
      </c>
      <c r="AU58" s="355">
        <v>0</v>
      </c>
      <c r="AV58" s="355">
        <v>0</v>
      </c>
      <c r="AW58" s="355">
        <v>0</v>
      </c>
      <c r="AX58" s="355">
        <v>0</v>
      </c>
      <c r="AY58" s="355">
        <v>0</v>
      </c>
      <c r="AZ58" s="355">
        <v>0</v>
      </c>
      <c r="BA58" s="355">
        <v>0</v>
      </c>
      <c r="BB58" s="355">
        <v>0</v>
      </c>
      <c r="BC58" s="363">
        <v>0</v>
      </c>
      <c r="BD58" s="355" t="s">
        <v>406</v>
      </c>
      <c r="BE58" s="355" t="s">
        <v>406</v>
      </c>
      <c r="BF58" s="355" t="s">
        <v>406</v>
      </c>
      <c r="BG58" s="355" t="s">
        <v>406</v>
      </c>
      <c r="BH58" s="355">
        <v>34.30496809021782</v>
      </c>
      <c r="BI58" s="355">
        <v>27.47751027728988</v>
      </c>
      <c r="BJ58" s="355">
        <v>21.916854157720532</v>
      </c>
      <c r="BK58" s="355">
        <v>17.770936289700732</v>
      </c>
      <c r="BL58" s="355">
        <v>16.899762209361413</v>
      </c>
      <c r="BM58" s="355">
        <v>9.3178069457897514</v>
      </c>
      <c r="BN58" s="355">
        <v>7.973420125825033</v>
      </c>
      <c r="BO58" s="355">
        <v>6.0367021010519997</v>
      </c>
      <c r="BP58" s="355">
        <v>5.2366931723479926</v>
      </c>
      <c r="BQ58" s="355">
        <v>1.4811836766288533</v>
      </c>
      <c r="BR58" s="355">
        <v>2.2697314371403379</v>
      </c>
      <c r="BS58" s="355">
        <v>1.8544450579043479</v>
      </c>
      <c r="BT58" s="355">
        <v>1.1358908473006017</v>
      </c>
      <c r="BU58" s="355">
        <v>0.97611156709737834</v>
      </c>
      <c r="BV58" s="355">
        <v>0.94308725076837985</v>
      </c>
      <c r="BW58" s="355">
        <v>0.83340967727463167</v>
      </c>
      <c r="BX58" s="363">
        <v>0.75258114855385472</v>
      </c>
      <c r="BY58" s="363">
        <v>0.70571859722708685</v>
      </c>
      <c r="BZ58" s="356">
        <v>0.69895042529871909</v>
      </c>
    </row>
    <row r="59" spans="1:78" s="52" customFormat="1" ht="24.75" customHeight="1" x14ac:dyDescent="0.2">
      <c r="A59" s="45"/>
      <c r="B59" s="120" t="s">
        <v>503</v>
      </c>
      <c r="C59" s="120"/>
      <c r="D59" s="355">
        <v>0</v>
      </c>
      <c r="E59" s="355">
        <v>0</v>
      </c>
      <c r="F59" s="355">
        <v>0</v>
      </c>
      <c r="G59" s="355">
        <v>0</v>
      </c>
      <c r="H59" s="355">
        <v>0</v>
      </c>
      <c r="I59" s="355">
        <v>0</v>
      </c>
      <c r="J59" s="355">
        <v>0</v>
      </c>
      <c r="K59" s="355">
        <v>0</v>
      </c>
      <c r="L59" s="355">
        <v>0</v>
      </c>
      <c r="M59" s="355">
        <v>0</v>
      </c>
      <c r="N59" s="355">
        <v>0</v>
      </c>
      <c r="O59" s="355">
        <v>0</v>
      </c>
      <c r="P59" s="355">
        <v>0</v>
      </c>
      <c r="Q59" s="355">
        <v>0</v>
      </c>
      <c r="R59" s="355">
        <v>0</v>
      </c>
      <c r="S59" s="355">
        <v>0</v>
      </c>
      <c r="T59" s="355">
        <v>0</v>
      </c>
      <c r="U59" s="355">
        <v>0</v>
      </c>
      <c r="V59" s="355">
        <v>0</v>
      </c>
      <c r="W59" s="355">
        <v>0</v>
      </c>
      <c r="X59" s="355">
        <v>0</v>
      </c>
      <c r="Y59" s="355">
        <v>0</v>
      </c>
      <c r="Z59" s="355">
        <v>0</v>
      </c>
      <c r="AA59" s="355">
        <v>0</v>
      </c>
      <c r="AB59" s="355">
        <v>0</v>
      </c>
      <c r="AC59" s="355">
        <v>0</v>
      </c>
      <c r="AD59" s="355">
        <v>0</v>
      </c>
      <c r="AE59" s="355">
        <v>0</v>
      </c>
      <c r="AF59" s="355">
        <v>0</v>
      </c>
      <c r="AG59" s="355">
        <v>0</v>
      </c>
      <c r="AH59" s="355">
        <v>0</v>
      </c>
      <c r="AI59" s="355">
        <v>0</v>
      </c>
      <c r="AJ59" s="355">
        <v>0</v>
      </c>
      <c r="AK59" s="355">
        <v>0</v>
      </c>
      <c r="AL59" s="355">
        <v>0</v>
      </c>
      <c r="AM59" s="355">
        <v>0</v>
      </c>
      <c r="AN59" s="355">
        <v>0</v>
      </c>
      <c r="AO59" s="355">
        <v>0</v>
      </c>
      <c r="AP59" s="355">
        <v>0</v>
      </c>
      <c r="AQ59" s="355">
        <v>0</v>
      </c>
      <c r="AR59" s="355">
        <v>0</v>
      </c>
      <c r="AS59" s="355">
        <v>0</v>
      </c>
      <c r="AT59" s="355">
        <v>0</v>
      </c>
      <c r="AU59" s="355">
        <v>0</v>
      </c>
      <c r="AV59" s="355">
        <v>0</v>
      </c>
      <c r="AW59" s="355">
        <v>0</v>
      </c>
      <c r="AX59" s="355">
        <v>0</v>
      </c>
      <c r="AY59" s="355">
        <v>0</v>
      </c>
      <c r="AZ59" s="355">
        <v>0</v>
      </c>
      <c r="BA59" s="355">
        <v>0</v>
      </c>
      <c r="BB59" s="355">
        <v>0</v>
      </c>
      <c r="BC59" s="363">
        <v>0</v>
      </c>
      <c r="BD59" s="355">
        <v>0</v>
      </c>
      <c r="BE59" s="355">
        <v>0</v>
      </c>
      <c r="BF59" s="355">
        <v>0</v>
      </c>
      <c r="BG59" s="355">
        <v>0</v>
      </c>
      <c r="BH59" s="355">
        <v>8668.985037890583</v>
      </c>
      <c r="BI59" s="355">
        <v>8289.5996940949299</v>
      </c>
      <c r="BJ59" s="355">
        <v>8237.8023506107656</v>
      </c>
      <c r="BK59" s="355">
        <v>8632.278566481069</v>
      </c>
      <c r="BL59" s="355">
        <v>8342.5729273220149</v>
      </c>
      <c r="BM59" s="355">
        <v>8527.6606214996027</v>
      </c>
      <c r="BN59" s="355">
        <v>8068.9934278050378</v>
      </c>
      <c r="BO59" s="355">
        <v>7208.8797257836759</v>
      </c>
      <c r="BP59" s="355">
        <v>5412.0816009835762</v>
      </c>
      <c r="BQ59" s="355">
        <v>3617.7090485258941</v>
      </c>
      <c r="BR59" s="355">
        <v>2900.3483564879211</v>
      </c>
      <c r="BS59" s="355">
        <v>2553.6925957927265</v>
      </c>
      <c r="BT59" s="355">
        <v>2206.7013271018195</v>
      </c>
      <c r="BU59" s="355">
        <v>2101.0181123873485</v>
      </c>
      <c r="BV59" s="355">
        <v>1957.2212160377874</v>
      </c>
      <c r="BW59" s="355">
        <v>2000.9218106470396</v>
      </c>
      <c r="BX59" s="363">
        <v>2043.5530641253001</v>
      </c>
      <c r="BY59" s="363">
        <v>2093.6651486258579</v>
      </c>
      <c r="BZ59" s="356">
        <v>2166.661666434326</v>
      </c>
    </row>
    <row r="60" spans="1:78" s="52" customFormat="1" x14ac:dyDescent="0.2">
      <c r="A60" s="45"/>
      <c r="B60" s="407" t="s">
        <v>499</v>
      </c>
      <c r="C60" s="407"/>
      <c r="D60" s="355" t="s">
        <v>406</v>
      </c>
      <c r="E60" s="355" t="s">
        <v>406</v>
      </c>
      <c r="F60" s="355" t="s">
        <v>406</v>
      </c>
      <c r="G60" s="355" t="s">
        <v>406</v>
      </c>
      <c r="H60" s="355" t="s">
        <v>406</v>
      </c>
      <c r="I60" s="355" t="s">
        <v>406</v>
      </c>
      <c r="J60" s="355" t="s">
        <v>406</v>
      </c>
      <c r="K60" s="355" t="s">
        <v>406</v>
      </c>
      <c r="L60" s="355" t="s">
        <v>406</v>
      </c>
      <c r="M60" s="355" t="s">
        <v>406</v>
      </c>
      <c r="N60" s="355" t="s">
        <v>406</v>
      </c>
      <c r="O60" s="355" t="s">
        <v>406</v>
      </c>
      <c r="P60" s="355" t="s">
        <v>406</v>
      </c>
      <c r="Q60" s="355" t="s">
        <v>406</v>
      </c>
      <c r="R60" s="355" t="s">
        <v>406</v>
      </c>
      <c r="S60" s="355" t="s">
        <v>406</v>
      </c>
      <c r="T60" s="355" t="s">
        <v>406</v>
      </c>
      <c r="U60" s="355" t="s">
        <v>406</v>
      </c>
      <c r="V60" s="355" t="s">
        <v>406</v>
      </c>
      <c r="W60" s="355" t="s">
        <v>406</v>
      </c>
      <c r="X60" s="355" t="s">
        <v>406</v>
      </c>
      <c r="Y60" s="355" t="s">
        <v>406</v>
      </c>
      <c r="Z60" s="355" t="s">
        <v>406</v>
      </c>
      <c r="AA60" s="355" t="s">
        <v>406</v>
      </c>
      <c r="AB60" s="355" t="s">
        <v>406</v>
      </c>
      <c r="AC60" s="355" t="s">
        <v>406</v>
      </c>
      <c r="AD60" s="355" t="s">
        <v>406</v>
      </c>
      <c r="AE60" s="355" t="s">
        <v>406</v>
      </c>
      <c r="AF60" s="355" t="s">
        <v>406</v>
      </c>
      <c r="AG60" s="355" t="s">
        <v>406</v>
      </c>
      <c r="AH60" s="355" t="s">
        <v>406</v>
      </c>
      <c r="AI60" s="355" t="s">
        <v>406</v>
      </c>
      <c r="AJ60" s="355" t="s">
        <v>406</v>
      </c>
      <c r="AK60" s="355" t="s">
        <v>406</v>
      </c>
      <c r="AL60" s="355" t="s">
        <v>406</v>
      </c>
      <c r="AM60" s="355" t="s">
        <v>406</v>
      </c>
      <c r="AN60" s="355" t="s">
        <v>406</v>
      </c>
      <c r="AO60" s="355" t="s">
        <v>406</v>
      </c>
      <c r="AP60" s="355" t="s">
        <v>406</v>
      </c>
      <c r="AQ60" s="355" t="s">
        <v>406</v>
      </c>
      <c r="AR60" s="355" t="s">
        <v>406</v>
      </c>
      <c r="AS60" s="355" t="s">
        <v>406</v>
      </c>
      <c r="AT60" s="355" t="s">
        <v>406</v>
      </c>
      <c r="AU60" s="355" t="s">
        <v>406</v>
      </c>
      <c r="AV60" s="355" t="s">
        <v>406</v>
      </c>
      <c r="AW60" s="355" t="s">
        <v>406</v>
      </c>
      <c r="AX60" s="355" t="s">
        <v>406</v>
      </c>
      <c r="AY60" s="355" t="s">
        <v>406</v>
      </c>
      <c r="AZ60" s="355" t="s">
        <v>406</v>
      </c>
      <c r="BA60" s="355" t="s">
        <v>406</v>
      </c>
      <c r="BB60" s="355" t="s">
        <v>406</v>
      </c>
      <c r="BC60" s="363" t="s">
        <v>406</v>
      </c>
      <c r="BD60" s="355" t="s">
        <v>406</v>
      </c>
      <c r="BE60" s="355" t="s">
        <v>406</v>
      </c>
      <c r="BF60" s="355" t="s">
        <v>406</v>
      </c>
      <c r="BG60" s="355" t="s">
        <v>406</v>
      </c>
      <c r="BH60" s="355">
        <v>5077.1349792707015</v>
      </c>
      <c r="BI60" s="355">
        <v>4943.6551362367809</v>
      </c>
      <c r="BJ60" s="355">
        <v>4975.8950161163066</v>
      </c>
      <c r="BK60" s="355">
        <v>5497.4302160487559</v>
      </c>
      <c r="BL60" s="355">
        <v>5466.3904487336522</v>
      </c>
      <c r="BM60" s="355">
        <v>5377.5204316344552</v>
      </c>
      <c r="BN60" s="355">
        <v>4948.0806033644631</v>
      </c>
      <c r="BO60" s="355">
        <v>4280.9353682386109</v>
      </c>
      <c r="BP60" s="355">
        <v>2603.3606366546924</v>
      </c>
      <c r="BQ60" s="355">
        <v>1030.0417412150207</v>
      </c>
      <c r="BR60" s="355">
        <v>474.3671573092173</v>
      </c>
      <c r="BS60" s="355">
        <v>239.41229674670359</v>
      </c>
      <c r="BT60" s="355">
        <v>91.896539073674418</v>
      </c>
      <c r="BU60" s="355">
        <v>20.258871925185844</v>
      </c>
      <c r="BV60" s="355">
        <v>0</v>
      </c>
      <c r="BW60" s="355">
        <v>0</v>
      </c>
      <c r="BX60" s="363">
        <v>0</v>
      </c>
      <c r="BY60" s="363">
        <v>0</v>
      </c>
      <c r="BZ60" s="356">
        <v>0</v>
      </c>
    </row>
    <row r="61" spans="1:78" s="52" customFormat="1" x14ac:dyDescent="0.2">
      <c r="A61" s="45"/>
      <c r="B61" s="263" t="s">
        <v>500</v>
      </c>
      <c r="C61" s="263"/>
      <c r="D61" s="355" t="s">
        <v>406</v>
      </c>
      <c r="E61" s="355" t="s">
        <v>406</v>
      </c>
      <c r="F61" s="355" t="s">
        <v>406</v>
      </c>
      <c r="G61" s="355" t="s">
        <v>406</v>
      </c>
      <c r="H61" s="355" t="s">
        <v>406</v>
      </c>
      <c r="I61" s="355" t="s">
        <v>406</v>
      </c>
      <c r="J61" s="355" t="s">
        <v>406</v>
      </c>
      <c r="K61" s="355" t="s">
        <v>406</v>
      </c>
      <c r="L61" s="355" t="s">
        <v>406</v>
      </c>
      <c r="M61" s="355" t="s">
        <v>406</v>
      </c>
      <c r="N61" s="355" t="s">
        <v>406</v>
      </c>
      <c r="O61" s="355" t="s">
        <v>406</v>
      </c>
      <c r="P61" s="355" t="s">
        <v>406</v>
      </c>
      <c r="Q61" s="355" t="s">
        <v>406</v>
      </c>
      <c r="R61" s="355" t="s">
        <v>406</v>
      </c>
      <c r="S61" s="355" t="s">
        <v>406</v>
      </c>
      <c r="T61" s="355" t="s">
        <v>406</v>
      </c>
      <c r="U61" s="355" t="s">
        <v>406</v>
      </c>
      <c r="V61" s="355" t="s">
        <v>406</v>
      </c>
      <c r="W61" s="355" t="s">
        <v>406</v>
      </c>
      <c r="X61" s="355" t="s">
        <v>406</v>
      </c>
      <c r="Y61" s="355" t="s">
        <v>406</v>
      </c>
      <c r="Z61" s="355" t="s">
        <v>406</v>
      </c>
      <c r="AA61" s="355" t="s">
        <v>406</v>
      </c>
      <c r="AB61" s="355" t="s">
        <v>406</v>
      </c>
      <c r="AC61" s="355" t="s">
        <v>406</v>
      </c>
      <c r="AD61" s="355" t="s">
        <v>406</v>
      </c>
      <c r="AE61" s="355" t="s">
        <v>406</v>
      </c>
      <c r="AF61" s="355" t="s">
        <v>406</v>
      </c>
      <c r="AG61" s="355" t="s">
        <v>406</v>
      </c>
      <c r="AH61" s="355" t="s">
        <v>406</v>
      </c>
      <c r="AI61" s="355" t="s">
        <v>406</v>
      </c>
      <c r="AJ61" s="355" t="s">
        <v>406</v>
      </c>
      <c r="AK61" s="355" t="s">
        <v>406</v>
      </c>
      <c r="AL61" s="355" t="s">
        <v>406</v>
      </c>
      <c r="AM61" s="355" t="s">
        <v>406</v>
      </c>
      <c r="AN61" s="355" t="s">
        <v>406</v>
      </c>
      <c r="AO61" s="355" t="s">
        <v>406</v>
      </c>
      <c r="AP61" s="355" t="s">
        <v>406</v>
      </c>
      <c r="AQ61" s="355" t="s">
        <v>406</v>
      </c>
      <c r="AR61" s="355" t="s">
        <v>406</v>
      </c>
      <c r="AS61" s="355" t="s">
        <v>406</v>
      </c>
      <c r="AT61" s="355" t="s">
        <v>406</v>
      </c>
      <c r="AU61" s="355" t="s">
        <v>406</v>
      </c>
      <c r="AV61" s="355" t="s">
        <v>406</v>
      </c>
      <c r="AW61" s="355" t="s">
        <v>406</v>
      </c>
      <c r="AX61" s="355" t="s">
        <v>406</v>
      </c>
      <c r="AY61" s="355" t="s">
        <v>406</v>
      </c>
      <c r="AZ61" s="355" t="s">
        <v>406</v>
      </c>
      <c r="BA61" s="355" t="s">
        <v>406</v>
      </c>
      <c r="BB61" s="355" t="s">
        <v>406</v>
      </c>
      <c r="BC61" s="363" t="s">
        <v>406</v>
      </c>
      <c r="BD61" s="355" t="s">
        <v>406</v>
      </c>
      <c r="BE61" s="355" t="s">
        <v>406</v>
      </c>
      <c r="BF61" s="355" t="s">
        <v>406</v>
      </c>
      <c r="BG61" s="355" t="s">
        <v>406</v>
      </c>
      <c r="BH61" s="355">
        <v>2847.1006041250862</v>
      </c>
      <c r="BI61" s="355">
        <v>2635.1099584143035</v>
      </c>
      <c r="BJ61" s="355">
        <v>2568.117558580846</v>
      </c>
      <c r="BK61" s="355">
        <v>2540.5867205929062</v>
      </c>
      <c r="BL61" s="355">
        <v>2356.6488185019175</v>
      </c>
      <c r="BM61" s="355">
        <v>2580.893990267049</v>
      </c>
      <c r="BN61" s="355">
        <v>2458.3833933494534</v>
      </c>
      <c r="BO61" s="355">
        <v>2253.7474292074025</v>
      </c>
      <c r="BP61" s="355">
        <v>2080.7820469670319</v>
      </c>
      <c r="BQ61" s="355">
        <v>1835.2019516347839</v>
      </c>
      <c r="BR61" s="355">
        <v>1678.3118467019028</v>
      </c>
      <c r="BS61" s="355">
        <v>1553.6583922577397</v>
      </c>
      <c r="BT61" s="355">
        <v>1378.2794977615597</v>
      </c>
      <c r="BU61" s="355">
        <v>1317.1804022871468</v>
      </c>
      <c r="BV61" s="355">
        <v>1091.5967600442625</v>
      </c>
      <c r="BW61" s="355">
        <v>1082.4239537820572</v>
      </c>
      <c r="BX61" s="363">
        <v>1078.9163870584525</v>
      </c>
      <c r="BY61" s="363">
        <v>1080.1696791128672</v>
      </c>
      <c r="BZ61" s="356">
        <v>1095.9639288912686</v>
      </c>
    </row>
    <row r="62" spans="1:78" s="52" customFormat="1" x14ac:dyDescent="0.2">
      <c r="A62" s="45"/>
      <c r="B62" s="407" t="s">
        <v>362</v>
      </c>
      <c r="C62" s="407"/>
      <c r="D62" s="355" t="s">
        <v>406</v>
      </c>
      <c r="E62" s="355" t="s">
        <v>406</v>
      </c>
      <c r="F62" s="355" t="s">
        <v>406</v>
      </c>
      <c r="G62" s="355" t="s">
        <v>406</v>
      </c>
      <c r="H62" s="355" t="s">
        <v>406</v>
      </c>
      <c r="I62" s="355" t="s">
        <v>406</v>
      </c>
      <c r="J62" s="355" t="s">
        <v>406</v>
      </c>
      <c r="K62" s="355" t="s">
        <v>406</v>
      </c>
      <c r="L62" s="355" t="s">
        <v>406</v>
      </c>
      <c r="M62" s="355" t="s">
        <v>406</v>
      </c>
      <c r="N62" s="355" t="s">
        <v>406</v>
      </c>
      <c r="O62" s="355" t="s">
        <v>406</v>
      </c>
      <c r="P62" s="355" t="s">
        <v>406</v>
      </c>
      <c r="Q62" s="355" t="s">
        <v>406</v>
      </c>
      <c r="R62" s="355" t="s">
        <v>406</v>
      </c>
      <c r="S62" s="355" t="s">
        <v>406</v>
      </c>
      <c r="T62" s="355" t="s">
        <v>406</v>
      </c>
      <c r="U62" s="355" t="s">
        <v>406</v>
      </c>
      <c r="V62" s="355" t="s">
        <v>406</v>
      </c>
      <c r="W62" s="355" t="s">
        <v>406</v>
      </c>
      <c r="X62" s="355" t="s">
        <v>406</v>
      </c>
      <c r="Y62" s="355" t="s">
        <v>406</v>
      </c>
      <c r="Z62" s="355" t="s">
        <v>406</v>
      </c>
      <c r="AA62" s="355" t="s">
        <v>406</v>
      </c>
      <c r="AB62" s="355" t="s">
        <v>406</v>
      </c>
      <c r="AC62" s="355" t="s">
        <v>406</v>
      </c>
      <c r="AD62" s="355" t="s">
        <v>406</v>
      </c>
      <c r="AE62" s="355" t="s">
        <v>406</v>
      </c>
      <c r="AF62" s="355" t="s">
        <v>406</v>
      </c>
      <c r="AG62" s="355" t="s">
        <v>406</v>
      </c>
      <c r="AH62" s="355" t="s">
        <v>406</v>
      </c>
      <c r="AI62" s="355" t="s">
        <v>406</v>
      </c>
      <c r="AJ62" s="355" t="s">
        <v>406</v>
      </c>
      <c r="AK62" s="355" t="s">
        <v>406</v>
      </c>
      <c r="AL62" s="355" t="s">
        <v>406</v>
      </c>
      <c r="AM62" s="355" t="s">
        <v>406</v>
      </c>
      <c r="AN62" s="355" t="s">
        <v>406</v>
      </c>
      <c r="AO62" s="355" t="s">
        <v>406</v>
      </c>
      <c r="AP62" s="355" t="s">
        <v>406</v>
      </c>
      <c r="AQ62" s="355" t="s">
        <v>406</v>
      </c>
      <c r="AR62" s="355" t="s">
        <v>406</v>
      </c>
      <c r="AS62" s="355" t="s">
        <v>406</v>
      </c>
      <c r="AT62" s="355" t="s">
        <v>406</v>
      </c>
      <c r="AU62" s="355" t="s">
        <v>406</v>
      </c>
      <c r="AV62" s="355" t="s">
        <v>406</v>
      </c>
      <c r="AW62" s="355" t="s">
        <v>406</v>
      </c>
      <c r="AX62" s="355" t="s">
        <v>406</v>
      </c>
      <c r="AY62" s="355" t="s">
        <v>406</v>
      </c>
      <c r="AZ62" s="355" t="s">
        <v>406</v>
      </c>
      <c r="BA62" s="355" t="s">
        <v>406</v>
      </c>
      <c r="BB62" s="355" t="s">
        <v>406</v>
      </c>
      <c r="BC62" s="363" t="s">
        <v>406</v>
      </c>
      <c r="BD62" s="355" t="s">
        <v>406</v>
      </c>
      <c r="BE62" s="355" t="s">
        <v>406</v>
      </c>
      <c r="BF62" s="355" t="s">
        <v>406</v>
      </c>
      <c r="BG62" s="355" t="s">
        <v>406</v>
      </c>
      <c r="BH62" s="355">
        <v>281.7769199440005</v>
      </c>
      <c r="BI62" s="355">
        <v>264.64870763044496</v>
      </c>
      <c r="BJ62" s="355">
        <v>267.25604993142053</v>
      </c>
      <c r="BK62" s="355">
        <v>254.85979090620563</v>
      </c>
      <c r="BL62" s="355">
        <v>250.56924574214784</v>
      </c>
      <c r="BM62" s="355">
        <v>303.02579144852677</v>
      </c>
      <c r="BN62" s="355">
        <v>394.72854575027122</v>
      </c>
      <c r="BO62" s="355">
        <v>438.11947630249199</v>
      </c>
      <c r="BP62" s="355">
        <v>516.55310281264792</v>
      </c>
      <c r="BQ62" s="355">
        <v>566.39833915068141</v>
      </c>
      <c r="BR62" s="355">
        <v>593.85404866496583</v>
      </c>
      <c r="BS62" s="355">
        <v>632.12069149434967</v>
      </c>
      <c r="BT62" s="355">
        <v>627.07199599565013</v>
      </c>
      <c r="BU62" s="355">
        <v>663.28316439624166</v>
      </c>
      <c r="BV62" s="355">
        <v>754.77788120026662</v>
      </c>
      <c r="BW62" s="355">
        <v>808.83413731348219</v>
      </c>
      <c r="BX62" s="363">
        <v>854.77763140915295</v>
      </c>
      <c r="BY62" s="363">
        <v>903.46974664738241</v>
      </c>
      <c r="BZ62" s="356">
        <v>959.61206304951008</v>
      </c>
    </row>
    <row r="63" spans="1:78" s="52" customFormat="1" x14ac:dyDescent="0.2">
      <c r="A63" s="45"/>
      <c r="B63" s="407" t="s">
        <v>501</v>
      </c>
      <c r="C63" s="407"/>
      <c r="D63" s="355" t="s">
        <v>406</v>
      </c>
      <c r="E63" s="355" t="s">
        <v>406</v>
      </c>
      <c r="F63" s="355" t="s">
        <v>406</v>
      </c>
      <c r="G63" s="355" t="s">
        <v>406</v>
      </c>
      <c r="H63" s="355" t="s">
        <v>406</v>
      </c>
      <c r="I63" s="355" t="s">
        <v>406</v>
      </c>
      <c r="J63" s="355" t="s">
        <v>406</v>
      </c>
      <c r="K63" s="355" t="s">
        <v>406</v>
      </c>
      <c r="L63" s="355" t="s">
        <v>406</v>
      </c>
      <c r="M63" s="355" t="s">
        <v>406</v>
      </c>
      <c r="N63" s="355" t="s">
        <v>406</v>
      </c>
      <c r="O63" s="355" t="s">
        <v>406</v>
      </c>
      <c r="P63" s="355" t="s">
        <v>406</v>
      </c>
      <c r="Q63" s="355" t="s">
        <v>406</v>
      </c>
      <c r="R63" s="355" t="s">
        <v>406</v>
      </c>
      <c r="S63" s="355" t="s">
        <v>406</v>
      </c>
      <c r="T63" s="355" t="s">
        <v>406</v>
      </c>
      <c r="U63" s="355" t="s">
        <v>406</v>
      </c>
      <c r="V63" s="355" t="s">
        <v>406</v>
      </c>
      <c r="W63" s="355" t="s">
        <v>406</v>
      </c>
      <c r="X63" s="355" t="s">
        <v>406</v>
      </c>
      <c r="Y63" s="355" t="s">
        <v>406</v>
      </c>
      <c r="Z63" s="355" t="s">
        <v>406</v>
      </c>
      <c r="AA63" s="355" t="s">
        <v>406</v>
      </c>
      <c r="AB63" s="355" t="s">
        <v>406</v>
      </c>
      <c r="AC63" s="355" t="s">
        <v>406</v>
      </c>
      <c r="AD63" s="355" t="s">
        <v>406</v>
      </c>
      <c r="AE63" s="355" t="s">
        <v>406</v>
      </c>
      <c r="AF63" s="355" t="s">
        <v>406</v>
      </c>
      <c r="AG63" s="355" t="s">
        <v>406</v>
      </c>
      <c r="AH63" s="355" t="s">
        <v>406</v>
      </c>
      <c r="AI63" s="355" t="s">
        <v>406</v>
      </c>
      <c r="AJ63" s="355" t="s">
        <v>406</v>
      </c>
      <c r="AK63" s="355" t="s">
        <v>406</v>
      </c>
      <c r="AL63" s="355" t="s">
        <v>406</v>
      </c>
      <c r="AM63" s="355" t="s">
        <v>406</v>
      </c>
      <c r="AN63" s="355" t="s">
        <v>406</v>
      </c>
      <c r="AO63" s="355" t="s">
        <v>406</v>
      </c>
      <c r="AP63" s="355" t="s">
        <v>406</v>
      </c>
      <c r="AQ63" s="355" t="s">
        <v>406</v>
      </c>
      <c r="AR63" s="355" t="s">
        <v>406</v>
      </c>
      <c r="AS63" s="355" t="s">
        <v>406</v>
      </c>
      <c r="AT63" s="355" t="s">
        <v>406</v>
      </c>
      <c r="AU63" s="355" t="s">
        <v>406</v>
      </c>
      <c r="AV63" s="355" t="s">
        <v>406</v>
      </c>
      <c r="AW63" s="355" t="s">
        <v>406</v>
      </c>
      <c r="AX63" s="355" t="s">
        <v>406</v>
      </c>
      <c r="AY63" s="355" t="s">
        <v>406</v>
      </c>
      <c r="AZ63" s="355" t="s">
        <v>406</v>
      </c>
      <c r="BA63" s="355" t="s">
        <v>406</v>
      </c>
      <c r="BB63" s="355" t="s">
        <v>406</v>
      </c>
      <c r="BC63" s="363" t="s">
        <v>406</v>
      </c>
      <c r="BD63" s="355" t="s">
        <v>406</v>
      </c>
      <c r="BE63" s="355" t="s">
        <v>406</v>
      </c>
      <c r="BF63" s="355" t="s">
        <v>406</v>
      </c>
      <c r="BG63" s="355" t="s">
        <v>406</v>
      </c>
      <c r="BH63" s="355">
        <v>462.97253455079448</v>
      </c>
      <c r="BI63" s="355">
        <v>446.18589181340138</v>
      </c>
      <c r="BJ63" s="355">
        <v>426.53372598219244</v>
      </c>
      <c r="BK63" s="355">
        <v>339.40183893320108</v>
      </c>
      <c r="BL63" s="355">
        <v>268.96441434429653</v>
      </c>
      <c r="BM63" s="355">
        <v>266.22040814957177</v>
      </c>
      <c r="BN63" s="355">
        <v>267.80088534084985</v>
      </c>
      <c r="BO63" s="355">
        <v>236.07745203517067</v>
      </c>
      <c r="BP63" s="355">
        <v>211.38581454920447</v>
      </c>
      <c r="BQ63" s="355">
        <v>186.06701652540789</v>
      </c>
      <c r="BR63" s="355">
        <v>153.81530381183475</v>
      </c>
      <c r="BS63" s="355">
        <v>128.50121529393331</v>
      </c>
      <c r="BT63" s="355">
        <v>109.45329427093532</v>
      </c>
      <c r="BU63" s="355">
        <v>100.29567377877443</v>
      </c>
      <c r="BV63" s="355">
        <v>110.84657479325824</v>
      </c>
      <c r="BW63" s="355">
        <v>109.66371955150026</v>
      </c>
      <c r="BX63" s="363">
        <v>109.85904565769471</v>
      </c>
      <c r="BY63" s="363">
        <v>110.02572286560792</v>
      </c>
      <c r="BZ63" s="356">
        <v>111.08567449354776</v>
      </c>
    </row>
    <row r="64" spans="1:78" ht="24.75" customHeight="1" x14ac:dyDescent="0.2">
      <c r="A64" s="437"/>
      <c r="B64" s="120" t="s">
        <v>505</v>
      </c>
      <c r="C64" s="45"/>
      <c r="D64" s="355">
        <v>0</v>
      </c>
      <c r="E64" s="355">
        <v>0</v>
      </c>
      <c r="F64" s="355">
        <v>0</v>
      </c>
      <c r="G64" s="355">
        <v>0</v>
      </c>
      <c r="H64" s="355">
        <v>0</v>
      </c>
      <c r="I64" s="355">
        <v>0</v>
      </c>
      <c r="J64" s="355">
        <v>0</v>
      </c>
      <c r="K64" s="355">
        <v>0</v>
      </c>
      <c r="L64" s="355">
        <v>0</v>
      </c>
      <c r="M64" s="355">
        <v>0</v>
      </c>
      <c r="N64" s="355">
        <v>0</v>
      </c>
      <c r="O64" s="355">
        <v>0</v>
      </c>
      <c r="P64" s="355">
        <v>0</v>
      </c>
      <c r="Q64" s="355">
        <v>0</v>
      </c>
      <c r="R64" s="355">
        <v>0</v>
      </c>
      <c r="S64" s="355">
        <v>0</v>
      </c>
      <c r="T64" s="355">
        <v>0</v>
      </c>
      <c r="U64" s="355">
        <v>0</v>
      </c>
      <c r="V64" s="355">
        <v>0</v>
      </c>
      <c r="W64" s="355">
        <v>0</v>
      </c>
      <c r="X64" s="355">
        <v>0</v>
      </c>
      <c r="Y64" s="355">
        <v>0</v>
      </c>
      <c r="Z64" s="355">
        <v>0</v>
      </c>
      <c r="AA64" s="355">
        <v>0</v>
      </c>
      <c r="AB64" s="355">
        <v>0</v>
      </c>
      <c r="AC64" s="355">
        <v>0</v>
      </c>
      <c r="AD64" s="355">
        <v>0</v>
      </c>
      <c r="AE64" s="355">
        <v>0</v>
      </c>
      <c r="AF64" s="355">
        <v>0</v>
      </c>
      <c r="AG64" s="355">
        <v>0</v>
      </c>
      <c r="AH64" s="355">
        <v>4620.3617838205582</v>
      </c>
      <c r="AI64" s="355">
        <v>4154.3948674034073</v>
      </c>
      <c r="AJ64" s="355">
        <v>4763.8247453767817</v>
      </c>
      <c r="AK64" s="355">
        <v>6967.2602630172896</v>
      </c>
      <c r="AL64" s="355">
        <v>10271.118983016273</v>
      </c>
      <c r="AM64" s="355">
        <v>12305.624953901299</v>
      </c>
      <c r="AN64" s="355">
        <v>13340.025204886435</v>
      </c>
      <c r="AO64" s="355">
        <v>14523.293301551315</v>
      </c>
      <c r="AP64" s="355">
        <v>14937.66146763225</v>
      </c>
      <c r="AQ64" s="355">
        <v>13879.602618307707</v>
      </c>
      <c r="AR64" s="355">
        <v>11697.380056827136</v>
      </c>
      <c r="AS64" s="355">
        <v>10669.679296449092</v>
      </c>
      <c r="AT64" s="355">
        <v>11556.720486311764</v>
      </c>
      <c r="AU64" s="355">
        <v>14742.844774033829</v>
      </c>
      <c r="AV64" s="355">
        <v>17900.411430595028</v>
      </c>
      <c r="AW64" s="355">
        <v>19243.389779635883</v>
      </c>
      <c r="AX64" s="355">
        <v>19405.802836372946</v>
      </c>
      <c r="AY64" s="355">
        <v>19419.678055042441</v>
      </c>
      <c r="AZ64" s="355">
        <v>15559.093473006535</v>
      </c>
      <c r="BA64" s="355">
        <v>11903.301956418472</v>
      </c>
      <c r="BB64" s="355">
        <v>11706.040569488676</v>
      </c>
      <c r="BC64" s="363">
        <v>11839.551333560585</v>
      </c>
      <c r="BD64" s="355">
        <v>12612.039676283066</v>
      </c>
      <c r="BE64" s="355">
        <v>13271.559319963944</v>
      </c>
      <c r="BF64" s="355">
        <v>13154.782180764831</v>
      </c>
      <c r="BG64" s="355">
        <v>13652.560790337398</v>
      </c>
      <c r="BH64" s="355">
        <v>12713.067951979223</v>
      </c>
      <c r="BI64" s="355">
        <v>11347.786791788265</v>
      </c>
      <c r="BJ64" s="355">
        <v>10620.789364669656</v>
      </c>
      <c r="BK64" s="355">
        <v>10585.28927796236</v>
      </c>
      <c r="BL64" s="355">
        <v>9918.398163931668</v>
      </c>
      <c r="BM64" s="355">
        <v>9415.749369742256</v>
      </c>
      <c r="BN64" s="355">
        <v>0</v>
      </c>
      <c r="BO64" s="355">
        <v>0</v>
      </c>
      <c r="BP64" s="355">
        <v>0</v>
      </c>
      <c r="BQ64" s="355">
        <v>0</v>
      </c>
      <c r="BR64" s="355">
        <v>0</v>
      </c>
      <c r="BS64" s="355">
        <v>0</v>
      </c>
      <c r="BT64" s="355">
        <v>0</v>
      </c>
      <c r="BU64" s="355">
        <v>0</v>
      </c>
      <c r="BV64" s="355">
        <v>0</v>
      </c>
      <c r="BW64" s="355">
        <v>0</v>
      </c>
      <c r="BX64" s="363">
        <v>0</v>
      </c>
      <c r="BY64" s="363">
        <v>0</v>
      </c>
      <c r="BZ64" s="356">
        <v>0</v>
      </c>
    </row>
    <row r="65" spans="1:78" x14ac:dyDescent="0.2">
      <c r="A65" s="437"/>
      <c r="B65" s="120" t="s">
        <v>506</v>
      </c>
      <c r="C65" s="45"/>
      <c r="D65" s="355">
        <v>0</v>
      </c>
      <c r="E65" s="355">
        <v>0</v>
      </c>
      <c r="F65" s="355">
        <v>0</v>
      </c>
      <c r="G65" s="355">
        <v>0</v>
      </c>
      <c r="H65" s="355">
        <v>0</v>
      </c>
      <c r="I65" s="355">
        <v>0</v>
      </c>
      <c r="J65" s="355">
        <v>0</v>
      </c>
      <c r="K65" s="355">
        <v>0</v>
      </c>
      <c r="L65" s="355">
        <v>0</v>
      </c>
      <c r="M65" s="355">
        <v>0</v>
      </c>
      <c r="N65" s="355">
        <v>0</v>
      </c>
      <c r="O65" s="355">
        <v>0</v>
      </c>
      <c r="P65" s="355">
        <v>0</v>
      </c>
      <c r="Q65" s="355">
        <v>0</v>
      </c>
      <c r="R65" s="355">
        <v>0</v>
      </c>
      <c r="S65" s="355">
        <v>0</v>
      </c>
      <c r="T65" s="355">
        <v>0</v>
      </c>
      <c r="U65" s="355">
        <v>0</v>
      </c>
      <c r="V65" s="355">
        <v>0</v>
      </c>
      <c r="W65" s="355">
        <v>0</v>
      </c>
      <c r="X65" s="355">
        <v>0</v>
      </c>
      <c r="Y65" s="355">
        <v>0</v>
      </c>
      <c r="Z65" s="355">
        <v>0</v>
      </c>
      <c r="AA65" s="355">
        <v>0</v>
      </c>
      <c r="AB65" s="355">
        <v>0</v>
      </c>
      <c r="AC65" s="355">
        <v>0</v>
      </c>
      <c r="AD65" s="355">
        <v>0</v>
      </c>
      <c r="AE65" s="355">
        <v>0</v>
      </c>
      <c r="AF65" s="355">
        <v>0</v>
      </c>
      <c r="AG65" s="355">
        <v>0</v>
      </c>
      <c r="AH65" s="355">
        <v>0</v>
      </c>
      <c r="AI65" s="355">
        <v>0</v>
      </c>
      <c r="AJ65" s="355">
        <v>0</v>
      </c>
      <c r="AK65" s="355">
        <v>0</v>
      </c>
      <c r="AL65" s="355">
        <v>0</v>
      </c>
      <c r="AM65" s="355">
        <v>0</v>
      </c>
      <c r="AN65" s="355">
        <v>0</v>
      </c>
      <c r="AO65" s="355">
        <v>0</v>
      </c>
      <c r="AP65" s="355">
        <v>0</v>
      </c>
      <c r="AQ65" s="355">
        <v>0</v>
      </c>
      <c r="AR65" s="355">
        <v>0</v>
      </c>
      <c r="AS65" s="355">
        <v>0</v>
      </c>
      <c r="AT65" s="355">
        <v>0</v>
      </c>
      <c r="AU65" s="355">
        <v>0</v>
      </c>
      <c r="AV65" s="355">
        <v>0</v>
      </c>
      <c r="AW65" s="355">
        <v>0</v>
      </c>
      <c r="AX65" s="355">
        <v>0</v>
      </c>
      <c r="AY65" s="355">
        <v>0</v>
      </c>
      <c r="AZ65" s="355">
        <v>0</v>
      </c>
      <c r="BA65" s="355">
        <v>0</v>
      </c>
      <c r="BB65" s="355">
        <v>0</v>
      </c>
      <c r="BC65" s="363">
        <v>0</v>
      </c>
      <c r="BD65" s="355">
        <v>11876.511825154637</v>
      </c>
      <c r="BE65" s="355">
        <v>12489.04184510419</v>
      </c>
      <c r="BF65" s="355">
        <v>12407.035321902353</v>
      </c>
      <c r="BG65" s="355">
        <v>10305.900309572837</v>
      </c>
      <c r="BH65" s="355">
        <v>6821.5992765952033</v>
      </c>
      <c r="BI65" s="355">
        <v>5778.9531951381814</v>
      </c>
      <c r="BJ65" s="355">
        <v>5174.7616612599568</v>
      </c>
      <c r="BK65" s="355">
        <v>4702.0096385610495</v>
      </c>
      <c r="BL65" s="355">
        <v>4138.3503645004048</v>
      </c>
      <c r="BM65" s="355">
        <v>3854.8346891209544</v>
      </c>
      <c r="BN65" s="355">
        <v>3598.6007364906877</v>
      </c>
      <c r="BO65" s="355">
        <v>3254.0812674905569</v>
      </c>
      <c r="BP65" s="355">
        <v>3041.7551719120024</v>
      </c>
      <c r="BQ65" s="355">
        <v>2748.4843479842066</v>
      </c>
      <c r="BR65" s="355">
        <v>2544.4923749296172</v>
      </c>
      <c r="BS65" s="355">
        <v>2395.4643999072937</v>
      </c>
      <c r="BT65" s="355">
        <v>2174.3698545500661</v>
      </c>
      <c r="BU65" s="355">
        <v>2123.3670424814604</v>
      </c>
      <c r="BV65" s="355">
        <v>1989.4267684081449</v>
      </c>
      <c r="BW65" s="355">
        <v>2025.7051539343111</v>
      </c>
      <c r="BX65" s="363">
        <v>2062.5752095898988</v>
      </c>
      <c r="BY65" s="363">
        <v>2108.7525203979276</v>
      </c>
      <c r="BZ65" s="356">
        <v>2178.472622555214</v>
      </c>
    </row>
    <row r="66" spans="1:78" ht="24.75" customHeight="1" x14ac:dyDescent="0.2">
      <c r="A66" s="45"/>
      <c r="B66" s="120" t="s">
        <v>507</v>
      </c>
      <c r="C66" s="4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5"/>
      <c r="AK66" s="355"/>
      <c r="AL66" s="355"/>
      <c r="AM66" s="355"/>
      <c r="AN66" s="355"/>
      <c r="AO66" s="355"/>
      <c r="AP66" s="355"/>
      <c r="AQ66" s="355"/>
      <c r="AR66" s="355"/>
      <c r="AS66" s="355"/>
      <c r="AT66" s="355"/>
      <c r="AU66" s="355"/>
      <c r="AV66" s="355"/>
      <c r="AW66" s="355"/>
      <c r="AX66" s="355"/>
      <c r="AY66" s="355"/>
      <c r="AZ66" s="355"/>
      <c r="BA66" s="355"/>
      <c r="BB66" s="355"/>
      <c r="BC66" s="355"/>
      <c r="BD66" s="355"/>
      <c r="BE66" s="355"/>
      <c r="BF66" s="355"/>
      <c r="BG66" s="355"/>
      <c r="BH66" s="355"/>
      <c r="BI66" s="355"/>
      <c r="BJ66" s="355"/>
      <c r="BK66" s="355"/>
      <c r="BL66" s="355"/>
      <c r="BM66" s="355"/>
      <c r="BN66" s="355"/>
      <c r="BO66" s="355"/>
      <c r="BP66" s="355"/>
      <c r="BQ66" s="355"/>
      <c r="BR66" s="355"/>
      <c r="BS66" s="355"/>
      <c r="BT66" s="355"/>
      <c r="BU66" s="355"/>
      <c r="BV66" s="355"/>
      <c r="BW66" s="355"/>
      <c r="BX66" s="363"/>
      <c r="BY66" s="363"/>
      <c r="BZ66" s="356"/>
    </row>
    <row r="67" spans="1:78" x14ac:dyDescent="0.2">
      <c r="A67" s="437"/>
      <c r="B67" s="263" t="s">
        <v>508</v>
      </c>
      <c r="C67" s="120"/>
      <c r="D67" s="355">
        <v>0</v>
      </c>
      <c r="E67" s="355">
        <v>0</v>
      </c>
      <c r="F67" s="355">
        <v>0</v>
      </c>
      <c r="G67" s="355">
        <v>0</v>
      </c>
      <c r="H67" s="355">
        <v>0</v>
      </c>
      <c r="I67" s="355">
        <v>0</v>
      </c>
      <c r="J67" s="355">
        <v>0</v>
      </c>
      <c r="K67" s="355">
        <v>0</v>
      </c>
      <c r="L67" s="355">
        <v>0</v>
      </c>
      <c r="M67" s="355">
        <v>0</v>
      </c>
      <c r="N67" s="355">
        <v>0</v>
      </c>
      <c r="O67" s="355">
        <v>0</v>
      </c>
      <c r="P67" s="355">
        <v>0</v>
      </c>
      <c r="Q67" s="355">
        <v>0</v>
      </c>
      <c r="R67" s="355">
        <v>0</v>
      </c>
      <c r="S67" s="355">
        <v>0</v>
      </c>
      <c r="T67" s="355">
        <v>0</v>
      </c>
      <c r="U67" s="355">
        <v>0</v>
      </c>
      <c r="V67" s="355">
        <v>0</v>
      </c>
      <c r="W67" s="355">
        <v>0</v>
      </c>
      <c r="X67" s="355">
        <v>0</v>
      </c>
      <c r="Y67" s="355">
        <v>0</v>
      </c>
      <c r="Z67" s="355">
        <v>0</v>
      </c>
      <c r="AA67" s="355">
        <v>0</v>
      </c>
      <c r="AB67" s="355">
        <v>0</v>
      </c>
      <c r="AC67" s="355">
        <v>0</v>
      </c>
      <c r="AD67" s="355">
        <v>0</v>
      </c>
      <c r="AE67" s="355">
        <v>0</v>
      </c>
      <c r="AF67" s="355">
        <v>0</v>
      </c>
      <c r="AG67" s="355">
        <v>0</v>
      </c>
      <c r="AH67" s="355">
        <v>2379.4863186675875</v>
      </c>
      <c r="AI67" s="355">
        <v>2067.315428783998</v>
      </c>
      <c r="AJ67" s="355">
        <v>2634.0368021094459</v>
      </c>
      <c r="AK67" s="355">
        <v>4539.0518449979591</v>
      </c>
      <c r="AL67" s="355">
        <v>7182.2289374564898</v>
      </c>
      <c r="AM67" s="355">
        <v>8699.678852801504</v>
      </c>
      <c r="AN67" s="355">
        <v>9422.1348256440833</v>
      </c>
      <c r="AO67" s="355">
        <v>10074.264686870327</v>
      </c>
      <c r="AP67" s="355">
        <v>9953.84971932587</v>
      </c>
      <c r="AQ67" s="355">
        <v>8666.5961193914463</v>
      </c>
      <c r="AR67" s="355">
        <v>6218.3174359355144</v>
      </c>
      <c r="AS67" s="355">
        <v>4990.564662925789</v>
      </c>
      <c r="AT67" s="355">
        <v>5156.6437544990958</v>
      </c>
      <c r="AU67" s="355">
        <v>6966.6728755102213</v>
      </c>
      <c r="AV67" s="355">
        <v>8704.2503648684706</v>
      </c>
      <c r="AW67" s="355">
        <v>9070.9676214414885</v>
      </c>
      <c r="AX67" s="355">
        <v>8099.5238624396516</v>
      </c>
      <c r="AY67" s="355">
        <v>7314.6835780320689</v>
      </c>
      <c r="AZ67" s="355">
        <v>3452.9590456567585</v>
      </c>
      <c r="BA67" s="355">
        <v>0</v>
      </c>
      <c r="BB67" s="355">
        <v>0</v>
      </c>
      <c r="BC67" s="355">
        <v>0</v>
      </c>
      <c r="BD67" s="355">
        <v>0</v>
      </c>
      <c r="BE67" s="355">
        <v>0</v>
      </c>
      <c r="BF67" s="355">
        <v>0</v>
      </c>
      <c r="BG67" s="355">
        <v>0</v>
      </c>
      <c r="BH67" s="355">
        <v>0</v>
      </c>
      <c r="BI67" s="355">
        <v>0</v>
      </c>
      <c r="BJ67" s="355">
        <v>0</v>
      </c>
      <c r="BK67" s="355">
        <v>0</v>
      </c>
      <c r="BL67" s="355">
        <v>0</v>
      </c>
      <c r="BM67" s="355">
        <v>0</v>
      </c>
      <c r="BN67" s="355">
        <v>0</v>
      </c>
      <c r="BO67" s="355">
        <v>0</v>
      </c>
      <c r="BP67" s="355">
        <v>0</v>
      </c>
      <c r="BQ67" s="355">
        <v>0</v>
      </c>
      <c r="BR67" s="355">
        <v>0</v>
      </c>
      <c r="BS67" s="355">
        <v>0</v>
      </c>
      <c r="BT67" s="355">
        <v>0</v>
      </c>
      <c r="BU67" s="355">
        <v>0</v>
      </c>
      <c r="BV67" s="355">
        <v>0</v>
      </c>
      <c r="BW67" s="355">
        <v>0</v>
      </c>
      <c r="BX67" s="363">
        <v>0</v>
      </c>
      <c r="BY67" s="363">
        <v>0</v>
      </c>
      <c r="BZ67" s="356">
        <v>0</v>
      </c>
    </row>
    <row r="68" spans="1:78" x14ac:dyDescent="0.2">
      <c r="A68" s="437"/>
      <c r="B68" s="263" t="s">
        <v>509</v>
      </c>
      <c r="C68" s="120"/>
      <c r="D68" s="355">
        <v>0</v>
      </c>
      <c r="E68" s="355">
        <v>0</v>
      </c>
      <c r="F68" s="355">
        <v>0</v>
      </c>
      <c r="G68" s="355">
        <v>0</v>
      </c>
      <c r="H68" s="355">
        <v>0</v>
      </c>
      <c r="I68" s="355">
        <v>0</v>
      </c>
      <c r="J68" s="355">
        <v>0</v>
      </c>
      <c r="K68" s="355">
        <v>0</v>
      </c>
      <c r="L68" s="355">
        <v>0</v>
      </c>
      <c r="M68" s="355">
        <v>0</v>
      </c>
      <c r="N68" s="355">
        <v>0</v>
      </c>
      <c r="O68" s="355">
        <v>0</v>
      </c>
      <c r="P68" s="355">
        <v>0</v>
      </c>
      <c r="Q68" s="355">
        <v>0</v>
      </c>
      <c r="R68" s="355">
        <v>0</v>
      </c>
      <c r="S68" s="355">
        <v>0</v>
      </c>
      <c r="T68" s="355">
        <v>0</v>
      </c>
      <c r="U68" s="355">
        <v>0</v>
      </c>
      <c r="V68" s="355">
        <v>0</v>
      </c>
      <c r="W68" s="355">
        <v>0</v>
      </c>
      <c r="X68" s="355">
        <v>0</v>
      </c>
      <c r="Y68" s="355">
        <v>0</v>
      </c>
      <c r="Z68" s="355">
        <v>0</v>
      </c>
      <c r="AA68" s="355">
        <v>0</v>
      </c>
      <c r="AB68" s="355">
        <v>0</v>
      </c>
      <c r="AC68" s="355">
        <v>0</v>
      </c>
      <c r="AD68" s="355">
        <v>0</v>
      </c>
      <c r="AE68" s="355">
        <v>0</v>
      </c>
      <c r="AF68" s="355">
        <v>0</v>
      </c>
      <c r="AG68" s="355">
        <v>0</v>
      </c>
      <c r="AH68" s="355">
        <v>2592.0229607233332</v>
      </c>
      <c r="AI68" s="355">
        <v>2466.5484274593018</v>
      </c>
      <c r="AJ68" s="355">
        <v>2418.4040664203853</v>
      </c>
      <c r="AK68" s="355">
        <v>2774.1818877264914</v>
      </c>
      <c r="AL68" s="355">
        <v>2632.8310986157212</v>
      </c>
      <c r="AM68" s="355">
        <v>2631.00511820985</v>
      </c>
      <c r="AN68" s="355">
        <v>3003.4633532683147</v>
      </c>
      <c r="AO68" s="355">
        <v>3277.6024883007162</v>
      </c>
      <c r="AP68" s="355">
        <v>3347.0278807142799</v>
      </c>
      <c r="AQ68" s="355">
        <v>3423.1423568186037</v>
      </c>
      <c r="AR68" s="355">
        <v>3786.0812824050636</v>
      </c>
      <c r="AS68" s="355">
        <v>3888.6153598435258</v>
      </c>
      <c r="AT68" s="355">
        <v>4042.5460871378727</v>
      </c>
      <c r="AU68" s="355">
        <v>4574.7818549183785</v>
      </c>
      <c r="AV68" s="355">
        <v>6032.6167243408918</v>
      </c>
      <c r="AW68" s="355">
        <v>6228.0881054310657</v>
      </c>
      <c r="AX68" s="355">
        <v>6202.3944067186912</v>
      </c>
      <c r="AY68" s="355">
        <v>5896.6389698089743</v>
      </c>
      <c r="AZ68" s="355">
        <v>5584.1622548454998</v>
      </c>
      <c r="BA68" s="355">
        <v>5482.1069889711171</v>
      </c>
      <c r="BB68" s="355">
        <v>5184.2594152469719</v>
      </c>
      <c r="BC68" s="355">
        <v>5392.5559799020648</v>
      </c>
      <c r="BD68" s="355">
        <v>5721.8040798640632</v>
      </c>
      <c r="BE68" s="355">
        <v>6192.0738671678537</v>
      </c>
      <c r="BF68" s="355">
        <v>6047.7945238771417</v>
      </c>
      <c r="BG68" s="355">
        <v>3319.559310861981</v>
      </c>
      <c r="BH68" s="355">
        <v>165.26372601845739</v>
      </c>
      <c r="BI68" s="355">
        <v>102.97556193488023</v>
      </c>
      <c r="BJ68" s="355">
        <v>104.57593284238989</v>
      </c>
      <c r="BK68" s="355">
        <v>104.28867082963249</v>
      </c>
      <c r="BL68" s="355">
        <v>104.09285173272922</v>
      </c>
      <c r="BM68" s="355">
        <v>109.47496919324732</v>
      </c>
      <c r="BN68" s="355">
        <v>0</v>
      </c>
      <c r="BO68" s="355">
        <v>0</v>
      </c>
      <c r="BP68" s="355">
        <v>0</v>
      </c>
      <c r="BQ68" s="355">
        <v>0</v>
      </c>
      <c r="BR68" s="355">
        <v>0</v>
      </c>
      <c r="BS68" s="355">
        <v>0</v>
      </c>
      <c r="BT68" s="355">
        <v>0</v>
      </c>
      <c r="BU68" s="355">
        <v>0</v>
      </c>
      <c r="BV68" s="355">
        <v>0</v>
      </c>
      <c r="BW68" s="355">
        <v>0</v>
      </c>
      <c r="BX68" s="363">
        <v>0</v>
      </c>
      <c r="BY68" s="363">
        <v>0</v>
      </c>
      <c r="BZ68" s="356">
        <v>0</v>
      </c>
    </row>
    <row r="69" spans="1:78" s="52" customFormat="1" x14ac:dyDescent="0.2">
      <c r="A69" s="45"/>
      <c r="B69" s="263" t="s">
        <v>494</v>
      </c>
      <c r="C69" s="120"/>
      <c r="D69" s="355">
        <v>0</v>
      </c>
      <c r="E69" s="355">
        <v>0</v>
      </c>
      <c r="F69" s="355">
        <v>0</v>
      </c>
      <c r="G69" s="355">
        <v>0</v>
      </c>
      <c r="H69" s="355">
        <v>0</v>
      </c>
      <c r="I69" s="355">
        <v>0</v>
      </c>
      <c r="J69" s="355">
        <v>0</v>
      </c>
      <c r="K69" s="355">
        <v>0</v>
      </c>
      <c r="L69" s="355">
        <v>0</v>
      </c>
      <c r="M69" s="355">
        <v>0</v>
      </c>
      <c r="N69" s="355">
        <v>0</v>
      </c>
      <c r="O69" s="355">
        <v>0</v>
      </c>
      <c r="P69" s="355">
        <v>0</v>
      </c>
      <c r="Q69" s="355">
        <v>0</v>
      </c>
      <c r="R69" s="355">
        <v>0</v>
      </c>
      <c r="S69" s="355">
        <v>0</v>
      </c>
      <c r="T69" s="355">
        <v>0</v>
      </c>
      <c r="U69" s="355">
        <v>0</v>
      </c>
      <c r="V69" s="355">
        <v>0</v>
      </c>
      <c r="W69" s="355">
        <v>0</v>
      </c>
      <c r="X69" s="355">
        <v>0</v>
      </c>
      <c r="Y69" s="355">
        <v>0</v>
      </c>
      <c r="Z69" s="355">
        <v>0</v>
      </c>
      <c r="AA69" s="355">
        <v>0</v>
      </c>
      <c r="AB69" s="355">
        <v>0</v>
      </c>
      <c r="AC69" s="355">
        <v>0</v>
      </c>
      <c r="AD69" s="355">
        <v>0</v>
      </c>
      <c r="AE69" s="355">
        <v>0</v>
      </c>
      <c r="AF69" s="355">
        <v>0</v>
      </c>
      <c r="AG69" s="355">
        <v>0</v>
      </c>
      <c r="AH69" s="355">
        <v>457.41581659823527</v>
      </c>
      <c r="AI69" s="355">
        <v>442.71382031320803</v>
      </c>
      <c r="AJ69" s="355">
        <v>434.5828980810295</v>
      </c>
      <c r="AK69" s="355">
        <v>453.2927889438717</v>
      </c>
      <c r="AL69" s="355">
        <v>553.98571469278727</v>
      </c>
      <c r="AM69" s="355">
        <v>622.35958633796452</v>
      </c>
      <c r="AN69" s="355">
        <v>682.03120721820437</v>
      </c>
      <c r="AO69" s="355">
        <v>791.31030169769303</v>
      </c>
      <c r="AP69" s="355">
        <v>945.79937369978279</v>
      </c>
      <c r="AQ69" s="355">
        <v>976.48724155753064</v>
      </c>
      <c r="AR69" s="355">
        <v>1204.8628200991639</v>
      </c>
      <c r="AS69" s="355">
        <v>1335.3696399466953</v>
      </c>
      <c r="AT69" s="355">
        <v>1610.5736779830406</v>
      </c>
      <c r="AU69" s="355">
        <v>1874.3667498396546</v>
      </c>
      <c r="AV69" s="355">
        <v>2640.888008080562</v>
      </c>
      <c r="AW69" s="355">
        <v>3310.8952761545193</v>
      </c>
      <c r="AX69" s="355">
        <v>3864.5808434908854</v>
      </c>
      <c r="AY69" s="355">
        <v>4334.514962889416</v>
      </c>
      <c r="AZ69" s="355">
        <v>4405.8527882267244</v>
      </c>
      <c r="BA69" s="355">
        <v>4595.7870146079094</v>
      </c>
      <c r="BB69" s="355">
        <v>4864.8093324616511</v>
      </c>
      <c r="BC69" s="355">
        <v>5140.1141897823436</v>
      </c>
      <c r="BD69" s="355">
        <v>5521.9950485037307</v>
      </c>
      <c r="BE69" s="355">
        <v>5979.5060170689121</v>
      </c>
      <c r="BF69" s="355">
        <v>5861.6670385303432</v>
      </c>
      <c r="BG69" s="355">
        <v>6027.8063986409461</v>
      </c>
      <c r="BH69" s="355">
        <v>5982.7168994078611</v>
      </c>
      <c r="BI69" s="355">
        <v>5906.8439245626141</v>
      </c>
      <c r="BJ69" s="355">
        <v>5812.4031783693345</v>
      </c>
      <c r="BK69" s="355">
        <v>5978.2635734100968</v>
      </c>
      <c r="BL69" s="355">
        <v>5833.649658077652</v>
      </c>
      <c r="BM69" s="355">
        <v>5842.2443841659815</v>
      </c>
      <c r="BN69" s="355">
        <v>0</v>
      </c>
      <c r="BO69" s="355">
        <v>0</v>
      </c>
      <c r="BP69" s="355">
        <v>0</v>
      </c>
      <c r="BQ69" s="355">
        <v>0</v>
      </c>
      <c r="BR69" s="355">
        <v>0</v>
      </c>
      <c r="BS69" s="355">
        <v>0</v>
      </c>
      <c r="BT69" s="355">
        <v>0</v>
      </c>
      <c r="BU69" s="355">
        <v>0</v>
      </c>
      <c r="BV69" s="355">
        <v>0</v>
      </c>
      <c r="BW69" s="355">
        <v>0</v>
      </c>
      <c r="BX69" s="363">
        <v>0</v>
      </c>
      <c r="BY69" s="363">
        <v>0</v>
      </c>
      <c r="BZ69" s="356">
        <v>0</v>
      </c>
    </row>
    <row r="70" spans="1:78" s="52" customFormat="1" x14ac:dyDescent="0.2">
      <c r="A70" s="45"/>
      <c r="B70" s="263" t="s">
        <v>510</v>
      </c>
      <c r="C70" s="120"/>
      <c r="D70" s="355">
        <v>0</v>
      </c>
      <c r="E70" s="355">
        <v>0</v>
      </c>
      <c r="F70" s="355">
        <v>0</v>
      </c>
      <c r="G70" s="355">
        <v>0</v>
      </c>
      <c r="H70" s="355">
        <v>0</v>
      </c>
      <c r="I70" s="355">
        <v>0</v>
      </c>
      <c r="J70" s="355">
        <v>0</v>
      </c>
      <c r="K70" s="355">
        <v>0</v>
      </c>
      <c r="L70" s="355">
        <v>0</v>
      </c>
      <c r="M70" s="355">
        <v>0</v>
      </c>
      <c r="N70" s="355">
        <v>0</v>
      </c>
      <c r="O70" s="355">
        <v>0</v>
      </c>
      <c r="P70" s="355">
        <v>0</v>
      </c>
      <c r="Q70" s="355">
        <v>0</v>
      </c>
      <c r="R70" s="355">
        <v>0</v>
      </c>
      <c r="S70" s="355">
        <v>0</v>
      </c>
      <c r="T70" s="355">
        <v>0</v>
      </c>
      <c r="U70" s="355">
        <v>0</v>
      </c>
      <c r="V70" s="355">
        <v>0</v>
      </c>
      <c r="W70" s="355">
        <v>0</v>
      </c>
      <c r="X70" s="355">
        <v>0</v>
      </c>
      <c r="Y70" s="355">
        <v>0</v>
      </c>
      <c r="Z70" s="355">
        <v>0</v>
      </c>
      <c r="AA70" s="355">
        <v>0</v>
      </c>
      <c r="AB70" s="355">
        <v>0</v>
      </c>
      <c r="AC70" s="355">
        <v>0</v>
      </c>
      <c r="AD70" s="355">
        <v>0</v>
      </c>
      <c r="AE70" s="355">
        <v>0</v>
      </c>
      <c r="AF70" s="355">
        <v>0</v>
      </c>
      <c r="AG70" s="355">
        <v>0</v>
      </c>
      <c r="AH70" s="355">
        <v>1543.2008357960665</v>
      </c>
      <c r="AI70" s="355">
        <v>1403.2446983141861</v>
      </c>
      <c r="AJ70" s="355">
        <v>1446.3980424681592</v>
      </c>
      <c r="AK70" s="355">
        <v>1694.9547979701249</v>
      </c>
      <c r="AL70" s="355">
        <v>2182.3679669715862</v>
      </c>
      <c r="AM70" s="355">
        <v>2553.5440538158546</v>
      </c>
      <c r="AN70" s="355">
        <v>2743.2810779221109</v>
      </c>
      <c r="AO70" s="355">
        <v>3138.9438855863168</v>
      </c>
      <c r="AP70" s="355">
        <v>3404.4186194096551</v>
      </c>
      <c r="AQ70" s="355">
        <v>3470.9880568503759</v>
      </c>
      <c r="AR70" s="355">
        <v>3598.251337313096</v>
      </c>
      <c r="AS70" s="355">
        <v>3660.8855186038663</v>
      </c>
      <c r="AT70" s="355">
        <v>4009.7015017072004</v>
      </c>
      <c r="AU70" s="355">
        <v>4743.9724818950554</v>
      </c>
      <c r="AV70" s="355">
        <v>5579.5231935427564</v>
      </c>
      <c r="AW70" s="355">
        <v>5905.5367031695932</v>
      </c>
      <c r="AX70" s="355">
        <v>6330.5365940079164</v>
      </c>
      <c r="AY70" s="355">
        <v>6468.4066888465213</v>
      </c>
      <c r="AZ70" s="355">
        <v>6313.1040118345063</v>
      </c>
      <c r="BA70" s="355">
        <v>5965.9505159595565</v>
      </c>
      <c r="BB70" s="355">
        <v>5645.5281446499903</v>
      </c>
      <c r="BC70" s="355">
        <v>5652.1288940364675</v>
      </c>
      <c r="BD70" s="355">
        <v>6055.750642766996</v>
      </c>
      <c r="BE70" s="355">
        <v>6239.0044314754123</v>
      </c>
      <c r="BF70" s="355">
        <v>6239.3170087992103</v>
      </c>
      <c r="BG70" s="355">
        <v>6406.6065817830422</v>
      </c>
      <c r="BH70" s="355">
        <v>5716.9039785713239</v>
      </c>
      <c r="BI70" s="355">
        <v>4737.9896394902662</v>
      </c>
      <c r="BJ70" s="355">
        <v>4143.9158359355479</v>
      </c>
      <c r="BK70" s="355">
        <v>3922.7544501302536</v>
      </c>
      <c r="BL70" s="355">
        <v>3531.3487544446325</v>
      </c>
      <c r="BM70" s="355">
        <v>3164.5490414232399</v>
      </c>
      <c r="BN70" s="355">
        <v>0</v>
      </c>
      <c r="BO70" s="355">
        <v>0</v>
      </c>
      <c r="BP70" s="355">
        <v>0</v>
      </c>
      <c r="BQ70" s="355">
        <v>0</v>
      </c>
      <c r="BR70" s="355">
        <v>0</v>
      </c>
      <c r="BS70" s="355">
        <v>0</v>
      </c>
      <c r="BT70" s="355">
        <v>0</v>
      </c>
      <c r="BU70" s="355">
        <v>0</v>
      </c>
      <c r="BV70" s="355">
        <v>0</v>
      </c>
      <c r="BW70" s="355">
        <v>0</v>
      </c>
      <c r="BX70" s="363">
        <v>0</v>
      </c>
      <c r="BY70" s="363">
        <v>0</v>
      </c>
      <c r="BZ70" s="356">
        <v>0</v>
      </c>
    </row>
    <row r="71" spans="1:78" s="52" customFormat="1" x14ac:dyDescent="0.2">
      <c r="A71" s="45"/>
      <c r="B71" s="263" t="s">
        <v>511</v>
      </c>
      <c r="C71" s="120"/>
      <c r="D71" s="355">
        <v>0</v>
      </c>
      <c r="E71" s="355">
        <v>0</v>
      </c>
      <c r="F71" s="355">
        <v>0</v>
      </c>
      <c r="G71" s="355">
        <v>0</v>
      </c>
      <c r="H71" s="355">
        <v>0</v>
      </c>
      <c r="I71" s="355">
        <v>0</v>
      </c>
      <c r="J71" s="355">
        <v>0</v>
      </c>
      <c r="K71" s="355">
        <v>0</v>
      </c>
      <c r="L71" s="355">
        <v>0</v>
      </c>
      <c r="M71" s="355">
        <v>0</v>
      </c>
      <c r="N71" s="355">
        <v>0</v>
      </c>
      <c r="O71" s="355">
        <v>0</v>
      </c>
      <c r="P71" s="355">
        <v>0</v>
      </c>
      <c r="Q71" s="355">
        <v>0</v>
      </c>
      <c r="R71" s="355">
        <v>0</v>
      </c>
      <c r="S71" s="355">
        <v>0</v>
      </c>
      <c r="T71" s="355">
        <v>0</v>
      </c>
      <c r="U71" s="355">
        <v>0</v>
      </c>
      <c r="V71" s="355">
        <v>0</v>
      </c>
      <c r="W71" s="355">
        <v>0</v>
      </c>
      <c r="X71" s="355">
        <v>0</v>
      </c>
      <c r="Y71" s="355">
        <v>0</v>
      </c>
      <c r="Z71" s="355">
        <v>0</v>
      </c>
      <c r="AA71" s="355">
        <v>0</v>
      </c>
      <c r="AB71" s="355">
        <v>0</v>
      </c>
      <c r="AC71" s="355">
        <v>0</v>
      </c>
      <c r="AD71" s="355">
        <v>0</v>
      </c>
      <c r="AE71" s="355">
        <v>0</v>
      </c>
      <c r="AF71" s="355">
        <v>0</v>
      </c>
      <c r="AG71" s="355">
        <v>0</v>
      </c>
      <c r="AH71" s="355">
        <v>143.23121529843732</v>
      </c>
      <c r="AI71" s="355">
        <v>134.3952668807953</v>
      </c>
      <c r="AJ71" s="355">
        <v>136.01449481925351</v>
      </c>
      <c r="AK71" s="355">
        <v>141.09113298252961</v>
      </c>
      <c r="AL71" s="355">
        <v>170.67236664777789</v>
      </c>
      <c r="AM71" s="355">
        <v>192.31712539198904</v>
      </c>
      <c r="AN71" s="355">
        <v>209.66144518189247</v>
      </c>
      <c r="AO71" s="355">
        <v>241.45722196817823</v>
      </c>
      <c r="AP71" s="355">
        <v>291.54495257250585</v>
      </c>
      <c r="AQ71" s="355">
        <v>300.123027472025</v>
      </c>
      <c r="AR71" s="355">
        <v>371.6695478949963</v>
      </c>
      <c r="AS71" s="355">
        <v>375.57271123500806</v>
      </c>
      <c r="AT71" s="355">
        <v>286.88900979016694</v>
      </c>
      <c r="AU71" s="355">
        <v>446.19881036005938</v>
      </c>
      <c r="AV71" s="355">
        <v>432.05704543965078</v>
      </c>
      <c r="AW71" s="355">
        <v>417.41946175013993</v>
      </c>
      <c r="AX71" s="355">
        <v>445.37223631011011</v>
      </c>
      <c r="AY71" s="355">
        <v>552.05159079487305</v>
      </c>
      <c r="AZ71" s="355">
        <v>727.47801852115686</v>
      </c>
      <c r="BA71" s="355">
        <v>749.73951929740156</v>
      </c>
      <c r="BB71" s="355">
        <v>647.49523506262267</v>
      </c>
      <c r="BC71" s="355">
        <v>637.522486912516</v>
      </c>
      <c r="BD71" s="355">
        <v>625.97514719880348</v>
      </c>
      <c r="BE71" s="355">
        <v>603.19578242361843</v>
      </c>
      <c r="BF71" s="355">
        <v>575.91620466002223</v>
      </c>
      <c r="BG71" s="355">
        <v>578.09923420291966</v>
      </c>
      <c r="BH71" s="355">
        <v>522.63699893947182</v>
      </c>
      <c r="BI71" s="355">
        <v>385.44659507739095</v>
      </c>
      <c r="BJ71" s="355">
        <v>368.88738334536066</v>
      </c>
      <c r="BK71" s="355">
        <v>412.04906388328652</v>
      </c>
      <c r="BL71" s="355">
        <v>308.1274893584042</v>
      </c>
      <c r="BM71" s="355">
        <v>85.313148133264917</v>
      </c>
      <c r="BN71" s="355">
        <v>0</v>
      </c>
      <c r="BO71" s="355">
        <v>0</v>
      </c>
      <c r="BP71" s="355">
        <v>0</v>
      </c>
      <c r="BQ71" s="355">
        <v>0</v>
      </c>
      <c r="BR71" s="355">
        <v>0</v>
      </c>
      <c r="BS71" s="355">
        <v>0</v>
      </c>
      <c r="BT71" s="355">
        <v>0</v>
      </c>
      <c r="BU71" s="355">
        <v>0</v>
      </c>
      <c r="BV71" s="355">
        <v>0</v>
      </c>
      <c r="BW71" s="355">
        <v>0</v>
      </c>
      <c r="BX71" s="363">
        <v>0</v>
      </c>
      <c r="BY71" s="363">
        <v>0</v>
      </c>
      <c r="BZ71" s="356">
        <v>0</v>
      </c>
    </row>
    <row r="72" spans="1:78" s="52" customFormat="1" x14ac:dyDescent="0.2">
      <c r="A72" s="45"/>
      <c r="B72" s="407" t="s">
        <v>512</v>
      </c>
      <c r="C72" s="321"/>
      <c r="D72" s="355">
        <v>0</v>
      </c>
      <c r="E72" s="355">
        <v>0</v>
      </c>
      <c r="F72" s="355">
        <v>0</v>
      </c>
      <c r="G72" s="355">
        <v>0</v>
      </c>
      <c r="H72" s="355">
        <v>0</v>
      </c>
      <c r="I72" s="355">
        <v>0</v>
      </c>
      <c r="J72" s="355">
        <v>0</v>
      </c>
      <c r="K72" s="355">
        <v>0</v>
      </c>
      <c r="L72" s="355">
        <v>0</v>
      </c>
      <c r="M72" s="355">
        <v>0</v>
      </c>
      <c r="N72" s="355">
        <v>0</v>
      </c>
      <c r="O72" s="355">
        <v>0</v>
      </c>
      <c r="P72" s="355">
        <v>0</v>
      </c>
      <c r="Q72" s="355">
        <v>0</v>
      </c>
      <c r="R72" s="355">
        <v>0</v>
      </c>
      <c r="S72" s="355">
        <v>0</v>
      </c>
      <c r="T72" s="355">
        <v>0</v>
      </c>
      <c r="U72" s="355">
        <v>0</v>
      </c>
      <c r="V72" s="355">
        <v>0</v>
      </c>
      <c r="W72" s="355">
        <v>0</v>
      </c>
      <c r="X72" s="355">
        <v>0</v>
      </c>
      <c r="Y72" s="355">
        <v>0</v>
      </c>
      <c r="Z72" s="355">
        <v>0</v>
      </c>
      <c r="AA72" s="355">
        <v>0</v>
      </c>
      <c r="AB72" s="355">
        <v>0</v>
      </c>
      <c r="AC72" s="355">
        <v>0</v>
      </c>
      <c r="AD72" s="355">
        <v>0</v>
      </c>
      <c r="AE72" s="355">
        <v>0</v>
      </c>
      <c r="AF72" s="355">
        <v>0</v>
      </c>
      <c r="AG72" s="355">
        <v>0</v>
      </c>
      <c r="AH72" s="355">
        <v>97.027597460231732</v>
      </c>
      <c r="AI72" s="355">
        <v>106.72565311121978</v>
      </c>
      <c r="AJ72" s="355">
        <v>112.79250789889315</v>
      </c>
      <c r="AK72" s="355">
        <v>138.86969812280466</v>
      </c>
      <c r="AL72" s="355">
        <v>181.86399724763217</v>
      </c>
      <c r="AM72" s="355">
        <v>237.72533555398647</v>
      </c>
      <c r="AN72" s="355">
        <v>282.91664892014404</v>
      </c>
      <c r="AO72" s="355">
        <v>277.31720542879879</v>
      </c>
      <c r="AP72" s="355">
        <v>342.04880262443601</v>
      </c>
      <c r="AQ72" s="355">
        <v>465.40817303632861</v>
      </c>
      <c r="AR72" s="355">
        <v>304.27891558436511</v>
      </c>
      <c r="AS72" s="355">
        <v>307.28676373773385</v>
      </c>
      <c r="AT72" s="355">
        <v>492.91254233225987</v>
      </c>
      <c r="AU72" s="355">
        <v>711.63385642883804</v>
      </c>
      <c r="AV72" s="355">
        <v>543.69281866358767</v>
      </c>
      <c r="AW72" s="355">
        <v>538.57071712014294</v>
      </c>
      <c r="AX72" s="355">
        <v>665.78930012438354</v>
      </c>
      <c r="AY72" s="355">
        <v>750.02123447956228</v>
      </c>
      <c r="AZ72" s="355">
        <v>659.69960876738992</v>
      </c>
      <c r="BA72" s="355">
        <v>591.8249065536055</v>
      </c>
      <c r="BB72" s="355">
        <v>548.20785731441197</v>
      </c>
      <c r="BC72" s="355">
        <v>409.78576282925724</v>
      </c>
      <c r="BD72" s="355">
        <v>408.31883781353594</v>
      </c>
      <c r="BE72" s="355">
        <v>449.85308899600108</v>
      </c>
      <c r="BF72" s="355">
        <v>477.88192877525552</v>
      </c>
      <c r="BG72" s="355">
        <v>640.04857571049104</v>
      </c>
      <c r="BH72" s="355">
        <v>490.81007506056568</v>
      </c>
      <c r="BI72" s="355">
        <v>317.50663265799216</v>
      </c>
      <c r="BJ72" s="355">
        <v>295.58296701941333</v>
      </c>
      <c r="BK72" s="355">
        <v>272.22219053872328</v>
      </c>
      <c r="BL72" s="355">
        <v>245.27226205097929</v>
      </c>
      <c r="BM72" s="355">
        <v>323.64279601977051</v>
      </c>
      <c r="BN72" s="355">
        <v>0</v>
      </c>
      <c r="BO72" s="355">
        <v>0</v>
      </c>
      <c r="BP72" s="355">
        <v>0</v>
      </c>
      <c r="BQ72" s="355">
        <v>0</v>
      </c>
      <c r="BR72" s="355">
        <v>0</v>
      </c>
      <c r="BS72" s="355">
        <v>0</v>
      </c>
      <c r="BT72" s="355">
        <v>0</v>
      </c>
      <c r="BU72" s="355">
        <v>0</v>
      </c>
      <c r="BV72" s="355">
        <v>0</v>
      </c>
      <c r="BW72" s="355">
        <v>0</v>
      </c>
      <c r="BX72" s="363">
        <v>0</v>
      </c>
      <c r="BY72" s="363">
        <v>0</v>
      </c>
      <c r="BZ72" s="356">
        <v>0</v>
      </c>
    </row>
    <row r="73" spans="1:78" s="52" customFormat="1" ht="24.75" customHeight="1" x14ac:dyDescent="0.2">
      <c r="A73" s="45"/>
      <c r="B73" s="120" t="s">
        <v>502</v>
      </c>
      <c r="C73" s="236"/>
      <c r="D73" s="355">
        <v>0</v>
      </c>
      <c r="E73" s="355">
        <v>0</v>
      </c>
      <c r="F73" s="355">
        <v>0</v>
      </c>
      <c r="G73" s="355">
        <v>0</v>
      </c>
      <c r="H73" s="355">
        <v>0</v>
      </c>
      <c r="I73" s="355">
        <v>0</v>
      </c>
      <c r="J73" s="355">
        <v>0</v>
      </c>
      <c r="K73" s="355">
        <v>0</v>
      </c>
      <c r="L73" s="355">
        <v>0</v>
      </c>
      <c r="M73" s="355">
        <v>0</v>
      </c>
      <c r="N73" s="355">
        <v>0</v>
      </c>
      <c r="O73" s="355">
        <v>0</v>
      </c>
      <c r="P73" s="355">
        <v>0</v>
      </c>
      <c r="Q73" s="355">
        <v>0</v>
      </c>
      <c r="R73" s="355">
        <v>0</v>
      </c>
      <c r="S73" s="355">
        <v>0</v>
      </c>
      <c r="T73" s="355">
        <v>0</v>
      </c>
      <c r="U73" s="355">
        <v>0</v>
      </c>
      <c r="V73" s="355">
        <v>0</v>
      </c>
      <c r="W73" s="355">
        <v>0</v>
      </c>
      <c r="X73" s="355">
        <v>0</v>
      </c>
      <c r="Y73" s="355">
        <v>0</v>
      </c>
      <c r="Z73" s="355">
        <v>0</v>
      </c>
      <c r="AA73" s="355">
        <v>0</v>
      </c>
      <c r="AB73" s="355">
        <v>0</v>
      </c>
      <c r="AC73" s="355">
        <v>0</v>
      </c>
      <c r="AD73" s="355">
        <v>0</v>
      </c>
      <c r="AE73" s="355">
        <v>0</v>
      </c>
      <c r="AF73" s="355">
        <v>0</v>
      </c>
      <c r="AG73" s="355">
        <v>0</v>
      </c>
      <c r="AH73" s="355">
        <v>1328.3829538536552</v>
      </c>
      <c r="AI73" s="355">
        <v>1194.0642206938924</v>
      </c>
      <c r="AJ73" s="355">
        <v>1313.3216138490034</v>
      </c>
      <c r="AK73" s="355">
        <v>1694.1878941148593</v>
      </c>
      <c r="AL73" s="355">
        <v>2113.7257955199393</v>
      </c>
      <c r="AM73" s="355">
        <v>2358.4558670235529</v>
      </c>
      <c r="AN73" s="355">
        <v>2578.5089002825202</v>
      </c>
      <c r="AO73" s="355">
        <v>2802.146234120105</v>
      </c>
      <c r="AP73" s="355">
        <v>2859.3800620208958</v>
      </c>
      <c r="AQ73" s="355">
        <v>2808.3047400161413</v>
      </c>
      <c r="AR73" s="355">
        <v>2700.4507748268798</v>
      </c>
      <c r="AS73" s="355">
        <v>2688.2893058358873</v>
      </c>
      <c r="AT73" s="355">
        <v>2808.185967232725</v>
      </c>
      <c r="AU73" s="355">
        <v>3456.8898776377673</v>
      </c>
      <c r="AV73" s="355">
        <v>4189.4354941577476</v>
      </c>
      <c r="AW73" s="355">
        <v>4540.8242848011805</v>
      </c>
      <c r="AX73" s="355">
        <v>4353.5792437345717</v>
      </c>
      <c r="AY73" s="355">
        <v>4162.1505032909618</v>
      </c>
      <c r="AZ73" s="355">
        <v>3568.9493121743976</v>
      </c>
      <c r="BA73" s="355">
        <v>3130.4254830918317</v>
      </c>
      <c r="BB73" s="355">
        <v>3094.9799507171301</v>
      </c>
      <c r="BC73" s="355">
        <v>3400.1284875489027</v>
      </c>
      <c r="BD73" s="355">
        <v>4114.1992987088788</v>
      </c>
      <c r="BE73" s="355">
        <v>4589.6256079541272</v>
      </c>
      <c r="BF73" s="355">
        <v>4929.6903031517886</v>
      </c>
      <c r="BG73" s="355">
        <v>4953.1608379569425</v>
      </c>
      <c r="BH73" s="355">
        <v>4209.3466401070982</v>
      </c>
      <c r="BI73" s="355">
        <v>3161.1626596282122</v>
      </c>
      <c r="BJ73" s="355">
        <v>2487.5629469012806</v>
      </c>
      <c r="BK73" s="355">
        <v>2057.299382310925</v>
      </c>
      <c r="BL73" s="355">
        <v>1679.9180883423837</v>
      </c>
      <c r="BM73" s="355">
        <v>997.76400254378711</v>
      </c>
      <c r="BN73" s="355">
        <v>0</v>
      </c>
      <c r="BO73" s="355">
        <v>0</v>
      </c>
      <c r="BP73" s="355">
        <v>0</v>
      </c>
      <c r="BQ73" s="355">
        <v>0</v>
      </c>
      <c r="BR73" s="355">
        <v>0</v>
      </c>
      <c r="BS73" s="355">
        <v>0</v>
      </c>
      <c r="BT73" s="355">
        <v>0</v>
      </c>
      <c r="BU73" s="355">
        <v>0</v>
      </c>
      <c r="BV73" s="355">
        <v>0</v>
      </c>
      <c r="BW73" s="355">
        <v>0</v>
      </c>
      <c r="BX73" s="363">
        <v>0</v>
      </c>
      <c r="BY73" s="363">
        <v>0</v>
      </c>
      <c r="BZ73" s="356">
        <v>0</v>
      </c>
    </row>
    <row r="74" spans="1:78" s="52" customFormat="1" x14ac:dyDescent="0.2">
      <c r="A74" s="45"/>
      <c r="B74" s="263" t="s">
        <v>508</v>
      </c>
      <c r="C74" s="120"/>
      <c r="D74" s="355">
        <v>0</v>
      </c>
      <c r="E74" s="355">
        <v>0</v>
      </c>
      <c r="F74" s="355">
        <v>0</v>
      </c>
      <c r="G74" s="355">
        <v>0</v>
      </c>
      <c r="H74" s="355">
        <v>0</v>
      </c>
      <c r="I74" s="355">
        <v>0</v>
      </c>
      <c r="J74" s="355">
        <v>0</v>
      </c>
      <c r="K74" s="355">
        <v>0</v>
      </c>
      <c r="L74" s="355">
        <v>0</v>
      </c>
      <c r="M74" s="355">
        <v>0</v>
      </c>
      <c r="N74" s="355">
        <v>0</v>
      </c>
      <c r="O74" s="355">
        <v>0</v>
      </c>
      <c r="P74" s="355">
        <v>0</v>
      </c>
      <c r="Q74" s="355">
        <v>0</v>
      </c>
      <c r="R74" s="355">
        <v>0</v>
      </c>
      <c r="S74" s="355">
        <v>0</v>
      </c>
      <c r="T74" s="355">
        <v>0</v>
      </c>
      <c r="U74" s="355">
        <v>0</v>
      </c>
      <c r="V74" s="355">
        <v>0</v>
      </c>
      <c r="W74" s="355">
        <v>0</v>
      </c>
      <c r="X74" s="355">
        <v>0</v>
      </c>
      <c r="Y74" s="355">
        <v>0</v>
      </c>
      <c r="Z74" s="355">
        <v>0</v>
      </c>
      <c r="AA74" s="355">
        <v>0</v>
      </c>
      <c r="AB74" s="355">
        <v>0</v>
      </c>
      <c r="AC74" s="355">
        <v>0</v>
      </c>
      <c r="AD74" s="355">
        <v>0</v>
      </c>
      <c r="AE74" s="355">
        <v>0</v>
      </c>
      <c r="AF74" s="355">
        <v>0</v>
      </c>
      <c r="AG74" s="355">
        <v>0</v>
      </c>
      <c r="AH74" s="355">
        <v>431.87106608031377</v>
      </c>
      <c r="AI74" s="355">
        <v>375.21279746343089</v>
      </c>
      <c r="AJ74" s="355">
        <v>442.50403061207231</v>
      </c>
      <c r="AK74" s="355">
        <v>741.7038051567107</v>
      </c>
      <c r="AL74" s="355">
        <v>1000.5025095129547</v>
      </c>
      <c r="AM74" s="355">
        <v>1152.3770518491503</v>
      </c>
      <c r="AN74" s="355">
        <v>1286.867886225207</v>
      </c>
      <c r="AO74" s="355">
        <v>1358.1924931886417</v>
      </c>
      <c r="AP74" s="355">
        <v>1318.3122563087718</v>
      </c>
      <c r="AQ74" s="355">
        <v>1166.0695456480266</v>
      </c>
      <c r="AR74" s="355">
        <v>885.41908446439459</v>
      </c>
      <c r="AS74" s="355">
        <v>672.77918496696486</v>
      </c>
      <c r="AT74" s="355">
        <v>660.32206943740414</v>
      </c>
      <c r="AU74" s="355">
        <v>935.01782170148147</v>
      </c>
      <c r="AV74" s="355">
        <v>1158.1281869695258</v>
      </c>
      <c r="AW74" s="355">
        <v>1217.0379435479397</v>
      </c>
      <c r="AX74" s="355">
        <v>1281.4218728922467</v>
      </c>
      <c r="AY74" s="355">
        <v>1000.9726646280666</v>
      </c>
      <c r="AZ74" s="355">
        <v>403.57535451141587</v>
      </c>
      <c r="BA74" s="355">
        <v>0</v>
      </c>
      <c r="BB74" s="355">
        <v>0</v>
      </c>
      <c r="BC74" s="355">
        <v>0</v>
      </c>
      <c r="BD74" s="355">
        <v>0</v>
      </c>
      <c r="BE74" s="355">
        <v>0</v>
      </c>
      <c r="BF74" s="355">
        <v>0</v>
      </c>
      <c r="BG74" s="355">
        <v>0</v>
      </c>
      <c r="BH74" s="355">
        <v>0</v>
      </c>
      <c r="BI74" s="355">
        <v>0</v>
      </c>
      <c r="BJ74" s="355">
        <v>0</v>
      </c>
      <c r="BK74" s="355">
        <v>0</v>
      </c>
      <c r="BL74" s="355">
        <v>0</v>
      </c>
      <c r="BM74" s="355">
        <v>0</v>
      </c>
      <c r="BN74" s="355">
        <v>0</v>
      </c>
      <c r="BO74" s="355">
        <v>0</v>
      </c>
      <c r="BP74" s="355">
        <v>0</v>
      </c>
      <c r="BQ74" s="355">
        <v>0</v>
      </c>
      <c r="BR74" s="355">
        <v>0</v>
      </c>
      <c r="BS74" s="355">
        <v>0</v>
      </c>
      <c r="BT74" s="355">
        <v>0</v>
      </c>
      <c r="BU74" s="355">
        <v>0</v>
      </c>
      <c r="BV74" s="355">
        <v>0</v>
      </c>
      <c r="BW74" s="355">
        <v>0</v>
      </c>
      <c r="BX74" s="363">
        <v>0</v>
      </c>
      <c r="BY74" s="363">
        <v>0</v>
      </c>
      <c r="BZ74" s="356">
        <v>0</v>
      </c>
    </row>
    <row r="75" spans="1:78" s="52" customFormat="1" x14ac:dyDescent="0.2">
      <c r="A75" s="45"/>
      <c r="B75" s="263" t="s">
        <v>509</v>
      </c>
      <c r="C75" s="120"/>
      <c r="D75" s="355">
        <v>0</v>
      </c>
      <c r="E75" s="355">
        <v>0</v>
      </c>
      <c r="F75" s="355">
        <v>0</v>
      </c>
      <c r="G75" s="355">
        <v>0</v>
      </c>
      <c r="H75" s="355">
        <v>0</v>
      </c>
      <c r="I75" s="355">
        <v>0</v>
      </c>
      <c r="J75" s="355">
        <v>0</v>
      </c>
      <c r="K75" s="355">
        <v>0</v>
      </c>
      <c r="L75" s="355">
        <v>0</v>
      </c>
      <c r="M75" s="355">
        <v>0</v>
      </c>
      <c r="N75" s="355">
        <v>0</v>
      </c>
      <c r="O75" s="355">
        <v>0</v>
      </c>
      <c r="P75" s="355">
        <v>0</v>
      </c>
      <c r="Q75" s="355">
        <v>0</v>
      </c>
      <c r="R75" s="355">
        <v>0</v>
      </c>
      <c r="S75" s="355">
        <v>0</v>
      </c>
      <c r="T75" s="355">
        <v>0</v>
      </c>
      <c r="U75" s="355">
        <v>0</v>
      </c>
      <c r="V75" s="355">
        <v>0</v>
      </c>
      <c r="W75" s="355">
        <v>0</v>
      </c>
      <c r="X75" s="355">
        <v>0</v>
      </c>
      <c r="Y75" s="355">
        <v>0</v>
      </c>
      <c r="Z75" s="355">
        <v>0</v>
      </c>
      <c r="AA75" s="355">
        <v>0</v>
      </c>
      <c r="AB75" s="355">
        <v>0</v>
      </c>
      <c r="AC75" s="355">
        <v>0</v>
      </c>
      <c r="AD75" s="355">
        <v>0</v>
      </c>
      <c r="AE75" s="355">
        <v>0</v>
      </c>
      <c r="AF75" s="355">
        <v>0</v>
      </c>
      <c r="AG75" s="355">
        <v>0</v>
      </c>
      <c r="AH75" s="355">
        <v>12.950789336394193</v>
      </c>
      <c r="AI75" s="355">
        <v>12.32386809688041</v>
      </c>
      <c r="AJ75" s="355">
        <v>14.653862273556001</v>
      </c>
      <c r="AK75" s="355">
        <v>9.163508854535344</v>
      </c>
      <c r="AL75" s="355">
        <v>14.431588073158553</v>
      </c>
      <c r="AM75" s="355">
        <v>12.876645884276549</v>
      </c>
      <c r="AN75" s="355">
        <v>15.098703297694774</v>
      </c>
      <c r="AO75" s="355">
        <v>14.368833765553209</v>
      </c>
      <c r="AP75" s="355">
        <v>14.274492351760957</v>
      </c>
      <c r="AQ75" s="355">
        <v>24.324716924475638</v>
      </c>
      <c r="AR75" s="355">
        <v>41.60946848055228</v>
      </c>
      <c r="AS75" s="355">
        <v>44.051224264744917</v>
      </c>
      <c r="AT75" s="355">
        <v>48.092912925354653</v>
      </c>
      <c r="AU75" s="355">
        <v>55.025826143333653</v>
      </c>
      <c r="AV75" s="355">
        <v>62.77625540808215</v>
      </c>
      <c r="AW75" s="355">
        <v>68.534356379505667</v>
      </c>
      <c r="AX75" s="355">
        <v>67.921610101693432</v>
      </c>
      <c r="AY75" s="355">
        <v>71.070575813842169</v>
      </c>
      <c r="AZ75" s="355">
        <v>74.217395273836487</v>
      </c>
      <c r="BA75" s="355">
        <v>75.020447403805122</v>
      </c>
      <c r="BB75" s="355">
        <v>76.115070397826088</v>
      </c>
      <c r="BC75" s="355">
        <v>78.493708254400957</v>
      </c>
      <c r="BD75" s="355">
        <v>88.226166840238491</v>
      </c>
      <c r="BE75" s="355">
        <v>96.533410159217794</v>
      </c>
      <c r="BF75" s="355">
        <v>106.42041287187291</v>
      </c>
      <c r="BG75" s="355">
        <v>58.417059602331562</v>
      </c>
      <c r="BH75" s="355">
        <v>0</v>
      </c>
      <c r="BI75" s="355">
        <v>0</v>
      </c>
      <c r="BJ75" s="355">
        <v>0</v>
      </c>
      <c r="BK75" s="355">
        <v>0</v>
      </c>
      <c r="BL75" s="355">
        <v>0</v>
      </c>
      <c r="BM75" s="355">
        <v>0</v>
      </c>
      <c r="BN75" s="355">
        <v>0</v>
      </c>
      <c r="BO75" s="355">
        <v>0</v>
      </c>
      <c r="BP75" s="355">
        <v>0</v>
      </c>
      <c r="BQ75" s="355">
        <v>0</v>
      </c>
      <c r="BR75" s="355">
        <v>0</v>
      </c>
      <c r="BS75" s="355">
        <v>0</v>
      </c>
      <c r="BT75" s="355">
        <v>0</v>
      </c>
      <c r="BU75" s="355">
        <v>0</v>
      </c>
      <c r="BV75" s="355">
        <v>0</v>
      </c>
      <c r="BW75" s="355">
        <v>0</v>
      </c>
      <c r="BX75" s="363">
        <v>0</v>
      </c>
      <c r="BY75" s="363">
        <v>0</v>
      </c>
      <c r="BZ75" s="356">
        <v>0</v>
      </c>
    </row>
    <row r="76" spans="1:78" s="52" customFormat="1" x14ac:dyDescent="0.2">
      <c r="A76" s="45"/>
      <c r="B76" s="263" t="s">
        <v>494</v>
      </c>
      <c r="C76" s="120"/>
      <c r="D76" s="355">
        <v>0</v>
      </c>
      <c r="E76" s="355">
        <v>0</v>
      </c>
      <c r="F76" s="355">
        <v>0</v>
      </c>
      <c r="G76" s="355">
        <v>0</v>
      </c>
      <c r="H76" s="355">
        <v>0</v>
      </c>
      <c r="I76" s="355">
        <v>0</v>
      </c>
      <c r="J76" s="355">
        <v>0</v>
      </c>
      <c r="K76" s="355">
        <v>0</v>
      </c>
      <c r="L76" s="355">
        <v>0</v>
      </c>
      <c r="M76" s="355">
        <v>0</v>
      </c>
      <c r="N76" s="355">
        <v>0</v>
      </c>
      <c r="O76" s="355">
        <v>0</v>
      </c>
      <c r="P76" s="355">
        <v>0</v>
      </c>
      <c r="Q76" s="355">
        <v>0</v>
      </c>
      <c r="R76" s="355">
        <v>0</v>
      </c>
      <c r="S76" s="355">
        <v>0</v>
      </c>
      <c r="T76" s="355">
        <v>0</v>
      </c>
      <c r="U76" s="355">
        <v>0</v>
      </c>
      <c r="V76" s="355">
        <v>0</v>
      </c>
      <c r="W76" s="355">
        <v>0</v>
      </c>
      <c r="X76" s="355">
        <v>0</v>
      </c>
      <c r="Y76" s="355">
        <v>0</v>
      </c>
      <c r="Z76" s="355">
        <v>0</v>
      </c>
      <c r="AA76" s="355">
        <v>0</v>
      </c>
      <c r="AB76" s="355">
        <v>0</v>
      </c>
      <c r="AC76" s="355">
        <v>0</v>
      </c>
      <c r="AD76" s="355">
        <v>0</v>
      </c>
      <c r="AE76" s="355">
        <v>0</v>
      </c>
      <c r="AF76" s="355">
        <v>0</v>
      </c>
      <c r="AG76" s="355">
        <v>0</v>
      </c>
      <c r="AH76" s="355">
        <v>23.995821367114285</v>
      </c>
      <c r="AI76" s="355">
        <v>23.224561467928602</v>
      </c>
      <c r="AJ76" s="355">
        <v>21.395571014220604</v>
      </c>
      <c r="AK76" s="355">
        <v>23.335619343665002</v>
      </c>
      <c r="AL76" s="355">
        <v>22.676645599022279</v>
      </c>
      <c r="AM76" s="355">
        <v>31.645433072926426</v>
      </c>
      <c r="AN76" s="355">
        <v>31.788998409616212</v>
      </c>
      <c r="AO76" s="355">
        <v>36.622438087436592</v>
      </c>
      <c r="AP76" s="355">
        <v>48.67861428175064</v>
      </c>
      <c r="AQ76" s="355">
        <v>58.323714781125503</v>
      </c>
      <c r="AR76" s="355">
        <v>64.484109055460024</v>
      </c>
      <c r="AS76" s="355">
        <v>83.730978176674753</v>
      </c>
      <c r="AT76" s="355">
        <v>123.66683675963192</v>
      </c>
      <c r="AU76" s="355">
        <v>216.51425606253076</v>
      </c>
      <c r="AV76" s="355">
        <v>306.21156326767829</v>
      </c>
      <c r="AW76" s="355">
        <v>403.31054480316459</v>
      </c>
      <c r="AX76" s="355">
        <v>398.72848013683233</v>
      </c>
      <c r="AY76" s="355">
        <v>450.52566334709729</v>
      </c>
      <c r="AZ76" s="355">
        <v>479.93642379233603</v>
      </c>
      <c r="BA76" s="355">
        <v>515.7379692134341</v>
      </c>
      <c r="BB76" s="355">
        <v>547.94857271807246</v>
      </c>
      <c r="BC76" s="355">
        <v>647.18801240201515</v>
      </c>
      <c r="BD76" s="355">
        <v>813.53155341229137</v>
      </c>
      <c r="BE76" s="355">
        <v>963.24293085906174</v>
      </c>
      <c r="BF76" s="355">
        <v>1079.8968337332942</v>
      </c>
      <c r="BG76" s="355">
        <v>1144.1441754698228</v>
      </c>
      <c r="BH76" s="355">
        <v>1058.3736809951449</v>
      </c>
      <c r="BI76" s="355">
        <v>826.24164875450253</v>
      </c>
      <c r="BJ76" s="355">
        <v>669.73103610499231</v>
      </c>
      <c r="BK76" s="355">
        <v>560.83851911228442</v>
      </c>
      <c r="BL76" s="355">
        <v>481.33103661730655</v>
      </c>
      <c r="BM76" s="355">
        <v>344.00197508656652</v>
      </c>
      <c r="BN76" s="355">
        <v>0</v>
      </c>
      <c r="BO76" s="355">
        <v>0</v>
      </c>
      <c r="BP76" s="355">
        <v>0</v>
      </c>
      <c r="BQ76" s="355">
        <v>0</v>
      </c>
      <c r="BR76" s="355">
        <v>0</v>
      </c>
      <c r="BS76" s="355">
        <v>0</v>
      </c>
      <c r="BT76" s="355">
        <v>0</v>
      </c>
      <c r="BU76" s="355">
        <v>0</v>
      </c>
      <c r="BV76" s="355">
        <v>0</v>
      </c>
      <c r="BW76" s="355">
        <v>0</v>
      </c>
      <c r="BX76" s="363">
        <v>0</v>
      </c>
      <c r="BY76" s="363">
        <v>0</v>
      </c>
      <c r="BZ76" s="356">
        <v>0</v>
      </c>
    </row>
    <row r="77" spans="1:78" s="52" customFormat="1" x14ac:dyDescent="0.2">
      <c r="A77" s="45"/>
      <c r="B77" s="263" t="s">
        <v>510</v>
      </c>
      <c r="C77" s="120"/>
      <c r="D77" s="355">
        <v>0</v>
      </c>
      <c r="E77" s="355">
        <v>0</v>
      </c>
      <c r="F77" s="355">
        <v>0</v>
      </c>
      <c r="G77" s="355">
        <v>0</v>
      </c>
      <c r="H77" s="355">
        <v>0</v>
      </c>
      <c r="I77" s="355">
        <v>0</v>
      </c>
      <c r="J77" s="355">
        <v>0</v>
      </c>
      <c r="K77" s="355">
        <v>0</v>
      </c>
      <c r="L77" s="355">
        <v>0</v>
      </c>
      <c r="M77" s="355">
        <v>0</v>
      </c>
      <c r="N77" s="355">
        <v>0</v>
      </c>
      <c r="O77" s="355">
        <v>0</v>
      </c>
      <c r="P77" s="355">
        <v>0</v>
      </c>
      <c r="Q77" s="355">
        <v>0</v>
      </c>
      <c r="R77" s="355">
        <v>0</v>
      </c>
      <c r="S77" s="355">
        <v>0</v>
      </c>
      <c r="T77" s="355">
        <v>0</v>
      </c>
      <c r="U77" s="355">
        <v>0</v>
      </c>
      <c r="V77" s="355">
        <v>0</v>
      </c>
      <c r="W77" s="355">
        <v>0</v>
      </c>
      <c r="X77" s="355">
        <v>0</v>
      </c>
      <c r="Y77" s="355">
        <v>0</v>
      </c>
      <c r="Z77" s="355">
        <v>0</v>
      </c>
      <c r="AA77" s="355">
        <v>0</v>
      </c>
      <c r="AB77" s="355">
        <v>0</v>
      </c>
      <c r="AC77" s="355">
        <v>0</v>
      </c>
      <c r="AD77" s="355">
        <v>0</v>
      </c>
      <c r="AE77" s="355">
        <v>0</v>
      </c>
      <c r="AF77" s="355">
        <v>0</v>
      </c>
      <c r="AG77" s="355">
        <v>0</v>
      </c>
      <c r="AH77" s="355">
        <v>841.6028507769164</v>
      </c>
      <c r="AI77" s="355">
        <v>765.27611380511098</v>
      </c>
      <c r="AJ77" s="355">
        <v>816.36726646362331</v>
      </c>
      <c r="AK77" s="355">
        <v>894.60125802700043</v>
      </c>
      <c r="AL77" s="355">
        <v>1043.5144087664037</v>
      </c>
      <c r="AM77" s="355">
        <v>1118.2942723289093</v>
      </c>
      <c r="AN77" s="355">
        <v>1194.7648075429249</v>
      </c>
      <c r="AO77" s="355">
        <v>1337.4883990936155</v>
      </c>
      <c r="AP77" s="355">
        <v>1421.2315458082182</v>
      </c>
      <c r="AQ77" s="355">
        <v>1494.6054782076342</v>
      </c>
      <c r="AR77" s="355">
        <v>1606.4018260568844</v>
      </c>
      <c r="AS77" s="355">
        <v>1735.3087689221991</v>
      </c>
      <c r="AT77" s="355">
        <v>1809.3421936830503</v>
      </c>
      <c r="AU77" s="355">
        <v>2053.7320322545656</v>
      </c>
      <c r="AV77" s="355">
        <v>2421.1344324551769</v>
      </c>
      <c r="AW77" s="355">
        <v>2594.1823520424919</v>
      </c>
      <c r="AX77" s="355">
        <v>2445.9436913654963</v>
      </c>
      <c r="AY77" s="355">
        <v>2458.0066747636738</v>
      </c>
      <c r="AZ77" s="355">
        <v>2423.5278823414151</v>
      </c>
      <c r="BA77" s="355">
        <v>2354.0237153853072</v>
      </c>
      <c r="BB77" s="355">
        <v>2297.2429009346674</v>
      </c>
      <c r="BC77" s="355">
        <v>2520.3659965320689</v>
      </c>
      <c r="BD77" s="355">
        <v>3026.1343280053511</v>
      </c>
      <c r="BE77" s="355">
        <v>3326.5943732305268</v>
      </c>
      <c r="BF77" s="355">
        <v>3526.9000473388255</v>
      </c>
      <c r="BG77" s="355">
        <v>3553.3674545654294</v>
      </c>
      <c r="BH77" s="355">
        <v>3005.0038187269806</v>
      </c>
      <c r="BI77" s="355">
        <v>2248.8390275032648</v>
      </c>
      <c r="BJ77" s="355">
        <v>1747.5600931304753</v>
      </c>
      <c r="BK77" s="355">
        <v>1436.6444748772976</v>
      </c>
      <c r="BL77" s="355">
        <v>1162.9072450722131</v>
      </c>
      <c r="BM77" s="355">
        <v>620.26356116148963</v>
      </c>
      <c r="BN77" s="355">
        <v>0</v>
      </c>
      <c r="BO77" s="355">
        <v>0</v>
      </c>
      <c r="BP77" s="355">
        <v>0</v>
      </c>
      <c r="BQ77" s="355">
        <v>0</v>
      </c>
      <c r="BR77" s="355">
        <v>0</v>
      </c>
      <c r="BS77" s="355">
        <v>0</v>
      </c>
      <c r="BT77" s="355">
        <v>0</v>
      </c>
      <c r="BU77" s="355">
        <v>0</v>
      </c>
      <c r="BV77" s="355">
        <v>0</v>
      </c>
      <c r="BW77" s="355">
        <v>0</v>
      </c>
      <c r="BX77" s="363">
        <v>0</v>
      </c>
      <c r="BY77" s="363">
        <v>0</v>
      </c>
      <c r="BZ77" s="356">
        <v>0</v>
      </c>
    </row>
    <row r="78" spans="1:78" s="52" customFormat="1" x14ac:dyDescent="0.2">
      <c r="A78" s="45"/>
      <c r="B78" s="263" t="s">
        <v>511</v>
      </c>
      <c r="C78" s="120"/>
      <c r="D78" s="355">
        <v>0</v>
      </c>
      <c r="E78" s="355">
        <v>0</v>
      </c>
      <c r="F78" s="355">
        <v>0</v>
      </c>
      <c r="G78" s="355">
        <v>0</v>
      </c>
      <c r="H78" s="355">
        <v>0</v>
      </c>
      <c r="I78" s="355">
        <v>0</v>
      </c>
      <c r="J78" s="355">
        <v>0</v>
      </c>
      <c r="K78" s="355">
        <v>0</v>
      </c>
      <c r="L78" s="355">
        <v>0</v>
      </c>
      <c r="M78" s="355">
        <v>0</v>
      </c>
      <c r="N78" s="355">
        <v>0</v>
      </c>
      <c r="O78" s="355">
        <v>0</v>
      </c>
      <c r="P78" s="355">
        <v>0</v>
      </c>
      <c r="Q78" s="355">
        <v>0</v>
      </c>
      <c r="R78" s="355">
        <v>0</v>
      </c>
      <c r="S78" s="355">
        <v>0</v>
      </c>
      <c r="T78" s="355">
        <v>0</v>
      </c>
      <c r="U78" s="355">
        <v>0</v>
      </c>
      <c r="V78" s="355">
        <v>0</v>
      </c>
      <c r="W78" s="355">
        <v>0</v>
      </c>
      <c r="X78" s="355">
        <v>0</v>
      </c>
      <c r="Y78" s="355">
        <v>0</v>
      </c>
      <c r="Z78" s="355">
        <v>0</v>
      </c>
      <c r="AA78" s="355">
        <v>0</v>
      </c>
      <c r="AB78" s="355">
        <v>0</v>
      </c>
      <c r="AC78" s="355">
        <v>0</v>
      </c>
      <c r="AD78" s="355">
        <v>0</v>
      </c>
      <c r="AE78" s="355">
        <v>0</v>
      </c>
      <c r="AF78" s="355">
        <v>0</v>
      </c>
      <c r="AG78" s="355">
        <v>0</v>
      </c>
      <c r="AH78" s="355">
        <v>10.708369520777261</v>
      </c>
      <c r="AI78" s="355">
        <v>10.047769102596838</v>
      </c>
      <c r="AJ78" s="355">
        <v>10.059149638757031</v>
      </c>
      <c r="AK78" s="355">
        <v>12.792558743818908</v>
      </c>
      <c r="AL78" s="355">
        <v>15.782851251368085</v>
      </c>
      <c r="AM78" s="355">
        <v>19.347188819608192</v>
      </c>
      <c r="AN78" s="355">
        <v>21.277158456345866</v>
      </c>
      <c r="AO78" s="355">
        <v>25.819728426131825</v>
      </c>
      <c r="AP78" s="355">
        <v>26.174494439637616</v>
      </c>
      <c r="AQ78" s="355">
        <v>25.475617201060839</v>
      </c>
      <c r="AR78" s="355">
        <v>56.379468858202664</v>
      </c>
      <c r="AS78" s="355">
        <v>83.830532227917132</v>
      </c>
      <c r="AT78" s="355">
        <v>61.351727046582489</v>
      </c>
      <c r="AU78" s="355">
        <v>75.907165300815251</v>
      </c>
      <c r="AV78" s="355">
        <v>107.01366523540817</v>
      </c>
      <c r="AW78" s="355">
        <v>112.56342993918497</v>
      </c>
      <c r="AX78" s="355">
        <v>71.820570556408256</v>
      </c>
      <c r="AY78" s="355">
        <v>79.618275719666073</v>
      </c>
      <c r="AZ78" s="355">
        <v>81.897631014642343</v>
      </c>
      <c r="BA78" s="355">
        <v>81.066312015813821</v>
      </c>
      <c r="BB78" s="355">
        <v>69.197471968362805</v>
      </c>
      <c r="BC78" s="355">
        <v>72.59626869425945</v>
      </c>
      <c r="BD78" s="355">
        <v>88.328167254849021</v>
      </c>
      <c r="BE78" s="355">
        <v>89.255031759401461</v>
      </c>
      <c r="BF78" s="355">
        <v>90.858536597007941</v>
      </c>
      <c r="BG78" s="355">
        <v>73.590184708260253</v>
      </c>
      <c r="BH78" s="355">
        <v>41.616219631574829</v>
      </c>
      <c r="BI78" s="355">
        <v>16.770809805961417</v>
      </c>
      <c r="BJ78" s="355">
        <v>15.503865402629161</v>
      </c>
      <c r="BK78" s="355">
        <v>2.9996145674053167</v>
      </c>
      <c r="BL78" s="355">
        <v>0</v>
      </c>
      <c r="BM78" s="355">
        <v>0</v>
      </c>
      <c r="BN78" s="355">
        <v>0</v>
      </c>
      <c r="BO78" s="355">
        <v>0</v>
      </c>
      <c r="BP78" s="355">
        <v>0</v>
      </c>
      <c r="BQ78" s="355">
        <v>0</v>
      </c>
      <c r="BR78" s="355">
        <v>0</v>
      </c>
      <c r="BS78" s="355">
        <v>0</v>
      </c>
      <c r="BT78" s="355">
        <v>0</v>
      </c>
      <c r="BU78" s="355">
        <v>0</v>
      </c>
      <c r="BV78" s="355">
        <v>0</v>
      </c>
      <c r="BW78" s="355">
        <v>0</v>
      </c>
      <c r="BX78" s="363">
        <v>0</v>
      </c>
      <c r="BY78" s="363">
        <v>0</v>
      </c>
      <c r="BZ78" s="356">
        <v>0</v>
      </c>
    </row>
    <row r="79" spans="1:78" s="52" customFormat="1" x14ac:dyDescent="0.2">
      <c r="A79" s="45"/>
      <c r="B79" s="407" t="s">
        <v>512</v>
      </c>
      <c r="C79" s="321"/>
      <c r="D79" s="355">
        <v>0</v>
      </c>
      <c r="E79" s="355">
        <v>0</v>
      </c>
      <c r="F79" s="355">
        <v>0</v>
      </c>
      <c r="G79" s="355">
        <v>0</v>
      </c>
      <c r="H79" s="355">
        <v>0</v>
      </c>
      <c r="I79" s="355">
        <v>0</v>
      </c>
      <c r="J79" s="355">
        <v>0</v>
      </c>
      <c r="K79" s="355">
        <v>0</v>
      </c>
      <c r="L79" s="355">
        <v>0</v>
      </c>
      <c r="M79" s="355">
        <v>0</v>
      </c>
      <c r="N79" s="355">
        <v>0</v>
      </c>
      <c r="O79" s="355">
        <v>0</v>
      </c>
      <c r="P79" s="355">
        <v>0</v>
      </c>
      <c r="Q79" s="355">
        <v>0</v>
      </c>
      <c r="R79" s="355">
        <v>0</v>
      </c>
      <c r="S79" s="355">
        <v>0</v>
      </c>
      <c r="T79" s="355">
        <v>0</v>
      </c>
      <c r="U79" s="355">
        <v>0</v>
      </c>
      <c r="V79" s="355">
        <v>0</v>
      </c>
      <c r="W79" s="355">
        <v>0</v>
      </c>
      <c r="X79" s="355">
        <v>0</v>
      </c>
      <c r="Y79" s="355">
        <v>0</v>
      </c>
      <c r="Z79" s="355">
        <v>0</v>
      </c>
      <c r="AA79" s="355">
        <v>0</v>
      </c>
      <c r="AB79" s="355">
        <v>0</v>
      </c>
      <c r="AC79" s="355">
        <v>0</v>
      </c>
      <c r="AD79" s="355">
        <v>0</v>
      </c>
      <c r="AE79" s="355">
        <v>0</v>
      </c>
      <c r="AF79" s="355">
        <v>0</v>
      </c>
      <c r="AG79" s="355">
        <v>0</v>
      </c>
      <c r="AH79" s="355">
        <v>7.2540567721394345</v>
      </c>
      <c r="AI79" s="355">
        <v>7.9791107579445475</v>
      </c>
      <c r="AJ79" s="355">
        <v>8.3417338467741242</v>
      </c>
      <c r="AK79" s="355">
        <v>12.591143989128994</v>
      </c>
      <c r="AL79" s="355">
        <v>16.817792317031564</v>
      </c>
      <c r="AM79" s="355">
        <v>23.915275068682348</v>
      </c>
      <c r="AN79" s="355">
        <v>28.711346350731766</v>
      </c>
      <c r="AO79" s="355">
        <v>29.654341558725658</v>
      </c>
      <c r="AP79" s="355">
        <v>30.708658830755944</v>
      </c>
      <c r="AQ79" s="355">
        <v>39.505667253818977</v>
      </c>
      <c r="AR79" s="355">
        <v>46.156817911385701</v>
      </c>
      <c r="AS79" s="355">
        <v>68.588617277386746</v>
      </c>
      <c r="AT79" s="355">
        <v>105.41022738070167</v>
      </c>
      <c r="AU79" s="355">
        <v>120.69277617504039</v>
      </c>
      <c r="AV79" s="355">
        <v>134.1713908218762</v>
      </c>
      <c r="AW79" s="355">
        <v>145.19565808889377</v>
      </c>
      <c r="AX79" s="355">
        <v>87.743018681894966</v>
      </c>
      <c r="AY79" s="355">
        <v>101.95664901861576</v>
      </c>
      <c r="AZ79" s="355">
        <v>105.79462524075181</v>
      </c>
      <c r="BA79" s="355">
        <v>104.57703907347128</v>
      </c>
      <c r="BB79" s="355">
        <v>104.47593469820175</v>
      </c>
      <c r="BC79" s="355">
        <v>81.484501666158337</v>
      </c>
      <c r="BD79" s="355">
        <v>97.979083196148451</v>
      </c>
      <c r="BE79" s="355">
        <v>113.99986194591909</v>
      </c>
      <c r="BF79" s="355">
        <v>125.61447261078808</v>
      </c>
      <c r="BG79" s="355">
        <v>123.64196361109843</v>
      </c>
      <c r="BH79" s="355">
        <v>104.35292075339775</v>
      </c>
      <c r="BI79" s="355">
        <v>69.311173564484008</v>
      </c>
      <c r="BJ79" s="355">
        <v>54.767952263184</v>
      </c>
      <c r="BK79" s="355">
        <v>56.816773753937611</v>
      </c>
      <c r="BL79" s="355">
        <v>35.679806652864087</v>
      </c>
      <c r="BM79" s="355">
        <v>33.498466295730999</v>
      </c>
      <c r="BN79" s="355">
        <v>0</v>
      </c>
      <c r="BO79" s="355">
        <v>0</v>
      </c>
      <c r="BP79" s="355">
        <v>0</v>
      </c>
      <c r="BQ79" s="355">
        <v>0</v>
      </c>
      <c r="BR79" s="355">
        <v>0</v>
      </c>
      <c r="BS79" s="355">
        <v>0</v>
      </c>
      <c r="BT79" s="355">
        <v>0</v>
      </c>
      <c r="BU79" s="355">
        <v>0</v>
      </c>
      <c r="BV79" s="355">
        <v>0</v>
      </c>
      <c r="BW79" s="355">
        <v>0</v>
      </c>
      <c r="BX79" s="363">
        <v>0</v>
      </c>
      <c r="BY79" s="363">
        <v>0</v>
      </c>
      <c r="BZ79" s="356">
        <v>0</v>
      </c>
    </row>
    <row r="80" spans="1:78" s="52" customFormat="1" ht="25.5" customHeight="1" x14ac:dyDescent="0.2">
      <c r="A80" s="45"/>
      <c r="B80" s="321" t="s">
        <v>513</v>
      </c>
      <c r="C80" s="321"/>
      <c r="D80" s="355">
        <v>0</v>
      </c>
      <c r="E80" s="355">
        <v>0</v>
      </c>
      <c r="F80" s="355">
        <v>0</v>
      </c>
      <c r="G80" s="355">
        <v>0</v>
      </c>
      <c r="H80" s="355">
        <v>0</v>
      </c>
      <c r="I80" s="355">
        <v>0</v>
      </c>
      <c r="J80" s="355">
        <v>0</v>
      </c>
      <c r="K80" s="355">
        <v>0</v>
      </c>
      <c r="L80" s="355">
        <v>0</v>
      </c>
      <c r="M80" s="355">
        <v>0</v>
      </c>
      <c r="N80" s="355">
        <v>0</v>
      </c>
      <c r="O80" s="355">
        <v>0</v>
      </c>
      <c r="P80" s="355">
        <v>0</v>
      </c>
      <c r="Q80" s="355">
        <v>0</v>
      </c>
      <c r="R80" s="355">
        <v>0</v>
      </c>
      <c r="S80" s="355">
        <v>0</v>
      </c>
      <c r="T80" s="355">
        <v>0</v>
      </c>
      <c r="U80" s="355">
        <v>0</v>
      </c>
      <c r="V80" s="355">
        <v>0</v>
      </c>
      <c r="W80" s="355">
        <v>0</v>
      </c>
      <c r="X80" s="355">
        <v>0</v>
      </c>
      <c r="Y80" s="355">
        <v>0</v>
      </c>
      <c r="Z80" s="355">
        <v>0</v>
      </c>
      <c r="AA80" s="355">
        <v>0</v>
      </c>
      <c r="AB80" s="355">
        <v>0</v>
      </c>
      <c r="AC80" s="355">
        <v>0</v>
      </c>
      <c r="AD80" s="355">
        <v>0</v>
      </c>
      <c r="AE80" s="355">
        <v>0</v>
      </c>
      <c r="AF80" s="355">
        <v>0</v>
      </c>
      <c r="AG80" s="355">
        <v>0</v>
      </c>
      <c r="AH80" s="355">
        <v>0</v>
      </c>
      <c r="AI80" s="355">
        <v>0</v>
      </c>
      <c r="AJ80" s="355">
        <v>0</v>
      </c>
      <c r="AK80" s="355">
        <v>0</v>
      </c>
      <c r="AL80" s="355">
        <v>0</v>
      </c>
      <c r="AM80" s="355">
        <v>0</v>
      </c>
      <c r="AN80" s="355">
        <v>0</v>
      </c>
      <c r="AO80" s="355">
        <v>0</v>
      </c>
      <c r="AP80" s="355">
        <v>0</v>
      </c>
      <c r="AQ80" s="355">
        <v>0</v>
      </c>
      <c r="AR80" s="355">
        <v>0</v>
      </c>
      <c r="AS80" s="355">
        <v>0</v>
      </c>
      <c r="AT80" s="355">
        <v>0</v>
      </c>
      <c r="AU80" s="355">
        <v>0</v>
      </c>
      <c r="AV80" s="355">
        <v>0</v>
      </c>
      <c r="AW80" s="355">
        <v>0</v>
      </c>
      <c r="AX80" s="355">
        <v>0</v>
      </c>
      <c r="AY80" s="355">
        <v>0</v>
      </c>
      <c r="AZ80" s="355">
        <v>0</v>
      </c>
      <c r="BA80" s="355">
        <v>0</v>
      </c>
      <c r="BB80" s="355">
        <v>0</v>
      </c>
      <c r="BC80" s="355">
        <v>0</v>
      </c>
      <c r="BD80" s="355">
        <v>0</v>
      </c>
      <c r="BE80" s="355">
        <v>0</v>
      </c>
      <c r="BF80" s="355">
        <v>0</v>
      </c>
      <c r="BG80" s="355">
        <v>0</v>
      </c>
      <c r="BH80" s="355">
        <v>0</v>
      </c>
      <c r="BI80" s="355">
        <v>0</v>
      </c>
      <c r="BJ80" s="355">
        <v>0</v>
      </c>
      <c r="BK80" s="355">
        <v>0</v>
      </c>
      <c r="BL80" s="355">
        <v>0</v>
      </c>
      <c r="BM80" s="355">
        <v>0</v>
      </c>
      <c r="BN80" s="355">
        <v>0</v>
      </c>
      <c r="BO80" s="355">
        <v>0</v>
      </c>
      <c r="BP80" s="355">
        <v>0</v>
      </c>
      <c r="BQ80" s="355">
        <v>0</v>
      </c>
      <c r="BR80" s="355">
        <v>0</v>
      </c>
      <c r="BS80" s="355">
        <v>0</v>
      </c>
      <c r="BT80" s="355">
        <v>0</v>
      </c>
      <c r="BU80" s="355">
        <v>0</v>
      </c>
      <c r="BV80" s="355">
        <v>0</v>
      </c>
      <c r="BW80" s="355">
        <v>0</v>
      </c>
      <c r="BX80" s="363">
        <v>0</v>
      </c>
      <c r="BY80" s="363">
        <v>0</v>
      </c>
      <c r="BZ80" s="356">
        <v>0</v>
      </c>
    </row>
    <row r="81" spans="1:78" s="52" customFormat="1" x14ac:dyDescent="0.2">
      <c r="A81" s="45"/>
      <c r="B81" s="407" t="s">
        <v>514</v>
      </c>
      <c r="C81" s="321"/>
      <c r="D81" s="355">
        <v>0</v>
      </c>
      <c r="E81" s="355">
        <v>0</v>
      </c>
      <c r="F81" s="355">
        <v>0</v>
      </c>
      <c r="G81" s="355">
        <v>0</v>
      </c>
      <c r="H81" s="355">
        <v>0</v>
      </c>
      <c r="I81" s="355">
        <v>0</v>
      </c>
      <c r="J81" s="355">
        <v>0</v>
      </c>
      <c r="K81" s="355">
        <v>0</v>
      </c>
      <c r="L81" s="355">
        <v>0</v>
      </c>
      <c r="M81" s="355">
        <v>0</v>
      </c>
      <c r="N81" s="355">
        <v>0</v>
      </c>
      <c r="O81" s="355">
        <v>0</v>
      </c>
      <c r="P81" s="355">
        <v>0</v>
      </c>
      <c r="Q81" s="355">
        <v>0</v>
      </c>
      <c r="R81" s="355">
        <v>0</v>
      </c>
      <c r="S81" s="355">
        <v>0</v>
      </c>
      <c r="T81" s="355">
        <v>0</v>
      </c>
      <c r="U81" s="355">
        <v>0</v>
      </c>
      <c r="V81" s="355">
        <v>0</v>
      </c>
      <c r="W81" s="355">
        <v>0</v>
      </c>
      <c r="X81" s="355">
        <v>0</v>
      </c>
      <c r="Y81" s="355">
        <v>0</v>
      </c>
      <c r="Z81" s="355">
        <v>0</v>
      </c>
      <c r="AA81" s="355">
        <v>0</v>
      </c>
      <c r="AB81" s="355">
        <v>0</v>
      </c>
      <c r="AC81" s="355">
        <v>0</v>
      </c>
      <c r="AD81" s="355">
        <v>0</v>
      </c>
      <c r="AE81" s="355">
        <v>0</v>
      </c>
      <c r="AF81" s="355">
        <v>0</v>
      </c>
      <c r="AG81" s="355">
        <v>0</v>
      </c>
      <c r="AH81" s="355">
        <v>0</v>
      </c>
      <c r="AI81" s="355">
        <v>31.30956804352634</v>
      </c>
      <c r="AJ81" s="355">
        <v>47.298335790254157</v>
      </c>
      <c r="AK81" s="355">
        <v>54.68921857315793</v>
      </c>
      <c r="AL81" s="355">
        <v>86.431092332645491</v>
      </c>
      <c r="AM81" s="355">
        <v>220.03452025514142</v>
      </c>
      <c r="AN81" s="355">
        <v>400.16812954901246</v>
      </c>
      <c r="AO81" s="355">
        <v>658.97674500167705</v>
      </c>
      <c r="AP81" s="355">
        <v>909.16734671505253</v>
      </c>
      <c r="AQ81" s="355">
        <v>1155.8853821392242</v>
      </c>
      <c r="AR81" s="355">
        <v>1420.2085611741986</v>
      </c>
      <c r="AS81" s="355">
        <v>1660.2104228938988</v>
      </c>
      <c r="AT81" s="355">
        <v>1776.0664144237026</v>
      </c>
      <c r="AU81" s="355">
        <v>2131.3583477720194</v>
      </c>
      <c r="AV81" s="355">
        <v>2507.2119959808988</v>
      </c>
      <c r="AW81" s="355">
        <v>2679.1772439121096</v>
      </c>
      <c r="AX81" s="355">
        <v>2661.9511895192177</v>
      </c>
      <c r="AY81" s="355">
        <v>2275.1372710377386</v>
      </c>
      <c r="AZ81" s="355">
        <v>2080.7332595896296</v>
      </c>
      <c r="BA81" s="355">
        <v>1888.7996578341936</v>
      </c>
      <c r="BB81" s="355">
        <v>1692.9621658117451</v>
      </c>
      <c r="BC81" s="355">
        <v>1586.978086269097</v>
      </c>
      <c r="BD81" s="355">
        <v>1505.9969315367373</v>
      </c>
      <c r="BE81" s="355">
        <v>1458.979975068449</v>
      </c>
      <c r="BF81" s="355">
        <v>819.93308088173092</v>
      </c>
      <c r="BG81" s="355">
        <v>315.79439885502853</v>
      </c>
      <c r="BH81" s="355">
        <v>0</v>
      </c>
      <c r="BI81" s="355">
        <v>0</v>
      </c>
      <c r="BJ81" s="355">
        <v>0</v>
      </c>
      <c r="BK81" s="355">
        <v>0</v>
      </c>
      <c r="BL81" s="355">
        <v>0</v>
      </c>
      <c r="BM81" s="355">
        <v>0</v>
      </c>
      <c r="BN81" s="355">
        <v>0</v>
      </c>
      <c r="BO81" s="355">
        <v>0</v>
      </c>
      <c r="BP81" s="355">
        <v>0</v>
      </c>
      <c r="BQ81" s="355">
        <v>0</v>
      </c>
      <c r="BR81" s="355">
        <v>0</v>
      </c>
      <c r="BS81" s="355">
        <v>0</v>
      </c>
      <c r="BT81" s="355">
        <v>0</v>
      </c>
      <c r="BU81" s="355">
        <v>0</v>
      </c>
      <c r="BV81" s="355">
        <v>0</v>
      </c>
      <c r="BW81" s="355">
        <v>0</v>
      </c>
      <c r="BX81" s="363">
        <v>0</v>
      </c>
      <c r="BY81" s="363">
        <v>0</v>
      </c>
      <c r="BZ81" s="356">
        <v>0</v>
      </c>
    </row>
    <row r="82" spans="1:78" s="52" customFormat="1" x14ac:dyDescent="0.2">
      <c r="A82" s="45"/>
      <c r="B82" s="407" t="s">
        <v>515</v>
      </c>
      <c r="C82" s="321"/>
      <c r="D82" s="355">
        <v>0</v>
      </c>
      <c r="E82" s="355">
        <v>0</v>
      </c>
      <c r="F82" s="355">
        <v>0</v>
      </c>
      <c r="G82" s="355">
        <v>0</v>
      </c>
      <c r="H82" s="355">
        <v>0</v>
      </c>
      <c r="I82" s="355">
        <v>0</v>
      </c>
      <c r="J82" s="355">
        <v>0</v>
      </c>
      <c r="K82" s="355">
        <v>0</v>
      </c>
      <c r="L82" s="355">
        <v>0</v>
      </c>
      <c r="M82" s="355">
        <v>0</v>
      </c>
      <c r="N82" s="355">
        <v>0</v>
      </c>
      <c r="O82" s="355">
        <v>0</v>
      </c>
      <c r="P82" s="355">
        <v>0</v>
      </c>
      <c r="Q82" s="355">
        <v>0</v>
      </c>
      <c r="R82" s="355">
        <v>0</v>
      </c>
      <c r="S82" s="355">
        <v>0</v>
      </c>
      <c r="T82" s="355">
        <v>0</v>
      </c>
      <c r="U82" s="355">
        <v>0</v>
      </c>
      <c r="V82" s="355">
        <v>0</v>
      </c>
      <c r="W82" s="355">
        <v>0</v>
      </c>
      <c r="X82" s="355">
        <v>0</v>
      </c>
      <c r="Y82" s="355">
        <v>0</v>
      </c>
      <c r="Z82" s="355">
        <v>0</v>
      </c>
      <c r="AA82" s="355">
        <v>0</v>
      </c>
      <c r="AB82" s="355">
        <v>0</v>
      </c>
      <c r="AC82" s="355">
        <v>0</v>
      </c>
      <c r="AD82" s="355">
        <v>0</v>
      </c>
      <c r="AE82" s="355">
        <v>0</v>
      </c>
      <c r="AF82" s="355">
        <v>0</v>
      </c>
      <c r="AG82" s="355">
        <v>0</v>
      </c>
      <c r="AH82" s="355">
        <v>0</v>
      </c>
      <c r="AI82" s="355">
        <v>8.2184516272958046</v>
      </c>
      <c r="AJ82" s="355">
        <v>12.415344862101039</v>
      </c>
      <c r="AK82" s="355">
        <v>14.355378418292725</v>
      </c>
      <c r="AL82" s="355">
        <v>22.687306015933817</v>
      </c>
      <c r="AM82" s="355">
        <v>57.75688308884277</v>
      </c>
      <c r="AN82" s="355">
        <v>105.04017209410191</v>
      </c>
      <c r="AO82" s="355">
        <v>172.97487128471928</v>
      </c>
      <c r="AP82" s="355">
        <v>238.64742719245086</v>
      </c>
      <c r="AQ82" s="355">
        <v>303.40846882982481</v>
      </c>
      <c r="AR82" s="355">
        <v>372.79068636320096</v>
      </c>
      <c r="AS82" s="355">
        <v>435.78879889743394</v>
      </c>
      <c r="AT82" s="355">
        <v>441.77516353731994</v>
      </c>
      <c r="AU82" s="355">
        <v>534.89039583777719</v>
      </c>
      <c r="AV82" s="355">
        <v>630.66393034244425</v>
      </c>
      <c r="AW82" s="355">
        <v>731.63294142495374</v>
      </c>
      <c r="AX82" s="355">
        <v>748.22612574348489</v>
      </c>
      <c r="AY82" s="355">
        <v>729.13912551528767</v>
      </c>
      <c r="AZ82" s="355">
        <v>713.10555184173586</v>
      </c>
      <c r="BA82" s="355">
        <v>717.67689422282194</v>
      </c>
      <c r="BB82" s="355">
        <v>710.89331561221718</v>
      </c>
      <c r="BC82" s="355">
        <v>708.1388367822326</v>
      </c>
      <c r="BD82" s="355">
        <v>678.02989318467075</v>
      </c>
      <c r="BE82" s="355">
        <v>675.03887141038547</v>
      </c>
      <c r="BF82" s="355">
        <v>198.43385955510698</v>
      </c>
      <c r="BG82" s="355">
        <v>85.75897238752286</v>
      </c>
      <c r="BH82" s="355">
        <v>0</v>
      </c>
      <c r="BI82" s="355">
        <v>0</v>
      </c>
      <c r="BJ82" s="355">
        <v>0</v>
      </c>
      <c r="BK82" s="355">
        <v>0</v>
      </c>
      <c r="BL82" s="355">
        <v>0</v>
      </c>
      <c r="BM82" s="355">
        <v>0</v>
      </c>
      <c r="BN82" s="355">
        <v>0</v>
      </c>
      <c r="BO82" s="355">
        <v>0</v>
      </c>
      <c r="BP82" s="355">
        <v>0</v>
      </c>
      <c r="BQ82" s="355">
        <v>0</v>
      </c>
      <c r="BR82" s="355">
        <v>0</v>
      </c>
      <c r="BS82" s="355">
        <v>0</v>
      </c>
      <c r="BT82" s="355">
        <v>0</v>
      </c>
      <c r="BU82" s="355">
        <v>0</v>
      </c>
      <c r="BV82" s="355">
        <v>0</v>
      </c>
      <c r="BW82" s="355">
        <v>0</v>
      </c>
      <c r="BX82" s="363">
        <v>0</v>
      </c>
      <c r="BY82" s="363">
        <v>0</v>
      </c>
      <c r="BZ82" s="356">
        <v>0</v>
      </c>
    </row>
    <row r="83" spans="1:78" s="52" customFormat="1" ht="25.5" customHeight="1" x14ac:dyDescent="0.2">
      <c r="A83" s="45"/>
      <c r="B83" s="120" t="s">
        <v>503</v>
      </c>
      <c r="C83" s="236"/>
      <c r="D83" s="355">
        <v>0</v>
      </c>
      <c r="E83" s="355">
        <v>0</v>
      </c>
      <c r="F83" s="355">
        <v>0</v>
      </c>
      <c r="G83" s="355">
        <v>0</v>
      </c>
      <c r="H83" s="355">
        <v>0</v>
      </c>
      <c r="I83" s="355">
        <v>0</v>
      </c>
      <c r="J83" s="355">
        <v>0</v>
      </c>
      <c r="K83" s="355">
        <v>0</v>
      </c>
      <c r="L83" s="355">
        <v>0</v>
      </c>
      <c r="M83" s="355">
        <v>0</v>
      </c>
      <c r="N83" s="355">
        <v>0</v>
      </c>
      <c r="O83" s="355">
        <v>0</v>
      </c>
      <c r="P83" s="355">
        <v>0</v>
      </c>
      <c r="Q83" s="355">
        <v>0</v>
      </c>
      <c r="R83" s="355">
        <v>0</v>
      </c>
      <c r="S83" s="355">
        <v>0</v>
      </c>
      <c r="T83" s="355">
        <v>0</v>
      </c>
      <c r="U83" s="355">
        <v>0</v>
      </c>
      <c r="V83" s="355">
        <v>0</v>
      </c>
      <c r="W83" s="355">
        <v>0</v>
      </c>
      <c r="X83" s="355">
        <v>0</v>
      </c>
      <c r="Y83" s="355">
        <v>0</v>
      </c>
      <c r="Z83" s="355">
        <v>0</v>
      </c>
      <c r="AA83" s="355">
        <v>0</v>
      </c>
      <c r="AB83" s="355">
        <v>0</v>
      </c>
      <c r="AC83" s="355">
        <v>0</v>
      </c>
      <c r="AD83" s="355">
        <v>0</v>
      </c>
      <c r="AE83" s="355">
        <v>0</v>
      </c>
      <c r="AF83" s="355">
        <v>0</v>
      </c>
      <c r="AG83" s="355">
        <v>0</v>
      </c>
      <c r="AH83" s="355">
        <v>5884.0017906902358</v>
      </c>
      <c r="AI83" s="355">
        <v>5387.3510544979954</v>
      </c>
      <c r="AJ83" s="355">
        <v>5809.1935172958083</v>
      </c>
      <c r="AK83" s="355">
        <v>7978.2096596374686</v>
      </c>
      <c r="AL83" s="355">
        <v>10681.105887763475</v>
      </c>
      <c r="AM83" s="355">
        <v>12300.382801743612</v>
      </c>
      <c r="AN83" s="355">
        <v>13259.771356229114</v>
      </c>
      <c r="AO83" s="355">
        <v>14166.797939445531</v>
      </c>
      <c r="AP83" s="355">
        <v>14277.494512418129</v>
      </c>
      <c r="AQ83" s="355">
        <v>13035.146384141119</v>
      </c>
      <c r="AR83" s="355">
        <v>10990.011316867922</v>
      </c>
      <c r="AS83" s="355">
        <v>9774.0061286653981</v>
      </c>
      <c r="AT83" s="355">
        <v>10573.23902825589</v>
      </c>
      <c r="AU83" s="355">
        <v>13194.488007704644</v>
      </c>
      <c r="AV83" s="355">
        <v>16605.716734454825</v>
      </c>
      <c r="AW83" s="355">
        <v>17519.843414928706</v>
      </c>
      <c r="AX83" s="355">
        <v>17844.440684094367</v>
      </c>
      <c r="AY83" s="355">
        <v>18149.890125007427</v>
      </c>
      <c r="AZ83" s="355">
        <v>14780.467604246269</v>
      </c>
      <c r="BA83" s="355">
        <v>11648.506910240743</v>
      </c>
      <c r="BB83" s="355">
        <v>11391.464552594556</v>
      </c>
      <c r="BC83" s="355">
        <v>11536.861902862416</v>
      </c>
      <c r="BD83" s="355">
        <v>12035.617632716843</v>
      </c>
      <c r="BE83" s="355">
        <v>12739.988732698836</v>
      </c>
      <c r="BF83" s="355">
        <v>13254.519461053345</v>
      </c>
      <c r="BG83" s="355">
        <v>11617.405891999886</v>
      </c>
      <c r="BH83" s="355">
        <v>8668.9850378905812</v>
      </c>
      <c r="BI83" s="355">
        <v>8289.5996940949317</v>
      </c>
      <c r="BJ83" s="355">
        <v>8237.8023506107656</v>
      </c>
      <c r="BK83" s="355">
        <v>8632.2785664810672</v>
      </c>
      <c r="BL83" s="355">
        <v>8342.5729273220131</v>
      </c>
      <c r="BM83" s="355">
        <v>8527.4603363917158</v>
      </c>
      <c r="BN83" s="355">
        <v>0</v>
      </c>
      <c r="BO83" s="355">
        <v>0</v>
      </c>
      <c r="BP83" s="355">
        <v>0</v>
      </c>
      <c r="BQ83" s="355">
        <v>0</v>
      </c>
      <c r="BR83" s="355">
        <v>0</v>
      </c>
      <c r="BS83" s="355">
        <v>0</v>
      </c>
      <c r="BT83" s="355">
        <v>0</v>
      </c>
      <c r="BU83" s="355">
        <v>0</v>
      </c>
      <c r="BV83" s="355">
        <v>0</v>
      </c>
      <c r="BW83" s="355">
        <v>0</v>
      </c>
      <c r="BX83" s="363">
        <v>0</v>
      </c>
      <c r="BY83" s="363">
        <v>0</v>
      </c>
      <c r="BZ83" s="356">
        <v>0</v>
      </c>
    </row>
    <row r="84" spans="1:78" s="52" customFormat="1" x14ac:dyDescent="0.2">
      <c r="A84" s="45"/>
      <c r="B84" s="263" t="s">
        <v>508</v>
      </c>
      <c r="C84" s="120"/>
      <c r="D84" s="355">
        <v>0</v>
      </c>
      <c r="E84" s="355">
        <v>0</v>
      </c>
      <c r="F84" s="355">
        <v>0</v>
      </c>
      <c r="G84" s="355">
        <v>0</v>
      </c>
      <c r="H84" s="355">
        <v>0</v>
      </c>
      <c r="I84" s="355">
        <v>0</v>
      </c>
      <c r="J84" s="355">
        <v>0</v>
      </c>
      <c r="K84" s="355">
        <v>0</v>
      </c>
      <c r="L84" s="355">
        <v>0</v>
      </c>
      <c r="M84" s="355">
        <v>0</v>
      </c>
      <c r="N84" s="355">
        <v>0</v>
      </c>
      <c r="O84" s="355">
        <v>0</v>
      </c>
      <c r="P84" s="355">
        <v>0</v>
      </c>
      <c r="Q84" s="355">
        <v>0</v>
      </c>
      <c r="R84" s="355">
        <v>0</v>
      </c>
      <c r="S84" s="355">
        <v>0</v>
      </c>
      <c r="T84" s="355">
        <v>0</v>
      </c>
      <c r="U84" s="355">
        <v>0</v>
      </c>
      <c r="V84" s="355">
        <v>0</v>
      </c>
      <c r="W84" s="355">
        <v>0</v>
      </c>
      <c r="X84" s="355">
        <v>0</v>
      </c>
      <c r="Y84" s="355">
        <v>0</v>
      </c>
      <c r="Z84" s="355">
        <v>0</v>
      </c>
      <c r="AA84" s="355">
        <v>0</v>
      </c>
      <c r="AB84" s="355">
        <v>0</v>
      </c>
      <c r="AC84" s="355">
        <v>0</v>
      </c>
      <c r="AD84" s="355">
        <v>0</v>
      </c>
      <c r="AE84" s="355">
        <v>0</v>
      </c>
      <c r="AF84" s="355">
        <v>0</v>
      </c>
      <c r="AG84" s="355">
        <v>0</v>
      </c>
      <c r="AH84" s="355">
        <v>1947.615252587274</v>
      </c>
      <c r="AI84" s="355">
        <v>1692.1026313205673</v>
      </c>
      <c r="AJ84" s="355">
        <v>2191.5327714973737</v>
      </c>
      <c r="AK84" s="355">
        <v>3797.3480398412485</v>
      </c>
      <c r="AL84" s="355">
        <v>6181.7264279435349</v>
      </c>
      <c r="AM84" s="355">
        <v>7547.3018009523548</v>
      </c>
      <c r="AN84" s="355">
        <v>8135.2669394188761</v>
      </c>
      <c r="AO84" s="355">
        <v>8716.0721936816863</v>
      </c>
      <c r="AP84" s="355">
        <v>8635.5374630170973</v>
      </c>
      <c r="AQ84" s="355">
        <v>7500.5265737434202</v>
      </c>
      <c r="AR84" s="355">
        <v>5332.8983514711199</v>
      </c>
      <c r="AS84" s="355">
        <v>4317.7854779588233</v>
      </c>
      <c r="AT84" s="355">
        <v>4496.3216850616918</v>
      </c>
      <c r="AU84" s="355">
        <v>6031.6550538087395</v>
      </c>
      <c r="AV84" s="355">
        <v>7546.1221778989448</v>
      </c>
      <c r="AW84" s="355">
        <v>7853.9296778935486</v>
      </c>
      <c r="AX84" s="355">
        <v>6818.1019895474055</v>
      </c>
      <c r="AY84" s="355">
        <v>6313.710913404002</v>
      </c>
      <c r="AZ84" s="355">
        <v>3049.3836911453423</v>
      </c>
      <c r="BA84" s="355">
        <v>0</v>
      </c>
      <c r="BB84" s="355">
        <v>0</v>
      </c>
      <c r="BC84" s="355">
        <v>0</v>
      </c>
      <c r="BD84" s="355">
        <v>0</v>
      </c>
      <c r="BE84" s="355">
        <v>0</v>
      </c>
      <c r="BF84" s="355">
        <v>0</v>
      </c>
      <c r="BG84" s="355">
        <v>0</v>
      </c>
      <c r="BH84" s="355">
        <v>0</v>
      </c>
      <c r="BI84" s="355">
        <v>0</v>
      </c>
      <c r="BJ84" s="355">
        <v>0</v>
      </c>
      <c r="BK84" s="355">
        <v>0</v>
      </c>
      <c r="BL84" s="355">
        <v>0</v>
      </c>
      <c r="BM84" s="355">
        <v>0</v>
      </c>
      <c r="BN84" s="355">
        <v>0</v>
      </c>
      <c r="BO84" s="355">
        <v>0</v>
      </c>
      <c r="BP84" s="355">
        <v>0</v>
      </c>
      <c r="BQ84" s="355">
        <v>0</v>
      </c>
      <c r="BR84" s="355">
        <v>0</v>
      </c>
      <c r="BS84" s="355">
        <v>0</v>
      </c>
      <c r="BT84" s="355">
        <v>0</v>
      </c>
      <c r="BU84" s="355">
        <v>0</v>
      </c>
      <c r="BV84" s="355">
        <v>0</v>
      </c>
      <c r="BW84" s="355">
        <v>0</v>
      </c>
      <c r="BX84" s="363">
        <v>0</v>
      </c>
      <c r="BY84" s="363">
        <v>0</v>
      </c>
      <c r="BZ84" s="356">
        <v>0</v>
      </c>
    </row>
    <row r="85" spans="1:78" s="52" customFormat="1" x14ac:dyDescent="0.2">
      <c r="A85" s="45"/>
      <c r="B85" s="263" t="s">
        <v>509</v>
      </c>
      <c r="C85" s="120"/>
      <c r="D85" s="355">
        <v>0</v>
      </c>
      <c r="E85" s="355">
        <v>0</v>
      </c>
      <c r="F85" s="355">
        <v>0</v>
      </c>
      <c r="G85" s="355">
        <v>0</v>
      </c>
      <c r="H85" s="355">
        <v>0</v>
      </c>
      <c r="I85" s="355">
        <v>0</v>
      </c>
      <c r="J85" s="355">
        <v>0</v>
      </c>
      <c r="K85" s="355">
        <v>0</v>
      </c>
      <c r="L85" s="355">
        <v>0</v>
      </c>
      <c r="M85" s="355">
        <v>0</v>
      </c>
      <c r="N85" s="355">
        <v>0</v>
      </c>
      <c r="O85" s="355">
        <v>0</v>
      </c>
      <c r="P85" s="355">
        <v>0</v>
      </c>
      <c r="Q85" s="355">
        <v>0</v>
      </c>
      <c r="R85" s="355">
        <v>0</v>
      </c>
      <c r="S85" s="355">
        <v>0</v>
      </c>
      <c r="T85" s="355">
        <v>0</v>
      </c>
      <c r="U85" s="355">
        <v>0</v>
      </c>
      <c r="V85" s="355">
        <v>0</v>
      </c>
      <c r="W85" s="355">
        <v>0</v>
      </c>
      <c r="X85" s="355">
        <v>0</v>
      </c>
      <c r="Y85" s="355">
        <v>0</v>
      </c>
      <c r="Z85" s="355">
        <v>0</v>
      </c>
      <c r="AA85" s="355">
        <v>0</v>
      </c>
      <c r="AB85" s="355">
        <v>0</v>
      </c>
      <c r="AC85" s="355">
        <v>0</v>
      </c>
      <c r="AD85" s="355">
        <v>0</v>
      </c>
      <c r="AE85" s="355">
        <v>0</v>
      </c>
      <c r="AF85" s="355">
        <v>0</v>
      </c>
      <c r="AG85" s="355">
        <v>0</v>
      </c>
      <c r="AH85" s="355">
        <v>2579.0721713869393</v>
      </c>
      <c r="AI85" s="355">
        <v>2422.9149913188953</v>
      </c>
      <c r="AJ85" s="355">
        <v>2356.4518683565757</v>
      </c>
      <c r="AK85" s="355">
        <v>2710.3291602987974</v>
      </c>
      <c r="AL85" s="355">
        <v>2531.9684182099172</v>
      </c>
      <c r="AM85" s="355">
        <v>2398.0939520704319</v>
      </c>
      <c r="AN85" s="355">
        <v>2588.1965204216076</v>
      </c>
      <c r="AO85" s="355">
        <v>2604.2569095334861</v>
      </c>
      <c r="AP85" s="355">
        <v>2423.5860416474661</v>
      </c>
      <c r="AQ85" s="355">
        <v>2242.9322577549046</v>
      </c>
      <c r="AR85" s="355">
        <v>2324.2632527503129</v>
      </c>
      <c r="AS85" s="355">
        <v>2184.3537126848823</v>
      </c>
      <c r="AT85" s="355">
        <v>2218.3867597888157</v>
      </c>
      <c r="AU85" s="355">
        <v>2388.3976810030254</v>
      </c>
      <c r="AV85" s="355">
        <v>3462.6284729519107</v>
      </c>
      <c r="AW85" s="355">
        <v>3480.3765051394498</v>
      </c>
      <c r="AX85" s="355">
        <v>3472.5216070977808</v>
      </c>
      <c r="AY85" s="355">
        <v>3550.4311229573932</v>
      </c>
      <c r="AZ85" s="355">
        <v>3429.2115999820335</v>
      </c>
      <c r="BA85" s="355">
        <v>3518.286883733118</v>
      </c>
      <c r="BB85" s="355">
        <v>3415.1821790374006</v>
      </c>
      <c r="BC85" s="355">
        <v>3727.0841853785669</v>
      </c>
      <c r="BD85" s="355">
        <v>4127.5809814870872</v>
      </c>
      <c r="BE85" s="355">
        <v>4636.5604819401869</v>
      </c>
      <c r="BF85" s="355">
        <v>5121.4410301235375</v>
      </c>
      <c r="BG85" s="355">
        <v>2945.3478524046209</v>
      </c>
      <c r="BH85" s="355">
        <v>165.26372601845739</v>
      </c>
      <c r="BI85" s="355">
        <v>102.97556193488023</v>
      </c>
      <c r="BJ85" s="355">
        <v>104.57593284238989</v>
      </c>
      <c r="BK85" s="355">
        <v>104.28867082963249</v>
      </c>
      <c r="BL85" s="355">
        <v>104.09285173272922</v>
      </c>
      <c r="BM85" s="355">
        <v>109.47496919324732</v>
      </c>
      <c r="BN85" s="355">
        <v>0</v>
      </c>
      <c r="BO85" s="355">
        <v>0</v>
      </c>
      <c r="BP85" s="355">
        <v>0</v>
      </c>
      <c r="BQ85" s="355">
        <v>0</v>
      </c>
      <c r="BR85" s="355">
        <v>0</v>
      </c>
      <c r="BS85" s="355">
        <v>0</v>
      </c>
      <c r="BT85" s="355">
        <v>0</v>
      </c>
      <c r="BU85" s="355">
        <v>0</v>
      </c>
      <c r="BV85" s="355">
        <v>0</v>
      </c>
      <c r="BW85" s="355">
        <v>0</v>
      </c>
      <c r="BX85" s="363">
        <v>0</v>
      </c>
      <c r="BY85" s="363">
        <v>0</v>
      </c>
      <c r="BZ85" s="356">
        <v>0</v>
      </c>
    </row>
    <row r="86" spans="1:78" s="52" customFormat="1" x14ac:dyDescent="0.2">
      <c r="A86" s="45"/>
      <c r="B86" s="263" t="s">
        <v>494</v>
      </c>
      <c r="C86" s="120"/>
      <c r="D86" s="355">
        <v>0</v>
      </c>
      <c r="E86" s="355">
        <v>0</v>
      </c>
      <c r="F86" s="355">
        <v>0</v>
      </c>
      <c r="G86" s="355">
        <v>0</v>
      </c>
      <c r="H86" s="355">
        <v>0</v>
      </c>
      <c r="I86" s="355">
        <v>0</v>
      </c>
      <c r="J86" s="355">
        <v>0</v>
      </c>
      <c r="K86" s="355">
        <v>0</v>
      </c>
      <c r="L86" s="355">
        <v>0</v>
      </c>
      <c r="M86" s="355">
        <v>0</v>
      </c>
      <c r="N86" s="355">
        <v>0</v>
      </c>
      <c r="O86" s="355">
        <v>0</v>
      </c>
      <c r="P86" s="355">
        <v>0</v>
      </c>
      <c r="Q86" s="355">
        <v>0</v>
      </c>
      <c r="R86" s="355">
        <v>0</v>
      </c>
      <c r="S86" s="355">
        <v>0</v>
      </c>
      <c r="T86" s="355">
        <v>0</v>
      </c>
      <c r="U86" s="355">
        <v>0</v>
      </c>
      <c r="V86" s="355">
        <v>0</v>
      </c>
      <c r="W86" s="355">
        <v>0</v>
      </c>
      <c r="X86" s="355">
        <v>0</v>
      </c>
      <c r="Y86" s="355">
        <v>0</v>
      </c>
      <c r="Z86" s="355">
        <v>0</v>
      </c>
      <c r="AA86" s="355">
        <v>0</v>
      </c>
      <c r="AB86" s="355">
        <v>0</v>
      </c>
      <c r="AC86" s="355">
        <v>0</v>
      </c>
      <c r="AD86" s="355">
        <v>0</v>
      </c>
      <c r="AE86" s="355">
        <v>0</v>
      </c>
      <c r="AF86" s="355">
        <v>0</v>
      </c>
      <c r="AG86" s="355">
        <v>0</v>
      </c>
      <c r="AH86" s="355">
        <v>433.41999523112099</v>
      </c>
      <c r="AI86" s="355">
        <v>411.27080721798364</v>
      </c>
      <c r="AJ86" s="355">
        <v>400.7719822047078</v>
      </c>
      <c r="AK86" s="355">
        <v>415.60179118191394</v>
      </c>
      <c r="AL86" s="355">
        <v>508.62176307783119</v>
      </c>
      <c r="AM86" s="355">
        <v>532.95727017619538</v>
      </c>
      <c r="AN86" s="355">
        <v>545.20203671448621</v>
      </c>
      <c r="AO86" s="355">
        <v>581.71299232553713</v>
      </c>
      <c r="AP86" s="355">
        <v>658.47333222558132</v>
      </c>
      <c r="AQ86" s="355">
        <v>614.75505794658022</v>
      </c>
      <c r="AR86" s="355">
        <v>767.58802468050283</v>
      </c>
      <c r="AS86" s="355">
        <v>815.84986287258653</v>
      </c>
      <c r="AT86" s="355">
        <v>1045.1316776860888</v>
      </c>
      <c r="AU86" s="355">
        <v>1122.9620979393469</v>
      </c>
      <c r="AV86" s="355">
        <v>1704.0125144704398</v>
      </c>
      <c r="AW86" s="355">
        <v>2175.9517899264006</v>
      </c>
      <c r="AX86" s="355">
        <v>2717.6262376105683</v>
      </c>
      <c r="AY86" s="355">
        <v>3154.8501740270308</v>
      </c>
      <c r="AZ86" s="355">
        <v>3212.8108125926528</v>
      </c>
      <c r="BA86" s="355">
        <v>3362.3721511716535</v>
      </c>
      <c r="BB86" s="355">
        <v>3605.9674441313618</v>
      </c>
      <c r="BC86" s="355">
        <v>3784.7873405980959</v>
      </c>
      <c r="BD86" s="355">
        <v>4030.4336019067687</v>
      </c>
      <c r="BE86" s="355">
        <v>4341.2242147994648</v>
      </c>
      <c r="BF86" s="355">
        <v>4583.3363452419426</v>
      </c>
      <c r="BG86" s="355">
        <v>4797.9032507836</v>
      </c>
      <c r="BH86" s="355">
        <v>4924.3432184127159</v>
      </c>
      <c r="BI86" s="355">
        <v>5080.6022758081117</v>
      </c>
      <c r="BJ86" s="355">
        <v>5142.6721422643413</v>
      </c>
      <c r="BK86" s="355">
        <v>5417.4250542978116</v>
      </c>
      <c r="BL86" s="355">
        <v>5352.3186214603456</v>
      </c>
      <c r="BM86" s="355">
        <v>5498.2424090794148</v>
      </c>
      <c r="BN86" s="355">
        <v>0</v>
      </c>
      <c r="BO86" s="355">
        <v>0</v>
      </c>
      <c r="BP86" s="355">
        <v>0</v>
      </c>
      <c r="BQ86" s="355">
        <v>0</v>
      </c>
      <c r="BR86" s="355">
        <v>0</v>
      </c>
      <c r="BS86" s="355">
        <v>0</v>
      </c>
      <c r="BT86" s="355">
        <v>0</v>
      </c>
      <c r="BU86" s="355">
        <v>0</v>
      </c>
      <c r="BV86" s="355">
        <v>0</v>
      </c>
      <c r="BW86" s="355">
        <v>0</v>
      </c>
      <c r="BX86" s="363">
        <v>0</v>
      </c>
      <c r="BY86" s="363">
        <v>0</v>
      </c>
      <c r="BZ86" s="356">
        <v>0</v>
      </c>
    </row>
    <row r="87" spans="1:78" s="52" customFormat="1" x14ac:dyDescent="0.2">
      <c r="A87" s="45"/>
      <c r="B87" s="263" t="s">
        <v>510</v>
      </c>
      <c r="C87" s="120"/>
      <c r="D87" s="355">
        <v>0</v>
      </c>
      <c r="E87" s="355">
        <v>0</v>
      </c>
      <c r="F87" s="355">
        <v>0</v>
      </c>
      <c r="G87" s="355">
        <v>0</v>
      </c>
      <c r="H87" s="355">
        <v>0</v>
      </c>
      <c r="I87" s="355">
        <v>0</v>
      </c>
      <c r="J87" s="355">
        <v>0</v>
      </c>
      <c r="K87" s="355">
        <v>0</v>
      </c>
      <c r="L87" s="355">
        <v>0</v>
      </c>
      <c r="M87" s="355">
        <v>0</v>
      </c>
      <c r="N87" s="355">
        <v>0</v>
      </c>
      <c r="O87" s="355">
        <v>0</v>
      </c>
      <c r="P87" s="355">
        <v>0</v>
      </c>
      <c r="Q87" s="355">
        <v>0</v>
      </c>
      <c r="R87" s="355">
        <v>0</v>
      </c>
      <c r="S87" s="355">
        <v>0</v>
      </c>
      <c r="T87" s="355">
        <v>0</v>
      </c>
      <c r="U87" s="355">
        <v>0</v>
      </c>
      <c r="V87" s="355">
        <v>0</v>
      </c>
      <c r="W87" s="355">
        <v>0</v>
      </c>
      <c r="X87" s="355">
        <v>0</v>
      </c>
      <c r="Y87" s="355">
        <v>0</v>
      </c>
      <c r="Z87" s="355">
        <v>0</v>
      </c>
      <c r="AA87" s="355">
        <v>0</v>
      </c>
      <c r="AB87" s="355">
        <v>0</v>
      </c>
      <c r="AC87" s="355">
        <v>0</v>
      </c>
      <c r="AD87" s="355">
        <v>0</v>
      </c>
      <c r="AE87" s="355">
        <v>0</v>
      </c>
      <c r="AF87" s="355">
        <v>0</v>
      </c>
      <c r="AG87" s="355">
        <v>0</v>
      </c>
      <c r="AH87" s="355">
        <v>701.59798501915009</v>
      </c>
      <c r="AI87" s="355">
        <v>637.96858450907507</v>
      </c>
      <c r="AJ87" s="355">
        <v>630.03077600453594</v>
      </c>
      <c r="AK87" s="355">
        <v>800.35353994312447</v>
      </c>
      <c r="AL87" s="355">
        <v>1138.8535582051825</v>
      </c>
      <c r="AM87" s="355">
        <v>1435.2497814869453</v>
      </c>
      <c r="AN87" s="355">
        <v>1548.5162703791859</v>
      </c>
      <c r="AO87" s="355">
        <v>1801.4554864927015</v>
      </c>
      <c r="AP87" s="355">
        <v>1983.1870736014369</v>
      </c>
      <c r="AQ87" s="355">
        <v>1976.3825786427419</v>
      </c>
      <c r="AR87" s="355">
        <v>1991.8495112562114</v>
      </c>
      <c r="AS87" s="355">
        <v>1925.5767496816673</v>
      </c>
      <c r="AT87" s="355">
        <v>2200.3593080241503</v>
      </c>
      <c r="AU87" s="355">
        <v>2690.2404496404897</v>
      </c>
      <c r="AV87" s="355">
        <v>3158.388761087579</v>
      </c>
      <c r="AW87" s="355">
        <v>3311.3543511271018</v>
      </c>
      <c r="AX87" s="355">
        <v>3884.5929026424196</v>
      </c>
      <c r="AY87" s="355">
        <v>4010.4000140828475</v>
      </c>
      <c r="AZ87" s="355">
        <v>3889.5761294930908</v>
      </c>
      <c r="BA87" s="355">
        <v>3611.9268005742492</v>
      </c>
      <c r="BB87" s="355">
        <v>3348.2852437153233</v>
      </c>
      <c r="BC87" s="355">
        <v>3131.7628975043981</v>
      </c>
      <c r="BD87" s="355">
        <v>3029.6163147616448</v>
      </c>
      <c r="BE87" s="355">
        <v>2912.410058244885</v>
      </c>
      <c r="BF87" s="355">
        <v>2712.4169614603848</v>
      </c>
      <c r="BG87" s="355">
        <v>2853.2391272176123</v>
      </c>
      <c r="BH87" s="355">
        <v>2711.9001598443429</v>
      </c>
      <c r="BI87" s="355">
        <v>2489.1506119870019</v>
      </c>
      <c r="BJ87" s="355">
        <v>2396.3557428050731</v>
      </c>
      <c r="BK87" s="355">
        <v>2486.1099752529562</v>
      </c>
      <c r="BL87" s="355">
        <v>2368.4415093724192</v>
      </c>
      <c r="BM87" s="355">
        <v>2544.2854802617503</v>
      </c>
      <c r="BN87" s="355">
        <v>0</v>
      </c>
      <c r="BO87" s="355">
        <v>0</v>
      </c>
      <c r="BP87" s="355">
        <v>0</v>
      </c>
      <c r="BQ87" s="355">
        <v>0</v>
      </c>
      <c r="BR87" s="355">
        <v>0</v>
      </c>
      <c r="BS87" s="355">
        <v>0</v>
      </c>
      <c r="BT87" s="355">
        <v>0</v>
      </c>
      <c r="BU87" s="355">
        <v>0</v>
      </c>
      <c r="BV87" s="355">
        <v>0</v>
      </c>
      <c r="BW87" s="355">
        <v>0</v>
      </c>
      <c r="BX87" s="363">
        <v>0</v>
      </c>
      <c r="BY87" s="363">
        <v>0</v>
      </c>
      <c r="BZ87" s="356">
        <v>0</v>
      </c>
    </row>
    <row r="88" spans="1:78" s="52" customFormat="1" x14ac:dyDescent="0.2">
      <c r="A88" s="45"/>
      <c r="B88" s="263" t="s">
        <v>511</v>
      </c>
      <c r="C88" s="120"/>
      <c r="D88" s="355">
        <v>0</v>
      </c>
      <c r="E88" s="355">
        <v>0</v>
      </c>
      <c r="F88" s="355">
        <v>0</v>
      </c>
      <c r="G88" s="355">
        <v>0</v>
      </c>
      <c r="H88" s="355">
        <v>0</v>
      </c>
      <c r="I88" s="355">
        <v>0</v>
      </c>
      <c r="J88" s="355">
        <v>0</v>
      </c>
      <c r="K88" s="355">
        <v>0</v>
      </c>
      <c r="L88" s="355">
        <v>0</v>
      </c>
      <c r="M88" s="355">
        <v>0</v>
      </c>
      <c r="N88" s="355">
        <v>0</v>
      </c>
      <c r="O88" s="355">
        <v>0</v>
      </c>
      <c r="P88" s="355">
        <v>0</v>
      </c>
      <c r="Q88" s="355">
        <v>0</v>
      </c>
      <c r="R88" s="355">
        <v>0</v>
      </c>
      <c r="S88" s="355">
        <v>0</v>
      </c>
      <c r="T88" s="355">
        <v>0</v>
      </c>
      <c r="U88" s="355">
        <v>0</v>
      </c>
      <c r="V88" s="355">
        <v>0</v>
      </c>
      <c r="W88" s="355">
        <v>0</v>
      </c>
      <c r="X88" s="355">
        <v>0</v>
      </c>
      <c r="Y88" s="355">
        <v>0</v>
      </c>
      <c r="Z88" s="355">
        <v>0</v>
      </c>
      <c r="AA88" s="355">
        <v>0</v>
      </c>
      <c r="AB88" s="355">
        <v>0</v>
      </c>
      <c r="AC88" s="355">
        <v>0</v>
      </c>
      <c r="AD88" s="355">
        <v>0</v>
      </c>
      <c r="AE88" s="355">
        <v>0</v>
      </c>
      <c r="AF88" s="355">
        <v>0</v>
      </c>
      <c r="AG88" s="355">
        <v>0</v>
      </c>
      <c r="AH88" s="355">
        <v>132.52284577766005</v>
      </c>
      <c r="AI88" s="355">
        <v>124.34749777819846</v>
      </c>
      <c r="AJ88" s="355">
        <v>125.95534518049647</v>
      </c>
      <c r="AK88" s="355">
        <v>128.2985742387107</v>
      </c>
      <c r="AL88" s="355">
        <v>154.88951539640982</v>
      </c>
      <c r="AM88" s="355">
        <v>172.96993657238085</v>
      </c>
      <c r="AN88" s="355">
        <v>188.38428672554662</v>
      </c>
      <c r="AO88" s="355">
        <v>215.6374935420464</v>
      </c>
      <c r="AP88" s="355">
        <v>265.37045813286824</v>
      </c>
      <c r="AQ88" s="355">
        <v>274.64741027096414</v>
      </c>
      <c r="AR88" s="355">
        <v>315.2900790367936</v>
      </c>
      <c r="AS88" s="355">
        <v>291.7421790070909</v>
      </c>
      <c r="AT88" s="355">
        <v>225.53728274358446</v>
      </c>
      <c r="AU88" s="355">
        <v>370.29164505924416</v>
      </c>
      <c r="AV88" s="355">
        <v>325.04338020424262</v>
      </c>
      <c r="AW88" s="355">
        <v>304.85603181095496</v>
      </c>
      <c r="AX88" s="355">
        <v>373.55166575370185</v>
      </c>
      <c r="AY88" s="355">
        <v>472.43331507520702</v>
      </c>
      <c r="AZ88" s="355">
        <v>645.58038750651451</v>
      </c>
      <c r="BA88" s="355">
        <v>668.67320728158779</v>
      </c>
      <c r="BB88" s="355">
        <v>578.29776309425984</v>
      </c>
      <c r="BC88" s="355">
        <v>564.92621821825651</v>
      </c>
      <c r="BD88" s="355">
        <v>537.64697994395442</v>
      </c>
      <c r="BE88" s="355">
        <v>513.94075066421692</v>
      </c>
      <c r="BF88" s="355">
        <v>485.05766806301426</v>
      </c>
      <c r="BG88" s="355">
        <v>504.50904949465951</v>
      </c>
      <c r="BH88" s="355">
        <v>481.02077930789704</v>
      </c>
      <c r="BI88" s="355">
        <v>368.67578527142956</v>
      </c>
      <c r="BJ88" s="355">
        <v>353.38351794273149</v>
      </c>
      <c r="BK88" s="355">
        <v>409.04944931588119</v>
      </c>
      <c r="BL88" s="355">
        <v>308.1274893584042</v>
      </c>
      <c r="BM88" s="355">
        <v>85.313148133264917</v>
      </c>
      <c r="BN88" s="355">
        <v>0</v>
      </c>
      <c r="BO88" s="355">
        <v>0</v>
      </c>
      <c r="BP88" s="355">
        <v>0</v>
      </c>
      <c r="BQ88" s="355">
        <v>0</v>
      </c>
      <c r="BR88" s="355">
        <v>0</v>
      </c>
      <c r="BS88" s="355">
        <v>0</v>
      </c>
      <c r="BT88" s="355">
        <v>0</v>
      </c>
      <c r="BU88" s="355">
        <v>0</v>
      </c>
      <c r="BV88" s="355">
        <v>0</v>
      </c>
      <c r="BW88" s="355">
        <v>0</v>
      </c>
      <c r="BX88" s="363">
        <v>0</v>
      </c>
      <c r="BY88" s="363">
        <v>0</v>
      </c>
      <c r="BZ88" s="356">
        <v>0</v>
      </c>
    </row>
    <row r="89" spans="1:78" s="328" customFormat="1" ht="27" customHeight="1" thickBot="1" x14ac:dyDescent="0.25">
      <c r="A89" s="454"/>
      <c r="B89" s="412" t="s">
        <v>512</v>
      </c>
      <c r="C89" s="456"/>
      <c r="D89" s="457">
        <v>0</v>
      </c>
      <c r="E89" s="457">
        <v>0</v>
      </c>
      <c r="F89" s="457">
        <v>0</v>
      </c>
      <c r="G89" s="457">
        <v>0</v>
      </c>
      <c r="H89" s="457">
        <v>0</v>
      </c>
      <c r="I89" s="457">
        <v>0</v>
      </c>
      <c r="J89" s="457">
        <v>0</v>
      </c>
      <c r="K89" s="457">
        <v>0</v>
      </c>
      <c r="L89" s="457">
        <v>0</v>
      </c>
      <c r="M89" s="457">
        <v>0</v>
      </c>
      <c r="N89" s="457">
        <v>0</v>
      </c>
      <c r="O89" s="457">
        <v>0</v>
      </c>
      <c r="P89" s="457">
        <v>0</v>
      </c>
      <c r="Q89" s="457">
        <v>0</v>
      </c>
      <c r="R89" s="457">
        <v>0</v>
      </c>
      <c r="S89" s="457">
        <v>0</v>
      </c>
      <c r="T89" s="457">
        <v>0</v>
      </c>
      <c r="U89" s="457">
        <v>0</v>
      </c>
      <c r="V89" s="457">
        <v>0</v>
      </c>
      <c r="W89" s="457">
        <v>0</v>
      </c>
      <c r="X89" s="457">
        <v>0</v>
      </c>
      <c r="Y89" s="457">
        <v>0</v>
      </c>
      <c r="Z89" s="457">
        <v>0</v>
      </c>
      <c r="AA89" s="457">
        <v>0</v>
      </c>
      <c r="AB89" s="457">
        <v>0</v>
      </c>
      <c r="AC89" s="457">
        <v>0</v>
      </c>
      <c r="AD89" s="457">
        <v>0</v>
      </c>
      <c r="AE89" s="457">
        <v>0</v>
      </c>
      <c r="AF89" s="457">
        <v>0</v>
      </c>
      <c r="AG89" s="457">
        <v>0</v>
      </c>
      <c r="AH89" s="457">
        <v>89.773540688092282</v>
      </c>
      <c r="AI89" s="457">
        <v>98.746542353275245</v>
      </c>
      <c r="AJ89" s="457">
        <v>104.45077405211903</v>
      </c>
      <c r="AK89" s="457">
        <v>126.27855413367568</v>
      </c>
      <c r="AL89" s="457">
        <v>165.04620493060062</v>
      </c>
      <c r="AM89" s="457">
        <v>213.81006048530412</v>
      </c>
      <c r="AN89" s="457">
        <v>254.20530256941225</v>
      </c>
      <c r="AO89" s="457">
        <v>247.6628638700731</v>
      </c>
      <c r="AP89" s="457">
        <v>311.34014379368006</v>
      </c>
      <c r="AQ89" s="457">
        <v>425.90250578250965</v>
      </c>
      <c r="AR89" s="457">
        <v>258.12209767297935</v>
      </c>
      <c r="AS89" s="457">
        <v>238.69814646034709</v>
      </c>
      <c r="AT89" s="457">
        <v>387.50231495155822</v>
      </c>
      <c r="AU89" s="457">
        <v>590.94108025379762</v>
      </c>
      <c r="AV89" s="457">
        <v>409.5214278417115</v>
      </c>
      <c r="AW89" s="457">
        <v>393.37505903124924</v>
      </c>
      <c r="AX89" s="457">
        <v>578.04628144248852</v>
      </c>
      <c r="AY89" s="457">
        <v>648.06458546094655</v>
      </c>
      <c r="AZ89" s="457">
        <v>553.90498352663815</v>
      </c>
      <c r="BA89" s="457">
        <v>487.24786748013418</v>
      </c>
      <c r="BB89" s="457">
        <v>443.73192261621017</v>
      </c>
      <c r="BC89" s="457">
        <v>328.3012611630989</v>
      </c>
      <c r="BD89" s="457">
        <v>310.33975461738748</v>
      </c>
      <c r="BE89" s="457">
        <v>335.85322705008195</v>
      </c>
      <c r="BF89" s="457">
        <v>352.26745616446743</v>
      </c>
      <c r="BG89" s="457">
        <v>516.40661209939265</v>
      </c>
      <c r="BH89" s="457">
        <v>386.45715430716791</v>
      </c>
      <c r="BI89" s="457">
        <v>248.19545909350813</v>
      </c>
      <c r="BJ89" s="457">
        <v>240.81501475622932</v>
      </c>
      <c r="BK89" s="457">
        <v>215.4054167847857</v>
      </c>
      <c r="BL89" s="457">
        <v>209.59245539811519</v>
      </c>
      <c r="BM89" s="457">
        <v>290.14432972403949</v>
      </c>
      <c r="BN89" s="457">
        <v>0</v>
      </c>
      <c r="BO89" s="457">
        <v>0</v>
      </c>
      <c r="BP89" s="457">
        <v>0</v>
      </c>
      <c r="BQ89" s="457">
        <v>0</v>
      </c>
      <c r="BR89" s="457">
        <v>0</v>
      </c>
      <c r="BS89" s="457">
        <v>0</v>
      </c>
      <c r="BT89" s="457">
        <v>0</v>
      </c>
      <c r="BU89" s="457">
        <v>0</v>
      </c>
      <c r="BV89" s="457">
        <v>0</v>
      </c>
      <c r="BW89" s="457">
        <v>0</v>
      </c>
      <c r="BX89" s="458">
        <v>0</v>
      </c>
      <c r="BY89" s="458">
        <v>0</v>
      </c>
      <c r="BZ89" s="459">
        <v>0</v>
      </c>
    </row>
    <row r="90" spans="1:78" ht="39.75" customHeight="1" x14ac:dyDescent="0.25">
      <c r="A90" s="341"/>
      <c r="B90" s="375" t="s">
        <v>518</v>
      </c>
      <c r="C90" s="460"/>
      <c r="D90" s="365" t="s">
        <v>665</v>
      </c>
      <c r="E90" s="365" t="s">
        <v>666</v>
      </c>
      <c r="F90" s="365" t="s">
        <v>667</v>
      </c>
      <c r="G90" s="365" t="s">
        <v>668</v>
      </c>
      <c r="H90" s="365" t="s">
        <v>669</v>
      </c>
      <c r="I90" s="365" t="s">
        <v>670</v>
      </c>
      <c r="J90" s="365" t="s">
        <v>671</v>
      </c>
      <c r="K90" s="365" t="s">
        <v>672</v>
      </c>
      <c r="L90" s="365" t="s">
        <v>673</v>
      </c>
      <c r="M90" s="365" t="s">
        <v>674</v>
      </c>
      <c r="N90" s="365" t="s">
        <v>675</v>
      </c>
      <c r="O90" s="365" t="s">
        <v>676</v>
      </c>
      <c r="P90" s="365" t="s">
        <v>677</v>
      </c>
      <c r="Q90" s="365" t="s">
        <v>678</v>
      </c>
      <c r="R90" s="365" t="s">
        <v>679</v>
      </c>
      <c r="S90" s="365" t="s">
        <v>680</v>
      </c>
      <c r="T90" s="365" t="s">
        <v>681</v>
      </c>
      <c r="U90" s="365" t="s">
        <v>682</v>
      </c>
      <c r="V90" s="365" t="s">
        <v>683</v>
      </c>
      <c r="W90" s="365" t="s">
        <v>684</v>
      </c>
      <c r="X90" s="365" t="s">
        <v>685</v>
      </c>
      <c r="Y90" s="365" t="s">
        <v>686</v>
      </c>
      <c r="Z90" s="365" t="s">
        <v>687</v>
      </c>
      <c r="AA90" s="365" t="s">
        <v>688</v>
      </c>
      <c r="AB90" s="365" t="s">
        <v>689</v>
      </c>
      <c r="AC90" s="365" t="s">
        <v>690</v>
      </c>
      <c r="AD90" s="365" t="s">
        <v>691</v>
      </c>
      <c r="AE90" s="365" t="s">
        <v>692</v>
      </c>
      <c r="AF90" s="365" t="s">
        <v>693</v>
      </c>
      <c r="AG90" s="365" t="s">
        <v>694</v>
      </c>
      <c r="AH90" s="365" t="s">
        <v>695</v>
      </c>
      <c r="AI90" s="365" t="s">
        <v>696</v>
      </c>
      <c r="AJ90" s="365" t="s">
        <v>697</v>
      </c>
      <c r="AK90" s="365" t="s">
        <v>698</v>
      </c>
      <c r="AL90" s="365" t="s">
        <v>699</v>
      </c>
      <c r="AM90" s="365" t="s">
        <v>700</v>
      </c>
      <c r="AN90" s="365" t="s">
        <v>701</v>
      </c>
      <c r="AO90" s="365" t="s">
        <v>702</v>
      </c>
      <c r="AP90" s="365" t="s">
        <v>703</v>
      </c>
      <c r="AQ90" s="365" t="s">
        <v>704</v>
      </c>
      <c r="AR90" s="365" t="s">
        <v>705</v>
      </c>
      <c r="AS90" s="365" t="s">
        <v>706</v>
      </c>
      <c r="AT90" s="365" t="s">
        <v>707</v>
      </c>
      <c r="AU90" s="365" t="s">
        <v>708</v>
      </c>
      <c r="AV90" s="365" t="s">
        <v>709</v>
      </c>
      <c r="AW90" s="365" t="s">
        <v>710</v>
      </c>
      <c r="AX90" s="365" t="s">
        <v>711</v>
      </c>
      <c r="AY90" s="365" t="s">
        <v>712</v>
      </c>
      <c r="AZ90" s="365" t="s">
        <v>713</v>
      </c>
      <c r="BA90" s="365" t="s">
        <v>714</v>
      </c>
      <c r="BB90" s="365" t="s">
        <v>715</v>
      </c>
      <c r="BC90" s="365" t="s">
        <v>716</v>
      </c>
      <c r="BD90" s="365" t="s">
        <v>717</v>
      </c>
      <c r="BE90" s="365" t="s">
        <v>718</v>
      </c>
      <c r="BF90" s="365" t="s">
        <v>719</v>
      </c>
      <c r="BG90" s="365" t="s">
        <v>720</v>
      </c>
      <c r="BH90" s="365" t="s">
        <v>721</v>
      </c>
      <c r="BI90" s="365" t="s">
        <v>722</v>
      </c>
      <c r="BJ90" s="365" t="s">
        <v>723</v>
      </c>
      <c r="BK90" s="365" t="s">
        <v>724</v>
      </c>
      <c r="BL90" s="365" t="s">
        <v>725</v>
      </c>
      <c r="BM90" s="365" t="s">
        <v>726</v>
      </c>
      <c r="BN90" s="365" t="s">
        <v>727</v>
      </c>
      <c r="BO90" s="365" t="s">
        <v>728</v>
      </c>
      <c r="BP90" s="365" t="s">
        <v>729</v>
      </c>
      <c r="BQ90" s="365" t="s">
        <v>730</v>
      </c>
      <c r="BR90" s="365" t="s">
        <v>731</v>
      </c>
      <c r="BS90" s="365" t="s">
        <v>732</v>
      </c>
      <c r="BT90" s="365" t="s">
        <v>733</v>
      </c>
      <c r="BU90" s="365" t="s">
        <v>734</v>
      </c>
      <c r="BV90" s="365" t="s">
        <v>735</v>
      </c>
      <c r="BW90" s="365" t="s">
        <v>736</v>
      </c>
      <c r="BX90" s="365" t="s">
        <v>737</v>
      </c>
      <c r="BY90" s="365" t="s">
        <v>738</v>
      </c>
      <c r="BZ90" s="366" t="s">
        <v>739</v>
      </c>
    </row>
    <row r="91" spans="1:78" ht="26.25" customHeight="1" x14ac:dyDescent="0.25">
      <c r="A91" s="354"/>
      <c r="B91" s="89" t="s">
        <v>93</v>
      </c>
      <c r="C91" s="45"/>
      <c r="D91" s="352">
        <v>0</v>
      </c>
      <c r="E91" s="352">
        <v>0</v>
      </c>
      <c r="F91" s="352">
        <v>0</v>
      </c>
      <c r="G91" s="352">
        <v>0</v>
      </c>
      <c r="H91" s="352">
        <v>0</v>
      </c>
      <c r="I91" s="352">
        <v>0</v>
      </c>
      <c r="J91" s="352">
        <v>0</v>
      </c>
      <c r="K91" s="352">
        <v>0</v>
      </c>
      <c r="L91" s="352">
        <v>0</v>
      </c>
      <c r="M91" s="352">
        <v>0</v>
      </c>
      <c r="N91" s="352">
        <v>0</v>
      </c>
      <c r="O91" s="352">
        <v>0</v>
      </c>
      <c r="P91" s="352">
        <v>0</v>
      </c>
      <c r="Q91" s="352">
        <v>0</v>
      </c>
      <c r="R91" s="352">
        <v>0</v>
      </c>
      <c r="S91" s="352">
        <v>0</v>
      </c>
      <c r="T91" s="352">
        <v>0</v>
      </c>
      <c r="U91" s="352">
        <v>0</v>
      </c>
      <c r="V91" s="352">
        <v>0</v>
      </c>
      <c r="W91" s="352">
        <v>0</v>
      </c>
      <c r="X91" s="352">
        <v>0</v>
      </c>
      <c r="Y91" s="352">
        <v>0</v>
      </c>
      <c r="Z91" s="352">
        <v>0</v>
      </c>
      <c r="AA91" s="352">
        <v>0</v>
      </c>
      <c r="AB91" s="352">
        <v>0</v>
      </c>
      <c r="AC91" s="352">
        <v>0</v>
      </c>
      <c r="AD91" s="352">
        <v>0</v>
      </c>
      <c r="AE91" s="352">
        <v>0</v>
      </c>
      <c r="AF91" s="352">
        <v>0</v>
      </c>
      <c r="AG91" s="352">
        <v>0</v>
      </c>
      <c r="AH91" s="352">
        <v>0</v>
      </c>
      <c r="AI91" s="352">
        <v>2838</v>
      </c>
      <c r="AJ91" s="352">
        <v>3010</v>
      </c>
      <c r="AK91" s="352">
        <v>3584</v>
      </c>
      <c r="AL91" s="352">
        <v>4157</v>
      </c>
      <c r="AM91" s="352">
        <v>4336</v>
      </c>
      <c r="AN91" s="352">
        <v>4541</v>
      </c>
      <c r="AO91" s="352">
        <v>4709</v>
      </c>
      <c r="AP91" s="352">
        <v>4710</v>
      </c>
      <c r="AQ91" s="352">
        <v>4517</v>
      </c>
      <c r="AR91" s="352">
        <v>4089</v>
      </c>
      <c r="AS91" s="352">
        <v>3977</v>
      </c>
      <c r="AT91" s="352">
        <v>4124</v>
      </c>
      <c r="AU91" s="352">
        <v>4593</v>
      </c>
      <c r="AV91" s="352">
        <v>5179</v>
      </c>
      <c r="AW91" s="352">
        <v>5512</v>
      </c>
      <c r="AX91" s="352">
        <v>5647</v>
      </c>
      <c r="AY91" s="352">
        <v>5657</v>
      </c>
      <c r="AZ91" s="352">
        <v>5514</v>
      </c>
      <c r="BA91" s="352">
        <v>3943</v>
      </c>
      <c r="BB91" s="352">
        <v>3834</v>
      </c>
      <c r="BC91" s="352">
        <v>3822</v>
      </c>
      <c r="BD91" s="352">
        <v>3901</v>
      </c>
      <c r="BE91" s="352">
        <v>3986</v>
      </c>
      <c r="BF91" s="352">
        <v>3989</v>
      </c>
      <c r="BG91" s="352">
        <v>3129</v>
      </c>
      <c r="BH91" s="352">
        <v>2187</v>
      </c>
      <c r="BI91" s="352">
        <v>2142</v>
      </c>
      <c r="BJ91" s="352">
        <v>2135</v>
      </c>
      <c r="BK91" s="352">
        <v>2117</v>
      </c>
      <c r="BL91" s="352">
        <v>2087</v>
      </c>
      <c r="BM91" s="352">
        <v>1935</v>
      </c>
      <c r="BN91" s="352">
        <v>1803</v>
      </c>
      <c r="BO91" s="352">
        <v>1619</v>
      </c>
      <c r="BP91" s="352">
        <v>1254</v>
      </c>
      <c r="BQ91" s="352">
        <v>939</v>
      </c>
      <c r="BR91" s="352">
        <v>799</v>
      </c>
      <c r="BS91" s="352">
        <v>706</v>
      </c>
      <c r="BT91" s="352">
        <v>639</v>
      </c>
      <c r="BU91" s="352">
        <v>613</v>
      </c>
      <c r="BV91" s="352">
        <v>556</v>
      </c>
      <c r="BW91" s="352">
        <v>571</v>
      </c>
      <c r="BX91" s="362">
        <v>579</v>
      </c>
      <c r="BY91" s="362">
        <v>589</v>
      </c>
      <c r="BZ91" s="353">
        <v>600</v>
      </c>
    </row>
    <row r="92" spans="1:78" ht="26.25" customHeight="1" x14ac:dyDescent="0.2">
      <c r="A92" s="45"/>
      <c r="B92" s="120" t="s">
        <v>498</v>
      </c>
      <c r="C92" s="321"/>
      <c r="D92" s="461"/>
      <c r="E92" s="461"/>
      <c r="F92" s="461"/>
      <c r="G92" s="461"/>
      <c r="H92" s="461"/>
      <c r="I92" s="461"/>
      <c r="J92" s="461"/>
      <c r="K92" s="461"/>
      <c r="L92" s="461"/>
      <c r="M92" s="461"/>
      <c r="N92" s="461"/>
      <c r="O92" s="461"/>
      <c r="P92" s="461"/>
      <c r="Q92" s="461"/>
      <c r="R92" s="461"/>
      <c r="S92" s="461"/>
      <c r="T92" s="461"/>
      <c r="U92" s="461"/>
      <c r="V92" s="461"/>
      <c r="W92" s="461"/>
      <c r="X92" s="461"/>
      <c r="Y92" s="461"/>
      <c r="Z92" s="461"/>
      <c r="AA92" s="461"/>
      <c r="AB92" s="461"/>
      <c r="AC92" s="461"/>
      <c r="AD92" s="461"/>
      <c r="AE92" s="461"/>
      <c r="AF92" s="461"/>
      <c r="AG92" s="461"/>
      <c r="AH92" s="461"/>
      <c r="AI92" s="461"/>
      <c r="AJ92" s="461"/>
      <c r="AK92" s="461"/>
      <c r="AL92" s="461"/>
      <c r="AM92" s="461"/>
      <c r="AN92" s="461"/>
      <c r="AO92" s="461"/>
      <c r="AP92" s="461"/>
      <c r="AQ92" s="461"/>
      <c r="AR92" s="461"/>
      <c r="AS92" s="461"/>
      <c r="AT92" s="461"/>
      <c r="BC92" s="209"/>
      <c r="BX92" s="209"/>
      <c r="BY92" s="209"/>
      <c r="BZ92" s="210"/>
    </row>
    <row r="93" spans="1:78" x14ac:dyDescent="0.2">
      <c r="A93" s="437"/>
      <c r="B93" s="407" t="s">
        <v>499</v>
      </c>
      <c r="C93" s="437"/>
      <c r="D93" s="355">
        <v>0</v>
      </c>
      <c r="E93" s="355">
        <v>0</v>
      </c>
      <c r="F93" s="355">
        <v>0</v>
      </c>
      <c r="G93" s="355">
        <v>0</v>
      </c>
      <c r="H93" s="355">
        <v>0</v>
      </c>
      <c r="I93" s="355">
        <v>0</v>
      </c>
      <c r="J93" s="355">
        <v>0</v>
      </c>
      <c r="K93" s="355">
        <v>0</v>
      </c>
      <c r="L93" s="355">
        <v>0</v>
      </c>
      <c r="M93" s="355">
        <v>0</v>
      </c>
      <c r="N93" s="355">
        <v>0</v>
      </c>
      <c r="O93" s="355">
        <v>0</v>
      </c>
      <c r="P93" s="355">
        <v>0</v>
      </c>
      <c r="Q93" s="355">
        <v>0</v>
      </c>
      <c r="R93" s="355">
        <v>0</v>
      </c>
      <c r="S93" s="355">
        <v>0</v>
      </c>
      <c r="T93" s="355">
        <v>0</v>
      </c>
      <c r="U93" s="355">
        <v>0</v>
      </c>
      <c r="V93" s="355">
        <v>0</v>
      </c>
      <c r="W93" s="355">
        <v>0</v>
      </c>
      <c r="X93" s="355">
        <v>0</v>
      </c>
      <c r="Y93" s="355">
        <v>0</v>
      </c>
      <c r="Z93" s="355">
        <v>0</v>
      </c>
      <c r="AA93" s="355">
        <v>0</v>
      </c>
      <c r="AB93" s="355">
        <v>0</v>
      </c>
      <c r="AC93" s="355">
        <v>0</v>
      </c>
      <c r="AD93" s="355">
        <v>0</v>
      </c>
      <c r="AE93" s="355">
        <v>0</v>
      </c>
      <c r="AF93" s="355">
        <v>0</v>
      </c>
      <c r="AG93" s="355">
        <v>0</v>
      </c>
      <c r="AH93" s="355">
        <v>0</v>
      </c>
      <c r="AI93" s="355">
        <v>0</v>
      </c>
      <c r="AJ93" s="355">
        <v>0</v>
      </c>
      <c r="AK93" s="355">
        <v>0</v>
      </c>
      <c r="AL93" s="355">
        <v>0</v>
      </c>
      <c r="AM93" s="355">
        <v>0</v>
      </c>
      <c r="AN93" s="355">
        <v>0</v>
      </c>
      <c r="AO93" s="355">
        <v>0</v>
      </c>
      <c r="AP93" s="355">
        <v>0</v>
      </c>
      <c r="AQ93" s="355">
        <v>0</v>
      </c>
      <c r="AR93" s="355">
        <v>0</v>
      </c>
      <c r="AS93" s="355">
        <v>0</v>
      </c>
      <c r="AT93" s="355">
        <v>0</v>
      </c>
      <c r="AU93" s="355">
        <v>0</v>
      </c>
      <c r="AV93" s="355">
        <v>0</v>
      </c>
      <c r="AW93" s="355">
        <v>0</v>
      </c>
      <c r="AX93" s="355">
        <v>0</v>
      </c>
      <c r="AY93" s="355">
        <v>0</v>
      </c>
      <c r="AZ93" s="355">
        <v>0</v>
      </c>
      <c r="BA93" s="355">
        <v>0</v>
      </c>
      <c r="BB93" s="355">
        <v>0</v>
      </c>
      <c r="BC93" s="363">
        <v>0</v>
      </c>
      <c r="BD93" s="355">
        <v>1268</v>
      </c>
      <c r="BE93" s="355">
        <v>1322</v>
      </c>
      <c r="BF93" s="355">
        <v>1345</v>
      </c>
      <c r="BG93" s="355">
        <v>1297</v>
      </c>
      <c r="BH93" s="355">
        <v>1213</v>
      </c>
      <c r="BI93" s="355">
        <v>1198</v>
      </c>
      <c r="BJ93" s="355">
        <v>1196</v>
      </c>
      <c r="BK93" s="355">
        <v>1196</v>
      </c>
      <c r="BL93" s="355">
        <v>1176</v>
      </c>
      <c r="BM93" s="355">
        <v>1055</v>
      </c>
      <c r="BN93" s="355">
        <v>969</v>
      </c>
      <c r="BO93" s="355">
        <v>847</v>
      </c>
      <c r="BP93" s="355">
        <v>530</v>
      </c>
      <c r="BQ93" s="355">
        <v>252</v>
      </c>
      <c r="BR93" s="355">
        <v>138</v>
      </c>
      <c r="BS93" s="355">
        <v>73</v>
      </c>
      <c r="BT93" s="355">
        <v>28</v>
      </c>
      <c r="BU93" s="355">
        <v>6</v>
      </c>
      <c r="BV93" s="355">
        <v>0</v>
      </c>
      <c r="BW93" s="355">
        <v>0</v>
      </c>
      <c r="BX93" s="363">
        <v>0</v>
      </c>
      <c r="BY93" s="363">
        <v>0</v>
      </c>
      <c r="BZ93" s="356">
        <v>0</v>
      </c>
    </row>
    <row r="94" spans="1:78" x14ac:dyDescent="0.2">
      <c r="A94" s="45"/>
      <c r="B94" s="263" t="s">
        <v>500</v>
      </c>
      <c r="C94" s="321"/>
      <c r="D94" s="355">
        <v>0</v>
      </c>
      <c r="E94" s="355">
        <v>0</v>
      </c>
      <c r="F94" s="355">
        <v>0</v>
      </c>
      <c r="G94" s="355">
        <v>0</v>
      </c>
      <c r="H94" s="355">
        <v>0</v>
      </c>
      <c r="I94" s="355">
        <v>0</v>
      </c>
      <c r="J94" s="355">
        <v>0</v>
      </c>
      <c r="K94" s="355">
        <v>0</v>
      </c>
      <c r="L94" s="355">
        <v>0</v>
      </c>
      <c r="M94" s="355">
        <v>0</v>
      </c>
      <c r="N94" s="355">
        <v>0</v>
      </c>
      <c r="O94" s="355">
        <v>0</v>
      </c>
      <c r="P94" s="355">
        <v>0</v>
      </c>
      <c r="Q94" s="355">
        <v>0</v>
      </c>
      <c r="R94" s="355">
        <v>0</v>
      </c>
      <c r="S94" s="355">
        <v>0</v>
      </c>
      <c r="T94" s="355">
        <v>0</v>
      </c>
      <c r="U94" s="355">
        <v>0</v>
      </c>
      <c r="V94" s="355">
        <v>0</v>
      </c>
      <c r="W94" s="355">
        <v>0</v>
      </c>
      <c r="X94" s="355">
        <v>0</v>
      </c>
      <c r="Y94" s="355">
        <v>0</v>
      </c>
      <c r="Z94" s="355">
        <v>0</v>
      </c>
      <c r="AA94" s="355">
        <v>0</v>
      </c>
      <c r="AB94" s="355">
        <v>0</v>
      </c>
      <c r="AC94" s="355">
        <v>0</v>
      </c>
      <c r="AD94" s="355">
        <v>0</v>
      </c>
      <c r="AE94" s="355">
        <v>0</v>
      </c>
      <c r="AF94" s="355">
        <v>0</v>
      </c>
      <c r="AG94" s="355">
        <v>0</v>
      </c>
      <c r="AH94" s="355">
        <v>0</v>
      </c>
      <c r="AI94" s="355">
        <v>0</v>
      </c>
      <c r="AJ94" s="355">
        <v>0</v>
      </c>
      <c r="AK94" s="355">
        <v>0</v>
      </c>
      <c r="AL94" s="355">
        <v>0</v>
      </c>
      <c r="AM94" s="355">
        <v>0</v>
      </c>
      <c r="AN94" s="355">
        <v>0</v>
      </c>
      <c r="AO94" s="355">
        <v>0</v>
      </c>
      <c r="AP94" s="355">
        <v>0</v>
      </c>
      <c r="AQ94" s="355">
        <v>0</v>
      </c>
      <c r="AR94" s="355">
        <v>0</v>
      </c>
      <c r="AS94" s="355">
        <v>0</v>
      </c>
      <c r="AT94" s="355">
        <v>0</v>
      </c>
      <c r="AU94" s="355">
        <v>0</v>
      </c>
      <c r="AV94" s="355">
        <v>0</v>
      </c>
      <c r="AW94" s="355">
        <v>0</v>
      </c>
      <c r="AX94" s="355">
        <v>0</v>
      </c>
      <c r="AY94" s="355">
        <v>0</v>
      </c>
      <c r="AZ94" s="355">
        <v>0</v>
      </c>
      <c r="BA94" s="355">
        <v>0</v>
      </c>
      <c r="BB94" s="355">
        <v>0</v>
      </c>
      <c r="BC94" s="363">
        <v>0</v>
      </c>
      <c r="BD94" s="355">
        <v>913</v>
      </c>
      <c r="BE94" s="355">
        <v>889</v>
      </c>
      <c r="BF94" s="355">
        <v>863</v>
      </c>
      <c r="BG94" s="355">
        <v>842</v>
      </c>
      <c r="BH94" s="355">
        <v>808</v>
      </c>
      <c r="BI94" s="355">
        <v>784</v>
      </c>
      <c r="BJ94" s="355">
        <v>776</v>
      </c>
      <c r="BK94" s="355">
        <v>753</v>
      </c>
      <c r="BL94" s="355">
        <v>737</v>
      </c>
      <c r="BM94" s="355">
        <v>706</v>
      </c>
      <c r="BN94" s="355">
        <v>653</v>
      </c>
      <c r="BO94" s="355">
        <v>589</v>
      </c>
      <c r="BP94" s="355">
        <v>534</v>
      </c>
      <c r="BQ94" s="355">
        <v>491</v>
      </c>
      <c r="BR94" s="355">
        <v>462</v>
      </c>
      <c r="BS94" s="355">
        <v>431</v>
      </c>
      <c r="BT94" s="355">
        <v>407</v>
      </c>
      <c r="BU94" s="355">
        <v>394</v>
      </c>
      <c r="BV94" s="355">
        <v>320</v>
      </c>
      <c r="BW94" s="355">
        <v>321</v>
      </c>
      <c r="BX94" s="363">
        <v>320</v>
      </c>
      <c r="BY94" s="363">
        <v>321</v>
      </c>
      <c r="BZ94" s="356">
        <v>322</v>
      </c>
    </row>
    <row r="95" spans="1:78" x14ac:dyDescent="0.2">
      <c r="A95" s="45"/>
      <c r="B95" s="407" t="s">
        <v>362</v>
      </c>
      <c r="C95" s="45"/>
      <c r="D95" s="355">
        <v>0</v>
      </c>
      <c r="E95" s="355">
        <v>0</v>
      </c>
      <c r="F95" s="355">
        <v>0</v>
      </c>
      <c r="G95" s="355">
        <v>0</v>
      </c>
      <c r="H95" s="355">
        <v>0</v>
      </c>
      <c r="I95" s="355">
        <v>0</v>
      </c>
      <c r="J95" s="355">
        <v>0</v>
      </c>
      <c r="K95" s="355">
        <v>0</v>
      </c>
      <c r="L95" s="355">
        <v>0</v>
      </c>
      <c r="M95" s="355">
        <v>0</v>
      </c>
      <c r="N95" s="355">
        <v>0</v>
      </c>
      <c r="O95" s="355">
        <v>0</v>
      </c>
      <c r="P95" s="355">
        <v>0</v>
      </c>
      <c r="Q95" s="355">
        <v>0</v>
      </c>
      <c r="R95" s="355">
        <v>0</v>
      </c>
      <c r="S95" s="355">
        <v>0</v>
      </c>
      <c r="T95" s="355">
        <v>0</v>
      </c>
      <c r="U95" s="355">
        <v>0</v>
      </c>
      <c r="V95" s="355">
        <v>0</v>
      </c>
      <c r="W95" s="355">
        <v>0</v>
      </c>
      <c r="X95" s="355">
        <v>0</v>
      </c>
      <c r="Y95" s="355">
        <v>0</v>
      </c>
      <c r="Z95" s="355">
        <v>0</v>
      </c>
      <c r="AA95" s="355">
        <v>0</v>
      </c>
      <c r="AB95" s="355">
        <v>0</v>
      </c>
      <c r="AC95" s="355">
        <v>0</v>
      </c>
      <c r="AD95" s="355">
        <v>0</v>
      </c>
      <c r="AE95" s="355">
        <v>0</v>
      </c>
      <c r="AF95" s="355">
        <v>0</v>
      </c>
      <c r="AG95" s="355">
        <v>0</v>
      </c>
      <c r="AH95" s="355">
        <v>0</v>
      </c>
      <c r="AI95" s="355">
        <v>0</v>
      </c>
      <c r="AJ95" s="355">
        <v>0</v>
      </c>
      <c r="AK95" s="355">
        <v>0</v>
      </c>
      <c r="AL95" s="355">
        <v>0</v>
      </c>
      <c r="AM95" s="355">
        <v>0</v>
      </c>
      <c r="AN95" s="355">
        <v>0</v>
      </c>
      <c r="AO95" s="355">
        <v>0</v>
      </c>
      <c r="AP95" s="355">
        <v>0</v>
      </c>
      <c r="AQ95" s="355">
        <v>0</v>
      </c>
      <c r="AR95" s="355">
        <v>0</v>
      </c>
      <c r="AS95" s="355">
        <v>0</v>
      </c>
      <c r="AT95" s="355">
        <v>0</v>
      </c>
      <c r="AU95" s="355">
        <v>0</v>
      </c>
      <c r="AV95" s="355">
        <v>0</v>
      </c>
      <c r="AW95" s="355">
        <v>0</v>
      </c>
      <c r="AX95" s="355">
        <v>0</v>
      </c>
      <c r="AY95" s="355">
        <v>0</v>
      </c>
      <c r="AZ95" s="355">
        <v>0</v>
      </c>
      <c r="BA95" s="355">
        <v>0</v>
      </c>
      <c r="BB95" s="355">
        <v>0</v>
      </c>
      <c r="BC95" s="363">
        <v>0</v>
      </c>
      <c r="BD95" s="355">
        <v>92</v>
      </c>
      <c r="BE95" s="355">
        <v>97</v>
      </c>
      <c r="BF95" s="355">
        <v>106</v>
      </c>
      <c r="BG95" s="355">
        <v>100</v>
      </c>
      <c r="BH95" s="355">
        <v>80</v>
      </c>
      <c r="BI95" s="355">
        <v>81</v>
      </c>
      <c r="BJ95" s="355">
        <v>83</v>
      </c>
      <c r="BK95" s="355">
        <v>85</v>
      </c>
      <c r="BL95" s="355">
        <v>89</v>
      </c>
      <c r="BM95" s="355">
        <v>97</v>
      </c>
      <c r="BN95" s="355">
        <v>109</v>
      </c>
      <c r="BO95" s="355">
        <v>121</v>
      </c>
      <c r="BP95" s="355">
        <v>136</v>
      </c>
      <c r="BQ95" s="355">
        <v>150</v>
      </c>
      <c r="BR95" s="355">
        <v>160</v>
      </c>
      <c r="BS95" s="355">
        <v>169</v>
      </c>
      <c r="BT95" s="355">
        <v>178</v>
      </c>
      <c r="BU95" s="355">
        <v>185</v>
      </c>
      <c r="BV95" s="355">
        <v>207</v>
      </c>
      <c r="BW95" s="355">
        <v>221</v>
      </c>
      <c r="BX95" s="363">
        <v>230</v>
      </c>
      <c r="BY95" s="363">
        <v>239</v>
      </c>
      <c r="BZ95" s="356">
        <v>248</v>
      </c>
    </row>
    <row r="96" spans="1:78" x14ac:dyDescent="0.2">
      <c r="A96" s="45"/>
      <c r="B96" s="407" t="s">
        <v>501</v>
      </c>
      <c r="C96" s="120"/>
      <c r="D96" s="355">
        <v>0</v>
      </c>
      <c r="E96" s="355">
        <v>0</v>
      </c>
      <c r="F96" s="355">
        <v>0</v>
      </c>
      <c r="G96" s="355">
        <v>0</v>
      </c>
      <c r="H96" s="355">
        <v>0</v>
      </c>
      <c r="I96" s="355">
        <v>0</v>
      </c>
      <c r="J96" s="355">
        <v>0</v>
      </c>
      <c r="K96" s="355">
        <v>0</v>
      </c>
      <c r="L96" s="355">
        <v>0</v>
      </c>
      <c r="M96" s="355">
        <v>0</v>
      </c>
      <c r="N96" s="355">
        <v>0</v>
      </c>
      <c r="O96" s="355">
        <v>0</v>
      </c>
      <c r="P96" s="355">
        <v>0</v>
      </c>
      <c r="Q96" s="355">
        <v>0</v>
      </c>
      <c r="R96" s="355">
        <v>0</v>
      </c>
      <c r="S96" s="355">
        <v>0</v>
      </c>
      <c r="T96" s="355">
        <v>0</v>
      </c>
      <c r="U96" s="355">
        <v>0</v>
      </c>
      <c r="V96" s="355">
        <v>0</v>
      </c>
      <c r="W96" s="355">
        <v>0</v>
      </c>
      <c r="X96" s="355">
        <v>0</v>
      </c>
      <c r="Y96" s="355">
        <v>0</v>
      </c>
      <c r="Z96" s="355">
        <v>0</v>
      </c>
      <c r="AA96" s="355">
        <v>0</v>
      </c>
      <c r="AB96" s="355">
        <v>0</v>
      </c>
      <c r="AC96" s="355">
        <v>0</v>
      </c>
      <c r="AD96" s="355">
        <v>0</v>
      </c>
      <c r="AE96" s="355">
        <v>0</v>
      </c>
      <c r="AF96" s="355">
        <v>0</v>
      </c>
      <c r="AG96" s="355">
        <v>0</v>
      </c>
      <c r="AH96" s="355">
        <v>0</v>
      </c>
      <c r="AI96" s="355">
        <v>0</v>
      </c>
      <c r="AJ96" s="355">
        <v>0</v>
      </c>
      <c r="AK96" s="355">
        <v>0</v>
      </c>
      <c r="AL96" s="355">
        <v>0</v>
      </c>
      <c r="AM96" s="355">
        <v>0</v>
      </c>
      <c r="AN96" s="355">
        <v>0</v>
      </c>
      <c r="AO96" s="355">
        <v>0</v>
      </c>
      <c r="AP96" s="355">
        <v>0</v>
      </c>
      <c r="AQ96" s="355">
        <v>0</v>
      </c>
      <c r="AR96" s="355">
        <v>0</v>
      </c>
      <c r="AS96" s="355">
        <v>0</v>
      </c>
      <c r="AT96" s="355">
        <v>0</v>
      </c>
      <c r="AU96" s="355">
        <v>0</v>
      </c>
      <c r="AV96" s="355">
        <v>0</v>
      </c>
      <c r="AW96" s="355">
        <v>0</v>
      </c>
      <c r="AX96" s="355">
        <v>0</v>
      </c>
      <c r="AY96" s="355">
        <v>0</v>
      </c>
      <c r="AZ96" s="355">
        <v>0</v>
      </c>
      <c r="BA96" s="355">
        <v>0</v>
      </c>
      <c r="BB96" s="355">
        <v>0</v>
      </c>
      <c r="BC96" s="363">
        <v>0</v>
      </c>
      <c r="BD96" s="355">
        <v>1628</v>
      </c>
      <c r="BE96" s="355">
        <v>1677</v>
      </c>
      <c r="BF96" s="355">
        <v>1675</v>
      </c>
      <c r="BG96" s="355">
        <v>890</v>
      </c>
      <c r="BH96" s="355">
        <v>86</v>
      </c>
      <c r="BI96" s="355">
        <v>79</v>
      </c>
      <c r="BJ96" s="355">
        <v>79</v>
      </c>
      <c r="BK96" s="355">
        <v>83</v>
      </c>
      <c r="BL96" s="355">
        <v>85</v>
      </c>
      <c r="BM96" s="355">
        <v>76</v>
      </c>
      <c r="BN96" s="355">
        <v>71</v>
      </c>
      <c r="BO96" s="355">
        <v>62</v>
      </c>
      <c r="BP96" s="355">
        <v>53</v>
      </c>
      <c r="BQ96" s="355">
        <v>46</v>
      </c>
      <c r="BR96" s="355">
        <v>39</v>
      </c>
      <c r="BS96" s="355">
        <v>33</v>
      </c>
      <c r="BT96" s="355">
        <v>26</v>
      </c>
      <c r="BU96" s="355">
        <v>28</v>
      </c>
      <c r="BV96" s="355">
        <v>29</v>
      </c>
      <c r="BW96" s="355">
        <v>29</v>
      </c>
      <c r="BX96" s="363">
        <v>29</v>
      </c>
      <c r="BY96" s="363">
        <v>29</v>
      </c>
      <c r="BZ96" s="356">
        <v>29</v>
      </c>
    </row>
    <row r="97" spans="1:78" ht="26.25" customHeight="1" x14ac:dyDescent="0.2">
      <c r="A97" s="437"/>
      <c r="B97" s="120" t="s">
        <v>505</v>
      </c>
      <c r="D97" s="355">
        <v>0</v>
      </c>
      <c r="E97" s="355">
        <v>0</v>
      </c>
      <c r="F97" s="355">
        <v>0</v>
      </c>
      <c r="G97" s="355">
        <v>0</v>
      </c>
      <c r="H97" s="355">
        <v>0</v>
      </c>
      <c r="I97" s="355">
        <v>0</v>
      </c>
      <c r="J97" s="355">
        <v>0</v>
      </c>
      <c r="K97" s="355">
        <v>0</v>
      </c>
      <c r="L97" s="355">
        <v>0</v>
      </c>
      <c r="M97" s="355">
        <v>0</v>
      </c>
      <c r="N97" s="355">
        <v>0</v>
      </c>
      <c r="O97" s="355">
        <v>0</v>
      </c>
      <c r="P97" s="355">
        <v>0</v>
      </c>
      <c r="Q97" s="355">
        <v>0</v>
      </c>
      <c r="R97" s="355">
        <v>0</v>
      </c>
      <c r="S97" s="355">
        <v>0</v>
      </c>
      <c r="T97" s="355">
        <v>0</v>
      </c>
      <c r="U97" s="355">
        <v>0</v>
      </c>
      <c r="V97" s="355">
        <v>0</v>
      </c>
      <c r="W97" s="355">
        <v>0</v>
      </c>
      <c r="X97" s="355">
        <v>0</v>
      </c>
      <c r="Y97" s="355">
        <v>0</v>
      </c>
      <c r="Z97" s="355">
        <v>0</v>
      </c>
      <c r="AA97" s="355">
        <v>0</v>
      </c>
      <c r="AB97" s="355">
        <v>0</v>
      </c>
      <c r="AC97" s="355">
        <v>0</v>
      </c>
      <c r="AD97" s="355">
        <v>0</v>
      </c>
      <c r="AE97" s="355">
        <v>0</v>
      </c>
      <c r="AF97" s="355">
        <v>0</v>
      </c>
      <c r="AG97" s="355">
        <v>0</v>
      </c>
      <c r="AH97" s="355">
        <v>0</v>
      </c>
      <c r="AI97" s="355">
        <v>1115</v>
      </c>
      <c r="AJ97" s="355">
        <v>1316</v>
      </c>
      <c r="AK97" s="355">
        <v>1846</v>
      </c>
      <c r="AL97" s="355">
        <v>2376</v>
      </c>
      <c r="AM97" s="355">
        <v>2685</v>
      </c>
      <c r="AN97" s="355">
        <v>2858</v>
      </c>
      <c r="AO97" s="355">
        <v>2992</v>
      </c>
      <c r="AP97" s="355">
        <v>2988</v>
      </c>
      <c r="AQ97" s="355">
        <v>2790</v>
      </c>
      <c r="AR97" s="355">
        <v>2370</v>
      </c>
      <c r="AS97" s="355">
        <v>2370</v>
      </c>
      <c r="AT97" s="355">
        <v>2449</v>
      </c>
      <c r="AU97" s="355">
        <v>3018</v>
      </c>
      <c r="AV97" s="355">
        <v>3536</v>
      </c>
      <c r="AW97" s="355">
        <v>3776</v>
      </c>
      <c r="AX97" s="355">
        <v>3882</v>
      </c>
      <c r="AY97" s="355">
        <v>3876</v>
      </c>
      <c r="AZ97" s="355">
        <v>3750</v>
      </c>
      <c r="BA97" s="355">
        <v>2238</v>
      </c>
      <c r="BB97" s="355">
        <v>2192</v>
      </c>
      <c r="BC97" s="363">
        <v>2202</v>
      </c>
      <c r="BD97" s="355">
        <v>2230</v>
      </c>
      <c r="BE97" s="355">
        <v>2235</v>
      </c>
      <c r="BF97" s="355">
        <v>2213</v>
      </c>
      <c r="BG97" s="355">
        <v>2218</v>
      </c>
      <c r="BH97" s="355">
        <v>2175</v>
      </c>
      <c r="BI97" s="355">
        <v>2131</v>
      </c>
      <c r="BJ97" s="355">
        <v>2123</v>
      </c>
      <c r="BK97" s="355">
        <v>2105</v>
      </c>
      <c r="BL97" s="355">
        <v>2076</v>
      </c>
      <c r="BM97" s="355">
        <v>1925</v>
      </c>
      <c r="BN97" s="355">
        <v>0</v>
      </c>
      <c r="BO97" s="355">
        <v>0</v>
      </c>
      <c r="BP97" s="355">
        <v>0</v>
      </c>
      <c r="BQ97" s="355">
        <v>0</v>
      </c>
      <c r="BR97" s="355">
        <v>0</v>
      </c>
      <c r="BS97" s="355">
        <v>0</v>
      </c>
      <c r="BT97" s="355">
        <v>0</v>
      </c>
      <c r="BU97" s="355">
        <v>0</v>
      </c>
      <c r="BV97" s="355">
        <v>0</v>
      </c>
      <c r="BW97" s="355">
        <v>0</v>
      </c>
      <c r="BX97" s="363">
        <v>0</v>
      </c>
      <c r="BY97" s="363">
        <v>0</v>
      </c>
      <c r="BZ97" s="356">
        <v>0</v>
      </c>
    </row>
    <row r="98" spans="1:78" x14ac:dyDescent="0.2">
      <c r="A98" s="437"/>
      <c r="B98" s="120" t="s">
        <v>506</v>
      </c>
      <c r="D98" s="355">
        <v>0</v>
      </c>
      <c r="E98" s="355">
        <v>0</v>
      </c>
      <c r="F98" s="355">
        <v>0</v>
      </c>
      <c r="G98" s="355">
        <v>0</v>
      </c>
      <c r="H98" s="355">
        <v>0</v>
      </c>
      <c r="I98" s="355">
        <v>0</v>
      </c>
      <c r="J98" s="355">
        <v>0</v>
      </c>
      <c r="K98" s="355">
        <v>0</v>
      </c>
      <c r="L98" s="355">
        <v>0</v>
      </c>
      <c r="M98" s="355">
        <v>0</v>
      </c>
      <c r="N98" s="355">
        <v>0</v>
      </c>
      <c r="O98" s="355">
        <v>0</v>
      </c>
      <c r="P98" s="355">
        <v>0</v>
      </c>
      <c r="Q98" s="355">
        <v>0</v>
      </c>
      <c r="R98" s="355">
        <v>0</v>
      </c>
      <c r="S98" s="355">
        <v>0</v>
      </c>
      <c r="T98" s="355">
        <v>0</v>
      </c>
      <c r="U98" s="355">
        <v>0</v>
      </c>
      <c r="V98" s="355">
        <v>0</v>
      </c>
      <c r="W98" s="355">
        <v>0</v>
      </c>
      <c r="X98" s="355">
        <v>0</v>
      </c>
      <c r="Y98" s="355">
        <v>0</v>
      </c>
      <c r="Z98" s="355">
        <v>0</v>
      </c>
      <c r="AA98" s="355">
        <v>0</v>
      </c>
      <c r="AB98" s="355">
        <v>0</v>
      </c>
      <c r="AC98" s="355">
        <v>0</v>
      </c>
      <c r="AD98" s="355">
        <v>0</v>
      </c>
      <c r="AE98" s="355">
        <v>0</v>
      </c>
      <c r="AF98" s="355">
        <v>0</v>
      </c>
      <c r="AG98" s="355">
        <v>0</v>
      </c>
      <c r="AH98" s="355">
        <v>0</v>
      </c>
      <c r="AI98" s="355">
        <v>0</v>
      </c>
      <c r="AJ98" s="355">
        <v>0</v>
      </c>
      <c r="AK98" s="355">
        <v>0</v>
      </c>
      <c r="AL98" s="355">
        <v>0</v>
      </c>
      <c r="AM98" s="355">
        <v>0</v>
      </c>
      <c r="AN98" s="355">
        <v>0</v>
      </c>
      <c r="AO98" s="355">
        <v>0</v>
      </c>
      <c r="AP98" s="355">
        <v>0</v>
      </c>
      <c r="AQ98" s="355">
        <v>0</v>
      </c>
      <c r="AR98" s="355">
        <v>0</v>
      </c>
      <c r="AS98" s="355">
        <v>0</v>
      </c>
      <c r="AT98" s="355">
        <v>0</v>
      </c>
      <c r="AU98" s="355">
        <v>0</v>
      </c>
      <c r="AV98" s="355">
        <v>0</v>
      </c>
      <c r="AW98" s="355">
        <v>0</v>
      </c>
      <c r="AX98" s="355">
        <v>0</v>
      </c>
      <c r="AY98" s="355">
        <v>0</v>
      </c>
      <c r="AZ98" s="355">
        <v>0</v>
      </c>
      <c r="BA98" s="355">
        <v>0</v>
      </c>
      <c r="BB98" s="355">
        <v>0</v>
      </c>
      <c r="BC98" s="363">
        <v>0</v>
      </c>
      <c r="BD98" s="355">
        <v>2633</v>
      </c>
      <c r="BE98" s="355">
        <v>2663</v>
      </c>
      <c r="BF98" s="355">
        <v>2644</v>
      </c>
      <c r="BG98" s="355">
        <v>1832</v>
      </c>
      <c r="BH98" s="355">
        <v>974</v>
      </c>
      <c r="BI98" s="355">
        <v>944</v>
      </c>
      <c r="BJ98" s="355">
        <v>938</v>
      </c>
      <c r="BK98" s="355">
        <v>922</v>
      </c>
      <c r="BL98" s="355">
        <v>911</v>
      </c>
      <c r="BM98" s="355">
        <v>880</v>
      </c>
      <c r="BN98" s="355">
        <v>833</v>
      </c>
      <c r="BO98" s="355">
        <v>771</v>
      </c>
      <c r="BP98" s="355">
        <v>723</v>
      </c>
      <c r="BQ98" s="355">
        <v>687</v>
      </c>
      <c r="BR98" s="355">
        <v>661</v>
      </c>
      <c r="BS98" s="355">
        <v>633</v>
      </c>
      <c r="BT98" s="355">
        <v>611</v>
      </c>
      <c r="BU98" s="355">
        <v>607</v>
      </c>
      <c r="BV98" s="355">
        <v>556</v>
      </c>
      <c r="BW98" s="355">
        <v>571</v>
      </c>
      <c r="BX98" s="363">
        <v>579</v>
      </c>
      <c r="BY98" s="363">
        <v>589</v>
      </c>
      <c r="BZ98" s="356">
        <v>600</v>
      </c>
    </row>
    <row r="99" spans="1:78" ht="24.75" customHeight="1" x14ac:dyDescent="0.2">
      <c r="A99" s="45"/>
      <c r="B99" s="120" t="s">
        <v>507</v>
      </c>
      <c r="BX99" s="209"/>
      <c r="BY99" s="209"/>
      <c r="BZ99" s="210"/>
    </row>
    <row r="100" spans="1:78" x14ac:dyDescent="0.2">
      <c r="A100" s="437"/>
      <c r="B100" s="263" t="s">
        <v>508</v>
      </c>
      <c r="D100" s="355">
        <v>0</v>
      </c>
      <c r="E100" s="355">
        <v>0</v>
      </c>
      <c r="F100" s="355">
        <v>0</v>
      </c>
      <c r="G100" s="355">
        <v>0</v>
      </c>
      <c r="H100" s="355">
        <v>0</v>
      </c>
      <c r="I100" s="355">
        <v>0</v>
      </c>
      <c r="J100" s="355">
        <v>0</v>
      </c>
      <c r="K100" s="355">
        <v>0</v>
      </c>
      <c r="L100" s="355">
        <v>0</v>
      </c>
      <c r="M100" s="355">
        <v>0</v>
      </c>
      <c r="N100" s="355">
        <v>0</v>
      </c>
      <c r="O100" s="355">
        <v>0</v>
      </c>
      <c r="P100" s="355">
        <v>0</v>
      </c>
      <c r="Q100" s="355">
        <v>0</v>
      </c>
      <c r="R100" s="355">
        <v>0</v>
      </c>
      <c r="S100" s="355">
        <v>0</v>
      </c>
      <c r="T100" s="355">
        <v>0</v>
      </c>
      <c r="U100" s="355">
        <v>0</v>
      </c>
      <c r="V100" s="355">
        <v>0</v>
      </c>
      <c r="W100" s="355">
        <v>0</v>
      </c>
      <c r="X100" s="355">
        <v>0</v>
      </c>
      <c r="Y100" s="355">
        <v>0</v>
      </c>
      <c r="Z100" s="355">
        <v>0</v>
      </c>
      <c r="AA100" s="355">
        <v>0</v>
      </c>
      <c r="AB100" s="355">
        <v>0</v>
      </c>
      <c r="AC100" s="355">
        <v>0</v>
      </c>
      <c r="AD100" s="355">
        <v>0</v>
      </c>
      <c r="AE100" s="355">
        <v>0</v>
      </c>
      <c r="AF100" s="355">
        <v>0</v>
      </c>
      <c r="AG100" s="355">
        <v>0</v>
      </c>
      <c r="AH100" s="355">
        <v>0</v>
      </c>
      <c r="AI100" s="355">
        <v>551</v>
      </c>
      <c r="AJ100" s="355">
        <v>746</v>
      </c>
      <c r="AK100" s="355">
        <v>1179</v>
      </c>
      <c r="AL100" s="355">
        <v>1611</v>
      </c>
      <c r="AM100" s="355">
        <v>1813</v>
      </c>
      <c r="AN100" s="355">
        <v>1885</v>
      </c>
      <c r="AO100" s="355">
        <v>1892</v>
      </c>
      <c r="AP100" s="355">
        <v>1832</v>
      </c>
      <c r="AQ100" s="355">
        <v>1578</v>
      </c>
      <c r="AR100" s="355">
        <v>1249</v>
      </c>
      <c r="AS100" s="355">
        <v>1031</v>
      </c>
      <c r="AT100" s="355">
        <v>1007</v>
      </c>
      <c r="AU100" s="355">
        <v>1441</v>
      </c>
      <c r="AV100" s="355">
        <v>1753</v>
      </c>
      <c r="AW100" s="355">
        <v>1790</v>
      </c>
      <c r="AX100" s="355">
        <v>1800</v>
      </c>
      <c r="AY100" s="355">
        <v>1659</v>
      </c>
      <c r="AZ100" s="355">
        <v>1461</v>
      </c>
      <c r="BA100" s="355">
        <v>0</v>
      </c>
      <c r="BB100" s="355">
        <v>0</v>
      </c>
      <c r="BC100" s="355">
        <v>0</v>
      </c>
      <c r="BD100" s="355">
        <v>0</v>
      </c>
      <c r="BE100" s="355">
        <v>0</v>
      </c>
      <c r="BF100" s="355">
        <v>0</v>
      </c>
      <c r="BG100" s="355">
        <v>0</v>
      </c>
      <c r="BH100" s="355">
        <v>0</v>
      </c>
      <c r="BI100" s="355">
        <v>0</v>
      </c>
      <c r="BJ100" s="355">
        <v>0</v>
      </c>
      <c r="BK100" s="355">
        <v>0</v>
      </c>
      <c r="BL100" s="355">
        <v>0</v>
      </c>
      <c r="BM100" s="355">
        <v>0</v>
      </c>
      <c r="BN100" s="355">
        <v>0</v>
      </c>
      <c r="BO100" s="355">
        <v>0</v>
      </c>
      <c r="BP100" s="355">
        <v>0</v>
      </c>
      <c r="BQ100" s="355">
        <v>0</v>
      </c>
      <c r="BR100" s="355">
        <v>0</v>
      </c>
      <c r="BS100" s="355">
        <v>0</v>
      </c>
      <c r="BT100" s="355">
        <v>0</v>
      </c>
      <c r="BU100" s="355">
        <v>0</v>
      </c>
      <c r="BV100" s="355">
        <v>0</v>
      </c>
      <c r="BW100" s="355">
        <v>0</v>
      </c>
      <c r="BX100" s="363">
        <v>0</v>
      </c>
      <c r="BY100" s="363">
        <v>0</v>
      </c>
      <c r="BZ100" s="356">
        <v>0</v>
      </c>
    </row>
    <row r="101" spans="1:78" x14ac:dyDescent="0.2">
      <c r="A101" s="437"/>
      <c r="B101" s="263" t="s">
        <v>509</v>
      </c>
      <c r="D101" s="355">
        <v>0</v>
      </c>
      <c r="E101" s="355">
        <v>0</v>
      </c>
      <c r="F101" s="355">
        <v>0</v>
      </c>
      <c r="G101" s="355">
        <v>0</v>
      </c>
      <c r="H101" s="355">
        <v>0</v>
      </c>
      <c r="I101" s="355">
        <v>0</v>
      </c>
      <c r="J101" s="355">
        <v>0</v>
      </c>
      <c r="K101" s="355">
        <v>0</v>
      </c>
      <c r="L101" s="355">
        <v>0</v>
      </c>
      <c r="M101" s="355">
        <v>0</v>
      </c>
      <c r="N101" s="355">
        <v>0</v>
      </c>
      <c r="O101" s="355">
        <v>0</v>
      </c>
      <c r="P101" s="355">
        <v>0</v>
      </c>
      <c r="Q101" s="355">
        <v>0</v>
      </c>
      <c r="R101" s="355">
        <v>0</v>
      </c>
      <c r="S101" s="355">
        <v>0</v>
      </c>
      <c r="T101" s="355">
        <v>0</v>
      </c>
      <c r="U101" s="355">
        <v>0</v>
      </c>
      <c r="V101" s="355">
        <v>0</v>
      </c>
      <c r="W101" s="355">
        <v>0</v>
      </c>
      <c r="X101" s="355">
        <v>0</v>
      </c>
      <c r="Y101" s="355">
        <v>0</v>
      </c>
      <c r="Z101" s="355">
        <v>0</v>
      </c>
      <c r="AA101" s="355">
        <v>0</v>
      </c>
      <c r="AB101" s="355">
        <v>0</v>
      </c>
      <c r="AC101" s="355">
        <v>0</v>
      </c>
      <c r="AD101" s="355">
        <v>0</v>
      </c>
      <c r="AE101" s="355">
        <v>0</v>
      </c>
      <c r="AF101" s="355">
        <v>0</v>
      </c>
      <c r="AG101" s="355">
        <v>0</v>
      </c>
      <c r="AH101" s="355">
        <v>0</v>
      </c>
      <c r="AI101" s="355">
        <v>1723</v>
      </c>
      <c r="AJ101" s="355">
        <v>1694</v>
      </c>
      <c r="AK101" s="355">
        <v>1738</v>
      </c>
      <c r="AL101" s="355">
        <v>1781</v>
      </c>
      <c r="AM101" s="355">
        <v>1651</v>
      </c>
      <c r="AN101" s="355">
        <v>1683</v>
      </c>
      <c r="AO101" s="355">
        <v>1717</v>
      </c>
      <c r="AP101" s="355">
        <v>1722</v>
      </c>
      <c r="AQ101" s="355">
        <v>1727</v>
      </c>
      <c r="AR101" s="355">
        <v>1719</v>
      </c>
      <c r="AS101" s="355">
        <v>1607</v>
      </c>
      <c r="AT101" s="355">
        <v>1675</v>
      </c>
      <c r="AU101" s="355">
        <v>1575</v>
      </c>
      <c r="AV101" s="355">
        <v>1643</v>
      </c>
      <c r="AW101" s="355">
        <v>1736</v>
      </c>
      <c r="AX101" s="355">
        <v>1765</v>
      </c>
      <c r="AY101" s="355">
        <v>1781</v>
      </c>
      <c r="AZ101" s="355">
        <v>1764</v>
      </c>
      <c r="BA101" s="355">
        <v>1705</v>
      </c>
      <c r="BB101" s="355">
        <v>1643</v>
      </c>
      <c r="BC101" s="355">
        <v>1620</v>
      </c>
      <c r="BD101" s="355">
        <v>1671</v>
      </c>
      <c r="BE101" s="355">
        <v>1750</v>
      </c>
      <c r="BF101" s="355">
        <v>1776</v>
      </c>
      <c r="BG101" s="355">
        <v>911</v>
      </c>
      <c r="BH101" s="355">
        <v>12</v>
      </c>
      <c r="BI101" s="355">
        <v>11</v>
      </c>
      <c r="BJ101" s="355">
        <v>12</v>
      </c>
      <c r="BK101" s="355">
        <v>12</v>
      </c>
      <c r="BL101" s="355">
        <v>11</v>
      </c>
      <c r="BM101" s="355">
        <v>10</v>
      </c>
      <c r="BN101" s="355">
        <v>0</v>
      </c>
      <c r="BO101" s="355">
        <v>0</v>
      </c>
      <c r="BP101" s="355">
        <v>0</v>
      </c>
      <c r="BQ101" s="355">
        <v>0</v>
      </c>
      <c r="BR101" s="355">
        <v>0</v>
      </c>
      <c r="BS101" s="355">
        <v>0</v>
      </c>
      <c r="BT101" s="355">
        <v>0</v>
      </c>
      <c r="BU101" s="355">
        <v>0</v>
      </c>
      <c r="BV101" s="355">
        <v>0</v>
      </c>
      <c r="BW101" s="355">
        <v>0</v>
      </c>
      <c r="BX101" s="363">
        <v>0</v>
      </c>
      <c r="BY101" s="363">
        <v>0</v>
      </c>
      <c r="BZ101" s="356">
        <v>0</v>
      </c>
    </row>
    <row r="102" spans="1:78" x14ac:dyDescent="0.2">
      <c r="A102" s="45"/>
      <c r="B102" s="263" t="s">
        <v>494</v>
      </c>
      <c r="D102" s="355">
        <v>0</v>
      </c>
      <c r="E102" s="355">
        <v>0</v>
      </c>
      <c r="F102" s="355">
        <v>0</v>
      </c>
      <c r="G102" s="355">
        <v>0</v>
      </c>
      <c r="H102" s="355">
        <v>0</v>
      </c>
      <c r="I102" s="355">
        <v>0</v>
      </c>
      <c r="J102" s="355">
        <v>0</v>
      </c>
      <c r="K102" s="355">
        <v>0</v>
      </c>
      <c r="L102" s="355">
        <v>0</v>
      </c>
      <c r="M102" s="355">
        <v>0</v>
      </c>
      <c r="N102" s="355">
        <v>0</v>
      </c>
      <c r="O102" s="355">
        <v>0</v>
      </c>
      <c r="P102" s="355">
        <v>0</v>
      </c>
      <c r="Q102" s="355">
        <v>0</v>
      </c>
      <c r="R102" s="355">
        <v>0</v>
      </c>
      <c r="S102" s="355">
        <v>0</v>
      </c>
      <c r="T102" s="355">
        <v>0</v>
      </c>
      <c r="U102" s="355">
        <v>0</v>
      </c>
      <c r="V102" s="355">
        <v>0</v>
      </c>
      <c r="W102" s="355">
        <v>0</v>
      </c>
      <c r="X102" s="355">
        <v>0</v>
      </c>
      <c r="Y102" s="355">
        <v>0</v>
      </c>
      <c r="Z102" s="355">
        <v>0</v>
      </c>
      <c r="AA102" s="355">
        <v>0</v>
      </c>
      <c r="AB102" s="355">
        <v>0</v>
      </c>
      <c r="AC102" s="355">
        <v>0</v>
      </c>
      <c r="AD102" s="355">
        <v>0</v>
      </c>
      <c r="AE102" s="355">
        <v>0</v>
      </c>
      <c r="AF102" s="355">
        <v>0</v>
      </c>
      <c r="AG102" s="355">
        <v>0</v>
      </c>
      <c r="AH102" s="355">
        <v>0</v>
      </c>
      <c r="AI102" s="355">
        <v>207</v>
      </c>
      <c r="AJ102" s="355">
        <v>205</v>
      </c>
      <c r="AK102" s="355">
        <v>221</v>
      </c>
      <c r="AL102" s="355">
        <v>240</v>
      </c>
      <c r="AM102" s="355">
        <v>241</v>
      </c>
      <c r="AN102" s="355">
        <v>273</v>
      </c>
      <c r="AO102" s="355">
        <v>301</v>
      </c>
      <c r="AP102" s="355">
        <v>327</v>
      </c>
      <c r="AQ102" s="355">
        <v>352</v>
      </c>
      <c r="AR102" s="355">
        <v>247</v>
      </c>
      <c r="AS102" s="355">
        <v>290</v>
      </c>
      <c r="AT102" s="355">
        <v>330</v>
      </c>
      <c r="AU102" s="355">
        <v>375</v>
      </c>
      <c r="AV102" s="355">
        <v>425</v>
      </c>
      <c r="AW102" s="355">
        <v>527</v>
      </c>
      <c r="AX102" s="355">
        <v>618</v>
      </c>
      <c r="AY102" s="355">
        <v>739</v>
      </c>
      <c r="AZ102" s="355">
        <v>786</v>
      </c>
      <c r="BA102" s="355">
        <v>849</v>
      </c>
      <c r="BB102" s="355">
        <v>898</v>
      </c>
      <c r="BC102" s="355">
        <v>932</v>
      </c>
      <c r="BD102" s="355">
        <v>994</v>
      </c>
      <c r="BE102" s="355">
        <v>1048</v>
      </c>
      <c r="BF102" s="355">
        <v>1091</v>
      </c>
      <c r="BG102" s="355">
        <v>1121</v>
      </c>
      <c r="BH102" s="355">
        <v>1137</v>
      </c>
      <c r="BI102" s="355">
        <v>1139</v>
      </c>
      <c r="BJ102" s="355">
        <v>1142</v>
      </c>
      <c r="BK102" s="355">
        <v>1133</v>
      </c>
      <c r="BL102" s="355">
        <v>1128</v>
      </c>
      <c r="BM102" s="355">
        <v>1099</v>
      </c>
      <c r="BN102" s="355">
        <v>0</v>
      </c>
      <c r="BO102" s="355">
        <v>0</v>
      </c>
      <c r="BP102" s="355">
        <v>0</v>
      </c>
      <c r="BQ102" s="355">
        <v>0</v>
      </c>
      <c r="BR102" s="355">
        <v>0</v>
      </c>
      <c r="BS102" s="355">
        <v>0</v>
      </c>
      <c r="BT102" s="355">
        <v>0</v>
      </c>
      <c r="BU102" s="355">
        <v>0</v>
      </c>
      <c r="BV102" s="355">
        <v>0</v>
      </c>
      <c r="BW102" s="355">
        <v>0</v>
      </c>
      <c r="BX102" s="363">
        <v>0</v>
      </c>
      <c r="BY102" s="363">
        <v>0</v>
      </c>
      <c r="BZ102" s="356">
        <v>0</v>
      </c>
    </row>
    <row r="103" spans="1:78" x14ac:dyDescent="0.2">
      <c r="A103" s="45"/>
      <c r="B103" s="263" t="s">
        <v>510</v>
      </c>
      <c r="D103" s="355">
        <v>0</v>
      </c>
      <c r="E103" s="355">
        <v>0</v>
      </c>
      <c r="F103" s="355">
        <v>0</v>
      </c>
      <c r="G103" s="355">
        <v>0</v>
      </c>
      <c r="H103" s="355">
        <v>0</v>
      </c>
      <c r="I103" s="355">
        <v>0</v>
      </c>
      <c r="J103" s="355">
        <v>0</v>
      </c>
      <c r="K103" s="355">
        <v>0</v>
      </c>
      <c r="L103" s="355">
        <v>0</v>
      </c>
      <c r="M103" s="355">
        <v>0</v>
      </c>
      <c r="N103" s="355">
        <v>0</v>
      </c>
      <c r="O103" s="355">
        <v>0</v>
      </c>
      <c r="P103" s="355">
        <v>0</v>
      </c>
      <c r="Q103" s="355">
        <v>0</v>
      </c>
      <c r="R103" s="355">
        <v>0</v>
      </c>
      <c r="S103" s="355">
        <v>0</v>
      </c>
      <c r="T103" s="355">
        <v>0</v>
      </c>
      <c r="U103" s="355">
        <v>0</v>
      </c>
      <c r="V103" s="355">
        <v>0</v>
      </c>
      <c r="W103" s="355">
        <v>0</v>
      </c>
      <c r="X103" s="355">
        <v>0</v>
      </c>
      <c r="Y103" s="355">
        <v>0</v>
      </c>
      <c r="Z103" s="355">
        <v>0</v>
      </c>
      <c r="AA103" s="355">
        <v>0</v>
      </c>
      <c r="AB103" s="355">
        <v>0</v>
      </c>
      <c r="AC103" s="355">
        <v>0</v>
      </c>
      <c r="AD103" s="355">
        <v>0</v>
      </c>
      <c r="AE103" s="355">
        <v>0</v>
      </c>
      <c r="AF103" s="355">
        <v>0</v>
      </c>
      <c r="AG103" s="355">
        <v>0</v>
      </c>
      <c r="AH103" s="355">
        <v>0</v>
      </c>
      <c r="AI103" s="355">
        <v>306</v>
      </c>
      <c r="AJ103" s="355">
        <v>316</v>
      </c>
      <c r="AK103" s="355">
        <v>369</v>
      </c>
      <c r="AL103" s="355">
        <v>415</v>
      </c>
      <c r="AM103" s="355">
        <v>449</v>
      </c>
      <c r="AN103" s="355">
        <v>492</v>
      </c>
      <c r="AO103" s="355">
        <v>575</v>
      </c>
      <c r="AP103" s="355">
        <v>602</v>
      </c>
      <c r="AQ103" s="355">
        <v>629</v>
      </c>
      <c r="AR103" s="355">
        <v>694</v>
      </c>
      <c r="AS103" s="355">
        <v>756</v>
      </c>
      <c r="AT103" s="355">
        <v>793</v>
      </c>
      <c r="AU103" s="355">
        <v>871</v>
      </c>
      <c r="AV103" s="355">
        <v>957</v>
      </c>
      <c r="AW103" s="355">
        <v>1013</v>
      </c>
      <c r="AX103" s="355">
        <v>1039</v>
      </c>
      <c r="AY103" s="355">
        <v>1056</v>
      </c>
      <c r="AZ103" s="355">
        <v>1059</v>
      </c>
      <c r="BA103" s="355">
        <v>995</v>
      </c>
      <c r="BB103" s="355">
        <v>949</v>
      </c>
      <c r="BC103" s="355">
        <v>931</v>
      </c>
      <c r="BD103" s="355">
        <v>913</v>
      </c>
      <c r="BE103" s="355">
        <v>886</v>
      </c>
      <c r="BF103" s="355">
        <v>857</v>
      </c>
      <c r="BG103" s="355">
        <v>841</v>
      </c>
      <c r="BH103" s="355">
        <v>805</v>
      </c>
      <c r="BI103" s="355">
        <v>780</v>
      </c>
      <c r="BJ103" s="355">
        <v>771</v>
      </c>
      <c r="BK103" s="355">
        <v>750</v>
      </c>
      <c r="BL103" s="355">
        <v>735</v>
      </c>
      <c r="BM103" s="355">
        <v>693</v>
      </c>
      <c r="BN103" s="355">
        <v>0</v>
      </c>
      <c r="BO103" s="355">
        <v>0</v>
      </c>
      <c r="BP103" s="355">
        <v>0</v>
      </c>
      <c r="BQ103" s="355">
        <v>0</v>
      </c>
      <c r="BR103" s="355">
        <v>0</v>
      </c>
      <c r="BS103" s="355">
        <v>0</v>
      </c>
      <c r="BT103" s="355">
        <v>0</v>
      </c>
      <c r="BU103" s="355">
        <v>0</v>
      </c>
      <c r="BV103" s="355">
        <v>0</v>
      </c>
      <c r="BW103" s="355">
        <v>0</v>
      </c>
      <c r="BX103" s="363">
        <v>0</v>
      </c>
      <c r="BY103" s="363">
        <v>0</v>
      </c>
      <c r="BZ103" s="356">
        <v>0</v>
      </c>
    </row>
    <row r="104" spans="1:78" x14ac:dyDescent="0.2">
      <c r="A104" s="45"/>
      <c r="B104" s="263" t="s">
        <v>519</v>
      </c>
      <c r="D104" s="355">
        <v>0</v>
      </c>
      <c r="E104" s="355">
        <v>0</v>
      </c>
      <c r="F104" s="355">
        <v>0</v>
      </c>
      <c r="G104" s="355">
        <v>0</v>
      </c>
      <c r="H104" s="355">
        <v>0</v>
      </c>
      <c r="I104" s="355">
        <v>0</v>
      </c>
      <c r="J104" s="355">
        <v>0</v>
      </c>
      <c r="K104" s="355">
        <v>0</v>
      </c>
      <c r="L104" s="355">
        <v>0</v>
      </c>
      <c r="M104" s="355">
        <v>0</v>
      </c>
      <c r="N104" s="355">
        <v>0</v>
      </c>
      <c r="O104" s="355">
        <v>0</v>
      </c>
      <c r="P104" s="355">
        <v>0</v>
      </c>
      <c r="Q104" s="355">
        <v>0</v>
      </c>
      <c r="R104" s="355">
        <v>0</v>
      </c>
      <c r="S104" s="355">
        <v>0</v>
      </c>
      <c r="T104" s="355">
        <v>0</v>
      </c>
      <c r="U104" s="355">
        <v>0</v>
      </c>
      <c r="V104" s="355">
        <v>0</v>
      </c>
      <c r="W104" s="355">
        <v>0</v>
      </c>
      <c r="X104" s="355">
        <v>0</v>
      </c>
      <c r="Y104" s="355">
        <v>0</v>
      </c>
      <c r="Z104" s="355">
        <v>0</v>
      </c>
      <c r="AA104" s="355">
        <v>0</v>
      </c>
      <c r="AB104" s="355">
        <v>0</v>
      </c>
      <c r="AC104" s="355">
        <v>0</v>
      </c>
      <c r="AD104" s="355">
        <v>0</v>
      </c>
      <c r="AE104" s="355">
        <v>0</v>
      </c>
      <c r="AF104" s="355">
        <v>0</v>
      </c>
      <c r="AG104" s="355">
        <v>0</v>
      </c>
      <c r="AH104" s="355">
        <v>0</v>
      </c>
      <c r="AI104" s="355">
        <v>51</v>
      </c>
      <c r="AJ104" s="355">
        <v>49</v>
      </c>
      <c r="AK104" s="355">
        <v>77</v>
      </c>
      <c r="AL104" s="355">
        <v>110</v>
      </c>
      <c r="AM104" s="355">
        <v>182</v>
      </c>
      <c r="AN104" s="355">
        <v>208</v>
      </c>
      <c r="AO104" s="355">
        <v>224</v>
      </c>
      <c r="AP104" s="355">
        <v>228</v>
      </c>
      <c r="AQ104" s="355">
        <v>231</v>
      </c>
      <c r="AR104" s="355">
        <v>180</v>
      </c>
      <c r="AS104" s="355">
        <v>293</v>
      </c>
      <c r="AT104" s="355">
        <v>319</v>
      </c>
      <c r="AU104" s="355">
        <v>331</v>
      </c>
      <c r="AV104" s="355">
        <v>401</v>
      </c>
      <c r="AW104" s="355">
        <v>446</v>
      </c>
      <c r="AX104" s="355">
        <v>425</v>
      </c>
      <c r="AY104" s="355">
        <v>422</v>
      </c>
      <c r="AZ104" s="355">
        <v>444</v>
      </c>
      <c r="BA104" s="355">
        <v>394</v>
      </c>
      <c r="BB104" s="355">
        <v>345</v>
      </c>
      <c r="BC104" s="355">
        <v>339</v>
      </c>
      <c r="BD104" s="355">
        <v>323</v>
      </c>
      <c r="BE104" s="355">
        <v>301</v>
      </c>
      <c r="BF104" s="355">
        <v>265</v>
      </c>
      <c r="BG104" s="355">
        <v>256</v>
      </c>
      <c r="BH104" s="355">
        <v>233</v>
      </c>
      <c r="BI104" s="355">
        <v>212</v>
      </c>
      <c r="BJ104" s="355">
        <v>211</v>
      </c>
      <c r="BK104" s="355">
        <v>222</v>
      </c>
      <c r="BL104" s="355">
        <v>214</v>
      </c>
      <c r="BM104" s="355">
        <v>133</v>
      </c>
      <c r="BN104" s="355">
        <v>0</v>
      </c>
      <c r="BO104" s="355">
        <v>0</v>
      </c>
      <c r="BP104" s="355">
        <v>0</v>
      </c>
      <c r="BQ104" s="355">
        <v>0</v>
      </c>
      <c r="BR104" s="355">
        <v>0</v>
      </c>
      <c r="BS104" s="355">
        <v>0</v>
      </c>
      <c r="BT104" s="355">
        <v>0</v>
      </c>
      <c r="BU104" s="355">
        <v>0</v>
      </c>
      <c r="BV104" s="355">
        <v>0</v>
      </c>
      <c r="BW104" s="355">
        <v>0</v>
      </c>
      <c r="BX104" s="363">
        <v>0</v>
      </c>
      <c r="BY104" s="363">
        <v>0</v>
      </c>
      <c r="BZ104" s="356">
        <v>0</v>
      </c>
    </row>
    <row r="105" spans="1:78" ht="15.75" thickBot="1" x14ac:dyDescent="0.25">
      <c r="A105" s="99"/>
      <c r="B105" s="427"/>
      <c r="C105" s="344"/>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381"/>
      <c r="AL105" s="381"/>
      <c r="AM105" s="381"/>
      <c r="AN105" s="381"/>
      <c r="AO105" s="381"/>
      <c r="AP105" s="381"/>
      <c r="AQ105" s="381"/>
      <c r="AR105" s="381"/>
      <c r="AS105" s="381"/>
      <c r="AT105" s="381"/>
      <c r="AU105" s="381"/>
      <c r="AV105" s="381"/>
      <c r="AW105" s="381"/>
      <c r="AX105" s="381"/>
      <c r="AY105" s="381"/>
      <c r="AZ105" s="381"/>
      <c r="BA105" s="381"/>
      <c r="BB105" s="381"/>
      <c r="BC105" s="381"/>
      <c r="BD105" s="381"/>
      <c r="BE105" s="381"/>
      <c r="BF105" s="381"/>
      <c r="BG105" s="381"/>
      <c r="BH105" s="381"/>
      <c r="BI105" s="381"/>
      <c r="BJ105" s="381"/>
      <c r="BK105" s="381"/>
      <c r="BL105" s="381"/>
      <c r="BM105" s="381"/>
      <c r="BN105" s="381"/>
      <c r="BO105" s="381"/>
      <c r="BP105" s="381"/>
      <c r="BQ105" s="381"/>
      <c r="BR105" s="381"/>
      <c r="BS105" s="381"/>
      <c r="BT105" s="381"/>
      <c r="BU105" s="381"/>
      <c r="BV105" s="381"/>
      <c r="BW105" s="381"/>
      <c r="BX105" s="381"/>
      <c r="BY105" s="381"/>
      <c r="BZ105" s="38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7"/>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208" customWidth="1"/>
    <col min="76" max="78" width="12.7109375" style="305" customWidth="1"/>
    <col min="79" max="16384" width="9.140625" style="305"/>
  </cols>
  <sheetData>
    <row r="1" spans="1:78" s="303" customFormat="1" ht="25.15" customHeight="1" thickBot="1" x14ac:dyDescent="0.25">
      <c r="A1" s="37" t="s">
        <v>40</v>
      </c>
      <c r="B1" s="38" t="s">
        <v>76</v>
      </c>
      <c r="C1" s="9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row>
    <row r="2" spans="1:78" ht="15.75" customHeight="1" x14ac:dyDescent="0.25">
      <c r="A2" s="41" t="s">
        <v>587</v>
      </c>
      <c r="B2" s="17" t="s">
        <v>520</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6.25" customHeight="1" x14ac:dyDescent="0.25">
      <c r="A4" s="462"/>
      <c r="B4" s="157" t="s">
        <v>93</v>
      </c>
      <c r="C4" s="408"/>
      <c r="D4" s="362">
        <f t="shared" ref="D4:Y4" si="0">SUM(D6,D10,D13)</f>
        <v>0</v>
      </c>
      <c r="E4" s="362">
        <f t="shared" si="0"/>
        <v>0</v>
      </c>
      <c r="F4" s="362">
        <f t="shared" si="0"/>
        <v>0</v>
      </c>
      <c r="G4" s="362">
        <f t="shared" si="0"/>
        <v>0</v>
      </c>
      <c r="H4" s="362">
        <f t="shared" si="0"/>
        <v>0</v>
      </c>
      <c r="I4" s="362">
        <f t="shared" si="0"/>
        <v>0</v>
      </c>
      <c r="J4" s="362">
        <f t="shared" si="0"/>
        <v>0</v>
      </c>
      <c r="K4" s="362">
        <f t="shared" si="0"/>
        <v>0</v>
      </c>
      <c r="L4" s="362">
        <f t="shared" si="0"/>
        <v>0</v>
      </c>
      <c r="M4" s="362">
        <f t="shared" si="0"/>
        <v>0</v>
      </c>
      <c r="N4" s="362">
        <f t="shared" si="0"/>
        <v>0</v>
      </c>
      <c r="O4" s="362">
        <f t="shared" si="0"/>
        <v>0</v>
      </c>
      <c r="P4" s="362">
        <f t="shared" si="0"/>
        <v>0</v>
      </c>
      <c r="Q4" s="362">
        <f t="shared" si="0"/>
        <v>0</v>
      </c>
      <c r="R4" s="362">
        <f t="shared" si="0"/>
        <v>0</v>
      </c>
      <c r="S4" s="362">
        <f t="shared" si="0"/>
        <v>0</v>
      </c>
      <c r="T4" s="362">
        <f t="shared" si="0"/>
        <v>0</v>
      </c>
      <c r="U4" s="362">
        <f t="shared" si="0"/>
        <v>0</v>
      </c>
      <c r="V4" s="362">
        <f t="shared" si="0"/>
        <v>0</v>
      </c>
      <c r="W4" s="362">
        <f t="shared" si="0"/>
        <v>0</v>
      </c>
      <c r="X4" s="362">
        <f t="shared" si="0"/>
        <v>0</v>
      </c>
      <c r="Y4" s="362">
        <f t="shared" si="0"/>
        <v>0</v>
      </c>
      <c r="Z4" s="362">
        <f t="shared" ref="Z4:BX4" si="1">SUM(Z6,Z10,Z13,Z15,Z16)</f>
        <v>76.699999999999989</v>
      </c>
      <c r="AA4" s="362">
        <f t="shared" si="1"/>
        <v>83.800000000000011</v>
      </c>
      <c r="AB4" s="362">
        <f t="shared" si="1"/>
        <v>92.7</v>
      </c>
      <c r="AC4" s="362">
        <f t="shared" si="1"/>
        <v>103.7</v>
      </c>
      <c r="AD4" s="362">
        <f t="shared" si="1"/>
        <v>130.80000000000001</v>
      </c>
      <c r="AE4" s="362">
        <f t="shared" si="1"/>
        <v>171.1</v>
      </c>
      <c r="AF4" s="362">
        <f t="shared" si="1"/>
        <v>196.7</v>
      </c>
      <c r="AG4" s="362">
        <f t="shared" si="1"/>
        <v>224.6</v>
      </c>
      <c r="AH4" s="362">
        <f t="shared" si="1"/>
        <v>253</v>
      </c>
      <c r="AI4" s="362">
        <f t="shared" si="1"/>
        <v>285</v>
      </c>
      <c r="AJ4" s="362">
        <f t="shared" si="1"/>
        <v>329</v>
      </c>
      <c r="AK4" s="362">
        <f t="shared" si="1"/>
        <v>367</v>
      </c>
      <c r="AL4" s="362">
        <f t="shared" si="1"/>
        <v>399</v>
      </c>
      <c r="AM4" s="362">
        <f t="shared" si="1"/>
        <v>428</v>
      </c>
      <c r="AN4" s="362">
        <f t="shared" si="1"/>
        <v>441</v>
      </c>
      <c r="AO4" s="362">
        <f t="shared" si="1"/>
        <v>470</v>
      </c>
      <c r="AP4" s="362">
        <f t="shared" si="1"/>
        <v>505</v>
      </c>
      <c r="AQ4" s="362">
        <f t="shared" si="1"/>
        <v>514.10200000000009</v>
      </c>
      <c r="AR4" s="362">
        <f t="shared" si="1"/>
        <v>513.58300000000008</v>
      </c>
      <c r="AS4" s="362">
        <f t="shared" si="1"/>
        <v>533.13800000000003</v>
      </c>
      <c r="AT4" s="362">
        <f t="shared" si="1"/>
        <v>584.37099999999998</v>
      </c>
      <c r="AU4" s="362">
        <f t="shared" si="1"/>
        <v>654.65499413448993</v>
      </c>
      <c r="AV4" s="362">
        <f t="shared" si="1"/>
        <v>667.50399999999991</v>
      </c>
      <c r="AW4" s="362">
        <f t="shared" si="1"/>
        <v>686.28399999999988</v>
      </c>
      <c r="AX4" s="362">
        <f t="shared" si="1"/>
        <v>710.02199999999993</v>
      </c>
      <c r="AY4" s="362">
        <f t="shared" si="1"/>
        <v>734.97559504132221</v>
      </c>
      <c r="AZ4" s="362">
        <f t="shared" si="1"/>
        <v>748.39700000000005</v>
      </c>
      <c r="BA4" s="362">
        <f t="shared" si="1"/>
        <v>751.94600000000003</v>
      </c>
      <c r="BB4" s="362">
        <f t="shared" si="1"/>
        <v>769.20972503840244</v>
      </c>
      <c r="BC4" s="362">
        <f t="shared" si="1"/>
        <v>763.73799999999994</v>
      </c>
      <c r="BD4" s="362">
        <f t="shared" si="1"/>
        <v>770.87267336961202</v>
      </c>
      <c r="BE4" s="362">
        <f t="shared" si="1"/>
        <v>792.85709700000007</v>
      </c>
      <c r="BF4" s="362">
        <f t="shared" si="1"/>
        <v>802.21727761258762</v>
      </c>
      <c r="BG4" s="362">
        <f t="shared" si="1"/>
        <v>802.82745841250244</v>
      </c>
      <c r="BH4" s="362">
        <f t="shared" si="1"/>
        <v>815.19508900000005</v>
      </c>
      <c r="BI4" s="362">
        <f t="shared" si="1"/>
        <v>834.12734177900018</v>
      </c>
      <c r="BJ4" s="362">
        <f t="shared" si="1"/>
        <v>823.13039853999976</v>
      </c>
      <c r="BK4" s="362">
        <f t="shared" si="1"/>
        <v>822.24543098380013</v>
      </c>
      <c r="BL4" s="362">
        <f t="shared" si="1"/>
        <v>853.28739183000016</v>
      </c>
      <c r="BM4" s="362">
        <f t="shared" si="1"/>
        <v>886.07535800000016</v>
      </c>
      <c r="BN4" s="362">
        <f t="shared" si="1"/>
        <v>935.91351682000004</v>
      </c>
      <c r="BO4" s="362">
        <f t="shared" si="1"/>
        <v>934.84436764999998</v>
      </c>
      <c r="BP4" s="362">
        <f t="shared" si="1"/>
        <v>956.67538677023606</v>
      </c>
      <c r="BQ4" s="362">
        <f t="shared" si="1"/>
        <v>955.36992824000004</v>
      </c>
      <c r="BR4" s="362">
        <f t="shared" si="1"/>
        <v>990.27274720504909</v>
      </c>
      <c r="BS4" s="362">
        <f t="shared" si="1"/>
        <v>981.8582745899995</v>
      </c>
      <c r="BT4" s="362">
        <f t="shared" si="1"/>
        <v>944.54616344999954</v>
      </c>
      <c r="BU4" s="362">
        <f t="shared" si="1"/>
        <v>928.95282311510618</v>
      </c>
      <c r="BV4" s="362">
        <f t="shared" si="1"/>
        <v>940.33595721175755</v>
      </c>
      <c r="BW4" s="362">
        <f t="shared" si="1"/>
        <v>943.57722181949146</v>
      </c>
      <c r="BX4" s="362">
        <f t="shared" si="1"/>
        <v>938.83143146871794</v>
      </c>
      <c r="BY4" s="362">
        <f>SUM(BY6,BY10,BY13,BY15,BY16)</f>
        <v>938.2130370713304</v>
      </c>
      <c r="BZ4" s="353">
        <f>SUM(BZ6,BZ10,BZ13,BZ15,BZ16)</f>
        <v>937.82774328168273</v>
      </c>
    </row>
    <row r="5" spans="1:78" s="230" customFormat="1" ht="26.25" customHeight="1" x14ac:dyDescent="0.25">
      <c r="A5" s="462"/>
      <c r="B5" s="157" t="s">
        <v>521</v>
      </c>
      <c r="C5" s="408"/>
      <c r="D5" s="362"/>
      <c r="E5" s="362"/>
      <c r="F5" s="362"/>
      <c r="G5" s="362"/>
      <c r="H5" s="362"/>
      <c r="I5" s="362"/>
      <c r="J5" s="362"/>
      <c r="K5" s="362"/>
      <c r="L5" s="362"/>
      <c r="M5" s="362"/>
      <c r="N5" s="362"/>
      <c r="O5" s="362"/>
      <c r="P5" s="362"/>
      <c r="Q5" s="362"/>
      <c r="R5" s="362"/>
      <c r="S5" s="362"/>
      <c r="T5" s="362"/>
      <c r="U5" s="362"/>
      <c r="V5" s="362"/>
      <c r="W5" s="362"/>
      <c r="X5" s="362"/>
      <c r="Y5" s="362"/>
      <c r="Z5" s="362">
        <f t="shared" ref="Z5:BW5" si="2">Z6+Z10+Z13</f>
        <v>76.699999999999989</v>
      </c>
      <c r="AA5" s="362">
        <f t="shared" si="2"/>
        <v>83.800000000000011</v>
      </c>
      <c r="AB5" s="362">
        <f t="shared" si="2"/>
        <v>92.7</v>
      </c>
      <c r="AC5" s="362">
        <f t="shared" si="2"/>
        <v>103.7</v>
      </c>
      <c r="AD5" s="362">
        <f t="shared" si="2"/>
        <v>130.80000000000001</v>
      </c>
      <c r="AE5" s="362">
        <f t="shared" si="2"/>
        <v>171.1</v>
      </c>
      <c r="AF5" s="362">
        <f t="shared" si="2"/>
        <v>196.7</v>
      </c>
      <c r="AG5" s="362">
        <f t="shared" si="2"/>
        <v>224.6</v>
      </c>
      <c r="AH5" s="362">
        <f t="shared" si="2"/>
        <v>253</v>
      </c>
      <c r="AI5" s="362">
        <f t="shared" si="2"/>
        <v>285</v>
      </c>
      <c r="AJ5" s="362">
        <f t="shared" si="2"/>
        <v>329</v>
      </c>
      <c r="AK5" s="362">
        <f t="shared" si="2"/>
        <v>367</v>
      </c>
      <c r="AL5" s="362">
        <f t="shared" si="2"/>
        <v>399</v>
      </c>
      <c r="AM5" s="362">
        <f t="shared" si="2"/>
        <v>428</v>
      </c>
      <c r="AN5" s="362">
        <f t="shared" si="2"/>
        <v>441</v>
      </c>
      <c r="AO5" s="362">
        <f t="shared" si="2"/>
        <v>470</v>
      </c>
      <c r="AP5" s="362">
        <f t="shared" si="2"/>
        <v>505</v>
      </c>
      <c r="AQ5" s="362">
        <f t="shared" si="2"/>
        <v>514.10200000000009</v>
      </c>
      <c r="AR5" s="362">
        <f t="shared" si="2"/>
        <v>513.58300000000008</v>
      </c>
      <c r="AS5" s="362">
        <f t="shared" si="2"/>
        <v>533.13800000000003</v>
      </c>
      <c r="AT5" s="362">
        <f t="shared" si="2"/>
        <v>584.37099999999998</v>
      </c>
      <c r="AU5" s="362">
        <f t="shared" si="2"/>
        <v>654.65499413448993</v>
      </c>
      <c r="AV5" s="362">
        <f t="shared" si="2"/>
        <v>667.50399999999991</v>
      </c>
      <c r="AW5" s="362">
        <f t="shared" si="2"/>
        <v>686.28399999999988</v>
      </c>
      <c r="AX5" s="362">
        <f t="shared" si="2"/>
        <v>706.56499999999994</v>
      </c>
      <c r="AY5" s="362">
        <f t="shared" si="2"/>
        <v>730.84699999999987</v>
      </c>
      <c r="AZ5" s="362">
        <f t="shared" si="2"/>
        <v>742.93900000000008</v>
      </c>
      <c r="BA5" s="362">
        <f t="shared" si="2"/>
        <v>746.97900000000004</v>
      </c>
      <c r="BB5" s="362">
        <f t="shared" si="2"/>
        <v>760.91300000000001</v>
      </c>
      <c r="BC5" s="362">
        <f t="shared" si="2"/>
        <v>753.17499999999995</v>
      </c>
      <c r="BD5" s="362">
        <f t="shared" si="2"/>
        <v>759</v>
      </c>
      <c r="BE5" s="362">
        <f t="shared" si="2"/>
        <v>778.45800000000008</v>
      </c>
      <c r="BF5" s="362">
        <f t="shared" si="2"/>
        <v>782.50758261258761</v>
      </c>
      <c r="BG5" s="362">
        <f t="shared" si="2"/>
        <v>783.48695761035617</v>
      </c>
      <c r="BH5" s="362">
        <f t="shared" si="2"/>
        <v>794.55200000000002</v>
      </c>
      <c r="BI5" s="362">
        <f t="shared" si="2"/>
        <v>787.58934177900016</v>
      </c>
      <c r="BJ5" s="362">
        <f t="shared" si="2"/>
        <v>790.4603985399998</v>
      </c>
      <c r="BK5" s="362">
        <f t="shared" si="2"/>
        <v>794.80543098380008</v>
      </c>
      <c r="BL5" s="362">
        <f t="shared" si="2"/>
        <v>816.22339083000008</v>
      </c>
      <c r="BM5" s="362">
        <f t="shared" si="2"/>
        <v>843.82698400000015</v>
      </c>
      <c r="BN5" s="362">
        <f t="shared" si="2"/>
        <v>888.44639182000003</v>
      </c>
      <c r="BO5" s="362">
        <f t="shared" si="2"/>
        <v>887.63814664999995</v>
      </c>
      <c r="BP5" s="362">
        <f t="shared" si="2"/>
        <v>905.24794301000009</v>
      </c>
      <c r="BQ5" s="362">
        <f t="shared" si="2"/>
        <v>900.69442791999995</v>
      </c>
      <c r="BR5" s="362">
        <f t="shared" si="2"/>
        <v>907.95083237504912</v>
      </c>
      <c r="BS5" s="362">
        <f t="shared" si="2"/>
        <v>892.01007712999956</v>
      </c>
      <c r="BT5" s="362">
        <f t="shared" si="2"/>
        <v>861.11320264999961</v>
      </c>
      <c r="BU5" s="362">
        <f t="shared" si="2"/>
        <v>846.58517854332445</v>
      </c>
      <c r="BV5" s="362">
        <f t="shared" si="2"/>
        <v>856.57877034173464</v>
      </c>
      <c r="BW5" s="362">
        <f t="shared" si="2"/>
        <v>860.10661996559645</v>
      </c>
      <c r="BX5" s="362">
        <f>BX6+BX10+BX13</f>
        <v>855.78388331395661</v>
      </c>
      <c r="BY5" s="362">
        <f>BY6+BY10+BY13</f>
        <v>855.7085000991267</v>
      </c>
      <c r="BZ5" s="353">
        <f>BZ6+BZ10+BZ13</f>
        <v>855.96410420125017</v>
      </c>
    </row>
    <row r="6" spans="1:78" ht="15" customHeight="1" x14ac:dyDescent="0.2">
      <c r="A6" s="463"/>
      <c r="B6" s="62" t="s">
        <v>522</v>
      </c>
      <c r="C6" s="52"/>
      <c r="D6" s="363">
        <v>0</v>
      </c>
      <c r="E6" s="363">
        <v>0</v>
      </c>
      <c r="F6" s="363">
        <v>0</v>
      </c>
      <c r="G6" s="363">
        <v>0</v>
      </c>
      <c r="H6" s="363">
        <v>0</v>
      </c>
      <c r="I6" s="363">
        <v>0</v>
      </c>
      <c r="J6" s="363">
        <v>0</v>
      </c>
      <c r="K6" s="363">
        <v>0</v>
      </c>
      <c r="L6" s="363">
        <v>0</v>
      </c>
      <c r="M6" s="363">
        <v>0</v>
      </c>
      <c r="N6" s="363">
        <v>0</v>
      </c>
      <c r="O6" s="363">
        <v>0</v>
      </c>
      <c r="P6" s="363">
        <v>0</v>
      </c>
      <c r="Q6" s="363">
        <v>0</v>
      </c>
      <c r="R6" s="363">
        <v>0</v>
      </c>
      <c r="S6" s="363">
        <v>0</v>
      </c>
      <c r="T6" s="363">
        <v>0</v>
      </c>
      <c r="U6" s="363">
        <v>0</v>
      </c>
      <c r="V6" s="363">
        <v>0</v>
      </c>
      <c r="W6" s="363">
        <v>0</v>
      </c>
      <c r="X6" s="363">
        <v>0</v>
      </c>
      <c r="Y6" s="363">
        <v>0</v>
      </c>
      <c r="Z6" s="363">
        <v>64.599999999999994</v>
      </c>
      <c r="AA6" s="363">
        <v>70.7</v>
      </c>
      <c r="AB6" s="363">
        <v>78.099999999999994</v>
      </c>
      <c r="AC6" s="363">
        <v>87.3</v>
      </c>
      <c r="AD6" s="363">
        <v>110.1</v>
      </c>
      <c r="AE6" s="363">
        <v>144.6</v>
      </c>
      <c r="AF6" s="363">
        <v>167.2</v>
      </c>
      <c r="AG6" s="363">
        <v>191.1</v>
      </c>
      <c r="AH6" s="363">
        <v>216</v>
      </c>
      <c r="AI6" s="363">
        <v>244</v>
      </c>
      <c r="AJ6" s="363">
        <v>282</v>
      </c>
      <c r="AK6" s="363">
        <v>315</v>
      </c>
      <c r="AL6" s="363">
        <v>343</v>
      </c>
      <c r="AM6" s="363">
        <v>369</v>
      </c>
      <c r="AN6" s="363">
        <v>381</v>
      </c>
      <c r="AO6" s="363">
        <v>407</v>
      </c>
      <c r="AP6" s="363">
        <v>440</v>
      </c>
      <c r="AQ6" s="363">
        <v>453.38600000000002</v>
      </c>
      <c r="AR6" s="363">
        <v>451.27800000000002</v>
      </c>
      <c r="AS6" s="363">
        <v>469.52100000000002</v>
      </c>
      <c r="AT6" s="363">
        <v>520.06299999999999</v>
      </c>
      <c r="AU6" s="363">
        <v>586.55099413448988</v>
      </c>
      <c r="AV6" s="363">
        <f t="shared" ref="AV6:BT6" si="3">SUM(AV7:AV8)</f>
        <v>600.92999999999995</v>
      </c>
      <c r="AW6" s="363">
        <f t="shared" si="3"/>
        <v>616.15499999999997</v>
      </c>
      <c r="AX6" s="363">
        <f t="shared" si="3"/>
        <v>645.43899999999996</v>
      </c>
      <c r="AY6" s="363">
        <f t="shared" si="3"/>
        <v>669.97299999999996</v>
      </c>
      <c r="AZ6" s="363">
        <f t="shared" si="3"/>
        <v>684.82</v>
      </c>
      <c r="BA6" s="363">
        <f t="shared" si="3"/>
        <v>689.89800000000002</v>
      </c>
      <c r="BB6" s="363">
        <f t="shared" si="3"/>
        <v>709.66099999999994</v>
      </c>
      <c r="BC6" s="363">
        <f t="shared" si="3"/>
        <v>699.61199999999997</v>
      </c>
      <c r="BD6" s="363">
        <f t="shared" si="3"/>
        <v>708</v>
      </c>
      <c r="BE6" s="363">
        <f t="shared" si="3"/>
        <v>727.45800000000008</v>
      </c>
      <c r="BF6" s="363">
        <f t="shared" si="3"/>
        <v>732.7211213525876</v>
      </c>
      <c r="BG6" s="363">
        <f t="shared" si="3"/>
        <v>736.5558877814442</v>
      </c>
      <c r="BH6" s="363">
        <f t="shared" si="3"/>
        <v>749.94100000000003</v>
      </c>
      <c r="BI6" s="363">
        <f t="shared" si="3"/>
        <v>745.66237929900012</v>
      </c>
      <c r="BJ6" s="363">
        <f t="shared" si="3"/>
        <v>750.09489891999988</v>
      </c>
      <c r="BK6" s="363">
        <f t="shared" si="3"/>
        <v>755.76206665380005</v>
      </c>
      <c r="BL6" s="363">
        <f t="shared" si="3"/>
        <v>778.67019714000014</v>
      </c>
      <c r="BM6" s="363">
        <f t="shared" si="3"/>
        <v>807.08740407000005</v>
      </c>
      <c r="BN6" s="363">
        <f t="shared" si="3"/>
        <v>853.62603838000007</v>
      </c>
      <c r="BO6" s="363">
        <f t="shared" si="3"/>
        <v>854.15397472999996</v>
      </c>
      <c r="BP6" s="363">
        <f t="shared" si="3"/>
        <v>873.08095759619198</v>
      </c>
      <c r="BQ6" s="363">
        <f t="shared" si="3"/>
        <v>870.57572770000002</v>
      </c>
      <c r="BR6" s="363">
        <f t="shared" si="3"/>
        <v>879.197</v>
      </c>
      <c r="BS6" s="363">
        <f t="shared" si="3"/>
        <v>865.05799890795549</v>
      </c>
      <c r="BT6" s="363">
        <f t="shared" si="3"/>
        <v>835.61493410366643</v>
      </c>
      <c r="BU6" s="363">
        <f t="shared" ref="BU6:BZ6" si="4">SUM(BU7:BU8)</f>
        <v>822.43452623212056</v>
      </c>
      <c r="BV6" s="363">
        <f t="shared" si="4"/>
        <v>833.46801755242689</v>
      </c>
      <c r="BW6" s="363">
        <f t="shared" si="4"/>
        <v>838.07464516428718</v>
      </c>
      <c r="BX6" s="363">
        <f t="shared" si="4"/>
        <v>834.91356775859003</v>
      </c>
      <c r="BY6" s="363">
        <f t="shared" si="4"/>
        <v>835.89377851759514</v>
      </c>
      <c r="BZ6" s="356">
        <f t="shared" si="4"/>
        <v>837.061960463682</v>
      </c>
    </row>
    <row r="7" spans="1:78" x14ac:dyDescent="0.2">
      <c r="A7" s="464"/>
      <c r="B7" s="287" t="s">
        <v>523</v>
      </c>
      <c r="C7" s="405"/>
      <c r="D7" s="363">
        <v>0</v>
      </c>
      <c r="E7" s="363">
        <v>0</v>
      </c>
      <c r="F7" s="363">
        <v>0</v>
      </c>
      <c r="G7" s="363">
        <v>0</v>
      </c>
      <c r="H7" s="363">
        <v>0</v>
      </c>
      <c r="I7" s="363">
        <v>0</v>
      </c>
      <c r="J7" s="363">
        <v>0</v>
      </c>
      <c r="K7" s="363">
        <v>0</v>
      </c>
      <c r="L7" s="363">
        <v>0</v>
      </c>
      <c r="M7" s="363">
        <v>0</v>
      </c>
      <c r="N7" s="363">
        <v>0</v>
      </c>
      <c r="O7" s="363">
        <v>0</v>
      </c>
      <c r="P7" s="363">
        <v>0</v>
      </c>
      <c r="Q7" s="363">
        <v>0</v>
      </c>
      <c r="R7" s="363">
        <v>0</v>
      </c>
      <c r="S7" s="363">
        <v>0</v>
      </c>
      <c r="T7" s="363">
        <v>0</v>
      </c>
      <c r="U7" s="363">
        <v>0</v>
      </c>
      <c r="V7" s="363">
        <v>0</v>
      </c>
      <c r="W7" s="363">
        <v>0</v>
      </c>
      <c r="X7" s="363">
        <v>0</v>
      </c>
      <c r="Y7" s="363">
        <v>0</v>
      </c>
      <c r="Z7" s="363">
        <v>0</v>
      </c>
      <c r="AA7" s="363">
        <v>0</v>
      </c>
      <c r="AB7" s="363">
        <v>0</v>
      </c>
      <c r="AC7" s="363">
        <v>0</v>
      </c>
      <c r="AD7" s="363">
        <v>0</v>
      </c>
      <c r="AE7" s="363">
        <v>0</v>
      </c>
      <c r="AF7" s="363">
        <v>0</v>
      </c>
      <c r="AG7" s="363">
        <v>0</v>
      </c>
      <c r="AH7" s="363">
        <v>150.86192021876099</v>
      </c>
      <c r="AI7" s="363">
        <v>169.58927529545215</v>
      </c>
      <c r="AJ7" s="363">
        <v>194.52703018605663</v>
      </c>
      <c r="AK7" s="363">
        <v>215.59324696900481</v>
      </c>
      <c r="AL7" s="363">
        <v>223.46081816684327</v>
      </c>
      <c r="AM7" s="363">
        <v>248.3824459728107</v>
      </c>
      <c r="AN7" s="363">
        <v>264.93793790353891</v>
      </c>
      <c r="AO7" s="363">
        <v>287.54597527130755</v>
      </c>
      <c r="AP7" s="363">
        <v>283.61457487886878</v>
      </c>
      <c r="AQ7" s="363">
        <v>292.24290374097916</v>
      </c>
      <c r="AR7" s="363">
        <v>287.73943877592222</v>
      </c>
      <c r="AS7" s="363">
        <v>302.68487699282929</v>
      </c>
      <c r="AT7" s="363">
        <v>333.52147044155834</v>
      </c>
      <c r="AU7" s="363">
        <v>380.80942158251628</v>
      </c>
      <c r="AV7" s="363">
        <v>384.88923407703078</v>
      </c>
      <c r="AW7" s="363">
        <v>387.87665524354281</v>
      </c>
      <c r="AX7" s="363">
        <v>409.33011150143244</v>
      </c>
      <c r="AY7" s="363">
        <v>424.97262513563601</v>
      </c>
      <c r="AZ7" s="363">
        <v>448.46025849279948</v>
      </c>
      <c r="BA7" s="363">
        <v>451.93083260759454</v>
      </c>
      <c r="BB7" s="363">
        <v>464.56368155140774</v>
      </c>
      <c r="BC7" s="363">
        <v>457.40530309547091</v>
      </c>
      <c r="BD7" s="363">
        <v>449.27100000000002</v>
      </c>
      <c r="BE7" s="363">
        <v>458.60217196123631</v>
      </c>
      <c r="BF7" s="363">
        <v>453.35111210171794</v>
      </c>
      <c r="BG7" s="363">
        <v>469.02827967669646</v>
      </c>
      <c r="BH7" s="363">
        <v>459.91899999999998</v>
      </c>
      <c r="BI7" s="363">
        <v>449.75794596037161</v>
      </c>
      <c r="BJ7" s="363">
        <v>443.13462537454694</v>
      </c>
      <c r="BK7" s="363">
        <v>416.31119045700922</v>
      </c>
      <c r="BL7" s="363">
        <v>348.6831197044811</v>
      </c>
      <c r="BM7" s="363">
        <v>354.05537931399999</v>
      </c>
      <c r="BN7" s="363">
        <v>401.20840422019995</v>
      </c>
      <c r="BO7" s="363">
        <v>390.79752025713873</v>
      </c>
      <c r="BP7" s="363">
        <v>387.51426097503168</v>
      </c>
      <c r="BQ7" s="363">
        <v>373.41078429999999</v>
      </c>
      <c r="BR7" s="363">
        <v>366.75900000000001</v>
      </c>
      <c r="BS7" s="363">
        <v>346.02319956318229</v>
      </c>
      <c r="BT7" s="363">
        <v>334.24597364146661</v>
      </c>
      <c r="BU7" s="363">
        <v>329.08518621620806</v>
      </c>
      <c r="BV7" s="363">
        <v>333.745999986139</v>
      </c>
      <c r="BW7" s="363">
        <v>335.92363487149606</v>
      </c>
      <c r="BX7" s="363">
        <v>335.01320550363295</v>
      </c>
      <c r="BY7" s="363">
        <v>335.69334760815337</v>
      </c>
      <c r="BZ7" s="356">
        <v>336.39006249430071</v>
      </c>
    </row>
    <row r="8" spans="1:78" x14ac:dyDescent="0.2">
      <c r="A8" s="464"/>
      <c r="B8" s="287" t="s">
        <v>524</v>
      </c>
      <c r="C8" s="405"/>
      <c r="D8" s="363">
        <v>0</v>
      </c>
      <c r="E8" s="363">
        <v>0</v>
      </c>
      <c r="F8" s="363">
        <v>0</v>
      </c>
      <c r="G8" s="363">
        <v>0</v>
      </c>
      <c r="H8" s="363">
        <v>0</v>
      </c>
      <c r="I8" s="363">
        <v>0</v>
      </c>
      <c r="J8" s="363">
        <v>0</v>
      </c>
      <c r="K8" s="363">
        <v>0</v>
      </c>
      <c r="L8" s="363">
        <v>0</v>
      </c>
      <c r="M8" s="363">
        <v>0</v>
      </c>
      <c r="N8" s="363">
        <v>0</v>
      </c>
      <c r="O8" s="363">
        <v>0</v>
      </c>
      <c r="P8" s="363">
        <v>0</v>
      </c>
      <c r="Q8" s="363">
        <v>0</v>
      </c>
      <c r="R8" s="363">
        <v>0</v>
      </c>
      <c r="S8" s="363">
        <v>0</v>
      </c>
      <c r="T8" s="363">
        <v>0</v>
      </c>
      <c r="U8" s="363">
        <v>0</v>
      </c>
      <c r="V8" s="363">
        <v>0</v>
      </c>
      <c r="W8" s="363">
        <v>0</v>
      </c>
      <c r="X8" s="363">
        <v>0</v>
      </c>
      <c r="Y8" s="363">
        <v>0</v>
      </c>
      <c r="Z8" s="363">
        <v>0</v>
      </c>
      <c r="AA8" s="363">
        <v>0</v>
      </c>
      <c r="AB8" s="363">
        <v>0</v>
      </c>
      <c r="AC8" s="363">
        <v>0</v>
      </c>
      <c r="AD8" s="363">
        <v>0</v>
      </c>
      <c r="AE8" s="363">
        <v>0</v>
      </c>
      <c r="AF8" s="363">
        <v>0</v>
      </c>
      <c r="AG8" s="363">
        <v>0</v>
      </c>
      <c r="AH8" s="363">
        <v>65.138079781239014</v>
      </c>
      <c r="AI8" s="363">
        <v>74.410724704547846</v>
      </c>
      <c r="AJ8" s="363">
        <v>87.472969813943365</v>
      </c>
      <c r="AK8" s="363">
        <v>99.406753030995191</v>
      </c>
      <c r="AL8" s="363">
        <v>119.53918183315673</v>
      </c>
      <c r="AM8" s="363">
        <v>120.6175540271893</v>
      </c>
      <c r="AN8" s="363">
        <v>116.06206209646109</v>
      </c>
      <c r="AO8" s="363">
        <v>119.45402472869245</v>
      </c>
      <c r="AP8" s="363">
        <v>156.38542512113122</v>
      </c>
      <c r="AQ8" s="363">
        <v>161.14309625902087</v>
      </c>
      <c r="AR8" s="363">
        <v>163.5385612240778</v>
      </c>
      <c r="AS8" s="363">
        <v>166.83612300717073</v>
      </c>
      <c r="AT8" s="363">
        <v>186.54152955844165</v>
      </c>
      <c r="AU8" s="363">
        <v>205.7415725519736</v>
      </c>
      <c r="AV8" s="363">
        <v>216.04076592296917</v>
      </c>
      <c r="AW8" s="363">
        <v>228.27834475645716</v>
      </c>
      <c r="AX8" s="363">
        <v>236.10888849856752</v>
      </c>
      <c r="AY8" s="363">
        <v>245.00037486436395</v>
      </c>
      <c r="AZ8" s="363">
        <v>236.35974150720057</v>
      </c>
      <c r="BA8" s="363">
        <v>237.96716739240549</v>
      </c>
      <c r="BB8" s="363">
        <v>245.0973184485922</v>
      </c>
      <c r="BC8" s="363">
        <v>242.20669690452905</v>
      </c>
      <c r="BD8" s="363">
        <v>258.72899999999998</v>
      </c>
      <c r="BE8" s="363">
        <v>268.85582803876378</v>
      </c>
      <c r="BF8" s="363">
        <v>279.37000925086966</v>
      </c>
      <c r="BG8" s="363">
        <v>267.52760810474769</v>
      </c>
      <c r="BH8" s="363">
        <v>290.02199999999999</v>
      </c>
      <c r="BI8" s="363">
        <v>295.90443333862845</v>
      </c>
      <c r="BJ8" s="363">
        <v>306.96027354545299</v>
      </c>
      <c r="BK8" s="363">
        <v>339.45087619679083</v>
      </c>
      <c r="BL8" s="363">
        <v>429.98707743551904</v>
      </c>
      <c r="BM8" s="363">
        <v>453.03202475600006</v>
      </c>
      <c r="BN8" s="363">
        <v>452.41763415980012</v>
      </c>
      <c r="BO8" s="363">
        <v>463.35645447286123</v>
      </c>
      <c r="BP8" s="363">
        <v>485.5666966211603</v>
      </c>
      <c r="BQ8" s="363">
        <v>497.16494340000003</v>
      </c>
      <c r="BR8" s="363">
        <v>512.43799999999999</v>
      </c>
      <c r="BS8" s="363">
        <v>519.03479934477321</v>
      </c>
      <c r="BT8" s="363">
        <v>501.36896046219988</v>
      </c>
      <c r="BU8" s="363">
        <v>493.34934001591256</v>
      </c>
      <c r="BV8" s="363">
        <v>499.72201756628789</v>
      </c>
      <c r="BW8" s="363">
        <v>502.15101029279106</v>
      </c>
      <c r="BX8" s="363">
        <v>499.90036225495714</v>
      </c>
      <c r="BY8" s="363">
        <v>500.20043090944182</v>
      </c>
      <c r="BZ8" s="356">
        <v>500.67189796938123</v>
      </c>
    </row>
    <row r="9" spans="1:78" ht="21.75" customHeight="1" x14ac:dyDescent="0.2">
      <c r="A9" s="464"/>
      <c r="B9" s="298" t="s">
        <v>525</v>
      </c>
      <c r="C9" s="405"/>
      <c r="D9" s="363">
        <v>0</v>
      </c>
      <c r="E9" s="363">
        <v>0</v>
      </c>
      <c r="F9" s="363">
        <v>0</v>
      </c>
      <c r="G9" s="363">
        <v>0</v>
      </c>
      <c r="H9" s="363">
        <v>0</v>
      </c>
      <c r="I9" s="363">
        <v>0</v>
      </c>
      <c r="J9" s="363">
        <v>0</v>
      </c>
      <c r="K9" s="363">
        <v>0</v>
      </c>
      <c r="L9" s="363">
        <v>0</v>
      </c>
      <c r="M9" s="363">
        <v>0</v>
      </c>
      <c r="N9" s="363">
        <v>0</v>
      </c>
      <c r="O9" s="363">
        <v>0</v>
      </c>
      <c r="P9" s="363">
        <v>0</v>
      </c>
      <c r="Q9" s="363">
        <v>0</v>
      </c>
      <c r="R9" s="363">
        <v>0</v>
      </c>
      <c r="S9" s="363">
        <v>0</v>
      </c>
      <c r="T9" s="363">
        <v>0</v>
      </c>
      <c r="U9" s="363">
        <v>0</v>
      </c>
      <c r="V9" s="363">
        <v>0</v>
      </c>
      <c r="W9" s="363">
        <v>0</v>
      </c>
      <c r="X9" s="363">
        <v>0</v>
      </c>
      <c r="Y9" s="363">
        <v>0</v>
      </c>
      <c r="Z9" s="363">
        <v>0</v>
      </c>
      <c r="AA9" s="363">
        <v>0</v>
      </c>
      <c r="AB9" s="363">
        <v>0</v>
      </c>
      <c r="AC9" s="363">
        <v>0</v>
      </c>
      <c r="AD9" s="363">
        <v>0</v>
      </c>
      <c r="AE9" s="363">
        <v>0</v>
      </c>
      <c r="AF9" s="363">
        <v>0</v>
      </c>
      <c r="AG9" s="363">
        <v>0</v>
      </c>
      <c r="AH9" s="363">
        <v>0</v>
      </c>
      <c r="AI9" s="363">
        <v>0</v>
      </c>
      <c r="AJ9" s="363">
        <v>0</v>
      </c>
      <c r="AK9" s="363">
        <v>0</v>
      </c>
      <c r="AL9" s="363">
        <v>0</v>
      </c>
      <c r="AM9" s="363">
        <v>0</v>
      </c>
      <c r="AN9" s="363">
        <v>0</v>
      </c>
      <c r="AO9" s="363">
        <v>0</v>
      </c>
      <c r="AP9" s="363">
        <v>0</v>
      </c>
      <c r="AQ9" s="363">
        <v>0</v>
      </c>
      <c r="AR9" s="363">
        <v>0</v>
      </c>
      <c r="AS9" s="363">
        <v>0</v>
      </c>
      <c r="AT9" s="363">
        <v>0</v>
      </c>
      <c r="AU9" s="363">
        <v>8.5689234733107629</v>
      </c>
      <c r="AV9" s="363">
        <v>8.5689234733107629</v>
      </c>
      <c r="AW9" s="363">
        <v>8.5689234733107629</v>
      </c>
      <c r="AX9" s="363">
        <v>8.5689234733107629</v>
      </c>
      <c r="AY9" s="363">
        <v>8.5689234733107629</v>
      </c>
      <c r="AZ9" s="363">
        <v>8.5689234733107629</v>
      </c>
      <c r="BA9" s="363">
        <v>8.5689234733107629</v>
      </c>
      <c r="BB9" s="363">
        <v>8.5689234733107629</v>
      </c>
      <c r="BC9" s="363">
        <v>8.5689234733107629</v>
      </c>
      <c r="BD9" s="363">
        <v>10.031442333804979</v>
      </c>
      <c r="BE9" s="363">
        <v>11.300390135446513</v>
      </c>
      <c r="BF9" s="363">
        <v>13.048991239095871</v>
      </c>
      <c r="BG9" s="363">
        <v>13.117562070944141</v>
      </c>
      <c r="BH9" s="363">
        <v>11.495379362478616</v>
      </c>
      <c r="BI9" s="363">
        <v>11.459261914883713</v>
      </c>
      <c r="BJ9" s="363">
        <v>15.020734931035486</v>
      </c>
      <c r="BK9" s="363">
        <v>15.280651014211305</v>
      </c>
      <c r="BL9" s="363">
        <v>15.887440978603943</v>
      </c>
      <c r="BM9" s="363">
        <v>16.554241335234778</v>
      </c>
      <c r="BN9" s="363">
        <v>17.326090727748223</v>
      </c>
      <c r="BO9" s="363">
        <v>17.444311718611427</v>
      </c>
      <c r="BP9" s="363">
        <v>18.097163159146831</v>
      </c>
      <c r="BQ9" s="363">
        <v>18.292431275019226</v>
      </c>
      <c r="BR9" s="363">
        <v>18.795417115847687</v>
      </c>
      <c r="BS9" s="363">
        <v>17.301159978159109</v>
      </c>
      <c r="BT9" s="363">
        <v>16.712298682073328</v>
      </c>
      <c r="BU9" s="363">
        <v>16.448690524642412</v>
      </c>
      <c r="BV9" s="363">
        <v>16.669360351048539</v>
      </c>
      <c r="BW9" s="363">
        <v>16.761492903285745</v>
      </c>
      <c r="BX9" s="363">
        <v>16.698271355171801</v>
      </c>
      <c r="BY9" s="363">
        <v>16.717875570351904</v>
      </c>
      <c r="BZ9" s="356">
        <v>16.74123920927364</v>
      </c>
    </row>
    <row r="10" spans="1:78" ht="26.25" customHeight="1" x14ac:dyDescent="0.2">
      <c r="A10" s="463"/>
      <c r="B10" s="62" t="s">
        <v>526</v>
      </c>
      <c r="C10" s="52"/>
      <c r="D10" s="363">
        <v>0</v>
      </c>
      <c r="E10" s="363">
        <v>0</v>
      </c>
      <c r="F10" s="363">
        <v>0</v>
      </c>
      <c r="G10" s="363">
        <v>0</v>
      </c>
      <c r="H10" s="363">
        <v>0</v>
      </c>
      <c r="I10" s="363">
        <v>0</v>
      </c>
      <c r="J10" s="363">
        <v>0</v>
      </c>
      <c r="K10" s="363">
        <v>0</v>
      </c>
      <c r="L10" s="363">
        <v>0</v>
      </c>
      <c r="M10" s="363">
        <v>0</v>
      </c>
      <c r="N10" s="363">
        <v>0</v>
      </c>
      <c r="O10" s="363">
        <v>0</v>
      </c>
      <c r="P10" s="363">
        <v>0</v>
      </c>
      <c r="Q10" s="363">
        <v>0</v>
      </c>
      <c r="R10" s="363">
        <v>0</v>
      </c>
      <c r="S10" s="363">
        <v>0</v>
      </c>
      <c r="T10" s="363">
        <v>0</v>
      </c>
      <c r="U10" s="363">
        <v>0</v>
      </c>
      <c r="V10" s="363">
        <v>0</v>
      </c>
      <c r="W10" s="363">
        <v>0</v>
      </c>
      <c r="X10" s="363">
        <v>0</v>
      </c>
      <c r="Y10" s="363">
        <v>0</v>
      </c>
      <c r="Z10" s="363">
        <v>9.3000000000000007</v>
      </c>
      <c r="AA10" s="363">
        <v>10.199999999999999</v>
      </c>
      <c r="AB10" s="363">
        <v>11.7</v>
      </c>
      <c r="AC10" s="363">
        <v>13.4</v>
      </c>
      <c r="AD10" s="363">
        <v>17.2</v>
      </c>
      <c r="AE10" s="363">
        <v>22.5</v>
      </c>
      <c r="AF10" s="363">
        <v>25.5</v>
      </c>
      <c r="AG10" s="363">
        <v>29</v>
      </c>
      <c r="AH10" s="363">
        <f t="shared" ref="AH10:BI10" si="5">SUM(AH11:AH12)</f>
        <v>32</v>
      </c>
      <c r="AI10" s="363">
        <f t="shared" si="5"/>
        <v>36</v>
      </c>
      <c r="AJ10" s="363">
        <f t="shared" si="5"/>
        <v>42</v>
      </c>
      <c r="AK10" s="363">
        <f t="shared" si="5"/>
        <v>47</v>
      </c>
      <c r="AL10" s="363">
        <f t="shared" si="5"/>
        <v>51</v>
      </c>
      <c r="AM10" s="363">
        <f t="shared" si="5"/>
        <v>54</v>
      </c>
      <c r="AN10" s="363">
        <f t="shared" si="5"/>
        <v>55</v>
      </c>
      <c r="AO10" s="363">
        <f t="shared" si="5"/>
        <v>58</v>
      </c>
      <c r="AP10" s="363">
        <f t="shared" si="5"/>
        <v>61</v>
      </c>
      <c r="AQ10" s="363">
        <f t="shared" si="5"/>
        <v>56.491999999999997</v>
      </c>
      <c r="AR10" s="363">
        <f t="shared" si="5"/>
        <v>58.61</v>
      </c>
      <c r="AS10" s="363">
        <f t="shared" si="5"/>
        <v>59.338999999999999</v>
      </c>
      <c r="AT10" s="363">
        <f t="shared" si="5"/>
        <v>60.216000000000001</v>
      </c>
      <c r="AU10" s="363">
        <f t="shared" si="5"/>
        <v>64.003</v>
      </c>
      <c r="AV10" s="363">
        <f t="shared" si="5"/>
        <v>62.688000000000002</v>
      </c>
      <c r="AW10" s="363">
        <f t="shared" si="5"/>
        <v>66.622</v>
      </c>
      <c r="AX10" s="363">
        <f t="shared" si="5"/>
        <v>58.168999999999997</v>
      </c>
      <c r="AY10" s="363">
        <f t="shared" si="5"/>
        <v>57.765999999999998</v>
      </c>
      <c r="AZ10" s="363">
        <f t="shared" si="5"/>
        <v>55.347000000000001</v>
      </c>
      <c r="BA10" s="363">
        <f t="shared" si="5"/>
        <v>54.619</v>
      </c>
      <c r="BB10" s="363">
        <f t="shared" si="5"/>
        <v>49.393000000000001</v>
      </c>
      <c r="BC10" s="363">
        <f t="shared" si="5"/>
        <v>51.527999999999999</v>
      </c>
      <c r="BD10" s="363">
        <f t="shared" si="5"/>
        <v>49</v>
      </c>
      <c r="BE10" s="363">
        <f t="shared" si="5"/>
        <v>49</v>
      </c>
      <c r="BF10" s="363">
        <f t="shared" si="5"/>
        <v>48.056406750000008</v>
      </c>
      <c r="BG10" s="363">
        <f t="shared" si="5"/>
        <v>45.566810758911991</v>
      </c>
      <c r="BH10" s="363">
        <f t="shared" si="5"/>
        <v>43.427999999999997</v>
      </c>
      <c r="BI10" s="363">
        <f t="shared" si="5"/>
        <v>40.824999999999996</v>
      </c>
      <c r="BJ10" s="363">
        <f>SUM(BJ11:BJ12)</f>
        <v>39.280999999999992</v>
      </c>
      <c r="BK10" s="363">
        <f t="shared" ref="BK10:BZ10" si="6">SUM(BK11:BK12)</f>
        <v>37.953660409999991</v>
      </c>
      <c r="BL10" s="363">
        <f t="shared" si="6"/>
        <v>36.609209720000003</v>
      </c>
      <c r="BM10" s="363">
        <f t="shared" si="6"/>
        <v>35.892877070000004</v>
      </c>
      <c r="BN10" s="363">
        <f t="shared" si="6"/>
        <v>34.066781949999992</v>
      </c>
      <c r="BO10" s="363">
        <f t="shared" si="6"/>
        <v>32.863790210000005</v>
      </c>
      <c r="BP10" s="363">
        <f t="shared" si="6"/>
        <v>31.777945706246079</v>
      </c>
      <c r="BQ10" s="363">
        <f t="shared" si="6"/>
        <v>30.124750710000001</v>
      </c>
      <c r="BR10" s="363">
        <f t="shared" si="6"/>
        <v>28.755832375049046</v>
      </c>
      <c r="BS10" s="363">
        <f t="shared" si="6"/>
        <v>26.989442073161182</v>
      </c>
      <c r="BT10" s="363">
        <f t="shared" si="6"/>
        <v>25.498268546333193</v>
      </c>
      <c r="BU10" s="363">
        <f t="shared" si="6"/>
        <v>24.150652311203924</v>
      </c>
      <c r="BV10" s="363">
        <f t="shared" si="6"/>
        <v>23.110752789307757</v>
      </c>
      <c r="BW10" s="363">
        <f t="shared" si="6"/>
        <v>22.031974801309243</v>
      </c>
      <c r="BX10" s="363">
        <f t="shared" si="6"/>
        <v>20.870315555366528</v>
      </c>
      <c r="BY10" s="363">
        <f t="shared" si="6"/>
        <v>19.814721581531561</v>
      </c>
      <c r="BZ10" s="356">
        <f t="shared" si="6"/>
        <v>18.902143737568199</v>
      </c>
    </row>
    <row r="11" spans="1:78" x14ac:dyDescent="0.2">
      <c r="A11" s="464"/>
      <c r="B11" s="287" t="s">
        <v>523</v>
      </c>
      <c r="C11" s="405"/>
      <c r="D11" s="363">
        <v>0</v>
      </c>
      <c r="E11" s="363">
        <v>0</v>
      </c>
      <c r="F11" s="363">
        <v>0</v>
      </c>
      <c r="G11" s="363">
        <v>0</v>
      </c>
      <c r="H11" s="363">
        <v>0</v>
      </c>
      <c r="I11" s="363">
        <v>0</v>
      </c>
      <c r="J11" s="363">
        <v>0</v>
      </c>
      <c r="K11" s="363">
        <v>0</v>
      </c>
      <c r="L11" s="363">
        <v>0</v>
      </c>
      <c r="M11" s="363">
        <v>0</v>
      </c>
      <c r="N11" s="363">
        <v>0</v>
      </c>
      <c r="O11" s="363">
        <v>0</v>
      </c>
      <c r="P11" s="363">
        <v>0</v>
      </c>
      <c r="Q11" s="363">
        <v>0</v>
      </c>
      <c r="R11" s="363">
        <v>0</v>
      </c>
      <c r="S11" s="363">
        <v>0</v>
      </c>
      <c r="T11" s="363">
        <v>0</v>
      </c>
      <c r="U11" s="363">
        <v>0</v>
      </c>
      <c r="V11" s="363">
        <v>0</v>
      </c>
      <c r="W11" s="363">
        <v>0</v>
      </c>
      <c r="X11" s="363">
        <v>0</v>
      </c>
      <c r="Y11" s="363">
        <v>0</v>
      </c>
      <c r="Z11" s="363">
        <v>0</v>
      </c>
      <c r="AA11" s="363">
        <v>0</v>
      </c>
      <c r="AB11" s="363">
        <v>0</v>
      </c>
      <c r="AC11" s="363">
        <v>0</v>
      </c>
      <c r="AD11" s="363">
        <v>0</v>
      </c>
      <c r="AE11" s="363">
        <v>0</v>
      </c>
      <c r="AF11" s="363">
        <v>0</v>
      </c>
      <c r="AG11" s="363">
        <v>0</v>
      </c>
      <c r="AH11" s="363">
        <v>5.8755802207076453</v>
      </c>
      <c r="AI11" s="363">
        <v>6.6100277482961012</v>
      </c>
      <c r="AJ11" s="363">
        <v>7.7116990396787841</v>
      </c>
      <c r="AK11" s="363">
        <v>8.6297584491643544</v>
      </c>
      <c r="AL11" s="363">
        <v>9.3642059767528103</v>
      </c>
      <c r="AM11" s="363">
        <v>9.9150416224441535</v>
      </c>
      <c r="AN11" s="363">
        <v>10.098653504341266</v>
      </c>
      <c r="AO11" s="363">
        <v>10.649489150032608</v>
      </c>
      <c r="AP11" s="363">
        <v>11.200324795723949</v>
      </c>
      <c r="AQ11" s="363">
        <v>10.372602432131758</v>
      </c>
      <c r="AR11" s="363">
        <v>10.761492397989846</v>
      </c>
      <c r="AS11" s="363">
        <v>10.895345459892843</v>
      </c>
      <c r="AT11" s="363">
        <v>11.056373080316611</v>
      </c>
      <c r="AU11" s="363">
        <v>11.751711277060982</v>
      </c>
      <c r="AV11" s="363">
        <v>10.740101662601536</v>
      </c>
      <c r="AW11" s="363">
        <v>10.867560615178869</v>
      </c>
      <c r="AX11" s="363">
        <v>8.9144351893882074</v>
      </c>
      <c r="AY11" s="363">
        <v>8.2866278477680808</v>
      </c>
      <c r="AZ11" s="363">
        <v>7.7611274445963527</v>
      </c>
      <c r="BA11" s="363">
        <v>6.8913768673835412</v>
      </c>
      <c r="BB11" s="363">
        <v>6.0945233728261901</v>
      </c>
      <c r="BC11" s="363">
        <v>6.0057435125149512</v>
      </c>
      <c r="BD11" s="363">
        <v>5.2120000000000033</v>
      </c>
      <c r="BE11" s="363">
        <v>5.213000000000001</v>
      </c>
      <c r="BF11" s="363">
        <v>4.7798173643700785</v>
      </c>
      <c r="BG11" s="363">
        <v>3.6967457020200758</v>
      </c>
      <c r="BH11" s="363">
        <v>3.266</v>
      </c>
      <c r="BI11" s="363">
        <v>6.1911786786786775</v>
      </c>
      <c r="BJ11" s="363">
        <v>5.6055504291845493</v>
      </c>
      <c r="BK11" s="363">
        <v>5.6746798378225547</v>
      </c>
      <c r="BL11" s="363">
        <v>2.1965525831999999</v>
      </c>
      <c r="BM11" s="363">
        <v>1.8406603625641045</v>
      </c>
      <c r="BN11" s="363">
        <v>1.6231135700409567</v>
      </c>
      <c r="BO11" s="363">
        <v>1.448690672492809</v>
      </c>
      <c r="BP11" s="363">
        <v>1.2921065736641424</v>
      </c>
      <c r="BQ11" s="363">
        <v>1.3134113182071192</v>
      </c>
      <c r="BR11" s="363">
        <v>1.2081481339837865</v>
      </c>
      <c r="BS11" s="363">
        <v>1.0867536529303443</v>
      </c>
      <c r="BT11" s="363">
        <v>0.9501579240542003</v>
      </c>
      <c r="BU11" s="363">
        <v>0.85708521019031969</v>
      </c>
      <c r="BV11" s="363">
        <v>0.78201699751880727</v>
      </c>
      <c r="BW11" s="363">
        <v>0.69536121704686338</v>
      </c>
      <c r="BX11" s="363">
        <v>0.58580430999486732</v>
      </c>
      <c r="BY11" s="363">
        <v>0.45129421701190409</v>
      </c>
      <c r="BZ11" s="356">
        <v>0.33809465116450071</v>
      </c>
    </row>
    <row r="12" spans="1:78" x14ac:dyDescent="0.2">
      <c r="A12" s="464"/>
      <c r="B12" s="287" t="s">
        <v>524</v>
      </c>
      <c r="C12" s="405"/>
      <c r="D12" s="363">
        <v>0</v>
      </c>
      <c r="E12" s="363">
        <v>0</v>
      </c>
      <c r="F12" s="363">
        <v>0</v>
      </c>
      <c r="G12" s="363">
        <v>0</v>
      </c>
      <c r="H12" s="363">
        <v>0</v>
      </c>
      <c r="I12" s="363">
        <v>0</v>
      </c>
      <c r="J12" s="363">
        <v>0</v>
      </c>
      <c r="K12" s="363">
        <v>0</v>
      </c>
      <c r="L12" s="363">
        <v>0</v>
      </c>
      <c r="M12" s="363">
        <v>0</v>
      </c>
      <c r="N12" s="363">
        <v>0</v>
      </c>
      <c r="O12" s="363">
        <v>0</v>
      </c>
      <c r="P12" s="363">
        <v>0</v>
      </c>
      <c r="Q12" s="363">
        <v>0</v>
      </c>
      <c r="R12" s="363">
        <v>0</v>
      </c>
      <c r="S12" s="363">
        <v>0</v>
      </c>
      <c r="T12" s="363">
        <v>0</v>
      </c>
      <c r="U12" s="363">
        <v>0</v>
      </c>
      <c r="V12" s="363">
        <v>0</v>
      </c>
      <c r="W12" s="363">
        <v>0</v>
      </c>
      <c r="X12" s="363">
        <v>0</v>
      </c>
      <c r="Y12" s="363">
        <v>0</v>
      </c>
      <c r="Z12" s="363">
        <v>0</v>
      </c>
      <c r="AA12" s="363">
        <v>0</v>
      </c>
      <c r="AB12" s="363">
        <v>0</v>
      </c>
      <c r="AC12" s="363">
        <v>0</v>
      </c>
      <c r="AD12" s="363">
        <v>0</v>
      </c>
      <c r="AE12" s="363">
        <v>0</v>
      </c>
      <c r="AF12" s="363">
        <v>0</v>
      </c>
      <c r="AG12" s="363">
        <v>0</v>
      </c>
      <c r="AH12" s="363">
        <v>26.124419779292353</v>
      </c>
      <c r="AI12" s="363">
        <v>29.389972251703899</v>
      </c>
      <c r="AJ12" s="363">
        <v>34.288300960321216</v>
      </c>
      <c r="AK12" s="363">
        <v>38.370241550835644</v>
      </c>
      <c r="AL12" s="363">
        <v>41.635794023247186</v>
      </c>
      <c r="AM12" s="363">
        <v>44.08495837755585</v>
      </c>
      <c r="AN12" s="363">
        <v>44.901346495658736</v>
      </c>
      <c r="AO12" s="363">
        <v>47.350510849967392</v>
      </c>
      <c r="AP12" s="363">
        <v>49.799675204276049</v>
      </c>
      <c r="AQ12" s="363">
        <v>46.119397567868241</v>
      </c>
      <c r="AR12" s="363">
        <v>47.848507602010152</v>
      </c>
      <c r="AS12" s="363">
        <v>48.443654540107154</v>
      </c>
      <c r="AT12" s="363">
        <v>49.15962691968339</v>
      </c>
      <c r="AU12" s="363">
        <v>52.251288722939016</v>
      </c>
      <c r="AV12" s="363">
        <v>51.94789833739847</v>
      </c>
      <c r="AW12" s="363">
        <v>55.754439384821133</v>
      </c>
      <c r="AX12" s="363">
        <v>49.254564810611789</v>
      </c>
      <c r="AY12" s="363">
        <v>49.479372152231917</v>
      </c>
      <c r="AZ12" s="363">
        <v>47.585872555403647</v>
      </c>
      <c r="BA12" s="363">
        <v>47.727623132616458</v>
      </c>
      <c r="BB12" s="363">
        <v>43.298476627173812</v>
      </c>
      <c r="BC12" s="363">
        <v>45.522256487485045</v>
      </c>
      <c r="BD12" s="363">
        <v>43.787999999999997</v>
      </c>
      <c r="BE12" s="363">
        <v>43.786999999999999</v>
      </c>
      <c r="BF12" s="363">
        <v>43.276589385629926</v>
      </c>
      <c r="BG12" s="363">
        <v>41.870065056891917</v>
      </c>
      <c r="BH12" s="363">
        <v>40.161999999999999</v>
      </c>
      <c r="BI12" s="363">
        <v>34.633821321321321</v>
      </c>
      <c r="BJ12" s="363">
        <v>33.675449570815445</v>
      </c>
      <c r="BK12" s="363">
        <v>32.278980572177439</v>
      </c>
      <c r="BL12" s="363">
        <v>34.4126571368</v>
      </c>
      <c r="BM12" s="363">
        <v>34.052216707435903</v>
      </c>
      <c r="BN12" s="363">
        <v>32.443668379959036</v>
      </c>
      <c r="BO12" s="363">
        <v>31.415099537507196</v>
      </c>
      <c r="BP12" s="363">
        <v>30.485839132581937</v>
      </c>
      <c r="BQ12" s="363">
        <v>28.811339391792881</v>
      </c>
      <c r="BR12" s="363">
        <v>27.547684241065259</v>
      </c>
      <c r="BS12" s="363">
        <v>25.902688420230838</v>
      </c>
      <c r="BT12" s="363">
        <v>24.548110622278994</v>
      </c>
      <c r="BU12" s="363">
        <v>23.293567101013604</v>
      </c>
      <c r="BV12" s="363">
        <v>22.328735791788951</v>
      </c>
      <c r="BW12" s="363">
        <v>21.336613584262381</v>
      </c>
      <c r="BX12" s="363">
        <v>20.284511245371661</v>
      </c>
      <c r="BY12" s="363">
        <v>19.363427364519659</v>
      </c>
      <c r="BZ12" s="356">
        <v>18.564049086403699</v>
      </c>
    </row>
    <row r="13" spans="1:78" s="303" customFormat="1" ht="27" customHeight="1" x14ac:dyDescent="0.2">
      <c r="A13" s="465"/>
      <c r="B13" s="466" t="s">
        <v>527</v>
      </c>
      <c r="C13" s="15"/>
      <c r="D13" s="467">
        <v>0</v>
      </c>
      <c r="E13" s="467">
        <v>0</v>
      </c>
      <c r="F13" s="467">
        <v>0</v>
      </c>
      <c r="G13" s="467">
        <v>0</v>
      </c>
      <c r="H13" s="467">
        <v>0</v>
      </c>
      <c r="I13" s="467">
        <v>0</v>
      </c>
      <c r="J13" s="467">
        <v>0</v>
      </c>
      <c r="K13" s="467">
        <v>0</v>
      </c>
      <c r="L13" s="467">
        <v>0</v>
      </c>
      <c r="M13" s="467">
        <v>0</v>
      </c>
      <c r="N13" s="467">
        <v>0</v>
      </c>
      <c r="O13" s="467">
        <v>0</v>
      </c>
      <c r="P13" s="467">
        <v>0</v>
      </c>
      <c r="Q13" s="467">
        <v>0</v>
      </c>
      <c r="R13" s="467">
        <v>0</v>
      </c>
      <c r="S13" s="467">
        <v>0</v>
      </c>
      <c r="T13" s="467">
        <v>0</v>
      </c>
      <c r="U13" s="467">
        <v>0</v>
      </c>
      <c r="V13" s="467">
        <v>0</v>
      </c>
      <c r="W13" s="467">
        <v>0</v>
      </c>
      <c r="X13" s="467">
        <v>0</v>
      </c>
      <c r="Y13" s="467">
        <v>0</v>
      </c>
      <c r="Z13" s="467">
        <v>2.8</v>
      </c>
      <c r="AA13" s="467">
        <v>2.9</v>
      </c>
      <c r="AB13" s="467">
        <v>2.9</v>
      </c>
      <c r="AC13" s="467">
        <v>3</v>
      </c>
      <c r="AD13" s="467">
        <v>3.5</v>
      </c>
      <c r="AE13" s="467">
        <v>4</v>
      </c>
      <c r="AF13" s="467">
        <v>4</v>
      </c>
      <c r="AG13" s="467">
        <v>4.5</v>
      </c>
      <c r="AH13" s="467">
        <v>5</v>
      </c>
      <c r="AI13" s="467">
        <v>5</v>
      </c>
      <c r="AJ13" s="467">
        <v>5</v>
      </c>
      <c r="AK13" s="467">
        <v>5</v>
      </c>
      <c r="AL13" s="467">
        <v>5</v>
      </c>
      <c r="AM13" s="467">
        <v>5</v>
      </c>
      <c r="AN13" s="467">
        <v>5</v>
      </c>
      <c r="AO13" s="467">
        <v>5</v>
      </c>
      <c r="AP13" s="467">
        <v>4</v>
      </c>
      <c r="AQ13" s="467">
        <v>4.2240000000000002</v>
      </c>
      <c r="AR13" s="467">
        <v>3.6949999999999998</v>
      </c>
      <c r="AS13" s="467">
        <v>4.2779999999999996</v>
      </c>
      <c r="AT13" s="467">
        <v>4.0919999999999996</v>
      </c>
      <c r="AU13" s="467">
        <v>4.101</v>
      </c>
      <c r="AV13" s="467">
        <v>3.8860000000000001</v>
      </c>
      <c r="AW13" s="467">
        <v>3.5070000000000001</v>
      </c>
      <c r="AX13" s="467">
        <v>2.9569999999999999</v>
      </c>
      <c r="AY13" s="467">
        <v>3.1080000000000001</v>
      </c>
      <c r="AZ13" s="467">
        <v>2.7719999999999998</v>
      </c>
      <c r="BA13" s="467">
        <v>2.4620000000000002</v>
      </c>
      <c r="BB13" s="467">
        <v>1.859</v>
      </c>
      <c r="BC13" s="467">
        <v>2.0350000000000001</v>
      </c>
      <c r="BD13" s="467">
        <v>2</v>
      </c>
      <c r="BE13" s="467">
        <v>2</v>
      </c>
      <c r="BF13" s="467">
        <v>1.73005451</v>
      </c>
      <c r="BG13" s="467">
        <v>1.3642590700000001</v>
      </c>
      <c r="BH13" s="467">
        <v>1.1830000000000001</v>
      </c>
      <c r="BI13" s="467">
        <v>1.1019624799999999</v>
      </c>
      <c r="BJ13" s="467">
        <v>1.0844996200000001</v>
      </c>
      <c r="BK13" s="467">
        <v>1.0897039199999998</v>
      </c>
      <c r="BL13" s="467">
        <v>0.94398397000000001</v>
      </c>
      <c r="BM13" s="467">
        <v>0.84670285999999995</v>
      </c>
      <c r="BN13" s="467">
        <v>0.75357149000000001</v>
      </c>
      <c r="BO13" s="467">
        <v>0.62038171000000009</v>
      </c>
      <c r="BP13" s="467">
        <v>0.38903970756204248</v>
      </c>
      <c r="BQ13" s="467">
        <v>-6.0504900000000004E-3</v>
      </c>
      <c r="BR13" s="467">
        <v>-2E-3</v>
      </c>
      <c r="BS13" s="467">
        <v>-3.7363851117057166E-2</v>
      </c>
      <c r="BT13" s="467">
        <v>0</v>
      </c>
      <c r="BU13" s="467">
        <v>0</v>
      </c>
      <c r="BV13" s="467">
        <v>0</v>
      </c>
      <c r="BW13" s="467">
        <v>0</v>
      </c>
      <c r="BX13" s="467">
        <v>0</v>
      </c>
      <c r="BY13" s="467">
        <v>0</v>
      </c>
      <c r="BZ13" s="468">
        <v>0</v>
      </c>
    </row>
    <row r="14" spans="1:78" s="303" customFormat="1" ht="27" customHeight="1" x14ac:dyDescent="0.25">
      <c r="A14" s="465"/>
      <c r="B14" s="157" t="s">
        <v>528</v>
      </c>
      <c r="C14" s="15"/>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9">
        <f t="shared" ref="AX14:BW14" si="7">SUM(AX15:AX16)</f>
        <v>3.4569999999999999</v>
      </c>
      <c r="AY14" s="469">
        <f t="shared" si="7"/>
        <v>4.1285950413223143</v>
      </c>
      <c r="AZ14" s="469">
        <f t="shared" si="7"/>
        <v>5.4580000000000002</v>
      </c>
      <c r="BA14" s="469">
        <f t="shared" si="7"/>
        <v>4.9669999999999996</v>
      </c>
      <c r="BB14" s="469">
        <f t="shared" si="7"/>
        <v>8.2967250384024585</v>
      </c>
      <c r="BC14" s="469">
        <f t="shared" si="7"/>
        <v>10.563000000000001</v>
      </c>
      <c r="BD14" s="469">
        <f t="shared" si="7"/>
        <v>11.87267336961207</v>
      </c>
      <c r="BE14" s="469">
        <f t="shared" si="7"/>
        <v>14.399096999999999</v>
      </c>
      <c r="BF14" s="469">
        <f t="shared" si="7"/>
        <v>19.709695</v>
      </c>
      <c r="BG14" s="469">
        <f t="shared" si="7"/>
        <v>19.340500802146213</v>
      </c>
      <c r="BH14" s="469">
        <f t="shared" si="7"/>
        <v>20.643089</v>
      </c>
      <c r="BI14" s="469">
        <f t="shared" si="7"/>
        <v>46.53799999999999</v>
      </c>
      <c r="BJ14" s="469">
        <f t="shared" si="7"/>
        <v>32.67</v>
      </c>
      <c r="BK14" s="469">
        <f t="shared" si="7"/>
        <v>27.44</v>
      </c>
      <c r="BL14" s="469">
        <f t="shared" si="7"/>
        <v>37.064000999999998</v>
      </c>
      <c r="BM14" s="469">
        <f t="shared" si="7"/>
        <v>42.248373999999998</v>
      </c>
      <c r="BN14" s="469">
        <f t="shared" si="7"/>
        <v>47.467124999999996</v>
      </c>
      <c r="BO14" s="469">
        <f t="shared" si="7"/>
        <v>47.206220999999999</v>
      </c>
      <c r="BP14" s="469">
        <f t="shared" si="7"/>
        <v>51.427443760235988</v>
      </c>
      <c r="BQ14" s="469">
        <f t="shared" si="7"/>
        <v>54.675500320000005</v>
      </c>
      <c r="BR14" s="469">
        <f t="shared" si="7"/>
        <v>82.321914830000011</v>
      </c>
      <c r="BS14" s="469">
        <f t="shared" si="7"/>
        <v>89.848197460000009</v>
      </c>
      <c r="BT14" s="469">
        <f t="shared" si="7"/>
        <v>83.432960799999989</v>
      </c>
      <c r="BU14" s="469">
        <f t="shared" si="7"/>
        <v>82.367644571781682</v>
      </c>
      <c r="BV14" s="469">
        <f t="shared" si="7"/>
        <v>83.75718687002292</v>
      </c>
      <c r="BW14" s="469">
        <f t="shared" si="7"/>
        <v>83.470601853895005</v>
      </c>
      <c r="BX14" s="469">
        <f>SUM(BX15:BX16)</f>
        <v>83.047548154761245</v>
      </c>
      <c r="BY14" s="469">
        <f>SUM(BY15:BY16)</f>
        <v>82.504536972203653</v>
      </c>
      <c r="BZ14" s="470">
        <f>SUM(BZ15:BZ16)</f>
        <v>81.863639080432478</v>
      </c>
    </row>
    <row r="15" spans="1:78" ht="18" customHeight="1" x14ac:dyDescent="0.2">
      <c r="A15" s="464"/>
      <c r="B15" s="471" t="s">
        <v>529</v>
      </c>
      <c r="C15" s="405"/>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v>5.5109329999999996</v>
      </c>
      <c r="BM15" s="363">
        <v>7.0408049999999998</v>
      </c>
      <c r="BN15" s="363">
        <v>9.2482140000000008</v>
      </c>
      <c r="BO15" s="363">
        <v>9.5133209999999995</v>
      </c>
      <c r="BP15" s="363">
        <v>9.4075343484310903</v>
      </c>
      <c r="BQ15" s="363">
        <v>9.2168086836232543</v>
      </c>
      <c r="BR15" s="363">
        <v>37.532187830000005</v>
      </c>
      <c r="BS15" s="363">
        <v>43.794516460000004</v>
      </c>
      <c r="BT15" s="363">
        <v>41.280517799999998</v>
      </c>
      <c r="BU15" s="363">
        <v>42.533446246431318</v>
      </c>
      <c r="BV15" s="363">
        <v>44.303729572430221</v>
      </c>
      <c r="BW15" s="363">
        <v>44.303729572430221</v>
      </c>
      <c r="BX15" s="363">
        <v>44.303729572430221</v>
      </c>
      <c r="BY15" s="363">
        <v>44.303729572430221</v>
      </c>
      <c r="BZ15" s="356">
        <v>44.303729572430221</v>
      </c>
    </row>
    <row r="16" spans="1:78" s="329" customFormat="1" ht="27" customHeight="1" thickBot="1" x14ac:dyDescent="0.25">
      <c r="A16" s="472"/>
      <c r="B16" s="413" t="s">
        <v>530</v>
      </c>
      <c r="C16" s="413"/>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v>3.4569999999999999</v>
      </c>
      <c r="AY16" s="358">
        <v>4.1285950413223143</v>
      </c>
      <c r="AZ16" s="358">
        <v>5.4580000000000002</v>
      </c>
      <c r="BA16" s="358">
        <v>4.9669999999999996</v>
      </c>
      <c r="BB16" s="358">
        <v>8.2967250384024585</v>
      </c>
      <c r="BC16" s="358">
        <v>10.563000000000001</v>
      </c>
      <c r="BD16" s="358">
        <v>11.87267336961207</v>
      </c>
      <c r="BE16" s="358">
        <v>14.399096999999999</v>
      </c>
      <c r="BF16" s="358">
        <v>19.709695</v>
      </c>
      <c r="BG16" s="358">
        <v>19.340500802146213</v>
      </c>
      <c r="BH16" s="358">
        <v>20.643089</v>
      </c>
      <c r="BI16" s="358">
        <v>46.53799999999999</v>
      </c>
      <c r="BJ16" s="358">
        <v>32.67</v>
      </c>
      <c r="BK16" s="358">
        <v>27.44</v>
      </c>
      <c r="BL16" s="358">
        <v>31.553068</v>
      </c>
      <c r="BM16" s="358">
        <v>35.207568999999999</v>
      </c>
      <c r="BN16" s="358">
        <v>38.218910999999999</v>
      </c>
      <c r="BO16" s="358">
        <v>37.692900000000002</v>
      </c>
      <c r="BP16" s="358">
        <v>42.019909411804896</v>
      </c>
      <c r="BQ16" s="358">
        <v>45.458691636376749</v>
      </c>
      <c r="BR16" s="358">
        <v>44.789727000000006</v>
      </c>
      <c r="BS16" s="358">
        <v>46.053681000000005</v>
      </c>
      <c r="BT16" s="358">
        <v>42.152442999999998</v>
      </c>
      <c r="BU16" s="358">
        <v>39.834198325350357</v>
      </c>
      <c r="BV16" s="358">
        <v>39.453457297592699</v>
      </c>
      <c r="BW16" s="358">
        <v>39.166872281464784</v>
      </c>
      <c r="BX16" s="358">
        <v>38.743818582331031</v>
      </c>
      <c r="BY16" s="358">
        <v>38.200807399773424</v>
      </c>
      <c r="BZ16" s="359">
        <v>37.559909508002264</v>
      </c>
    </row>
    <row r="17" spans="1:78" ht="26.25" customHeight="1" x14ac:dyDescent="0.25">
      <c r="A17" s="473"/>
      <c r="B17" s="474" t="s">
        <v>531</v>
      </c>
      <c r="C17" s="396"/>
      <c r="D17" s="43" t="s">
        <v>618</v>
      </c>
      <c r="E17" s="43" t="s">
        <v>619</v>
      </c>
      <c r="F17" s="43" t="s">
        <v>620</v>
      </c>
      <c r="G17" s="43" t="s">
        <v>621</v>
      </c>
      <c r="H17" s="43" t="s">
        <v>622</v>
      </c>
      <c r="I17" s="43" t="s">
        <v>623</v>
      </c>
      <c r="J17" s="43" t="s">
        <v>624</v>
      </c>
      <c r="K17" s="43" t="s">
        <v>625</v>
      </c>
      <c r="L17" s="43" t="s">
        <v>626</v>
      </c>
      <c r="M17" s="43" t="s">
        <v>627</v>
      </c>
      <c r="N17" s="43" t="s">
        <v>628</v>
      </c>
      <c r="O17" s="43" t="s">
        <v>629</v>
      </c>
      <c r="P17" s="43" t="s">
        <v>630</v>
      </c>
      <c r="Q17" s="43" t="s">
        <v>631</v>
      </c>
      <c r="R17" s="43" t="s">
        <v>632</v>
      </c>
      <c r="S17" s="43" t="s">
        <v>633</v>
      </c>
      <c r="T17" s="43" t="s">
        <v>634</v>
      </c>
      <c r="U17" s="43" t="s">
        <v>635</v>
      </c>
      <c r="V17" s="43" t="s">
        <v>636</v>
      </c>
      <c r="W17" s="43" t="s">
        <v>637</v>
      </c>
      <c r="X17" s="43" t="s">
        <v>638</v>
      </c>
      <c r="Y17" s="43" t="s">
        <v>639</v>
      </c>
      <c r="Z17" s="43" t="s">
        <v>640</v>
      </c>
      <c r="AA17" s="43" t="s">
        <v>641</v>
      </c>
      <c r="AB17" s="43" t="s">
        <v>642</v>
      </c>
      <c r="AC17" s="43" t="s">
        <v>643</v>
      </c>
      <c r="AD17" s="43" t="s">
        <v>644</v>
      </c>
      <c r="AE17" s="43" t="s">
        <v>645</v>
      </c>
      <c r="AF17" s="43" t="s">
        <v>646</v>
      </c>
      <c r="AG17" s="43" t="s">
        <v>647</v>
      </c>
      <c r="AH17" s="43" t="s">
        <v>648</v>
      </c>
      <c r="AI17" s="43" t="s">
        <v>649</v>
      </c>
      <c r="AJ17" s="43" t="s">
        <v>650</v>
      </c>
      <c r="AK17" s="43" t="s">
        <v>651</v>
      </c>
      <c r="AL17" s="43" t="s">
        <v>652</v>
      </c>
      <c r="AM17" s="43" t="s">
        <v>653</v>
      </c>
      <c r="AN17" s="43" t="s">
        <v>654</v>
      </c>
      <c r="AO17" s="43" t="s">
        <v>655</v>
      </c>
      <c r="AP17" s="43" t="s">
        <v>656</v>
      </c>
      <c r="AQ17" s="43" t="s">
        <v>657</v>
      </c>
      <c r="AR17" s="43" t="s">
        <v>658</v>
      </c>
      <c r="AS17" s="43" t="s">
        <v>659</v>
      </c>
      <c r="AT17" s="43" t="s">
        <v>660</v>
      </c>
      <c r="AU17" s="43" t="s">
        <v>661</v>
      </c>
      <c r="AV17" s="43" t="s">
        <v>662</v>
      </c>
      <c r="AW17" s="43" t="s">
        <v>663</v>
      </c>
      <c r="AX17" s="43" t="s">
        <v>664</v>
      </c>
      <c r="AY17" s="43" t="s">
        <v>588</v>
      </c>
      <c r="AZ17" s="43" t="s">
        <v>589</v>
      </c>
      <c r="BA17" s="43" t="s">
        <v>590</v>
      </c>
      <c r="BB17" s="43" t="s">
        <v>591</v>
      </c>
      <c r="BC17" s="43" t="s">
        <v>592</v>
      </c>
      <c r="BD17" s="43" t="s">
        <v>593</v>
      </c>
      <c r="BE17" s="43" t="s">
        <v>594</v>
      </c>
      <c r="BF17" s="43" t="s">
        <v>595</v>
      </c>
      <c r="BG17" s="43" t="s">
        <v>596</v>
      </c>
      <c r="BH17" s="43" t="s">
        <v>597</v>
      </c>
      <c r="BI17" s="43" t="s">
        <v>598</v>
      </c>
      <c r="BJ17" s="43" t="s">
        <v>599</v>
      </c>
      <c r="BK17" s="43" t="s">
        <v>600</v>
      </c>
      <c r="BL17" s="43" t="s">
        <v>601</v>
      </c>
      <c r="BM17" s="43" t="s">
        <v>602</v>
      </c>
      <c r="BN17" s="43" t="s">
        <v>603</v>
      </c>
      <c r="BO17" s="43" t="s">
        <v>604</v>
      </c>
      <c r="BP17" s="43" t="s">
        <v>605</v>
      </c>
      <c r="BQ17" s="43" t="s">
        <v>606</v>
      </c>
      <c r="BR17" s="43" t="s">
        <v>607</v>
      </c>
      <c r="BS17" s="43" t="s">
        <v>608</v>
      </c>
      <c r="BT17" s="43" t="s">
        <v>609</v>
      </c>
      <c r="BU17" s="43" t="s">
        <v>610</v>
      </c>
      <c r="BV17" s="43" t="s">
        <v>611</v>
      </c>
      <c r="BW17" s="43" t="s">
        <v>612</v>
      </c>
      <c r="BX17" s="43" t="s">
        <v>613</v>
      </c>
      <c r="BY17" s="43" t="s">
        <v>614</v>
      </c>
      <c r="BZ17" s="44" t="s">
        <v>615</v>
      </c>
    </row>
    <row r="18" spans="1:78" ht="15.75" x14ac:dyDescent="0.25">
      <c r="A18" s="473"/>
      <c r="B18" s="360" t="s">
        <v>225</v>
      </c>
      <c r="C18" s="361"/>
      <c r="D18" s="277" t="s">
        <v>616</v>
      </c>
      <c r="E18" s="277" t="s">
        <v>616</v>
      </c>
      <c r="F18" s="277" t="s">
        <v>616</v>
      </c>
      <c r="G18" s="277" t="s">
        <v>616</v>
      </c>
      <c r="H18" s="277" t="s">
        <v>616</v>
      </c>
      <c r="I18" s="277" t="s">
        <v>616</v>
      </c>
      <c r="J18" s="277" t="s">
        <v>616</v>
      </c>
      <c r="K18" s="277" t="s">
        <v>616</v>
      </c>
      <c r="L18" s="277" t="s">
        <v>616</v>
      </c>
      <c r="M18" s="277" t="s">
        <v>616</v>
      </c>
      <c r="N18" s="277" t="s">
        <v>616</v>
      </c>
      <c r="O18" s="277" t="s">
        <v>616</v>
      </c>
      <c r="P18" s="277" t="s">
        <v>616</v>
      </c>
      <c r="Q18" s="277" t="s">
        <v>616</v>
      </c>
      <c r="R18" s="277" t="s">
        <v>616</v>
      </c>
      <c r="S18" s="277" t="s">
        <v>616</v>
      </c>
      <c r="T18" s="277" t="s">
        <v>616</v>
      </c>
      <c r="U18" s="277" t="s">
        <v>616</v>
      </c>
      <c r="V18" s="277" t="s">
        <v>616</v>
      </c>
      <c r="W18" s="277" t="s">
        <v>616</v>
      </c>
      <c r="X18" s="277" t="s">
        <v>616</v>
      </c>
      <c r="Y18" s="277" t="s">
        <v>616</v>
      </c>
      <c r="Z18" s="277" t="s">
        <v>616</v>
      </c>
      <c r="AA18" s="277" t="s">
        <v>616</v>
      </c>
      <c r="AB18" s="277" t="s">
        <v>616</v>
      </c>
      <c r="AC18" s="277" t="s">
        <v>616</v>
      </c>
      <c r="AD18" s="277" t="s">
        <v>616</v>
      </c>
      <c r="AE18" s="277" t="s">
        <v>616</v>
      </c>
      <c r="AF18" s="277" t="s">
        <v>616</v>
      </c>
      <c r="AG18" s="277" t="s">
        <v>616</v>
      </c>
      <c r="AH18" s="277" t="s">
        <v>616</v>
      </c>
      <c r="AI18" s="277" t="s">
        <v>616</v>
      </c>
      <c r="AJ18" s="277" t="s">
        <v>616</v>
      </c>
      <c r="AK18" s="277" t="s">
        <v>616</v>
      </c>
      <c r="AL18" s="277" t="s">
        <v>616</v>
      </c>
      <c r="AM18" s="277" t="s">
        <v>616</v>
      </c>
      <c r="AN18" s="277" t="s">
        <v>616</v>
      </c>
      <c r="AO18" s="277" t="s">
        <v>616</v>
      </c>
      <c r="AP18" s="277" t="s">
        <v>616</v>
      </c>
      <c r="AQ18" s="277" t="s">
        <v>616</v>
      </c>
      <c r="AR18" s="277" t="s">
        <v>616</v>
      </c>
      <c r="AS18" s="277" t="s">
        <v>616</v>
      </c>
      <c r="AT18" s="277" t="s">
        <v>616</v>
      </c>
      <c r="AU18" s="277" t="s">
        <v>616</v>
      </c>
      <c r="AV18" s="277" t="s">
        <v>616</v>
      </c>
      <c r="AW18" s="277" t="s">
        <v>616</v>
      </c>
      <c r="AX18" s="277" t="s">
        <v>616</v>
      </c>
      <c r="AY18" s="277" t="s">
        <v>616</v>
      </c>
      <c r="AZ18" s="277" t="s">
        <v>616</v>
      </c>
      <c r="BA18" s="277" t="s">
        <v>616</v>
      </c>
      <c r="BB18" s="277" t="s">
        <v>616</v>
      </c>
      <c r="BC18" s="277" t="s">
        <v>616</v>
      </c>
      <c r="BD18" s="277" t="s">
        <v>616</v>
      </c>
      <c r="BE18" s="277" t="s">
        <v>616</v>
      </c>
      <c r="BF18" s="277" t="s">
        <v>616</v>
      </c>
      <c r="BG18" s="277" t="s">
        <v>616</v>
      </c>
      <c r="BH18" s="277" t="s">
        <v>616</v>
      </c>
      <c r="BI18" s="277" t="s">
        <v>616</v>
      </c>
      <c r="BJ18" s="277" t="s">
        <v>616</v>
      </c>
      <c r="BK18" s="277" t="s">
        <v>616</v>
      </c>
      <c r="BL18" s="277" t="s">
        <v>616</v>
      </c>
      <c r="BM18" s="277" t="s">
        <v>616</v>
      </c>
      <c r="BN18" s="277" t="s">
        <v>616</v>
      </c>
      <c r="BO18" s="277" t="s">
        <v>616</v>
      </c>
      <c r="BP18" s="277" t="s">
        <v>616</v>
      </c>
      <c r="BQ18" s="277" t="s">
        <v>616</v>
      </c>
      <c r="BR18" s="277" t="s">
        <v>616</v>
      </c>
      <c r="BS18" s="277" t="s">
        <v>616</v>
      </c>
      <c r="BT18" s="277" t="s">
        <v>616</v>
      </c>
      <c r="BU18" s="277" t="s">
        <v>617</v>
      </c>
      <c r="BV18" s="277" t="s">
        <v>617</v>
      </c>
      <c r="BW18" s="277" t="s">
        <v>617</v>
      </c>
      <c r="BX18" s="277" t="s">
        <v>617</v>
      </c>
      <c r="BY18" s="277" t="s">
        <v>617</v>
      </c>
      <c r="BZ18" s="278" t="s">
        <v>617</v>
      </c>
    </row>
    <row r="19" spans="1:78" s="230" customFormat="1" ht="26.25" customHeight="1" x14ac:dyDescent="0.25">
      <c r="A19" s="475"/>
      <c r="B19" s="58" t="s">
        <v>93</v>
      </c>
      <c r="C19" s="408"/>
      <c r="D19" s="362">
        <v>0</v>
      </c>
      <c r="E19" s="362">
        <v>0</v>
      </c>
      <c r="F19" s="362">
        <v>0</v>
      </c>
      <c r="G19" s="362">
        <v>0</v>
      </c>
      <c r="H19" s="362">
        <v>0</v>
      </c>
      <c r="I19" s="362">
        <v>0</v>
      </c>
      <c r="J19" s="362">
        <v>0</v>
      </c>
      <c r="K19" s="362">
        <v>0</v>
      </c>
      <c r="L19" s="362">
        <v>0</v>
      </c>
      <c r="M19" s="362">
        <v>0</v>
      </c>
      <c r="N19" s="362">
        <v>0</v>
      </c>
      <c r="O19" s="362">
        <v>0</v>
      </c>
      <c r="P19" s="362">
        <v>0</v>
      </c>
      <c r="Q19" s="362">
        <v>0</v>
      </c>
      <c r="R19" s="362">
        <v>0</v>
      </c>
      <c r="S19" s="362">
        <v>0</v>
      </c>
      <c r="T19" s="362">
        <v>0</v>
      </c>
      <c r="U19" s="362">
        <v>0</v>
      </c>
      <c r="V19" s="362">
        <v>0</v>
      </c>
      <c r="W19" s="362">
        <v>0</v>
      </c>
      <c r="X19" s="362">
        <v>0</v>
      </c>
      <c r="Y19" s="362">
        <v>0</v>
      </c>
      <c r="Z19" s="362">
        <f>SUM(Z21,Z25,Z28,Z30,Z31)</f>
        <v>970.26143377991616</v>
      </c>
      <c r="AA19" s="362">
        <f t="shared" ref="AA19:BX19" si="8">SUM(AA21,AA25,AA28,AA30,AA31)</f>
        <v>985.75076310684074</v>
      </c>
      <c r="AB19" s="362">
        <f t="shared" si="8"/>
        <v>1004.67339773912</v>
      </c>
      <c r="AC19" s="362">
        <f t="shared" si="8"/>
        <v>1032.7083692748929</v>
      </c>
      <c r="AD19" s="362">
        <f t="shared" si="8"/>
        <v>1084.0748533283156</v>
      </c>
      <c r="AE19" s="362">
        <f t="shared" si="8"/>
        <v>1139.2758467241847</v>
      </c>
      <c r="AF19" s="362">
        <f t="shared" si="8"/>
        <v>1149.7303477915991</v>
      </c>
      <c r="AG19" s="362">
        <f t="shared" si="8"/>
        <v>1153.8565409616519</v>
      </c>
      <c r="AH19" s="362">
        <f t="shared" si="8"/>
        <v>1168.9515313066011</v>
      </c>
      <c r="AI19" s="362">
        <f t="shared" si="8"/>
        <v>1126.5485606184311</v>
      </c>
      <c r="AJ19" s="362">
        <f t="shared" si="8"/>
        <v>1091.4333852569368</v>
      </c>
      <c r="AK19" s="362">
        <f t="shared" si="8"/>
        <v>1101.7116128635821</v>
      </c>
      <c r="AL19" s="362">
        <f t="shared" si="8"/>
        <v>1116.3651523354652</v>
      </c>
      <c r="AM19" s="362">
        <f t="shared" si="8"/>
        <v>1143.2184676079348</v>
      </c>
      <c r="AN19" s="362">
        <f t="shared" si="8"/>
        <v>1113.9843051230671</v>
      </c>
      <c r="AO19" s="362">
        <f t="shared" si="8"/>
        <v>1123.6128150994432</v>
      </c>
      <c r="AP19" s="362">
        <f t="shared" si="8"/>
        <v>1159.2929216465784</v>
      </c>
      <c r="AQ19" s="362">
        <f t="shared" si="8"/>
        <v>1118.0713671697317</v>
      </c>
      <c r="AR19" s="362">
        <f t="shared" si="8"/>
        <v>1048.8085792118454</v>
      </c>
      <c r="AS19" s="362">
        <f t="shared" si="8"/>
        <v>1011.2731521333825</v>
      </c>
      <c r="AT19" s="362">
        <f t="shared" si="8"/>
        <v>1024.7970117308789</v>
      </c>
      <c r="AU19" s="362">
        <f t="shared" si="8"/>
        <v>1085.8969501081081</v>
      </c>
      <c r="AV19" s="362">
        <f t="shared" si="8"/>
        <v>1080.1490863638526</v>
      </c>
      <c r="AW19" s="362">
        <f t="shared" si="8"/>
        <v>1085.1071889686857</v>
      </c>
      <c r="AX19" s="362">
        <f t="shared" si="8"/>
        <v>1109.558196383779</v>
      </c>
      <c r="AY19" s="362">
        <f t="shared" si="8"/>
        <v>1114.6825451592595</v>
      </c>
      <c r="AZ19" s="362">
        <f t="shared" si="8"/>
        <v>1095.4574781230949</v>
      </c>
      <c r="BA19" s="362">
        <f t="shared" si="8"/>
        <v>1092.5651794139612</v>
      </c>
      <c r="BB19" s="362">
        <f t="shared" si="8"/>
        <v>1101.9018401022029</v>
      </c>
      <c r="BC19" s="362">
        <f t="shared" si="8"/>
        <v>1089.2620785449465</v>
      </c>
      <c r="BD19" s="362">
        <f t="shared" si="8"/>
        <v>1077.1141410358885</v>
      </c>
      <c r="BE19" s="362">
        <f t="shared" si="8"/>
        <v>1094.3891463959581</v>
      </c>
      <c r="BF19" s="362">
        <f t="shared" si="8"/>
        <v>1081.990467998447</v>
      </c>
      <c r="BG19" s="362">
        <f t="shared" si="8"/>
        <v>1059.6208650806939</v>
      </c>
      <c r="BH19" s="362">
        <f t="shared" si="8"/>
        <v>1046.8086360323234</v>
      </c>
      <c r="BI19" s="362">
        <f t="shared" si="8"/>
        <v>1043.8686485378921</v>
      </c>
      <c r="BJ19" s="362">
        <f t="shared" si="8"/>
        <v>998.8237462810672</v>
      </c>
      <c r="BK19" s="362">
        <f t="shared" si="8"/>
        <v>973.57890838846049</v>
      </c>
      <c r="BL19" s="362">
        <f t="shared" si="8"/>
        <v>984.72397657587578</v>
      </c>
      <c r="BM19" s="362">
        <f t="shared" si="8"/>
        <v>1007.91837699053</v>
      </c>
      <c r="BN19" s="362">
        <f t="shared" si="8"/>
        <v>1045.5068118193026</v>
      </c>
      <c r="BO19" s="362">
        <f t="shared" si="8"/>
        <v>1029.4864390418202</v>
      </c>
      <c r="BP19" s="362">
        <f t="shared" si="8"/>
        <v>1032.085518818541</v>
      </c>
      <c r="BQ19" s="362">
        <f t="shared" si="8"/>
        <v>1013.3696187576843</v>
      </c>
      <c r="BR19" s="362">
        <f t="shared" si="8"/>
        <v>1035.3826274641558</v>
      </c>
      <c r="BS19" s="362">
        <f t="shared" si="8"/>
        <v>1019.7150823757851</v>
      </c>
      <c r="BT19" s="362">
        <f t="shared" si="8"/>
        <v>959.32526212926734</v>
      </c>
      <c r="BU19" s="362">
        <f t="shared" si="8"/>
        <v>928.95282311510618</v>
      </c>
      <c r="BV19" s="362">
        <f t="shared" si="8"/>
        <v>926.64486232866284</v>
      </c>
      <c r="BW19" s="362">
        <f t="shared" si="8"/>
        <v>916.95424553327007</v>
      </c>
      <c r="BX19" s="362">
        <f t="shared" si="8"/>
        <v>897.10922411716399</v>
      </c>
      <c r="BY19" s="362">
        <f>SUM(BY21,BY25,BY28,BY30,BY31)</f>
        <v>880.44952699423368</v>
      </c>
      <c r="BZ19" s="353">
        <f>SUM(BZ21,BZ25,BZ28,BZ30,BZ31)</f>
        <v>864.78837387916224</v>
      </c>
    </row>
    <row r="20" spans="1:78" s="230" customFormat="1" ht="26.25" customHeight="1" x14ac:dyDescent="0.25">
      <c r="A20" s="475"/>
      <c r="B20" s="157" t="s">
        <v>521</v>
      </c>
      <c r="C20" s="408"/>
      <c r="D20" s="362"/>
      <c r="E20" s="362"/>
      <c r="F20" s="362"/>
      <c r="G20" s="362"/>
      <c r="H20" s="362"/>
      <c r="I20" s="362"/>
      <c r="J20" s="362"/>
      <c r="K20" s="362"/>
      <c r="L20" s="362"/>
      <c r="M20" s="362"/>
      <c r="N20" s="362"/>
      <c r="O20" s="362"/>
      <c r="P20" s="362"/>
      <c r="Q20" s="362"/>
      <c r="R20" s="362"/>
      <c r="S20" s="362"/>
      <c r="T20" s="362"/>
      <c r="U20" s="362"/>
      <c r="V20" s="362"/>
      <c r="W20" s="362"/>
      <c r="X20" s="362"/>
      <c r="Y20" s="362"/>
      <c r="Z20" s="362">
        <f t="shared" ref="Z20:BW20" si="9">Z21+Z25+Z28</f>
        <v>970.26143377991616</v>
      </c>
      <c r="AA20" s="362">
        <f t="shared" si="9"/>
        <v>985.75076310684074</v>
      </c>
      <c r="AB20" s="362">
        <f t="shared" si="9"/>
        <v>1004.67339773912</v>
      </c>
      <c r="AC20" s="362">
        <f t="shared" si="9"/>
        <v>1032.7083692748929</v>
      </c>
      <c r="AD20" s="362">
        <f t="shared" si="9"/>
        <v>1084.0748533283156</v>
      </c>
      <c r="AE20" s="362">
        <f t="shared" si="9"/>
        <v>1139.2758467241847</v>
      </c>
      <c r="AF20" s="362">
        <f t="shared" si="9"/>
        <v>1149.7303477915991</v>
      </c>
      <c r="AG20" s="362">
        <f t="shared" si="9"/>
        <v>1153.8565409616519</v>
      </c>
      <c r="AH20" s="362">
        <f t="shared" si="9"/>
        <v>1168.9515313066011</v>
      </c>
      <c r="AI20" s="362">
        <f t="shared" si="9"/>
        <v>1126.5485606184311</v>
      </c>
      <c r="AJ20" s="362">
        <f t="shared" si="9"/>
        <v>1091.4333852569368</v>
      </c>
      <c r="AK20" s="362">
        <f t="shared" si="9"/>
        <v>1101.7116128635821</v>
      </c>
      <c r="AL20" s="362">
        <f t="shared" si="9"/>
        <v>1116.3651523354652</v>
      </c>
      <c r="AM20" s="362">
        <f t="shared" si="9"/>
        <v>1143.2184676079348</v>
      </c>
      <c r="AN20" s="362">
        <f t="shared" si="9"/>
        <v>1113.9843051230671</v>
      </c>
      <c r="AO20" s="362">
        <f t="shared" si="9"/>
        <v>1123.6128150994432</v>
      </c>
      <c r="AP20" s="362">
        <f t="shared" si="9"/>
        <v>1159.2929216465784</v>
      </c>
      <c r="AQ20" s="362">
        <f t="shared" si="9"/>
        <v>1118.0713671697317</v>
      </c>
      <c r="AR20" s="362">
        <f t="shared" si="9"/>
        <v>1048.8085792118454</v>
      </c>
      <c r="AS20" s="362">
        <f t="shared" si="9"/>
        <v>1011.2731521333825</v>
      </c>
      <c r="AT20" s="362">
        <f t="shared" si="9"/>
        <v>1024.7970117308789</v>
      </c>
      <c r="AU20" s="362">
        <f t="shared" si="9"/>
        <v>1085.8969501081081</v>
      </c>
      <c r="AV20" s="362">
        <f t="shared" si="9"/>
        <v>1080.1490863638526</v>
      </c>
      <c r="AW20" s="362">
        <f t="shared" si="9"/>
        <v>1085.1071889686857</v>
      </c>
      <c r="AX20" s="362">
        <f t="shared" si="9"/>
        <v>1104.1559092928173</v>
      </c>
      <c r="AY20" s="362">
        <f t="shared" si="9"/>
        <v>1108.4210136748918</v>
      </c>
      <c r="AZ20" s="362">
        <f t="shared" si="9"/>
        <v>1087.4683935655728</v>
      </c>
      <c r="BA20" s="362">
        <f t="shared" si="9"/>
        <v>1085.3482100489414</v>
      </c>
      <c r="BB20" s="362">
        <f t="shared" si="9"/>
        <v>1090.0166853920473</v>
      </c>
      <c r="BC20" s="362">
        <f t="shared" si="9"/>
        <v>1074.1968659515305</v>
      </c>
      <c r="BD20" s="362">
        <f t="shared" si="9"/>
        <v>1060.5248587586871</v>
      </c>
      <c r="BE20" s="362">
        <f t="shared" si="9"/>
        <v>1074.5139185215678</v>
      </c>
      <c r="BF20" s="362">
        <f t="shared" si="9"/>
        <v>1055.4070189600241</v>
      </c>
      <c r="BG20" s="362">
        <f t="shared" si="9"/>
        <v>1034.0940872203705</v>
      </c>
      <c r="BH20" s="362">
        <f t="shared" si="9"/>
        <v>1020.3004245242143</v>
      </c>
      <c r="BI20" s="362">
        <f t="shared" si="9"/>
        <v>985.6286691816855</v>
      </c>
      <c r="BJ20" s="362">
        <f t="shared" si="9"/>
        <v>959.18048702484043</v>
      </c>
      <c r="BK20" s="362">
        <f t="shared" si="9"/>
        <v>941.0886028914565</v>
      </c>
      <c r="BL20" s="362">
        <f t="shared" si="9"/>
        <v>941.95080214251482</v>
      </c>
      <c r="BM20" s="362">
        <f t="shared" si="9"/>
        <v>959.86048646450899</v>
      </c>
      <c r="BN20" s="362">
        <f t="shared" si="9"/>
        <v>992.48139693524456</v>
      </c>
      <c r="BO20" s="362">
        <f t="shared" si="9"/>
        <v>977.50113962767648</v>
      </c>
      <c r="BP20" s="362">
        <f t="shared" si="9"/>
        <v>976.60429633827448</v>
      </c>
      <c r="BQ20" s="362">
        <f t="shared" si="9"/>
        <v>955.37481561715117</v>
      </c>
      <c r="BR20" s="362">
        <f t="shared" si="9"/>
        <v>949.31070362788682</v>
      </c>
      <c r="BS20" s="362">
        <f t="shared" si="9"/>
        <v>926.40267217839903</v>
      </c>
      <c r="BT20" s="362">
        <f t="shared" si="9"/>
        <v>874.58684479523959</v>
      </c>
      <c r="BU20" s="362">
        <f t="shared" si="9"/>
        <v>846.58517854332445</v>
      </c>
      <c r="BV20" s="362">
        <f t="shared" si="9"/>
        <v>844.10716258319781</v>
      </c>
      <c r="BW20" s="362">
        <f t="shared" si="9"/>
        <v>835.83876184285475</v>
      </c>
      <c r="BX20" s="362">
        <f>BX21+BX25+BX28</f>
        <v>817.75235664054162</v>
      </c>
      <c r="BY20" s="362">
        <f>BY21+BY25+BY28</f>
        <v>803.02459504188414</v>
      </c>
      <c r="BZ20" s="353">
        <f>BZ21+BZ25+BZ28</f>
        <v>789.3003923949824</v>
      </c>
    </row>
    <row r="21" spans="1:78" ht="15.75" customHeight="1" x14ac:dyDescent="0.2">
      <c r="A21" s="463"/>
      <c r="B21" s="62" t="s">
        <v>522</v>
      </c>
      <c r="C21" s="52"/>
      <c r="D21" s="363">
        <v>0</v>
      </c>
      <c r="E21" s="363">
        <v>0</v>
      </c>
      <c r="F21" s="363">
        <v>0</v>
      </c>
      <c r="G21" s="363">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817.19541880290205</v>
      </c>
      <c r="AA21" s="363">
        <v>831.65368677390984</v>
      </c>
      <c r="AB21" s="363">
        <v>846.4400470703913</v>
      </c>
      <c r="AC21" s="363">
        <v>869.38708425938421</v>
      </c>
      <c r="AD21" s="363">
        <v>912.51254855846753</v>
      </c>
      <c r="AE21" s="363">
        <v>962.82459051032777</v>
      </c>
      <c r="AF21" s="363">
        <v>977.30002110195915</v>
      </c>
      <c r="AG21" s="363">
        <v>981.75416285739834</v>
      </c>
      <c r="AH21" s="363">
        <f t="shared" ref="AH21:BD21" si="10">SUM(AH22:AH23)</f>
        <v>997.99814530524054</v>
      </c>
      <c r="AI21" s="363">
        <f t="shared" si="10"/>
        <v>964.4836799680603</v>
      </c>
      <c r="AJ21" s="363">
        <f t="shared" si="10"/>
        <v>935.51433022023139</v>
      </c>
      <c r="AK21" s="363">
        <f t="shared" si="10"/>
        <v>945.61078488291116</v>
      </c>
      <c r="AL21" s="363">
        <f t="shared" si="10"/>
        <v>959.6823239375052</v>
      </c>
      <c r="AM21" s="363">
        <f t="shared" si="10"/>
        <v>985.62526763394385</v>
      </c>
      <c r="AN21" s="363">
        <f t="shared" si="10"/>
        <v>962.42181463013287</v>
      </c>
      <c r="AO21" s="363">
        <f t="shared" si="10"/>
        <v>973.00088456483695</v>
      </c>
      <c r="AP21" s="363">
        <f t="shared" si="10"/>
        <v>1010.077001038603</v>
      </c>
      <c r="AQ21" s="363">
        <f t="shared" si="10"/>
        <v>986.02593430022841</v>
      </c>
      <c r="AR21" s="363">
        <f t="shared" si="10"/>
        <v>921.57302326900071</v>
      </c>
      <c r="AS21" s="363">
        <f t="shared" si="10"/>
        <v>890.6023987463243</v>
      </c>
      <c r="AT21" s="363">
        <f t="shared" si="10"/>
        <v>912.02165800800526</v>
      </c>
      <c r="AU21" s="363">
        <f t="shared" si="10"/>
        <v>972.93069070007277</v>
      </c>
      <c r="AV21" s="363">
        <f t="shared" si="10"/>
        <v>972.4196266518702</v>
      </c>
      <c r="AW21" s="363">
        <f t="shared" si="10"/>
        <v>974.2238199040055</v>
      </c>
      <c r="AX21" s="363">
        <f t="shared" si="10"/>
        <v>1008.6337222167058</v>
      </c>
      <c r="AY21" s="363">
        <f t="shared" si="10"/>
        <v>1016.0979682406964</v>
      </c>
      <c r="AZ21" s="363">
        <f t="shared" si="10"/>
        <v>1002.3973775526331</v>
      </c>
      <c r="BA21" s="363">
        <f t="shared" si="10"/>
        <v>1002.4104552020132</v>
      </c>
      <c r="BB21" s="363">
        <f t="shared" si="10"/>
        <v>1016.5976017915393</v>
      </c>
      <c r="BC21" s="363">
        <f t="shared" si="10"/>
        <v>997.80398683185479</v>
      </c>
      <c r="BD21" s="363">
        <f t="shared" si="10"/>
        <v>989.26429512668051</v>
      </c>
      <c r="BE21" s="363">
        <f t="shared" ref="BE21:BO21" si="11">SUM(BE22:BE23)</f>
        <v>1004.1180720602302</v>
      </c>
      <c r="BF21" s="363">
        <f t="shared" si="11"/>
        <v>988.2575346220558</v>
      </c>
      <c r="BG21" s="363">
        <f t="shared" si="11"/>
        <v>972.15158601393728</v>
      </c>
      <c r="BH21" s="363">
        <f t="shared" si="11"/>
        <v>963.01452978296425</v>
      </c>
      <c r="BI21" s="363">
        <f t="shared" si="11"/>
        <v>933.15917265618702</v>
      </c>
      <c r="BJ21" s="363">
        <f t="shared" si="11"/>
        <v>910.19915961612355</v>
      </c>
      <c r="BK21" s="363">
        <f t="shared" si="11"/>
        <v>894.85934506665603</v>
      </c>
      <c r="BL21" s="363">
        <f t="shared" si="11"/>
        <v>898.61308195865877</v>
      </c>
      <c r="BM21" s="363">
        <f t="shared" si="11"/>
        <v>918.06889679888207</v>
      </c>
      <c r="BN21" s="363">
        <f t="shared" si="11"/>
        <v>953.58366113250668</v>
      </c>
      <c r="BO21" s="363">
        <f t="shared" si="11"/>
        <v>940.62708646218653</v>
      </c>
      <c r="BP21" s="363">
        <f>SUM(BP22:BP23)</f>
        <v>941.90174175315065</v>
      </c>
      <c r="BQ21" s="363">
        <f t="shared" ref="BQ21:BX21" si="12">SUM(BQ22:BQ23)</f>
        <v>923.42763488931996</v>
      </c>
      <c r="BR21" s="363">
        <f t="shared" si="12"/>
        <v>919.24704833880753</v>
      </c>
      <c r="BS21" s="363">
        <f t="shared" si="12"/>
        <v>898.41142193826977</v>
      </c>
      <c r="BT21" s="363">
        <f t="shared" si="12"/>
        <v>848.68961064872838</v>
      </c>
      <c r="BU21" s="363">
        <f t="shared" si="12"/>
        <v>822.43452623212056</v>
      </c>
      <c r="BV21" s="363">
        <f t="shared" si="12"/>
        <v>821.33289752131498</v>
      </c>
      <c r="BW21" s="363">
        <f t="shared" si="12"/>
        <v>814.42841792570653</v>
      </c>
      <c r="BX21" s="363">
        <f t="shared" si="12"/>
        <v>797.80952988018817</v>
      </c>
      <c r="BY21" s="363">
        <f>SUM(BY22:BY23)</f>
        <v>784.42981799802658</v>
      </c>
      <c r="BZ21" s="356">
        <f>SUM(BZ22:BZ23)</f>
        <v>771.87037471557142</v>
      </c>
    </row>
    <row r="22" spans="1:78" x14ac:dyDescent="0.2">
      <c r="A22" s="464"/>
      <c r="B22" s="287" t="s">
        <v>523</v>
      </c>
      <c r="C22" s="405"/>
      <c r="D22" s="363">
        <v>0</v>
      </c>
      <c r="E22" s="363">
        <v>0</v>
      </c>
      <c r="F22" s="363">
        <v>0</v>
      </c>
      <c r="G22" s="363">
        <v>0</v>
      </c>
      <c r="H22" s="363">
        <v>0</v>
      </c>
      <c r="I22" s="363">
        <v>0</v>
      </c>
      <c r="J22" s="363">
        <v>0</v>
      </c>
      <c r="K22" s="363">
        <v>0</v>
      </c>
      <c r="L22" s="363">
        <v>0</v>
      </c>
      <c r="M22" s="363">
        <v>0</v>
      </c>
      <c r="N22" s="363">
        <v>0</v>
      </c>
      <c r="O22" s="363">
        <v>0</v>
      </c>
      <c r="P22" s="363">
        <v>0</v>
      </c>
      <c r="Q22" s="363">
        <v>0</v>
      </c>
      <c r="R22" s="363">
        <v>0</v>
      </c>
      <c r="S22" s="363">
        <v>0</v>
      </c>
      <c r="T22" s="363">
        <v>0</v>
      </c>
      <c r="U22" s="363">
        <v>0</v>
      </c>
      <c r="V22" s="363">
        <v>0</v>
      </c>
      <c r="W22" s="363">
        <v>0</v>
      </c>
      <c r="X22" s="363">
        <v>0</v>
      </c>
      <c r="Y22" s="363">
        <v>0</v>
      </c>
      <c r="Z22" s="363">
        <v>0</v>
      </c>
      <c r="AA22" s="363">
        <v>0</v>
      </c>
      <c r="AB22" s="363">
        <v>0</v>
      </c>
      <c r="AC22" s="363">
        <v>0</v>
      </c>
      <c r="AD22" s="363">
        <v>0</v>
      </c>
      <c r="AE22" s="363">
        <v>0</v>
      </c>
      <c r="AF22" s="363">
        <v>0</v>
      </c>
      <c r="AG22" s="363">
        <v>0</v>
      </c>
      <c r="AH22" s="363">
        <v>697.03665081254928</v>
      </c>
      <c r="AI22" s="363">
        <v>670.35282098391042</v>
      </c>
      <c r="AJ22" s="363">
        <v>645.32916437673589</v>
      </c>
      <c r="AK22" s="363">
        <v>647.19777613274903</v>
      </c>
      <c r="AL22" s="363">
        <v>625.22273261612952</v>
      </c>
      <c r="AM22" s="363">
        <v>663.44719454613858</v>
      </c>
      <c r="AN22" s="363">
        <v>669.24422824537896</v>
      </c>
      <c r="AO22" s="363">
        <v>687.4262611598059</v>
      </c>
      <c r="AP22" s="363">
        <v>651.07399828292296</v>
      </c>
      <c r="AQ22" s="363">
        <v>635.57119585476983</v>
      </c>
      <c r="AR22" s="363">
        <v>587.60432484289549</v>
      </c>
      <c r="AS22" s="363">
        <v>574.14232273753441</v>
      </c>
      <c r="AT22" s="363">
        <v>584.8883778568711</v>
      </c>
      <c r="AU22" s="363">
        <v>631.66063525658399</v>
      </c>
      <c r="AV22" s="363">
        <v>622.82436440768572</v>
      </c>
      <c r="AW22" s="363">
        <v>613.28509339850086</v>
      </c>
      <c r="AX22" s="363">
        <v>639.66409525775327</v>
      </c>
      <c r="AY22" s="363">
        <v>644.52421360000312</v>
      </c>
      <c r="AZ22" s="363">
        <v>656.42853165760073</v>
      </c>
      <c r="BA22" s="363">
        <v>656.64807208312482</v>
      </c>
      <c r="BB22" s="363">
        <v>665.49285439753567</v>
      </c>
      <c r="BC22" s="363">
        <v>652.3627882693462</v>
      </c>
      <c r="BD22" s="363">
        <v>627.75107222578936</v>
      </c>
      <c r="BE22" s="363">
        <v>633.01349184743412</v>
      </c>
      <c r="BF22" s="363">
        <v>611.45726430918421</v>
      </c>
      <c r="BG22" s="363">
        <v>619.05225867719423</v>
      </c>
      <c r="BH22" s="363">
        <v>590.59136588511785</v>
      </c>
      <c r="BI22" s="363">
        <v>562.84957428385212</v>
      </c>
      <c r="BJ22" s="363">
        <v>537.71964613205023</v>
      </c>
      <c r="BK22" s="363">
        <v>492.93286296536564</v>
      </c>
      <c r="BL22" s="363">
        <v>402.39271257002878</v>
      </c>
      <c r="BM22" s="363">
        <v>402.74105363726107</v>
      </c>
      <c r="BN22" s="363">
        <v>448.18897476404891</v>
      </c>
      <c r="BO22" s="363">
        <v>430.3612038945522</v>
      </c>
      <c r="BP22" s="363">
        <v>418.06015145663429</v>
      </c>
      <c r="BQ22" s="363">
        <v>396.0802333638448</v>
      </c>
      <c r="BR22" s="363">
        <v>383.46596746996715</v>
      </c>
      <c r="BS22" s="363">
        <v>359.36456877530799</v>
      </c>
      <c r="BT22" s="363">
        <v>339.47584425949134</v>
      </c>
      <c r="BU22" s="363">
        <v>329.08518621620806</v>
      </c>
      <c r="BV22" s="363">
        <v>328.88672802315631</v>
      </c>
      <c r="BW22" s="363">
        <v>326.44556910394829</v>
      </c>
      <c r="BX22" s="363">
        <v>320.12502647913567</v>
      </c>
      <c r="BY22" s="363">
        <v>315.02551919265073</v>
      </c>
      <c r="BZ22" s="356">
        <v>310.1915220759048</v>
      </c>
    </row>
    <row r="23" spans="1:78" x14ac:dyDescent="0.2">
      <c r="A23" s="464"/>
      <c r="B23" s="287" t="s">
        <v>524</v>
      </c>
      <c r="C23" s="405"/>
      <c r="D23" s="363">
        <v>0</v>
      </c>
      <c r="E23" s="363">
        <v>0</v>
      </c>
      <c r="F23" s="363">
        <v>0</v>
      </c>
      <c r="G23" s="363">
        <v>0</v>
      </c>
      <c r="H23" s="363">
        <v>0</v>
      </c>
      <c r="I23" s="363">
        <v>0</v>
      </c>
      <c r="J23" s="363">
        <v>0</v>
      </c>
      <c r="K23" s="363">
        <v>0</v>
      </c>
      <c r="L23" s="363">
        <v>0</v>
      </c>
      <c r="M23" s="363">
        <v>0</v>
      </c>
      <c r="N23" s="363">
        <v>0</v>
      </c>
      <c r="O23" s="363">
        <v>0</v>
      </c>
      <c r="P23" s="363">
        <v>0</v>
      </c>
      <c r="Q23" s="363">
        <v>0</v>
      </c>
      <c r="R23" s="363">
        <v>0</v>
      </c>
      <c r="S23" s="363">
        <v>0</v>
      </c>
      <c r="T23" s="363">
        <v>0</v>
      </c>
      <c r="U23" s="363">
        <v>0</v>
      </c>
      <c r="V23" s="363">
        <v>0</v>
      </c>
      <c r="W23" s="363">
        <v>0</v>
      </c>
      <c r="X23" s="363">
        <v>0</v>
      </c>
      <c r="Y23" s="363">
        <v>0</v>
      </c>
      <c r="Z23" s="363">
        <v>0</v>
      </c>
      <c r="AA23" s="363">
        <v>0</v>
      </c>
      <c r="AB23" s="363">
        <v>0</v>
      </c>
      <c r="AC23" s="363">
        <v>0</v>
      </c>
      <c r="AD23" s="363">
        <v>0</v>
      </c>
      <c r="AE23" s="363">
        <v>0</v>
      </c>
      <c r="AF23" s="363">
        <v>0</v>
      </c>
      <c r="AG23" s="363">
        <v>0</v>
      </c>
      <c r="AH23" s="363">
        <v>300.96149449269132</v>
      </c>
      <c r="AI23" s="363">
        <v>294.13085898414988</v>
      </c>
      <c r="AJ23" s="363">
        <v>290.18516584349555</v>
      </c>
      <c r="AK23" s="363">
        <v>298.41300875016213</v>
      </c>
      <c r="AL23" s="363">
        <v>334.45959132137568</v>
      </c>
      <c r="AM23" s="363">
        <v>322.17807308780527</v>
      </c>
      <c r="AN23" s="363">
        <v>293.17758638475391</v>
      </c>
      <c r="AO23" s="363">
        <v>285.5746234050311</v>
      </c>
      <c r="AP23" s="363">
        <v>359.00300275568009</v>
      </c>
      <c r="AQ23" s="363">
        <v>350.45473844545859</v>
      </c>
      <c r="AR23" s="363">
        <v>333.96869842610528</v>
      </c>
      <c r="AS23" s="363">
        <v>316.46007600878994</v>
      </c>
      <c r="AT23" s="363">
        <v>327.13328015113416</v>
      </c>
      <c r="AU23" s="363">
        <v>341.27005544348873</v>
      </c>
      <c r="AV23" s="363">
        <v>349.59526224418448</v>
      </c>
      <c r="AW23" s="363">
        <v>360.93872650550463</v>
      </c>
      <c r="AX23" s="363">
        <v>368.96962695895252</v>
      </c>
      <c r="AY23" s="363">
        <v>371.57375464069327</v>
      </c>
      <c r="AZ23" s="363">
        <v>345.96884589503242</v>
      </c>
      <c r="BA23" s="363">
        <v>345.76238311888835</v>
      </c>
      <c r="BB23" s="363">
        <v>351.10474739400371</v>
      </c>
      <c r="BC23" s="363">
        <v>345.44119856250859</v>
      </c>
      <c r="BD23" s="363">
        <v>361.51322290089109</v>
      </c>
      <c r="BE23" s="363">
        <v>371.10458021279612</v>
      </c>
      <c r="BF23" s="363">
        <v>376.80027031287153</v>
      </c>
      <c r="BG23" s="363">
        <v>353.09932733674304</v>
      </c>
      <c r="BH23" s="363">
        <v>372.42316389784645</v>
      </c>
      <c r="BI23" s="363">
        <v>370.3095983723349</v>
      </c>
      <c r="BJ23" s="363">
        <v>372.47951348407332</v>
      </c>
      <c r="BK23" s="363">
        <v>401.92648210129033</v>
      </c>
      <c r="BL23" s="363">
        <v>496.22036938862999</v>
      </c>
      <c r="BM23" s="363">
        <v>515.32784316162099</v>
      </c>
      <c r="BN23" s="363">
        <v>505.39468636845771</v>
      </c>
      <c r="BO23" s="363">
        <v>510.26588256763426</v>
      </c>
      <c r="BP23" s="363">
        <v>523.84159029651642</v>
      </c>
      <c r="BQ23" s="363">
        <v>527.34740152547522</v>
      </c>
      <c r="BR23" s="363">
        <v>535.78108086884038</v>
      </c>
      <c r="BS23" s="363">
        <v>539.04685316296184</v>
      </c>
      <c r="BT23" s="363">
        <v>509.21376638923698</v>
      </c>
      <c r="BU23" s="363">
        <v>493.34934001591256</v>
      </c>
      <c r="BV23" s="363">
        <v>492.44616949815867</v>
      </c>
      <c r="BW23" s="363">
        <v>487.98284882175824</v>
      </c>
      <c r="BX23" s="363">
        <v>477.68450340105255</v>
      </c>
      <c r="BY23" s="363">
        <v>469.40429880537584</v>
      </c>
      <c r="BZ23" s="356">
        <v>461.67885263966656</v>
      </c>
    </row>
    <row r="24" spans="1:78" ht="26.25" customHeight="1" x14ac:dyDescent="0.2">
      <c r="A24" s="464"/>
      <c r="B24" s="298" t="s">
        <v>525</v>
      </c>
      <c r="C24" s="405"/>
      <c r="D24" s="363">
        <v>0</v>
      </c>
      <c r="E24" s="363">
        <v>0</v>
      </c>
      <c r="F24" s="363">
        <v>0</v>
      </c>
      <c r="G24" s="363">
        <v>0</v>
      </c>
      <c r="H24" s="363">
        <v>0</v>
      </c>
      <c r="I24" s="363">
        <v>0</v>
      </c>
      <c r="J24" s="363">
        <v>0</v>
      </c>
      <c r="K24" s="363">
        <v>0</v>
      </c>
      <c r="L24" s="363">
        <v>0</v>
      </c>
      <c r="M24" s="363">
        <v>0</v>
      </c>
      <c r="N24" s="363">
        <v>0</v>
      </c>
      <c r="O24" s="363">
        <v>0</v>
      </c>
      <c r="P24" s="363">
        <v>0</v>
      </c>
      <c r="Q24" s="363">
        <v>0</v>
      </c>
      <c r="R24" s="363">
        <v>0</v>
      </c>
      <c r="S24" s="363">
        <v>0</v>
      </c>
      <c r="T24" s="363">
        <v>0</v>
      </c>
      <c r="U24" s="363">
        <v>0</v>
      </c>
      <c r="V24" s="363">
        <v>0</v>
      </c>
      <c r="W24" s="363">
        <v>0</v>
      </c>
      <c r="X24" s="363">
        <v>0</v>
      </c>
      <c r="Y24" s="363">
        <v>0</v>
      </c>
      <c r="Z24" s="363">
        <v>0</v>
      </c>
      <c r="AA24" s="363">
        <v>0</v>
      </c>
      <c r="AB24" s="363">
        <v>0</v>
      </c>
      <c r="AC24" s="363">
        <v>0</v>
      </c>
      <c r="AD24" s="363">
        <v>0</v>
      </c>
      <c r="AE24" s="363">
        <v>0</v>
      </c>
      <c r="AF24" s="363">
        <v>0</v>
      </c>
      <c r="AG24" s="363">
        <v>0</v>
      </c>
      <c r="AH24" s="363">
        <v>0</v>
      </c>
      <c r="AI24" s="363">
        <v>0</v>
      </c>
      <c r="AJ24" s="363">
        <v>0</v>
      </c>
      <c r="AK24" s="363">
        <v>0</v>
      </c>
      <c r="AL24" s="363">
        <v>0</v>
      </c>
      <c r="AM24" s="363">
        <v>0</v>
      </c>
      <c r="AN24" s="363">
        <v>0</v>
      </c>
      <c r="AO24" s="363">
        <v>0</v>
      </c>
      <c r="AP24" s="363">
        <v>0</v>
      </c>
      <c r="AQ24" s="363">
        <v>0</v>
      </c>
      <c r="AR24" s="363">
        <v>0</v>
      </c>
      <c r="AS24" s="363">
        <v>0</v>
      </c>
      <c r="AT24" s="363">
        <v>0</v>
      </c>
      <c r="AU24" s="363">
        <v>14.213544460437364</v>
      </c>
      <c r="AV24" s="363">
        <v>13.866156398790705</v>
      </c>
      <c r="AW24" s="363">
        <v>13.548619030331508</v>
      </c>
      <c r="AX24" s="363">
        <v>13.390738982731968</v>
      </c>
      <c r="AY24" s="363">
        <v>12.995845700111913</v>
      </c>
      <c r="AZ24" s="363">
        <v>12.542662915942742</v>
      </c>
      <c r="BA24" s="363">
        <v>12.450504972434558</v>
      </c>
      <c r="BB24" s="363">
        <v>12.275082120763223</v>
      </c>
      <c r="BC24" s="363">
        <v>12.221211192098684</v>
      </c>
      <c r="BD24" s="363">
        <v>14.016592838214018</v>
      </c>
      <c r="BE24" s="363">
        <v>15.598049586825624</v>
      </c>
      <c r="BF24" s="363">
        <v>17.599825548154506</v>
      </c>
      <c r="BG24" s="363">
        <v>17.313362072653135</v>
      </c>
      <c r="BH24" s="363">
        <v>14.761451036060352</v>
      </c>
      <c r="BI24" s="363">
        <v>14.340693140233604</v>
      </c>
      <c r="BJ24" s="363">
        <v>18.226840804716897</v>
      </c>
      <c r="BK24" s="363">
        <v>18.093040074520001</v>
      </c>
      <c r="BL24" s="363">
        <v>18.334671539577009</v>
      </c>
      <c r="BM24" s="363">
        <v>18.830592576889359</v>
      </c>
      <c r="BN24" s="363">
        <v>19.354935635088079</v>
      </c>
      <c r="BO24" s="363">
        <v>19.210344496028878</v>
      </c>
      <c r="BP24" s="363">
        <v>19.523675727990359</v>
      </c>
      <c r="BQ24" s="363">
        <v>19.40294911884715</v>
      </c>
      <c r="BR24" s="363">
        <v>19.651604482317033</v>
      </c>
      <c r="BS24" s="363">
        <v>17.968228438765397</v>
      </c>
      <c r="BT24" s="363">
        <v>16.973792212974566</v>
      </c>
      <c r="BU24" s="363">
        <v>16.448690524642412</v>
      </c>
      <c r="BV24" s="363">
        <v>16.4266579504263</v>
      </c>
      <c r="BW24" s="363">
        <v>16.288568358514134</v>
      </c>
      <c r="BX24" s="363">
        <v>15.956190597603765</v>
      </c>
      <c r="BY24" s="363">
        <v>15.688596359960531</v>
      </c>
      <c r="BZ24" s="356">
        <v>15.437407494311428</v>
      </c>
    </row>
    <row r="25" spans="1:78" ht="26.25" customHeight="1" x14ac:dyDescent="0.2">
      <c r="A25" s="463"/>
      <c r="B25" s="62" t="s">
        <v>526</v>
      </c>
      <c r="C25" s="52"/>
      <c r="D25" s="363">
        <v>0</v>
      </c>
      <c r="E25" s="363">
        <v>0</v>
      </c>
      <c r="F25" s="363">
        <v>0</v>
      </c>
      <c r="G25" s="363">
        <v>0</v>
      </c>
      <c r="H25" s="363">
        <v>0</v>
      </c>
      <c r="I25" s="363">
        <v>0</v>
      </c>
      <c r="J25" s="363">
        <v>0</v>
      </c>
      <c r="K25" s="363">
        <v>0</v>
      </c>
      <c r="L25" s="363">
        <v>0</v>
      </c>
      <c r="M25" s="363">
        <v>0</v>
      </c>
      <c r="N25" s="363">
        <v>0</v>
      </c>
      <c r="O25" s="363">
        <v>0</v>
      </c>
      <c r="P25" s="363">
        <v>0</v>
      </c>
      <c r="Q25" s="363">
        <v>0</v>
      </c>
      <c r="R25" s="363">
        <v>0</v>
      </c>
      <c r="S25" s="363">
        <v>0</v>
      </c>
      <c r="T25" s="363">
        <v>0</v>
      </c>
      <c r="U25" s="363">
        <v>0</v>
      </c>
      <c r="V25" s="363">
        <v>0</v>
      </c>
      <c r="W25" s="363">
        <v>0</v>
      </c>
      <c r="X25" s="363">
        <v>0</v>
      </c>
      <c r="Y25" s="363">
        <v>0</v>
      </c>
      <c r="Z25" s="363">
        <v>117.64578010630015</v>
      </c>
      <c r="AA25" s="363">
        <v>119.98398309892333</v>
      </c>
      <c r="AB25" s="363">
        <v>126.80343854959767</v>
      </c>
      <c r="AC25" s="363">
        <v>133.44544019559851</v>
      </c>
      <c r="AD25" s="363">
        <v>142.55418560586412</v>
      </c>
      <c r="AE25" s="363">
        <v>149.8171043325199</v>
      </c>
      <c r="AF25" s="363">
        <v>149.04994340968875</v>
      </c>
      <c r="AG25" s="363">
        <v>148.98414820965229</v>
      </c>
      <c r="AH25" s="363">
        <f>SUM(AH26:AH27)</f>
        <v>147.85157708225785</v>
      </c>
      <c r="AI25" s="363">
        <f t="shared" ref="AI25:BZ25" si="13">SUM(AI26:AI27)</f>
        <v>142.30087081495972</v>
      </c>
      <c r="AJ25" s="363">
        <f t="shared" si="13"/>
        <v>139.33192152216213</v>
      </c>
      <c r="AK25" s="363">
        <f t="shared" si="13"/>
        <v>141.09113298252961</v>
      </c>
      <c r="AL25" s="363">
        <f t="shared" si="13"/>
        <v>142.69329014814215</v>
      </c>
      <c r="AM25" s="363">
        <f t="shared" si="13"/>
        <v>144.2378440439918</v>
      </c>
      <c r="AN25" s="363">
        <f t="shared" si="13"/>
        <v>138.93228295185645</v>
      </c>
      <c r="AO25" s="363">
        <f t="shared" si="13"/>
        <v>138.65860271439939</v>
      </c>
      <c r="AP25" s="363">
        <f t="shared" si="13"/>
        <v>140.03340241671543</v>
      </c>
      <c r="AQ25" s="363">
        <f t="shared" si="13"/>
        <v>122.85905846340316</v>
      </c>
      <c r="AR25" s="363">
        <f t="shared" si="13"/>
        <v>119.68984726442709</v>
      </c>
      <c r="AS25" s="363">
        <f t="shared" si="13"/>
        <v>112.55610662613202</v>
      </c>
      <c r="AT25" s="363">
        <f t="shared" si="13"/>
        <v>105.59931423425633</v>
      </c>
      <c r="AU25" s="363">
        <f t="shared" si="13"/>
        <v>106.16380096459064</v>
      </c>
      <c r="AV25" s="363">
        <f t="shared" si="13"/>
        <v>101.44116878097689</v>
      </c>
      <c r="AW25" s="363">
        <f t="shared" si="13"/>
        <v>105.33833098756752</v>
      </c>
      <c r="AX25" s="363">
        <f t="shared" si="13"/>
        <v>90.901254785694022</v>
      </c>
      <c r="AY25" s="363">
        <f t="shared" si="13"/>
        <v>87.609374158946821</v>
      </c>
      <c r="AZ25" s="363">
        <f t="shared" si="13"/>
        <v>81.013532980061299</v>
      </c>
      <c r="BA25" s="363">
        <f t="shared" si="13"/>
        <v>79.360509311055779</v>
      </c>
      <c r="BB25" s="363">
        <f t="shared" si="13"/>
        <v>70.756044569575494</v>
      </c>
      <c r="BC25" s="363">
        <f t="shared" si="13"/>
        <v>73.490511645700494</v>
      </c>
      <c r="BD25" s="363">
        <f t="shared" si="13"/>
        <v>68.466031724869126</v>
      </c>
      <c r="BE25" s="363">
        <f t="shared" si="13"/>
        <v>67.635225031481241</v>
      </c>
      <c r="BF25" s="363">
        <f t="shared" si="13"/>
        <v>64.816073501307443</v>
      </c>
      <c r="BG25" s="363">
        <f t="shared" si="13"/>
        <v>60.141868504101339</v>
      </c>
      <c r="BH25" s="363">
        <f t="shared" si="13"/>
        <v>55.766780319271213</v>
      </c>
      <c r="BI25" s="363">
        <f t="shared" si="13"/>
        <v>51.090445597514559</v>
      </c>
      <c r="BJ25" s="363">
        <f t="shared" si="13"/>
        <v>47.665346398648389</v>
      </c>
      <c r="BK25" s="363">
        <f t="shared" si="13"/>
        <v>44.938994950817964</v>
      </c>
      <c r="BL25" s="363">
        <f t="shared" si="13"/>
        <v>42.248329132655009</v>
      </c>
      <c r="BM25" s="363">
        <f t="shared" si="13"/>
        <v>40.828457845359708</v>
      </c>
      <c r="BN25" s="363">
        <f t="shared" si="13"/>
        <v>38.055922844779168</v>
      </c>
      <c r="BO25" s="363">
        <f t="shared" si="13"/>
        <v>36.190865054638856</v>
      </c>
      <c r="BP25" s="363">
        <f t="shared" si="13"/>
        <v>34.282848743442564</v>
      </c>
      <c r="BQ25" s="363">
        <f t="shared" si="13"/>
        <v>31.953598537899673</v>
      </c>
      <c r="BR25" s="363">
        <f t="shared" si="13"/>
        <v>30.06574639505066</v>
      </c>
      <c r="BS25" s="363">
        <f t="shared" si="13"/>
        <v>28.030054702551009</v>
      </c>
      <c r="BT25" s="363">
        <f t="shared" si="13"/>
        <v>25.897234146511266</v>
      </c>
      <c r="BU25" s="363">
        <f t="shared" si="13"/>
        <v>24.150652311203924</v>
      </c>
      <c r="BV25" s="363">
        <f t="shared" si="13"/>
        <v>22.774265061882797</v>
      </c>
      <c r="BW25" s="363">
        <f t="shared" si="13"/>
        <v>21.410343917148186</v>
      </c>
      <c r="BX25" s="363">
        <f t="shared" si="13"/>
        <v>19.942826760353409</v>
      </c>
      <c r="BY25" s="363">
        <f t="shared" si="13"/>
        <v>18.594777043857608</v>
      </c>
      <c r="BZ25" s="356">
        <f t="shared" si="13"/>
        <v>17.430017679410938</v>
      </c>
    </row>
    <row r="26" spans="1:78" x14ac:dyDescent="0.2">
      <c r="A26" s="464"/>
      <c r="B26" s="287" t="s">
        <v>523</v>
      </c>
      <c r="C26" s="405"/>
      <c r="D26" s="363">
        <v>0</v>
      </c>
      <c r="E26" s="363">
        <v>0</v>
      </c>
      <c r="F26" s="363">
        <v>0</v>
      </c>
      <c r="G26" s="363">
        <v>0</v>
      </c>
      <c r="H26" s="363">
        <v>0</v>
      </c>
      <c r="I26" s="363">
        <v>0</v>
      </c>
      <c r="J26" s="363">
        <v>0</v>
      </c>
      <c r="K26" s="363">
        <v>0</v>
      </c>
      <c r="L26" s="363">
        <v>0</v>
      </c>
      <c r="M26" s="363">
        <v>0</v>
      </c>
      <c r="N26" s="363">
        <v>0</v>
      </c>
      <c r="O26" s="363">
        <v>0</v>
      </c>
      <c r="P26" s="363">
        <v>0</v>
      </c>
      <c r="Q26" s="363">
        <v>0</v>
      </c>
      <c r="R26" s="363">
        <v>0</v>
      </c>
      <c r="S26" s="363">
        <v>0</v>
      </c>
      <c r="T26" s="363">
        <v>0</v>
      </c>
      <c r="U26" s="363">
        <v>0</v>
      </c>
      <c r="V26" s="363">
        <v>0</v>
      </c>
      <c r="W26" s="363">
        <v>0</v>
      </c>
      <c r="X26" s="363">
        <v>0</v>
      </c>
      <c r="Y26" s="363">
        <v>0</v>
      </c>
      <c r="Z26" s="363">
        <v>0</v>
      </c>
      <c r="AA26" s="363">
        <v>0</v>
      </c>
      <c r="AB26" s="363">
        <v>0</v>
      </c>
      <c r="AC26" s="363">
        <v>0</v>
      </c>
      <c r="AD26" s="363">
        <v>0</v>
      </c>
      <c r="AE26" s="363">
        <v>0</v>
      </c>
      <c r="AF26" s="363">
        <v>0</v>
      </c>
      <c r="AG26" s="363">
        <v>0</v>
      </c>
      <c r="AH26" s="363">
        <v>27.147306309529565</v>
      </c>
      <c r="AI26" s="363">
        <v>26.128130685932849</v>
      </c>
      <c r="AJ26" s="363">
        <v>25.582996319025177</v>
      </c>
      <c r="AK26" s="363">
        <v>25.906008445918221</v>
      </c>
      <c r="AL26" s="363">
        <v>26.20018353819129</v>
      </c>
      <c r="AM26" s="363">
        <v>26.48378198569976</v>
      </c>
      <c r="AN26" s="363">
        <v>25.509617929052681</v>
      </c>
      <c r="AO26" s="363">
        <v>25.459366985615141</v>
      </c>
      <c r="AP26" s="363">
        <v>25.711796546188978</v>
      </c>
      <c r="AQ26" s="363">
        <v>22.558382932572993</v>
      </c>
      <c r="AR26" s="363">
        <v>21.976478100199589</v>
      </c>
      <c r="AS26" s="363">
        <v>20.666638556636315</v>
      </c>
      <c r="AT26" s="363">
        <v>19.38928881359649</v>
      </c>
      <c r="AU26" s="363">
        <v>19.492935284459126</v>
      </c>
      <c r="AV26" s="363">
        <v>17.37953779799663</v>
      </c>
      <c r="AW26" s="363">
        <v>17.183073115624936</v>
      </c>
      <c r="AX26" s="363">
        <v>13.930673458734617</v>
      </c>
      <c r="AY26" s="363">
        <v>12.567709026608419</v>
      </c>
      <c r="AZ26" s="363">
        <v>11.360260794537473</v>
      </c>
      <c r="BA26" s="363">
        <v>10.013057325289475</v>
      </c>
      <c r="BB26" s="363">
        <v>8.7304753183246504</v>
      </c>
      <c r="BC26" s="363">
        <v>8.5655403576224618</v>
      </c>
      <c r="BD26" s="363">
        <v>7.28255015000037</v>
      </c>
      <c r="BE26" s="363">
        <v>7.1955597569206482</v>
      </c>
      <c r="BF26" s="363">
        <v>6.4467781626606229</v>
      </c>
      <c r="BG26" s="363">
        <v>4.8791914597733808</v>
      </c>
      <c r="BH26" s="363">
        <v>4.1939371954209212</v>
      </c>
      <c r="BI26" s="363">
        <v>7.7479504584819372</v>
      </c>
      <c r="BJ26" s="363">
        <v>6.8020290461590518</v>
      </c>
      <c r="BK26" s="363">
        <v>6.719099181069379</v>
      </c>
      <c r="BL26" s="363">
        <v>2.5348997479593005</v>
      </c>
      <c r="BM26" s="363">
        <v>2.0937670689928072</v>
      </c>
      <c r="BN26" s="363">
        <v>1.8131763921949409</v>
      </c>
      <c r="BO26" s="363">
        <v>1.5953536795079624</v>
      </c>
      <c r="BP26" s="363">
        <v>1.3939571372805528</v>
      </c>
      <c r="BQ26" s="363">
        <v>1.393147395015369</v>
      </c>
      <c r="BR26" s="363">
        <v>1.2631828886138532</v>
      </c>
      <c r="BS26" s="363">
        <v>1.1286548368529057</v>
      </c>
      <c r="BT26" s="363">
        <v>0.96502482867344552</v>
      </c>
      <c r="BU26" s="363">
        <v>0.85708521019031969</v>
      </c>
      <c r="BV26" s="363">
        <v>0.77063099357935372</v>
      </c>
      <c r="BW26" s="363">
        <v>0.67574164085987243</v>
      </c>
      <c r="BX26" s="363">
        <v>0.5597708304267579</v>
      </c>
      <c r="BY26" s="363">
        <v>0.4235091223456906</v>
      </c>
      <c r="BZ26" s="356">
        <v>0.31176335493625168</v>
      </c>
    </row>
    <row r="27" spans="1:78" x14ac:dyDescent="0.2">
      <c r="A27" s="464"/>
      <c r="B27" s="287" t="s">
        <v>524</v>
      </c>
      <c r="C27" s="405"/>
      <c r="D27" s="363">
        <v>0</v>
      </c>
      <c r="E27" s="363">
        <v>0</v>
      </c>
      <c r="F27" s="363">
        <v>0</v>
      </c>
      <c r="G27" s="363">
        <v>0</v>
      </c>
      <c r="H27" s="363">
        <v>0</v>
      </c>
      <c r="I27" s="363">
        <v>0</v>
      </c>
      <c r="J27" s="363">
        <v>0</v>
      </c>
      <c r="K27" s="363">
        <v>0</v>
      </c>
      <c r="L27" s="363">
        <v>0</v>
      </c>
      <c r="M27" s="363">
        <v>0</v>
      </c>
      <c r="N27" s="363">
        <v>0</v>
      </c>
      <c r="O27" s="363">
        <v>0</v>
      </c>
      <c r="P27" s="363">
        <v>0</v>
      </c>
      <c r="Q27" s="363">
        <v>0</v>
      </c>
      <c r="R27" s="363">
        <v>0</v>
      </c>
      <c r="S27" s="363">
        <v>0</v>
      </c>
      <c r="T27" s="363">
        <v>0</v>
      </c>
      <c r="U27" s="363">
        <v>0</v>
      </c>
      <c r="V27" s="363">
        <v>0</v>
      </c>
      <c r="W27" s="363">
        <v>0</v>
      </c>
      <c r="X27" s="363">
        <v>0</v>
      </c>
      <c r="Y27" s="363">
        <v>0</v>
      </c>
      <c r="Z27" s="363">
        <v>0</v>
      </c>
      <c r="AA27" s="363">
        <v>0</v>
      </c>
      <c r="AB27" s="363">
        <v>0</v>
      </c>
      <c r="AC27" s="363">
        <v>0</v>
      </c>
      <c r="AD27" s="363">
        <v>0</v>
      </c>
      <c r="AE27" s="363">
        <v>0</v>
      </c>
      <c r="AF27" s="363">
        <v>0</v>
      </c>
      <c r="AG27" s="363">
        <v>0</v>
      </c>
      <c r="AH27" s="363">
        <v>120.70427077272829</v>
      </c>
      <c r="AI27" s="363">
        <v>116.17274012902688</v>
      </c>
      <c r="AJ27" s="363">
        <v>113.74892520313695</v>
      </c>
      <c r="AK27" s="363">
        <v>115.18512453661138</v>
      </c>
      <c r="AL27" s="363">
        <v>116.49310660995087</v>
      </c>
      <c r="AM27" s="363">
        <v>117.75406205829204</v>
      </c>
      <c r="AN27" s="363">
        <v>113.42266502280377</v>
      </c>
      <c r="AO27" s="363">
        <v>113.19923572878425</v>
      </c>
      <c r="AP27" s="363">
        <v>114.32160587052644</v>
      </c>
      <c r="AQ27" s="363">
        <v>100.30067553083016</v>
      </c>
      <c r="AR27" s="363">
        <v>97.713369164227501</v>
      </c>
      <c r="AS27" s="363">
        <v>91.889468069495706</v>
      </c>
      <c r="AT27" s="363">
        <v>86.210025420659832</v>
      </c>
      <c r="AU27" s="363">
        <v>86.670865680131513</v>
      </c>
      <c r="AV27" s="363">
        <v>84.061630982980262</v>
      </c>
      <c r="AW27" s="363">
        <v>88.155257871942581</v>
      </c>
      <c r="AX27" s="363">
        <v>76.970581326959405</v>
      </c>
      <c r="AY27" s="363">
        <v>75.041665132338395</v>
      </c>
      <c r="AZ27" s="363">
        <v>69.653272185523832</v>
      </c>
      <c r="BA27" s="363">
        <v>69.347451985766298</v>
      </c>
      <c r="BB27" s="363">
        <v>62.025569251250836</v>
      </c>
      <c r="BC27" s="363">
        <v>64.924971288078027</v>
      </c>
      <c r="BD27" s="363">
        <v>61.183481574868757</v>
      </c>
      <c r="BE27" s="363">
        <v>60.439665274560589</v>
      </c>
      <c r="BF27" s="363">
        <v>58.369295338646815</v>
      </c>
      <c r="BG27" s="363">
        <v>55.262677044327958</v>
      </c>
      <c r="BH27" s="363">
        <v>51.572843123850291</v>
      </c>
      <c r="BI27" s="363">
        <v>43.342495139032621</v>
      </c>
      <c r="BJ27" s="363">
        <v>40.863317352489339</v>
      </c>
      <c r="BK27" s="363">
        <v>38.219895769748582</v>
      </c>
      <c r="BL27" s="363">
        <v>39.713429384695708</v>
      </c>
      <c r="BM27" s="363">
        <v>38.734690776366904</v>
      </c>
      <c r="BN27" s="363">
        <v>36.242746452584228</v>
      </c>
      <c r="BO27" s="363">
        <v>34.59551137513089</v>
      </c>
      <c r="BP27" s="363">
        <v>32.888891606162012</v>
      </c>
      <c r="BQ27" s="363">
        <v>30.560451142884304</v>
      </c>
      <c r="BR27" s="363">
        <v>28.802563506436808</v>
      </c>
      <c r="BS27" s="363">
        <v>26.901399865698103</v>
      </c>
      <c r="BT27" s="363">
        <v>24.93220931783782</v>
      </c>
      <c r="BU27" s="363">
        <v>23.293567101013604</v>
      </c>
      <c r="BV27" s="363">
        <v>22.003634068303445</v>
      </c>
      <c r="BW27" s="363">
        <v>20.734602276288314</v>
      </c>
      <c r="BX27" s="363">
        <v>19.383055929926652</v>
      </c>
      <c r="BY27" s="363">
        <v>18.171267921511916</v>
      </c>
      <c r="BZ27" s="356">
        <v>17.118254324474687</v>
      </c>
    </row>
    <row r="28" spans="1:78" s="303" customFormat="1" ht="35.25" customHeight="1" x14ac:dyDescent="0.2">
      <c r="A28" s="465"/>
      <c r="B28" s="466" t="s">
        <v>527</v>
      </c>
      <c r="C28" s="15"/>
      <c r="D28" s="467">
        <v>0</v>
      </c>
      <c r="E28" s="467">
        <v>0</v>
      </c>
      <c r="F28" s="467">
        <v>0</v>
      </c>
      <c r="G28" s="467">
        <v>0</v>
      </c>
      <c r="H28" s="467">
        <v>0</v>
      </c>
      <c r="I28" s="467">
        <v>0</v>
      </c>
      <c r="J28" s="467">
        <v>0</v>
      </c>
      <c r="K28" s="467">
        <v>0</v>
      </c>
      <c r="L28" s="467">
        <v>0</v>
      </c>
      <c r="M28" s="467">
        <v>0</v>
      </c>
      <c r="N28" s="467">
        <v>0</v>
      </c>
      <c r="O28" s="467">
        <v>0</v>
      </c>
      <c r="P28" s="467">
        <v>0</v>
      </c>
      <c r="Q28" s="467">
        <v>0</v>
      </c>
      <c r="R28" s="467">
        <v>0</v>
      </c>
      <c r="S28" s="467">
        <v>0</v>
      </c>
      <c r="T28" s="467">
        <v>0</v>
      </c>
      <c r="U28" s="467">
        <v>0</v>
      </c>
      <c r="V28" s="467">
        <v>0</v>
      </c>
      <c r="W28" s="467">
        <v>0</v>
      </c>
      <c r="X28" s="467">
        <v>0</v>
      </c>
      <c r="Y28" s="467">
        <v>0</v>
      </c>
      <c r="Z28" s="467">
        <v>35.420234870714019</v>
      </c>
      <c r="AA28" s="467">
        <v>34.113093234007614</v>
      </c>
      <c r="AB28" s="467">
        <v>31.429912119131046</v>
      </c>
      <c r="AC28" s="467">
        <v>29.875844819910114</v>
      </c>
      <c r="AD28" s="467">
        <v>29.008119163983981</v>
      </c>
      <c r="AE28" s="467">
        <v>26.634151881336869</v>
      </c>
      <c r="AF28" s="467">
        <v>23.380383279951175</v>
      </c>
      <c r="AG28" s="467">
        <v>23.118229894601217</v>
      </c>
      <c r="AH28" s="467">
        <v>23.10180891910279</v>
      </c>
      <c r="AI28" s="467">
        <v>19.764009835411073</v>
      </c>
      <c r="AJ28" s="467">
        <v>16.587133514543112</v>
      </c>
      <c r="AK28" s="467">
        <v>15.009694998141448</v>
      </c>
      <c r="AL28" s="467">
        <v>13.98953824981786</v>
      </c>
      <c r="AM28" s="467">
        <v>13.35535592999924</v>
      </c>
      <c r="AN28" s="467">
        <v>12.630207541077858</v>
      </c>
      <c r="AO28" s="467">
        <v>11.953327820206843</v>
      </c>
      <c r="AP28" s="467">
        <v>9.1825181912600264</v>
      </c>
      <c r="AQ28" s="467">
        <v>9.1863744061002439</v>
      </c>
      <c r="AR28" s="467">
        <v>7.5457086784176441</v>
      </c>
      <c r="AS28" s="467">
        <v>8.1146467609260817</v>
      </c>
      <c r="AT28" s="467">
        <v>7.176039488617258</v>
      </c>
      <c r="AU28" s="467">
        <v>6.8024584434446229</v>
      </c>
      <c r="AV28" s="467">
        <v>6.2882909310055544</v>
      </c>
      <c r="AW28" s="467">
        <v>5.5450380771126548</v>
      </c>
      <c r="AX28" s="467">
        <v>4.6209322904175281</v>
      </c>
      <c r="AY28" s="467">
        <v>4.7136712752485321</v>
      </c>
      <c r="AZ28" s="467">
        <v>4.0574830328785643</v>
      </c>
      <c r="BA28" s="467">
        <v>3.5772455358724859</v>
      </c>
      <c r="BB28" s="467">
        <v>2.6630390309323348</v>
      </c>
      <c r="BC28" s="467">
        <v>2.9023674739753247</v>
      </c>
      <c r="BD28" s="467">
        <v>2.7945319071375154</v>
      </c>
      <c r="BE28" s="467">
        <v>2.7606214298563772</v>
      </c>
      <c r="BF28" s="467">
        <v>2.3334108366607831</v>
      </c>
      <c r="BG28" s="467">
        <v>1.8006327023319351</v>
      </c>
      <c r="BH28" s="467">
        <v>1.5191144219788582</v>
      </c>
      <c r="BI28" s="467">
        <v>1.3790509279838878</v>
      </c>
      <c r="BJ28" s="467">
        <v>1.3159810100685461</v>
      </c>
      <c r="BK28" s="467">
        <v>1.2902628739826083</v>
      </c>
      <c r="BL28" s="467">
        <v>1.0893910512010454</v>
      </c>
      <c r="BM28" s="467">
        <v>0.96313182026718747</v>
      </c>
      <c r="BN28" s="467">
        <v>0.841812957958751</v>
      </c>
      <c r="BO28" s="467">
        <v>0.68318811085107933</v>
      </c>
      <c r="BP28" s="467">
        <v>0.41970584168129893</v>
      </c>
      <c r="BQ28" s="467">
        <v>-6.4178100684962177E-3</v>
      </c>
      <c r="BR28" s="467">
        <v>-2.0911059713324943E-3</v>
      </c>
      <c r="BS28" s="467">
        <v>-3.8804462421642642E-2</v>
      </c>
      <c r="BT28" s="467">
        <v>0</v>
      </c>
      <c r="BU28" s="467">
        <v>0</v>
      </c>
      <c r="BV28" s="467">
        <v>0</v>
      </c>
      <c r="BW28" s="467">
        <v>0</v>
      </c>
      <c r="BX28" s="467">
        <v>0</v>
      </c>
      <c r="BY28" s="467">
        <v>0</v>
      </c>
      <c r="BZ28" s="468">
        <v>0</v>
      </c>
    </row>
    <row r="29" spans="1:78" s="303" customFormat="1" ht="24" customHeight="1" x14ac:dyDescent="0.25">
      <c r="A29" s="465"/>
      <c r="B29" s="157" t="s">
        <v>528</v>
      </c>
      <c r="C29" s="15"/>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9"/>
      <c r="AV29" s="469"/>
      <c r="AW29" s="469"/>
      <c r="AX29" s="469">
        <f t="shared" ref="AX29:BW29" si="14">SUM(AX30:AX31)</f>
        <v>5.4022870909615817</v>
      </c>
      <c r="AY29" s="469">
        <f t="shared" si="14"/>
        <v>6.2615314843676053</v>
      </c>
      <c r="AZ29" s="469">
        <f t="shared" si="14"/>
        <v>7.989084557522081</v>
      </c>
      <c r="BA29" s="469">
        <f t="shared" si="14"/>
        <v>7.2169693650197546</v>
      </c>
      <c r="BB29" s="469">
        <f t="shared" si="14"/>
        <v>11.885154710155634</v>
      </c>
      <c r="BC29" s="469">
        <f t="shared" si="14"/>
        <v>15.065212593415898</v>
      </c>
      <c r="BD29" s="469">
        <f t="shared" si="14"/>
        <v>16.589282277201406</v>
      </c>
      <c r="BE29" s="469">
        <f t="shared" si="14"/>
        <v>19.875227874390333</v>
      </c>
      <c r="BF29" s="469">
        <f t="shared" si="14"/>
        <v>26.583449038422991</v>
      </c>
      <c r="BG29" s="469">
        <f t="shared" si="14"/>
        <v>25.52677786032347</v>
      </c>
      <c r="BH29" s="469">
        <f t="shared" si="14"/>
        <v>26.508211508109149</v>
      </c>
      <c r="BI29" s="469">
        <f t="shared" si="14"/>
        <v>58.239979356206547</v>
      </c>
      <c r="BJ29" s="469">
        <f t="shared" si="14"/>
        <v>39.643259256226756</v>
      </c>
      <c r="BK29" s="469">
        <f t="shared" si="14"/>
        <v>32.490305497003973</v>
      </c>
      <c r="BL29" s="469">
        <f t="shared" si="14"/>
        <v>42.773174433360978</v>
      </c>
      <c r="BM29" s="469">
        <f t="shared" si="14"/>
        <v>48.057890526021041</v>
      </c>
      <c r="BN29" s="469">
        <f t="shared" si="14"/>
        <v>53.025414884058016</v>
      </c>
      <c r="BO29" s="469">
        <f t="shared" si="14"/>
        <v>51.985299414143824</v>
      </c>
      <c r="BP29" s="469">
        <f t="shared" si="14"/>
        <v>55.481222480266538</v>
      </c>
      <c r="BQ29" s="469">
        <f t="shared" si="14"/>
        <v>57.994803140533115</v>
      </c>
      <c r="BR29" s="469">
        <f t="shared" si="14"/>
        <v>86.071923836269022</v>
      </c>
      <c r="BS29" s="469">
        <f t="shared" si="14"/>
        <v>93.312410197386015</v>
      </c>
      <c r="BT29" s="469">
        <f t="shared" si="14"/>
        <v>84.738417334027773</v>
      </c>
      <c r="BU29" s="469">
        <f t="shared" si="14"/>
        <v>82.367644571781682</v>
      </c>
      <c r="BV29" s="469">
        <f t="shared" si="14"/>
        <v>82.537699745465005</v>
      </c>
      <c r="BW29" s="469">
        <f t="shared" si="14"/>
        <v>81.115483690415218</v>
      </c>
      <c r="BX29" s="469">
        <f>SUM(BX30:BX31)</f>
        <v>79.356867476622327</v>
      </c>
      <c r="BY29" s="469">
        <f>SUM(BY30:BY31)</f>
        <v>77.424931952349553</v>
      </c>
      <c r="BZ29" s="470">
        <f>SUM(BZ30:BZ31)</f>
        <v>75.487981484179855</v>
      </c>
    </row>
    <row r="30" spans="1:78" ht="18.75" customHeight="1" x14ac:dyDescent="0.2">
      <c r="A30" s="464"/>
      <c r="B30" s="471" t="s">
        <v>529</v>
      </c>
      <c r="C30" s="405"/>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v>6.3598125442411177</v>
      </c>
      <c r="BM30" s="363">
        <v>8.0089765325657645</v>
      </c>
      <c r="BN30" s="363">
        <v>10.331158339304388</v>
      </c>
      <c r="BO30" s="363">
        <v>10.476433616829064</v>
      </c>
      <c r="BP30" s="363">
        <v>10.149085157905962</v>
      </c>
      <c r="BQ30" s="363">
        <v>9.776353248936978</v>
      </c>
      <c r="BR30" s="363">
        <v>39.241891044242891</v>
      </c>
      <c r="BS30" s="363">
        <v>45.483070332390547</v>
      </c>
      <c r="BT30" s="363">
        <v>41.926424659511326</v>
      </c>
      <c r="BU30" s="363">
        <v>42.533446246431318</v>
      </c>
      <c r="BV30" s="363">
        <v>43.658676535162904</v>
      </c>
      <c r="BW30" s="363">
        <v>43.053702426243326</v>
      </c>
      <c r="BX30" s="363">
        <v>42.334846416509066</v>
      </c>
      <c r="BY30" s="363">
        <v>41.576055975398894</v>
      </c>
      <c r="BZ30" s="356">
        <v>40.853291585996956</v>
      </c>
    </row>
    <row r="31" spans="1:78" s="329" customFormat="1" ht="27" customHeight="1" thickBot="1" x14ac:dyDescent="0.25">
      <c r="A31" s="472"/>
      <c r="B31" s="413" t="s">
        <v>530</v>
      </c>
      <c r="C31" s="413"/>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v>5.4022870909615817</v>
      </c>
      <c r="AY31" s="358">
        <v>6.2615314843676053</v>
      </c>
      <c r="AZ31" s="358">
        <v>7.989084557522081</v>
      </c>
      <c r="BA31" s="358">
        <v>7.2169693650197546</v>
      </c>
      <c r="BB31" s="358">
        <v>11.885154710155634</v>
      </c>
      <c r="BC31" s="358">
        <v>15.065212593415898</v>
      </c>
      <c r="BD31" s="358">
        <v>16.589282277201406</v>
      </c>
      <c r="BE31" s="358">
        <v>19.875227874390333</v>
      </c>
      <c r="BF31" s="358">
        <v>26.583449038422991</v>
      </c>
      <c r="BG31" s="358">
        <v>25.52677786032347</v>
      </c>
      <c r="BH31" s="358">
        <v>26.508211508109149</v>
      </c>
      <c r="BI31" s="358">
        <v>58.239979356206547</v>
      </c>
      <c r="BJ31" s="358">
        <v>39.643259256226756</v>
      </c>
      <c r="BK31" s="358">
        <v>32.490305497003973</v>
      </c>
      <c r="BL31" s="358">
        <v>36.413361889119862</v>
      </c>
      <c r="BM31" s="358">
        <v>40.04891399345528</v>
      </c>
      <c r="BN31" s="358">
        <v>42.694256544753628</v>
      </c>
      <c r="BO31" s="358">
        <v>41.508865797314762</v>
      </c>
      <c r="BP31" s="358">
        <v>45.332137322360573</v>
      </c>
      <c r="BQ31" s="358">
        <v>48.218449891596137</v>
      </c>
      <c r="BR31" s="358">
        <v>46.830032792026131</v>
      </c>
      <c r="BS31" s="358">
        <v>47.829339864995468</v>
      </c>
      <c r="BT31" s="358">
        <v>42.811992674516446</v>
      </c>
      <c r="BU31" s="358">
        <v>39.834198325350357</v>
      </c>
      <c r="BV31" s="358">
        <v>38.879023210302101</v>
      </c>
      <c r="BW31" s="358">
        <v>38.061781264171891</v>
      </c>
      <c r="BX31" s="358">
        <v>37.022021060113261</v>
      </c>
      <c r="BY31" s="358">
        <v>35.848875976950659</v>
      </c>
      <c r="BZ31" s="359">
        <v>34.634689898182899</v>
      </c>
    </row>
    <row r="32" spans="1:78" ht="39.75" customHeight="1" x14ac:dyDescent="0.25">
      <c r="A32" s="374"/>
      <c r="B32" s="476" t="s">
        <v>532</v>
      </c>
      <c r="C32" s="477"/>
      <c r="D32" s="365" t="s">
        <v>665</v>
      </c>
      <c r="E32" s="365" t="s">
        <v>666</v>
      </c>
      <c r="F32" s="365" t="s">
        <v>667</v>
      </c>
      <c r="G32" s="365" t="s">
        <v>668</v>
      </c>
      <c r="H32" s="365" t="s">
        <v>669</v>
      </c>
      <c r="I32" s="365" t="s">
        <v>670</v>
      </c>
      <c r="J32" s="365" t="s">
        <v>671</v>
      </c>
      <c r="K32" s="365" t="s">
        <v>672</v>
      </c>
      <c r="L32" s="365" t="s">
        <v>673</v>
      </c>
      <c r="M32" s="365" t="s">
        <v>674</v>
      </c>
      <c r="N32" s="365" t="s">
        <v>675</v>
      </c>
      <c r="O32" s="365" t="s">
        <v>676</v>
      </c>
      <c r="P32" s="365" t="s">
        <v>677</v>
      </c>
      <c r="Q32" s="365" t="s">
        <v>678</v>
      </c>
      <c r="R32" s="365" t="s">
        <v>679</v>
      </c>
      <c r="S32" s="365" t="s">
        <v>680</v>
      </c>
      <c r="T32" s="365" t="s">
        <v>681</v>
      </c>
      <c r="U32" s="365" t="s">
        <v>682</v>
      </c>
      <c r="V32" s="365" t="s">
        <v>683</v>
      </c>
      <c r="W32" s="365" t="s">
        <v>684</v>
      </c>
      <c r="X32" s="365" t="s">
        <v>685</v>
      </c>
      <c r="Y32" s="365" t="s">
        <v>686</v>
      </c>
      <c r="Z32" s="365" t="s">
        <v>687</v>
      </c>
      <c r="AA32" s="365" t="s">
        <v>688</v>
      </c>
      <c r="AB32" s="365" t="s">
        <v>689</v>
      </c>
      <c r="AC32" s="365" t="s">
        <v>690</v>
      </c>
      <c r="AD32" s="365" t="s">
        <v>691</v>
      </c>
      <c r="AE32" s="365" t="s">
        <v>692</v>
      </c>
      <c r="AF32" s="365" t="s">
        <v>693</v>
      </c>
      <c r="AG32" s="365" t="s">
        <v>694</v>
      </c>
      <c r="AH32" s="365" t="s">
        <v>695</v>
      </c>
      <c r="AI32" s="365" t="s">
        <v>696</v>
      </c>
      <c r="AJ32" s="365" t="s">
        <v>697</v>
      </c>
      <c r="AK32" s="365" t="s">
        <v>698</v>
      </c>
      <c r="AL32" s="365" t="s">
        <v>699</v>
      </c>
      <c r="AM32" s="365" t="s">
        <v>700</v>
      </c>
      <c r="AN32" s="365" t="s">
        <v>701</v>
      </c>
      <c r="AO32" s="365" t="s">
        <v>702</v>
      </c>
      <c r="AP32" s="365" t="s">
        <v>703</v>
      </c>
      <c r="AQ32" s="365" t="s">
        <v>704</v>
      </c>
      <c r="AR32" s="365" t="s">
        <v>705</v>
      </c>
      <c r="AS32" s="365" t="s">
        <v>706</v>
      </c>
      <c r="AT32" s="365" t="s">
        <v>707</v>
      </c>
      <c r="AU32" s="365" t="s">
        <v>708</v>
      </c>
      <c r="AV32" s="365" t="s">
        <v>709</v>
      </c>
      <c r="AW32" s="365" t="s">
        <v>710</v>
      </c>
      <c r="AX32" s="365" t="s">
        <v>711</v>
      </c>
      <c r="AY32" s="365" t="s">
        <v>712</v>
      </c>
      <c r="AZ32" s="365" t="s">
        <v>713</v>
      </c>
      <c r="BA32" s="365" t="s">
        <v>714</v>
      </c>
      <c r="BB32" s="365" t="s">
        <v>715</v>
      </c>
      <c r="BC32" s="365" t="s">
        <v>716</v>
      </c>
      <c r="BD32" s="365" t="s">
        <v>717</v>
      </c>
      <c r="BE32" s="365" t="s">
        <v>718</v>
      </c>
      <c r="BF32" s="365" t="s">
        <v>719</v>
      </c>
      <c r="BG32" s="365" t="s">
        <v>720</v>
      </c>
      <c r="BH32" s="365" t="s">
        <v>721</v>
      </c>
      <c r="BI32" s="365" t="s">
        <v>722</v>
      </c>
      <c r="BJ32" s="365" t="s">
        <v>723</v>
      </c>
      <c r="BK32" s="365" t="s">
        <v>724</v>
      </c>
      <c r="BL32" s="365" t="s">
        <v>725</v>
      </c>
      <c r="BM32" s="365" t="s">
        <v>726</v>
      </c>
      <c r="BN32" s="365" t="s">
        <v>727</v>
      </c>
      <c r="BO32" s="365" t="s">
        <v>728</v>
      </c>
      <c r="BP32" s="365" t="s">
        <v>729</v>
      </c>
      <c r="BQ32" s="365" t="s">
        <v>730</v>
      </c>
      <c r="BR32" s="365" t="s">
        <v>731</v>
      </c>
      <c r="BS32" s="365" t="s">
        <v>732</v>
      </c>
      <c r="BT32" s="365" t="s">
        <v>733</v>
      </c>
      <c r="BU32" s="365" t="s">
        <v>734</v>
      </c>
      <c r="BV32" s="365" t="s">
        <v>735</v>
      </c>
      <c r="BW32" s="365" t="s">
        <v>736</v>
      </c>
      <c r="BX32" s="365" t="s">
        <v>737</v>
      </c>
      <c r="BY32" s="365" t="s">
        <v>738</v>
      </c>
      <c r="BZ32" s="366" t="s">
        <v>739</v>
      </c>
    </row>
    <row r="33" spans="1:78" ht="26.25" customHeight="1" x14ac:dyDescent="0.25">
      <c r="A33" s="437"/>
      <c r="B33" s="317" t="s">
        <v>368</v>
      </c>
      <c r="D33" s="387" t="s">
        <v>406</v>
      </c>
      <c r="E33" s="387" t="s">
        <v>406</v>
      </c>
      <c r="F33" s="387" t="s">
        <v>406</v>
      </c>
      <c r="G33" s="387" t="s">
        <v>406</v>
      </c>
      <c r="H33" s="387" t="s">
        <v>406</v>
      </c>
      <c r="I33" s="387" t="s">
        <v>406</v>
      </c>
      <c r="J33" s="387" t="s">
        <v>406</v>
      </c>
      <c r="K33" s="387" t="s">
        <v>406</v>
      </c>
      <c r="L33" s="387" t="s">
        <v>406</v>
      </c>
      <c r="M33" s="387" t="s">
        <v>406</v>
      </c>
      <c r="N33" s="387" t="s">
        <v>406</v>
      </c>
      <c r="O33" s="387" t="s">
        <v>406</v>
      </c>
      <c r="P33" s="387" t="s">
        <v>406</v>
      </c>
      <c r="Q33" s="387" t="s">
        <v>406</v>
      </c>
      <c r="R33" s="387" t="s">
        <v>406</v>
      </c>
      <c r="S33" s="387" t="s">
        <v>406</v>
      </c>
      <c r="T33" s="387" t="s">
        <v>406</v>
      </c>
      <c r="U33" s="387" t="s">
        <v>406</v>
      </c>
      <c r="V33" s="387" t="s">
        <v>406</v>
      </c>
      <c r="W33" s="387" t="s">
        <v>406</v>
      </c>
      <c r="X33" s="387" t="s">
        <v>406</v>
      </c>
      <c r="Y33" s="387" t="s">
        <v>406</v>
      </c>
      <c r="Z33" s="387" t="s">
        <v>406</v>
      </c>
      <c r="AA33" s="387" t="s">
        <v>406</v>
      </c>
      <c r="AB33" s="387" t="s">
        <v>406</v>
      </c>
      <c r="AC33" s="387" t="s">
        <v>406</v>
      </c>
      <c r="AD33" s="387" t="s">
        <v>406</v>
      </c>
      <c r="AE33" s="387" t="s">
        <v>406</v>
      </c>
      <c r="AF33" s="387" t="s">
        <v>406</v>
      </c>
      <c r="AG33" s="387" t="s">
        <v>406</v>
      </c>
      <c r="AH33" s="387" t="s">
        <v>406</v>
      </c>
      <c r="AI33" s="387" t="s">
        <v>406</v>
      </c>
      <c r="AJ33" s="387" t="s">
        <v>406</v>
      </c>
      <c r="AK33" s="387" t="s">
        <v>406</v>
      </c>
      <c r="AL33" s="387" t="s">
        <v>406</v>
      </c>
      <c r="AM33" s="387" t="s">
        <v>406</v>
      </c>
      <c r="AN33" s="387" t="s">
        <v>406</v>
      </c>
      <c r="AO33" s="387" t="s">
        <v>406</v>
      </c>
      <c r="AP33" s="387" t="s">
        <v>406</v>
      </c>
      <c r="AQ33" s="387" t="s">
        <v>406</v>
      </c>
      <c r="AR33" s="387" t="s">
        <v>406</v>
      </c>
      <c r="AS33" s="387" t="s">
        <v>406</v>
      </c>
      <c r="AT33" s="387" t="s">
        <v>406</v>
      </c>
      <c r="AU33" s="387" t="s">
        <v>406</v>
      </c>
      <c r="AV33" s="387" t="s">
        <v>406</v>
      </c>
      <c r="AW33" s="387" t="s">
        <v>406</v>
      </c>
      <c r="AX33" s="387" t="s">
        <v>406</v>
      </c>
      <c r="AY33" s="387" t="s">
        <v>406</v>
      </c>
      <c r="AZ33" s="387" t="s">
        <v>406</v>
      </c>
      <c r="BA33" s="387" t="s">
        <v>406</v>
      </c>
      <c r="BB33" s="387" t="s">
        <v>406</v>
      </c>
      <c r="BC33" s="387" t="s">
        <v>406</v>
      </c>
      <c r="BD33" s="387" t="s">
        <v>406</v>
      </c>
      <c r="BE33" s="387" t="s">
        <v>406</v>
      </c>
      <c r="BF33" s="387" t="s">
        <v>406</v>
      </c>
      <c r="BG33" s="352">
        <v>342</v>
      </c>
      <c r="BH33" s="352">
        <v>341</v>
      </c>
      <c r="BI33" s="352">
        <v>339</v>
      </c>
      <c r="BJ33" s="352">
        <v>336</v>
      </c>
      <c r="BK33" s="352">
        <v>332</v>
      </c>
      <c r="BL33" s="352">
        <v>327</v>
      </c>
      <c r="BM33" s="352">
        <v>325</v>
      </c>
      <c r="BN33" s="352">
        <v>327</v>
      </c>
      <c r="BO33" s="352">
        <v>324</v>
      </c>
      <c r="BP33" s="352">
        <v>318</v>
      </c>
      <c r="BQ33" s="352">
        <v>320</v>
      </c>
      <c r="BR33" s="352">
        <v>314</v>
      </c>
      <c r="BS33" s="352">
        <v>308</v>
      </c>
      <c r="BT33" s="352">
        <v>303</v>
      </c>
      <c r="BU33" s="352">
        <v>297</v>
      </c>
      <c r="BV33" s="352">
        <v>292</v>
      </c>
      <c r="BW33" s="352">
        <v>287</v>
      </c>
      <c r="BX33" s="362">
        <v>281</v>
      </c>
      <c r="BY33" s="362">
        <v>276</v>
      </c>
      <c r="BZ33" s="353">
        <v>272</v>
      </c>
    </row>
    <row r="34" spans="1:78" x14ac:dyDescent="0.2">
      <c r="B34" s="478" t="s">
        <v>280</v>
      </c>
      <c r="D34" s="355">
        <v>0</v>
      </c>
      <c r="E34" s="355">
        <v>0</v>
      </c>
      <c r="F34" s="355">
        <v>0</v>
      </c>
      <c r="G34" s="355">
        <v>0</v>
      </c>
      <c r="H34" s="355">
        <v>0</v>
      </c>
      <c r="I34" s="355">
        <v>0</v>
      </c>
      <c r="J34" s="355">
        <v>0</v>
      </c>
      <c r="K34" s="355">
        <v>0</v>
      </c>
      <c r="L34" s="355">
        <v>0</v>
      </c>
      <c r="M34" s="355">
        <v>0</v>
      </c>
      <c r="N34" s="355">
        <v>0</v>
      </c>
      <c r="O34" s="355">
        <v>0</v>
      </c>
      <c r="P34" s="355">
        <v>0</v>
      </c>
      <c r="Q34" s="355">
        <v>0</v>
      </c>
      <c r="R34" s="355">
        <v>0</v>
      </c>
      <c r="S34" s="355">
        <v>0</v>
      </c>
      <c r="T34" s="355">
        <v>0</v>
      </c>
      <c r="U34" s="355">
        <v>0</v>
      </c>
      <c r="V34" s="355">
        <v>0</v>
      </c>
      <c r="W34" s="355">
        <v>0</v>
      </c>
      <c r="X34" s="355">
        <v>0</v>
      </c>
      <c r="Y34" s="355">
        <v>0</v>
      </c>
      <c r="Z34" s="355">
        <v>0</v>
      </c>
      <c r="AA34" s="355">
        <v>0</v>
      </c>
      <c r="AB34" s="355">
        <v>0</v>
      </c>
      <c r="AC34" s="355">
        <v>0</v>
      </c>
      <c r="AD34" s="355">
        <v>0</v>
      </c>
      <c r="AE34" s="355">
        <v>0</v>
      </c>
      <c r="AF34" s="355">
        <v>0</v>
      </c>
      <c r="AG34" s="355">
        <v>0</v>
      </c>
      <c r="AH34" s="355">
        <v>0</v>
      </c>
      <c r="AI34" s="355">
        <v>0</v>
      </c>
      <c r="AJ34" s="355">
        <v>0</v>
      </c>
      <c r="AK34" s="355">
        <v>0</v>
      </c>
      <c r="AL34" s="355">
        <v>0</v>
      </c>
      <c r="AM34" s="355">
        <v>0</v>
      </c>
      <c r="AN34" s="355">
        <v>0</v>
      </c>
      <c r="AO34" s="355">
        <v>0</v>
      </c>
      <c r="AP34" s="355">
        <v>0</v>
      </c>
      <c r="AQ34" s="355">
        <v>0</v>
      </c>
      <c r="AR34" s="355">
        <v>0</v>
      </c>
      <c r="AS34" s="355">
        <v>0</v>
      </c>
      <c r="AT34" s="355">
        <v>0</v>
      </c>
      <c r="AU34" s="355">
        <v>0</v>
      </c>
      <c r="AV34" s="355">
        <v>0</v>
      </c>
      <c r="AW34" s="355">
        <v>0</v>
      </c>
      <c r="AX34" s="355">
        <v>0</v>
      </c>
      <c r="AY34" s="355">
        <v>0</v>
      </c>
      <c r="AZ34" s="355">
        <v>0</v>
      </c>
      <c r="BA34" s="355">
        <v>0</v>
      </c>
      <c r="BB34" s="355">
        <v>0</v>
      </c>
      <c r="BC34" s="355">
        <v>0</v>
      </c>
      <c r="BD34" s="355">
        <v>0</v>
      </c>
      <c r="BE34" s="355">
        <v>0</v>
      </c>
      <c r="BF34" s="355">
        <v>0</v>
      </c>
      <c r="BG34" s="355">
        <v>192</v>
      </c>
      <c r="BH34" s="355">
        <v>187</v>
      </c>
      <c r="BI34" s="355">
        <v>182</v>
      </c>
      <c r="BJ34" s="355">
        <v>176</v>
      </c>
      <c r="BK34" s="355">
        <v>170</v>
      </c>
      <c r="BL34" s="355">
        <v>163</v>
      </c>
      <c r="BM34" s="355">
        <v>156</v>
      </c>
      <c r="BN34" s="355">
        <v>152</v>
      </c>
      <c r="BO34" s="355">
        <v>145</v>
      </c>
      <c r="BP34" s="355">
        <v>137</v>
      </c>
      <c r="BQ34" s="355">
        <v>137</v>
      </c>
      <c r="BR34" s="355">
        <v>131</v>
      </c>
      <c r="BS34" s="355">
        <v>126</v>
      </c>
      <c r="BT34" s="355">
        <v>122</v>
      </c>
      <c r="BU34" s="355">
        <v>120</v>
      </c>
      <c r="BV34" s="355">
        <v>116</v>
      </c>
      <c r="BW34" s="355">
        <v>112</v>
      </c>
      <c r="BX34" s="363">
        <v>115</v>
      </c>
      <c r="BY34" s="363">
        <v>116</v>
      </c>
      <c r="BZ34" s="356">
        <v>113</v>
      </c>
    </row>
    <row r="35" spans="1:78" x14ac:dyDescent="0.2">
      <c r="B35" s="478" t="s">
        <v>281</v>
      </c>
      <c r="D35" s="355">
        <v>0</v>
      </c>
      <c r="E35" s="355">
        <v>0</v>
      </c>
      <c r="F35" s="355">
        <v>0</v>
      </c>
      <c r="G35" s="355">
        <v>0</v>
      </c>
      <c r="H35" s="355">
        <v>0</v>
      </c>
      <c r="I35" s="355">
        <v>0</v>
      </c>
      <c r="J35" s="355">
        <v>0</v>
      </c>
      <c r="K35" s="355">
        <v>0</v>
      </c>
      <c r="L35" s="355">
        <v>0</v>
      </c>
      <c r="M35" s="355">
        <v>0</v>
      </c>
      <c r="N35" s="355">
        <v>0</v>
      </c>
      <c r="O35" s="355">
        <v>0</v>
      </c>
      <c r="P35" s="355">
        <v>0</v>
      </c>
      <c r="Q35" s="355">
        <v>0</v>
      </c>
      <c r="R35" s="355">
        <v>0</v>
      </c>
      <c r="S35" s="355">
        <v>0</v>
      </c>
      <c r="T35" s="355">
        <v>0</v>
      </c>
      <c r="U35" s="355">
        <v>0</v>
      </c>
      <c r="V35" s="355">
        <v>0</v>
      </c>
      <c r="W35" s="355">
        <v>0</v>
      </c>
      <c r="X35" s="355">
        <v>0</v>
      </c>
      <c r="Y35" s="355">
        <v>0</v>
      </c>
      <c r="Z35" s="355">
        <v>0</v>
      </c>
      <c r="AA35" s="355">
        <v>0</v>
      </c>
      <c r="AB35" s="355">
        <v>0</v>
      </c>
      <c r="AC35" s="355">
        <v>0</v>
      </c>
      <c r="AD35" s="355">
        <v>0</v>
      </c>
      <c r="AE35" s="355">
        <v>0</v>
      </c>
      <c r="AF35" s="355">
        <v>0</v>
      </c>
      <c r="AG35" s="355">
        <v>0</v>
      </c>
      <c r="AH35" s="355">
        <v>0</v>
      </c>
      <c r="AI35" s="355">
        <v>0</v>
      </c>
      <c r="AJ35" s="355">
        <v>0</v>
      </c>
      <c r="AK35" s="355">
        <v>0</v>
      </c>
      <c r="AL35" s="355">
        <v>0</v>
      </c>
      <c r="AM35" s="355">
        <v>0</v>
      </c>
      <c r="AN35" s="355">
        <v>0</v>
      </c>
      <c r="AO35" s="355">
        <v>0</v>
      </c>
      <c r="AP35" s="355">
        <v>0</v>
      </c>
      <c r="AQ35" s="355">
        <v>0</v>
      </c>
      <c r="AR35" s="355">
        <v>0</v>
      </c>
      <c r="AS35" s="355">
        <v>0</v>
      </c>
      <c r="AT35" s="355">
        <v>0</v>
      </c>
      <c r="AU35" s="355">
        <v>0</v>
      </c>
      <c r="AV35" s="355">
        <v>0</v>
      </c>
      <c r="AW35" s="355">
        <v>0</v>
      </c>
      <c r="AX35" s="355">
        <v>0</v>
      </c>
      <c r="AY35" s="355">
        <v>0</v>
      </c>
      <c r="AZ35" s="355">
        <v>0</v>
      </c>
      <c r="BA35" s="355">
        <v>0</v>
      </c>
      <c r="BB35" s="355">
        <v>0</v>
      </c>
      <c r="BC35" s="355">
        <v>0</v>
      </c>
      <c r="BD35" s="355">
        <v>0</v>
      </c>
      <c r="BE35" s="355">
        <v>0</v>
      </c>
      <c r="BF35" s="355">
        <v>0</v>
      </c>
      <c r="BG35" s="355">
        <v>150</v>
      </c>
      <c r="BH35" s="355">
        <v>153</v>
      </c>
      <c r="BI35" s="355">
        <v>156</v>
      </c>
      <c r="BJ35" s="355">
        <v>159</v>
      </c>
      <c r="BK35" s="355">
        <v>162</v>
      </c>
      <c r="BL35" s="355">
        <v>164</v>
      </c>
      <c r="BM35" s="355">
        <v>169</v>
      </c>
      <c r="BN35" s="355">
        <v>175</v>
      </c>
      <c r="BO35" s="355">
        <v>179</v>
      </c>
      <c r="BP35" s="355">
        <v>181</v>
      </c>
      <c r="BQ35" s="355">
        <v>183</v>
      </c>
      <c r="BR35" s="355">
        <v>183</v>
      </c>
      <c r="BS35" s="355">
        <v>182</v>
      </c>
      <c r="BT35" s="355">
        <v>180</v>
      </c>
      <c r="BU35" s="355">
        <v>178</v>
      </c>
      <c r="BV35" s="355">
        <v>176</v>
      </c>
      <c r="BW35" s="355">
        <v>175</v>
      </c>
      <c r="BX35" s="363">
        <v>166</v>
      </c>
      <c r="BY35" s="363">
        <v>161</v>
      </c>
      <c r="BZ35" s="356">
        <v>158</v>
      </c>
    </row>
    <row r="36" spans="1:78" s="230" customFormat="1" ht="15.75" x14ac:dyDescent="0.25">
      <c r="A36" s="349"/>
      <c r="B36" s="410" t="s">
        <v>367</v>
      </c>
      <c r="C36" s="349"/>
      <c r="D36" s="352">
        <v>0</v>
      </c>
      <c r="E36" s="352">
        <v>0</v>
      </c>
      <c r="F36" s="352">
        <v>0</v>
      </c>
      <c r="G36" s="352">
        <v>0</v>
      </c>
      <c r="H36" s="352">
        <v>0</v>
      </c>
      <c r="I36" s="352">
        <v>0</v>
      </c>
      <c r="J36" s="352">
        <v>0</v>
      </c>
      <c r="K36" s="352">
        <v>0</v>
      </c>
      <c r="L36" s="352">
        <v>0</v>
      </c>
      <c r="M36" s="352">
        <v>0</v>
      </c>
      <c r="N36" s="352">
        <v>0</v>
      </c>
      <c r="O36" s="352">
        <v>0</v>
      </c>
      <c r="P36" s="352">
        <v>0</v>
      </c>
      <c r="Q36" s="352">
        <v>0</v>
      </c>
      <c r="R36" s="352">
        <v>0</v>
      </c>
      <c r="S36" s="352">
        <v>0</v>
      </c>
      <c r="T36" s="352">
        <v>0</v>
      </c>
      <c r="U36" s="352">
        <v>0</v>
      </c>
      <c r="V36" s="352">
        <v>0</v>
      </c>
      <c r="W36" s="352">
        <v>0</v>
      </c>
      <c r="X36" s="352">
        <v>0</v>
      </c>
      <c r="Y36" s="352">
        <v>0</v>
      </c>
      <c r="Z36" s="352">
        <v>0</v>
      </c>
      <c r="AA36" s="352">
        <v>0</v>
      </c>
      <c r="AB36" s="352">
        <v>0</v>
      </c>
      <c r="AC36" s="352">
        <v>0</v>
      </c>
      <c r="AD36" s="352">
        <v>0</v>
      </c>
      <c r="AE36" s="352">
        <v>0</v>
      </c>
      <c r="AF36" s="352">
        <v>0</v>
      </c>
      <c r="AG36" s="352">
        <v>0</v>
      </c>
      <c r="AH36" s="352">
        <v>0</v>
      </c>
      <c r="AI36" s="352">
        <v>0</v>
      </c>
      <c r="AJ36" s="352">
        <v>0</v>
      </c>
      <c r="AK36" s="352">
        <v>0</v>
      </c>
      <c r="AL36" s="352">
        <v>0</v>
      </c>
      <c r="AM36" s="352">
        <v>0</v>
      </c>
      <c r="AN36" s="352">
        <v>0</v>
      </c>
      <c r="AO36" s="352">
        <v>0</v>
      </c>
      <c r="AP36" s="352">
        <v>0</v>
      </c>
      <c r="AQ36" s="352">
        <v>0</v>
      </c>
      <c r="AR36" s="352">
        <v>0</v>
      </c>
      <c r="AS36" s="352">
        <v>0</v>
      </c>
      <c r="AT36" s="352">
        <v>0</v>
      </c>
      <c r="AU36" s="352">
        <v>25</v>
      </c>
      <c r="AV36" s="352">
        <v>24</v>
      </c>
      <c r="AW36" s="352">
        <v>22</v>
      </c>
      <c r="AX36" s="352">
        <v>21</v>
      </c>
      <c r="AY36" s="352">
        <v>19</v>
      </c>
      <c r="AZ36" s="352">
        <v>17</v>
      </c>
      <c r="BA36" s="352">
        <v>16</v>
      </c>
      <c r="BB36" s="352">
        <v>16</v>
      </c>
      <c r="BC36" s="352">
        <v>16</v>
      </c>
      <c r="BD36" s="352">
        <v>15</v>
      </c>
      <c r="BE36" s="352">
        <v>13</v>
      </c>
      <c r="BF36" s="352">
        <v>12</v>
      </c>
      <c r="BG36" s="352">
        <v>11</v>
      </c>
      <c r="BH36" s="352">
        <v>11</v>
      </c>
      <c r="BI36" s="352">
        <v>10</v>
      </c>
      <c r="BJ36" s="352">
        <v>9</v>
      </c>
      <c r="BK36" s="352">
        <v>9</v>
      </c>
      <c r="BL36" s="352">
        <v>8</v>
      </c>
      <c r="BM36" s="352">
        <v>8</v>
      </c>
      <c r="BN36" s="352">
        <v>7</v>
      </c>
      <c r="BO36" s="352">
        <v>7</v>
      </c>
      <c r="BP36" s="352">
        <v>6</v>
      </c>
      <c r="BQ36" s="352">
        <v>6</v>
      </c>
      <c r="BR36" s="352">
        <v>5</v>
      </c>
      <c r="BS36" s="352">
        <v>5</v>
      </c>
      <c r="BT36" s="352">
        <v>5</v>
      </c>
      <c r="BU36" s="352">
        <v>4</v>
      </c>
      <c r="BV36" s="352">
        <v>4</v>
      </c>
      <c r="BW36" s="352">
        <v>4</v>
      </c>
      <c r="BX36" s="362">
        <v>3</v>
      </c>
      <c r="BY36" s="362">
        <v>3</v>
      </c>
      <c r="BZ36" s="353">
        <v>3</v>
      </c>
    </row>
    <row r="37" spans="1:78" ht="16.149999999999999" customHeight="1" thickBot="1" x14ac:dyDescent="0.3">
      <c r="A37" s="479"/>
      <c r="B37" s="480"/>
      <c r="C37" s="344"/>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350" customWidth="1"/>
    <col min="76" max="78" width="12.7109375" style="305" customWidth="1"/>
    <col min="79" max="16384" width="9.140625" style="305"/>
  </cols>
  <sheetData>
    <row r="1" spans="1:78" s="303" customFormat="1" ht="25.15" customHeight="1" thickBot="1" x14ac:dyDescent="0.25">
      <c r="A1" s="37" t="s">
        <v>40</v>
      </c>
      <c r="B1" s="38" t="s">
        <v>76</v>
      </c>
      <c r="C1" s="9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2"/>
      <c r="BW1" s="302"/>
      <c r="BX1" s="302"/>
    </row>
    <row r="2" spans="1:78" ht="15.75" customHeight="1" x14ac:dyDescent="0.25">
      <c r="A2" s="41" t="s">
        <v>587</v>
      </c>
      <c r="B2" s="17" t="s">
        <v>533</v>
      </c>
      <c r="C2" s="304"/>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07"/>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6.25" customHeight="1" x14ac:dyDescent="0.25">
      <c r="A4" s="351"/>
      <c r="B4" s="317" t="s">
        <v>93</v>
      </c>
      <c r="C4" s="89"/>
      <c r="D4" s="352">
        <f>SUM(D5:D6)</f>
        <v>0</v>
      </c>
      <c r="E4" s="352">
        <f t="shared" ref="E4:BP4" si="0">SUM(E5:E6)</f>
        <v>0</v>
      </c>
      <c r="F4" s="352">
        <f t="shared" si="0"/>
        <v>0</v>
      </c>
      <c r="G4" s="352">
        <f t="shared" si="0"/>
        <v>0</v>
      </c>
      <c r="H4" s="352">
        <f t="shared" si="0"/>
        <v>0</v>
      </c>
      <c r="I4" s="352">
        <f t="shared" si="0"/>
        <v>0</v>
      </c>
      <c r="J4" s="352">
        <f t="shared" si="0"/>
        <v>0</v>
      </c>
      <c r="K4" s="352">
        <f t="shared" si="0"/>
        <v>0</v>
      </c>
      <c r="L4" s="352">
        <f t="shared" si="0"/>
        <v>0</v>
      </c>
      <c r="M4" s="352">
        <f t="shared" si="0"/>
        <v>0</v>
      </c>
      <c r="N4" s="352">
        <f t="shared" si="0"/>
        <v>0</v>
      </c>
      <c r="O4" s="352">
        <f t="shared" si="0"/>
        <v>0</v>
      </c>
      <c r="P4" s="352">
        <f t="shared" si="0"/>
        <v>0</v>
      </c>
      <c r="Q4" s="352">
        <f t="shared" si="0"/>
        <v>0</v>
      </c>
      <c r="R4" s="352">
        <f t="shared" si="0"/>
        <v>0</v>
      </c>
      <c r="S4" s="352">
        <f t="shared" si="0"/>
        <v>0</v>
      </c>
      <c r="T4" s="352">
        <f t="shared" si="0"/>
        <v>0</v>
      </c>
      <c r="U4" s="352">
        <f t="shared" si="0"/>
        <v>0</v>
      </c>
      <c r="V4" s="352">
        <f t="shared" si="0"/>
        <v>0</v>
      </c>
      <c r="W4" s="352">
        <f t="shared" si="0"/>
        <v>0</v>
      </c>
      <c r="X4" s="352">
        <f t="shared" si="0"/>
        <v>0</v>
      </c>
      <c r="Y4" s="352">
        <f t="shared" si="0"/>
        <v>0</v>
      </c>
      <c r="Z4" s="352">
        <f t="shared" si="0"/>
        <v>40</v>
      </c>
      <c r="AA4" s="352">
        <f t="shared" si="0"/>
        <v>42</v>
      </c>
      <c r="AB4" s="352">
        <f t="shared" si="0"/>
        <v>42</v>
      </c>
      <c r="AC4" s="352">
        <f t="shared" si="0"/>
        <v>42</v>
      </c>
      <c r="AD4" s="352">
        <f t="shared" si="0"/>
        <v>47</v>
      </c>
      <c r="AE4" s="352">
        <f t="shared" si="0"/>
        <v>55</v>
      </c>
      <c r="AF4" s="352">
        <v>1.9</v>
      </c>
      <c r="AG4" s="352">
        <v>2.9</v>
      </c>
      <c r="AH4" s="352">
        <f t="shared" si="0"/>
        <v>105</v>
      </c>
      <c r="AI4" s="352">
        <f t="shared" si="0"/>
        <v>125</v>
      </c>
      <c r="AJ4" s="352">
        <f t="shared" si="0"/>
        <v>149</v>
      </c>
      <c r="AK4" s="352">
        <f t="shared" si="0"/>
        <v>158</v>
      </c>
      <c r="AL4" s="352">
        <f t="shared" si="0"/>
        <v>152</v>
      </c>
      <c r="AM4" s="352">
        <f t="shared" si="0"/>
        <v>141</v>
      </c>
      <c r="AN4" s="352">
        <f t="shared" si="0"/>
        <v>161</v>
      </c>
      <c r="AO4" s="352">
        <f t="shared" si="0"/>
        <v>164</v>
      </c>
      <c r="AP4" s="352">
        <f t="shared" si="0"/>
        <v>168.30699999999999</v>
      </c>
      <c r="AQ4" s="352">
        <f t="shared" si="0"/>
        <v>243.74600000000001</v>
      </c>
      <c r="AR4" s="352">
        <f t="shared" si="0"/>
        <v>276.87</v>
      </c>
      <c r="AS4" s="352">
        <f t="shared" si="0"/>
        <v>316.30900000000003</v>
      </c>
      <c r="AT4" s="352">
        <f t="shared" si="0"/>
        <v>347.66500000000002</v>
      </c>
      <c r="AU4" s="352">
        <f t="shared" si="0"/>
        <v>438.95100000000002</v>
      </c>
      <c r="AV4" s="352">
        <f t="shared" si="0"/>
        <v>465.5</v>
      </c>
      <c r="AW4" s="352">
        <f t="shared" si="0"/>
        <v>449</v>
      </c>
      <c r="AX4" s="352">
        <f t="shared" si="0"/>
        <v>507</v>
      </c>
      <c r="AY4" s="352">
        <f t="shared" si="0"/>
        <v>552.85699999999997</v>
      </c>
      <c r="AZ4" s="352">
        <f t="shared" si="0"/>
        <v>373.52500000000003</v>
      </c>
      <c r="BA4" s="352">
        <f t="shared" si="0"/>
        <v>537.76300000000003</v>
      </c>
      <c r="BB4" s="352">
        <f t="shared" si="0"/>
        <v>591.26400000000001</v>
      </c>
      <c r="BC4" s="352">
        <f t="shared" si="0"/>
        <v>673.26800000000003</v>
      </c>
      <c r="BD4" s="352">
        <f t="shared" si="0"/>
        <v>692.71299999999997</v>
      </c>
      <c r="BE4" s="352">
        <f t="shared" si="0"/>
        <v>691.73578498647475</v>
      </c>
      <c r="BF4" s="352">
        <f t="shared" si="0"/>
        <v>792.49211571442549</v>
      </c>
      <c r="BG4" s="352">
        <f t="shared" si="0"/>
        <v>1162.6198373672</v>
      </c>
      <c r="BH4" s="352">
        <f t="shared" si="0"/>
        <v>1440.9349999999999</v>
      </c>
      <c r="BI4" s="352">
        <f t="shared" si="0"/>
        <v>1347.2803274026728</v>
      </c>
      <c r="BJ4" s="352">
        <f t="shared" si="0"/>
        <v>1488.3439635451134</v>
      </c>
      <c r="BK4" s="352">
        <f t="shared" si="0"/>
        <v>1869.8748913673235</v>
      </c>
      <c r="BL4" s="352">
        <f t="shared" si="0"/>
        <v>2270.3184372708433</v>
      </c>
      <c r="BM4" s="352">
        <f t="shared" si="0"/>
        <v>2370.7199062365353</v>
      </c>
      <c r="BN4" s="352">
        <f t="shared" si="0"/>
        <v>2477.7295703651862</v>
      </c>
      <c r="BO4" s="352">
        <f t="shared" si="0"/>
        <v>2560.4041284890704</v>
      </c>
      <c r="BP4" s="352">
        <f t="shared" si="0"/>
        <v>2640.3124609216825</v>
      </c>
      <c r="BQ4" s="352">
        <f t="shared" ref="BQ4:BZ4" si="1">SUM(BQ5:BQ6)</f>
        <v>2635.9920389899999</v>
      </c>
      <c r="BR4" s="352">
        <f t="shared" si="1"/>
        <v>2676.5560417199999</v>
      </c>
      <c r="BS4" s="352">
        <f t="shared" si="1"/>
        <v>2792.9409708200001</v>
      </c>
      <c r="BT4" s="352">
        <f t="shared" si="1"/>
        <v>2821.4577738399998</v>
      </c>
      <c r="BU4" s="352">
        <f t="shared" si="1"/>
        <v>2894.1583297639836</v>
      </c>
      <c r="BV4" s="352">
        <f t="shared" si="1"/>
        <v>3020.5993932365532</v>
      </c>
      <c r="BW4" s="352">
        <f t="shared" si="1"/>
        <v>3097.9750778982234</v>
      </c>
      <c r="BX4" s="362">
        <f t="shared" si="1"/>
        <v>3168.4683092162859</v>
      </c>
      <c r="BY4" s="362">
        <f t="shared" si="1"/>
        <v>3247.038816512742</v>
      </c>
      <c r="BZ4" s="353">
        <f t="shared" si="1"/>
        <v>3340.9327345721231</v>
      </c>
    </row>
    <row r="5" spans="1:78" s="230" customFormat="1" ht="25.5" customHeight="1" x14ac:dyDescent="0.25">
      <c r="A5" s="349"/>
      <c r="B5" s="262" t="s">
        <v>158</v>
      </c>
      <c r="C5" s="357"/>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0</v>
      </c>
      <c r="U5" s="362">
        <v>0</v>
      </c>
      <c r="V5" s="362">
        <v>0</v>
      </c>
      <c r="W5" s="362">
        <v>0</v>
      </c>
      <c r="X5" s="362">
        <v>0</v>
      </c>
      <c r="Y5" s="362">
        <v>0</v>
      </c>
      <c r="Z5" s="362">
        <v>40</v>
      </c>
      <c r="AA5" s="362">
        <v>42</v>
      </c>
      <c r="AB5" s="362">
        <v>42</v>
      </c>
      <c r="AC5" s="362">
        <v>42</v>
      </c>
      <c r="AD5" s="362">
        <v>47</v>
      </c>
      <c r="AE5" s="362">
        <v>55</v>
      </c>
      <c r="AF5" s="362">
        <v>81</v>
      </c>
      <c r="AG5" s="362">
        <v>92</v>
      </c>
      <c r="AH5" s="362">
        <v>105</v>
      </c>
      <c r="AI5" s="362">
        <v>125</v>
      </c>
      <c r="AJ5" s="362">
        <v>149</v>
      </c>
      <c r="AK5" s="362">
        <v>158</v>
      </c>
      <c r="AL5" s="362">
        <v>152</v>
      </c>
      <c r="AM5" s="362">
        <v>141</v>
      </c>
      <c r="AN5" s="362">
        <v>161</v>
      </c>
      <c r="AO5" s="362">
        <v>164</v>
      </c>
      <c r="AP5" s="362">
        <v>168.30699999999999</v>
      </c>
      <c r="AQ5" s="362">
        <v>50.746000000000002</v>
      </c>
      <c r="AR5" s="362">
        <v>26.87</v>
      </c>
      <c r="AS5" s="362">
        <v>30.309000000000001</v>
      </c>
      <c r="AT5" s="362">
        <v>33.664999999999999</v>
      </c>
      <c r="AU5" s="362">
        <v>30.951000000000001</v>
      </c>
      <c r="AV5" s="362">
        <v>31.5</v>
      </c>
      <c r="AW5" s="362">
        <v>33</v>
      </c>
      <c r="AX5" s="362">
        <v>27</v>
      </c>
      <c r="AY5" s="362">
        <v>28.556999999999999</v>
      </c>
      <c r="AZ5" s="362">
        <v>32.725000000000001</v>
      </c>
      <c r="BA5" s="362">
        <v>35.762999999999998</v>
      </c>
      <c r="BB5" s="362">
        <v>38.264000000000003</v>
      </c>
      <c r="BC5" s="362">
        <v>38.268000000000001</v>
      </c>
      <c r="BD5" s="362">
        <v>44.713000000000001</v>
      </c>
      <c r="BE5" s="362">
        <v>55.794706500000004</v>
      </c>
      <c r="BF5" s="362">
        <v>68.735896129999986</v>
      </c>
      <c r="BG5" s="362">
        <v>127.61983736719999</v>
      </c>
      <c r="BH5" s="362">
        <v>149.76499999999999</v>
      </c>
      <c r="BI5" s="362">
        <v>163.62538309999999</v>
      </c>
      <c r="BJ5" s="362">
        <v>175.38975154999997</v>
      </c>
      <c r="BK5" s="362">
        <v>246.68661228606564</v>
      </c>
      <c r="BL5" s="362">
        <v>320.89652102000002</v>
      </c>
      <c r="BM5" s="362">
        <v>344.51753750999995</v>
      </c>
      <c r="BN5" s="362">
        <v>343.25488572749998</v>
      </c>
      <c r="BO5" s="362">
        <v>365.53661895000005</v>
      </c>
      <c r="BP5" s="362">
        <v>395.77258469999998</v>
      </c>
      <c r="BQ5" s="362">
        <v>399.99203899000008</v>
      </c>
      <c r="BR5" s="362">
        <v>416.55604172</v>
      </c>
      <c r="BS5" s="362">
        <v>440.94097081999985</v>
      </c>
      <c r="BT5" s="362">
        <v>436.45777384000002</v>
      </c>
      <c r="BU5" s="362">
        <v>434.15832976398337</v>
      </c>
      <c r="BV5" s="362">
        <v>454.01459169375522</v>
      </c>
      <c r="BW5" s="362">
        <v>468.07306188169088</v>
      </c>
      <c r="BX5" s="362">
        <v>483.34641020419332</v>
      </c>
      <c r="BY5" s="362">
        <v>491.44170067758381</v>
      </c>
      <c r="BZ5" s="353">
        <v>505.89611721576557</v>
      </c>
    </row>
    <row r="6" spans="1:78" ht="25.5" customHeight="1" x14ac:dyDescent="0.25">
      <c r="B6" s="262" t="s">
        <v>176</v>
      </c>
      <c r="C6" s="120"/>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0</v>
      </c>
      <c r="W6" s="362">
        <v>0</v>
      </c>
      <c r="X6" s="362">
        <v>0</v>
      </c>
      <c r="Y6" s="362">
        <v>0</v>
      </c>
      <c r="Z6" s="362">
        <v>0</v>
      </c>
      <c r="AA6" s="362">
        <v>0</v>
      </c>
      <c r="AB6" s="362">
        <v>0</v>
      </c>
      <c r="AC6" s="362">
        <v>0</v>
      </c>
      <c r="AD6" s="362">
        <v>0</v>
      </c>
      <c r="AE6" s="362">
        <v>0</v>
      </c>
      <c r="AF6" s="362">
        <v>0</v>
      </c>
      <c r="AG6" s="362">
        <v>0</v>
      </c>
      <c r="AH6" s="362">
        <v>0</v>
      </c>
      <c r="AI6" s="362">
        <v>0</v>
      </c>
      <c r="AJ6" s="362">
        <v>0</v>
      </c>
      <c r="AK6" s="362">
        <v>0</v>
      </c>
      <c r="AL6" s="362">
        <v>0</v>
      </c>
      <c r="AM6" s="362">
        <v>0</v>
      </c>
      <c r="AN6" s="362">
        <v>0</v>
      </c>
      <c r="AO6" s="362">
        <v>0</v>
      </c>
      <c r="AP6" s="362">
        <v>0</v>
      </c>
      <c r="AQ6" s="362">
        <v>193</v>
      </c>
      <c r="AR6" s="362">
        <v>250</v>
      </c>
      <c r="AS6" s="362">
        <v>286</v>
      </c>
      <c r="AT6" s="362">
        <v>314</v>
      </c>
      <c r="AU6" s="362">
        <v>408</v>
      </c>
      <c r="AV6" s="362">
        <v>434</v>
      </c>
      <c r="AW6" s="362">
        <v>416</v>
      </c>
      <c r="AX6" s="362">
        <v>480</v>
      </c>
      <c r="AY6" s="362">
        <v>524.29999999999995</v>
      </c>
      <c r="AZ6" s="362">
        <v>340.8</v>
      </c>
      <c r="BA6" s="362">
        <v>502</v>
      </c>
      <c r="BB6" s="362">
        <v>553</v>
      </c>
      <c r="BC6" s="362">
        <v>635</v>
      </c>
      <c r="BD6" s="362">
        <v>648</v>
      </c>
      <c r="BE6" s="362">
        <v>635.94107848647479</v>
      </c>
      <c r="BF6" s="362">
        <v>723.75621958442548</v>
      </c>
      <c r="BG6" s="362">
        <v>1035</v>
      </c>
      <c r="BH6" s="362">
        <v>1291.17</v>
      </c>
      <c r="BI6" s="362">
        <v>1183.6549443026729</v>
      </c>
      <c r="BJ6" s="362">
        <v>1312.9542119951134</v>
      </c>
      <c r="BK6" s="362">
        <v>1623.1882790812579</v>
      </c>
      <c r="BL6" s="362">
        <v>1949.4219162508432</v>
      </c>
      <c r="BM6" s="362">
        <v>2026.2023687265355</v>
      </c>
      <c r="BN6" s="362">
        <v>2134.4746846376861</v>
      </c>
      <c r="BO6" s="362">
        <v>2194.8675095390704</v>
      </c>
      <c r="BP6" s="362">
        <v>2244.5398762216823</v>
      </c>
      <c r="BQ6" s="362">
        <v>2236</v>
      </c>
      <c r="BR6" s="362">
        <v>2260</v>
      </c>
      <c r="BS6" s="362">
        <v>2352</v>
      </c>
      <c r="BT6" s="362">
        <v>2385</v>
      </c>
      <c r="BU6" s="362">
        <v>2460</v>
      </c>
      <c r="BV6" s="362">
        <v>2566.5848015427978</v>
      </c>
      <c r="BW6" s="362">
        <v>2629.9020160165323</v>
      </c>
      <c r="BX6" s="362">
        <v>2685.1218990120924</v>
      </c>
      <c r="BY6" s="362">
        <v>2755.5971158351581</v>
      </c>
      <c r="BZ6" s="353">
        <v>2835.0366173563575</v>
      </c>
    </row>
    <row r="7" spans="1:78" s="303" customFormat="1" ht="44.25" customHeight="1" thickBot="1" x14ac:dyDescent="0.25">
      <c r="B7" s="481" t="s">
        <v>534</v>
      </c>
      <c r="C7" s="371"/>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2"/>
      <c r="AY7" s="372"/>
      <c r="AZ7" s="372"/>
      <c r="BA7" s="372"/>
      <c r="BB7" s="372"/>
      <c r="BC7" s="372"/>
      <c r="BD7" s="372"/>
      <c r="BE7" s="372"/>
      <c r="BF7" s="372"/>
      <c r="BG7" s="372"/>
      <c r="BH7" s="372"/>
      <c r="BI7" s="372"/>
      <c r="BJ7" s="372"/>
      <c r="BK7" s="372"/>
      <c r="BL7" s="372"/>
      <c r="BM7" s="372"/>
      <c r="BN7" s="372"/>
      <c r="BO7" s="372"/>
      <c r="BP7" s="372"/>
      <c r="BQ7" s="372"/>
      <c r="BR7" s="372"/>
      <c r="BS7" s="372">
        <v>9.6738404702009575</v>
      </c>
      <c r="BT7" s="372">
        <v>0.24644642779958303</v>
      </c>
      <c r="BU7" s="372">
        <v>2.0980522675258726</v>
      </c>
      <c r="BV7" s="372">
        <v>0</v>
      </c>
      <c r="BW7" s="372">
        <v>0</v>
      </c>
      <c r="BX7" s="372">
        <v>0</v>
      </c>
      <c r="BY7" s="372">
        <v>0</v>
      </c>
      <c r="BZ7" s="373">
        <v>0</v>
      </c>
    </row>
    <row r="8" spans="1:78" ht="26.25" customHeight="1" x14ac:dyDescent="0.25">
      <c r="A8" s="337"/>
      <c r="B8" s="89" t="s">
        <v>533</v>
      </c>
      <c r="D8" s="43" t="s">
        <v>618</v>
      </c>
      <c r="E8" s="43" t="s">
        <v>619</v>
      </c>
      <c r="F8" s="43" t="s">
        <v>620</v>
      </c>
      <c r="G8" s="43" t="s">
        <v>621</v>
      </c>
      <c r="H8" s="43" t="s">
        <v>622</v>
      </c>
      <c r="I8" s="43" t="s">
        <v>623</v>
      </c>
      <c r="J8" s="43" t="s">
        <v>624</v>
      </c>
      <c r="K8" s="43" t="s">
        <v>625</v>
      </c>
      <c r="L8" s="43" t="s">
        <v>626</v>
      </c>
      <c r="M8" s="43" t="s">
        <v>627</v>
      </c>
      <c r="N8" s="43" t="s">
        <v>628</v>
      </c>
      <c r="O8" s="43" t="s">
        <v>629</v>
      </c>
      <c r="P8" s="43" t="s">
        <v>630</v>
      </c>
      <c r="Q8" s="43" t="s">
        <v>631</v>
      </c>
      <c r="R8" s="43" t="s">
        <v>632</v>
      </c>
      <c r="S8" s="43" t="s">
        <v>633</v>
      </c>
      <c r="T8" s="43" t="s">
        <v>634</v>
      </c>
      <c r="U8" s="43" t="s">
        <v>635</v>
      </c>
      <c r="V8" s="43" t="s">
        <v>636</v>
      </c>
      <c r="W8" s="43" t="s">
        <v>637</v>
      </c>
      <c r="X8" s="43" t="s">
        <v>638</v>
      </c>
      <c r="Y8" s="43" t="s">
        <v>639</v>
      </c>
      <c r="Z8" s="43" t="s">
        <v>640</v>
      </c>
      <c r="AA8" s="43" t="s">
        <v>641</v>
      </c>
      <c r="AB8" s="43" t="s">
        <v>642</v>
      </c>
      <c r="AC8" s="43" t="s">
        <v>643</v>
      </c>
      <c r="AD8" s="43" t="s">
        <v>644</v>
      </c>
      <c r="AE8" s="43" t="s">
        <v>645</v>
      </c>
      <c r="AF8" s="43" t="s">
        <v>646</v>
      </c>
      <c r="AG8" s="43" t="s">
        <v>647</v>
      </c>
      <c r="AH8" s="43" t="s">
        <v>648</v>
      </c>
      <c r="AI8" s="43" t="s">
        <v>649</v>
      </c>
      <c r="AJ8" s="43" t="s">
        <v>650</v>
      </c>
      <c r="AK8" s="43" t="s">
        <v>651</v>
      </c>
      <c r="AL8" s="43" t="s">
        <v>652</v>
      </c>
      <c r="AM8" s="43" t="s">
        <v>653</v>
      </c>
      <c r="AN8" s="43" t="s">
        <v>654</v>
      </c>
      <c r="AO8" s="43" t="s">
        <v>655</v>
      </c>
      <c r="AP8" s="43" t="s">
        <v>656</v>
      </c>
      <c r="AQ8" s="43" t="s">
        <v>657</v>
      </c>
      <c r="AR8" s="43" t="s">
        <v>658</v>
      </c>
      <c r="AS8" s="43" t="s">
        <v>659</v>
      </c>
      <c r="AT8" s="43" t="s">
        <v>660</v>
      </c>
      <c r="AU8" s="43" t="s">
        <v>661</v>
      </c>
      <c r="AV8" s="43" t="s">
        <v>662</v>
      </c>
      <c r="AW8" s="43" t="s">
        <v>663</v>
      </c>
      <c r="AX8" s="43" t="s">
        <v>664</v>
      </c>
      <c r="AY8" s="43" t="s">
        <v>588</v>
      </c>
      <c r="AZ8" s="43" t="s">
        <v>589</v>
      </c>
      <c r="BA8" s="43" t="s">
        <v>590</v>
      </c>
      <c r="BB8" s="43" t="s">
        <v>591</v>
      </c>
      <c r="BC8" s="43" t="s">
        <v>592</v>
      </c>
      <c r="BD8" s="43" t="s">
        <v>593</v>
      </c>
      <c r="BE8" s="43" t="s">
        <v>594</v>
      </c>
      <c r="BF8" s="43" t="s">
        <v>595</v>
      </c>
      <c r="BG8" s="43" t="s">
        <v>596</v>
      </c>
      <c r="BH8" s="43" t="s">
        <v>597</v>
      </c>
      <c r="BI8" s="43" t="s">
        <v>598</v>
      </c>
      <c r="BJ8" s="43" t="s">
        <v>599</v>
      </c>
      <c r="BK8" s="43" t="s">
        <v>600</v>
      </c>
      <c r="BL8" s="43" t="s">
        <v>601</v>
      </c>
      <c r="BM8" s="43" t="s">
        <v>602</v>
      </c>
      <c r="BN8" s="43" t="s">
        <v>603</v>
      </c>
      <c r="BO8" s="43" t="s">
        <v>604</v>
      </c>
      <c r="BP8" s="43" t="s">
        <v>605</v>
      </c>
      <c r="BQ8" s="43" t="s">
        <v>606</v>
      </c>
      <c r="BR8" s="43" t="s">
        <v>607</v>
      </c>
      <c r="BS8" s="43" t="s">
        <v>608</v>
      </c>
      <c r="BT8" s="43" t="s">
        <v>609</v>
      </c>
      <c r="BU8" s="43" t="s">
        <v>610</v>
      </c>
      <c r="BV8" s="43" t="s">
        <v>611</v>
      </c>
      <c r="BW8" s="43" t="s">
        <v>612</v>
      </c>
      <c r="BX8" s="43" t="s">
        <v>613</v>
      </c>
      <c r="BY8" s="43" t="s">
        <v>614</v>
      </c>
      <c r="BZ8" s="44" t="s">
        <v>615</v>
      </c>
    </row>
    <row r="9" spans="1:78" ht="15.75" x14ac:dyDescent="0.25">
      <c r="A9" s="337"/>
      <c r="B9" s="360" t="s">
        <v>225</v>
      </c>
      <c r="C9" s="361"/>
      <c r="D9" s="277" t="s">
        <v>616</v>
      </c>
      <c r="E9" s="277" t="s">
        <v>616</v>
      </c>
      <c r="F9" s="277" t="s">
        <v>616</v>
      </c>
      <c r="G9" s="277" t="s">
        <v>616</v>
      </c>
      <c r="H9" s="277" t="s">
        <v>616</v>
      </c>
      <c r="I9" s="277" t="s">
        <v>616</v>
      </c>
      <c r="J9" s="277" t="s">
        <v>616</v>
      </c>
      <c r="K9" s="277" t="s">
        <v>616</v>
      </c>
      <c r="L9" s="277" t="s">
        <v>616</v>
      </c>
      <c r="M9" s="277" t="s">
        <v>616</v>
      </c>
      <c r="N9" s="277" t="s">
        <v>616</v>
      </c>
      <c r="O9" s="277" t="s">
        <v>616</v>
      </c>
      <c r="P9" s="277" t="s">
        <v>616</v>
      </c>
      <c r="Q9" s="277" t="s">
        <v>616</v>
      </c>
      <c r="R9" s="277" t="s">
        <v>616</v>
      </c>
      <c r="S9" s="277" t="s">
        <v>616</v>
      </c>
      <c r="T9" s="277" t="s">
        <v>616</v>
      </c>
      <c r="U9" s="277" t="s">
        <v>616</v>
      </c>
      <c r="V9" s="277" t="s">
        <v>616</v>
      </c>
      <c r="W9" s="277" t="s">
        <v>616</v>
      </c>
      <c r="X9" s="277" t="s">
        <v>616</v>
      </c>
      <c r="Y9" s="277" t="s">
        <v>616</v>
      </c>
      <c r="Z9" s="277" t="s">
        <v>616</v>
      </c>
      <c r="AA9" s="277" t="s">
        <v>616</v>
      </c>
      <c r="AB9" s="277" t="s">
        <v>616</v>
      </c>
      <c r="AC9" s="277" t="s">
        <v>616</v>
      </c>
      <c r="AD9" s="277" t="s">
        <v>616</v>
      </c>
      <c r="AE9" s="277" t="s">
        <v>616</v>
      </c>
      <c r="AF9" s="277" t="s">
        <v>616</v>
      </c>
      <c r="AG9" s="277" t="s">
        <v>616</v>
      </c>
      <c r="AH9" s="277" t="s">
        <v>616</v>
      </c>
      <c r="AI9" s="277" t="s">
        <v>616</v>
      </c>
      <c r="AJ9" s="277" t="s">
        <v>616</v>
      </c>
      <c r="AK9" s="277" t="s">
        <v>616</v>
      </c>
      <c r="AL9" s="277" t="s">
        <v>616</v>
      </c>
      <c r="AM9" s="277" t="s">
        <v>616</v>
      </c>
      <c r="AN9" s="277" t="s">
        <v>616</v>
      </c>
      <c r="AO9" s="277" t="s">
        <v>616</v>
      </c>
      <c r="AP9" s="277" t="s">
        <v>616</v>
      </c>
      <c r="AQ9" s="277" t="s">
        <v>616</v>
      </c>
      <c r="AR9" s="277" t="s">
        <v>616</v>
      </c>
      <c r="AS9" s="277" t="s">
        <v>616</v>
      </c>
      <c r="AT9" s="277" t="s">
        <v>616</v>
      </c>
      <c r="AU9" s="277" t="s">
        <v>616</v>
      </c>
      <c r="AV9" s="277" t="s">
        <v>616</v>
      </c>
      <c r="AW9" s="277" t="s">
        <v>616</v>
      </c>
      <c r="AX9" s="277" t="s">
        <v>616</v>
      </c>
      <c r="AY9" s="277" t="s">
        <v>616</v>
      </c>
      <c r="AZ9" s="277" t="s">
        <v>616</v>
      </c>
      <c r="BA9" s="277" t="s">
        <v>616</v>
      </c>
      <c r="BB9" s="277" t="s">
        <v>616</v>
      </c>
      <c r="BC9" s="277" t="s">
        <v>616</v>
      </c>
      <c r="BD9" s="277" t="s">
        <v>616</v>
      </c>
      <c r="BE9" s="277" t="s">
        <v>616</v>
      </c>
      <c r="BF9" s="277" t="s">
        <v>616</v>
      </c>
      <c r="BG9" s="277" t="s">
        <v>616</v>
      </c>
      <c r="BH9" s="277" t="s">
        <v>616</v>
      </c>
      <c r="BI9" s="277" t="s">
        <v>616</v>
      </c>
      <c r="BJ9" s="277" t="s">
        <v>616</v>
      </c>
      <c r="BK9" s="277" t="s">
        <v>616</v>
      </c>
      <c r="BL9" s="277" t="s">
        <v>616</v>
      </c>
      <c r="BM9" s="277" t="s">
        <v>616</v>
      </c>
      <c r="BN9" s="277" t="s">
        <v>616</v>
      </c>
      <c r="BO9" s="277" t="s">
        <v>616</v>
      </c>
      <c r="BP9" s="277" t="s">
        <v>616</v>
      </c>
      <c r="BQ9" s="277" t="s">
        <v>616</v>
      </c>
      <c r="BR9" s="277" t="s">
        <v>616</v>
      </c>
      <c r="BS9" s="277" t="s">
        <v>616</v>
      </c>
      <c r="BT9" s="277" t="s">
        <v>616</v>
      </c>
      <c r="BU9" s="277" t="s">
        <v>617</v>
      </c>
      <c r="BV9" s="277" t="s">
        <v>617</v>
      </c>
      <c r="BW9" s="277" t="s">
        <v>617</v>
      </c>
      <c r="BX9" s="277" t="s">
        <v>617</v>
      </c>
      <c r="BY9" s="277" t="s">
        <v>617</v>
      </c>
      <c r="BZ9" s="278" t="s">
        <v>617</v>
      </c>
    </row>
    <row r="10" spans="1:78" s="230" customFormat="1" ht="26.25" customHeight="1" x14ac:dyDescent="0.25">
      <c r="A10" s="354"/>
      <c r="B10" s="89" t="s">
        <v>93</v>
      </c>
      <c r="C10" s="89"/>
      <c r="D10" s="352">
        <v>0</v>
      </c>
      <c r="E10" s="352">
        <v>0</v>
      </c>
      <c r="F10" s="352">
        <v>0</v>
      </c>
      <c r="G10" s="352">
        <v>0</v>
      </c>
      <c r="H10" s="352">
        <v>0</v>
      </c>
      <c r="I10" s="352">
        <v>0</v>
      </c>
      <c r="J10" s="352">
        <v>0</v>
      </c>
      <c r="K10" s="352">
        <v>0</v>
      </c>
      <c r="L10" s="352">
        <v>0</v>
      </c>
      <c r="M10" s="352">
        <v>0</v>
      </c>
      <c r="N10" s="352">
        <v>0</v>
      </c>
      <c r="O10" s="352">
        <v>0</v>
      </c>
      <c r="P10" s="352">
        <v>0</v>
      </c>
      <c r="Q10" s="352">
        <v>0</v>
      </c>
      <c r="R10" s="352">
        <v>0</v>
      </c>
      <c r="S10" s="352">
        <v>0</v>
      </c>
      <c r="T10" s="352">
        <v>0</v>
      </c>
      <c r="U10" s="352">
        <v>0</v>
      </c>
      <c r="V10" s="352">
        <v>0</v>
      </c>
      <c r="W10" s="352">
        <v>0</v>
      </c>
      <c r="X10" s="352">
        <v>0</v>
      </c>
      <c r="Y10" s="352">
        <v>0</v>
      </c>
      <c r="Z10" s="352">
        <v>506.00335529591462</v>
      </c>
      <c r="AA10" s="352">
        <v>494.05169511321373</v>
      </c>
      <c r="AB10" s="352">
        <v>455.19183069086347</v>
      </c>
      <c r="AC10" s="352">
        <v>418.26182747874157</v>
      </c>
      <c r="AD10" s="352">
        <v>389.53760020207062</v>
      </c>
      <c r="AE10" s="352">
        <v>366.21958836838195</v>
      </c>
      <c r="AF10" s="352">
        <v>11.105682057976809</v>
      </c>
      <c r="AG10" s="352">
        <v>14.898414820965229</v>
      </c>
      <c r="AH10" s="352">
        <f>SUM(AH11:AH12)</f>
        <v>485.1379873011586</v>
      </c>
      <c r="AI10" s="352">
        <f t="shared" ref="AI10:BZ10" si="2">SUM(AI11:AI12)</f>
        <v>494.10024588527682</v>
      </c>
      <c r="AJ10" s="352">
        <f t="shared" si="2"/>
        <v>494.29657873338471</v>
      </c>
      <c r="AK10" s="352">
        <f t="shared" si="2"/>
        <v>474.30636194126976</v>
      </c>
      <c r="AL10" s="352">
        <f t="shared" si="2"/>
        <v>425.28196279446297</v>
      </c>
      <c r="AM10" s="352">
        <f t="shared" si="2"/>
        <v>376.62103722597857</v>
      </c>
      <c r="AN10" s="352">
        <f t="shared" si="2"/>
        <v>406.69268282270707</v>
      </c>
      <c r="AO10" s="352">
        <f t="shared" si="2"/>
        <v>392.06915250278445</v>
      </c>
      <c r="AP10" s="352">
        <f t="shared" si="2"/>
        <v>386.37052230410035</v>
      </c>
      <c r="AQ10" s="352">
        <f t="shared" si="2"/>
        <v>530.09990908837824</v>
      </c>
      <c r="AR10" s="352">
        <f t="shared" si="2"/>
        <v>565.40740508619569</v>
      </c>
      <c r="AS10" s="352">
        <f t="shared" si="2"/>
        <v>599.98499352542501</v>
      </c>
      <c r="AT10" s="352">
        <f t="shared" si="2"/>
        <v>609.69153685486788</v>
      </c>
      <c r="AU10" s="352">
        <f t="shared" si="2"/>
        <v>728.1019108043065</v>
      </c>
      <c r="AV10" s="352">
        <f t="shared" si="2"/>
        <v>753.2679949519005</v>
      </c>
      <c r="AW10" s="352">
        <f t="shared" si="2"/>
        <v>709.92931184020017</v>
      </c>
      <c r="AX10" s="352">
        <f t="shared" si="2"/>
        <v>792.29376775166952</v>
      </c>
      <c r="AY10" s="352">
        <f t="shared" si="2"/>
        <v>838.47688552769546</v>
      </c>
      <c r="AZ10" s="352">
        <f t="shared" si="2"/>
        <v>546.74291120345094</v>
      </c>
      <c r="BA10" s="352">
        <f t="shared" si="2"/>
        <v>781.36080061226471</v>
      </c>
      <c r="BB10" s="352">
        <f t="shared" si="2"/>
        <v>846.99252801784621</v>
      </c>
      <c r="BC10" s="352">
        <f t="shared" si="2"/>
        <v>960.23152062330155</v>
      </c>
      <c r="BD10" s="352">
        <f t="shared" si="2"/>
        <v>967.90429049447482</v>
      </c>
      <c r="BE10" s="352">
        <f t="shared" si="2"/>
        <v>954.81031591609269</v>
      </c>
      <c r="BF10" s="352">
        <f t="shared" si="2"/>
        <v>1068.8736569209441</v>
      </c>
      <c r="BG10" s="352">
        <f t="shared" si="2"/>
        <v>1534.4968896143866</v>
      </c>
      <c r="BH10" s="352">
        <f t="shared" si="2"/>
        <v>1850.3340149062601</v>
      </c>
      <c r="BI10" s="352">
        <f t="shared" si="2"/>
        <v>1686.0539441951712</v>
      </c>
      <c r="BJ10" s="352">
        <f t="shared" si="2"/>
        <v>1806.0240468092754</v>
      </c>
      <c r="BK10" s="352">
        <f t="shared" si="2"/>
        <v>2214.0235590999073</v>
      </c>
      <c r="BL10" s="352">
        <f t="shared" si="2"/>
        <v>2620.0281652447961</v>
      </c>
      <c r="BM10" s="352">
        <f t="shared" si="2"/>
        <v>2696.7143805764995</v>
      </c>
      <c r="BN10" s="352">
        <f t="shared" si="2"/>
        <v>2767.8659375117581</v>
      </c>
      <c r="BO10" s="352">
        <f t="shared" si="2"/>
        <v>2819.6151359100381</v>
      </c>
      <c r="BP10" s="352">
        <f t="shared" si="2"/>
        <v>2848.4356279648709</v>
      </c>
      <c r="BQ10" s="352">
        <f t="shared" si="2"/>
        <v>2796.0208591875862</v>
      </c>
      <c r="BR10" s="352">
        <f t="shared" si="2"/>
        <v>2798.4811607233783</v>
      </c>
      <c r="BS10" s="352">
        <f t="shared" si="2"/>
        <v>2900.6263997924543</v>
      </c>
      <c r="BT10" s="352">
        <f t="shared" si="2"/>
        <v>2865.604480980985</v>
      </c>
      <c r="BU10" s="352">
        <f t="shared" si="2"/>
        <v>2894.1583297639836</v>
      </c>
      <c r="BV10" s="352">
        <f t="shared" si="2"/>
        <v>2976.6200977736366</v>
      </c>
      <c r="BW10" s="352">
        <f t="shared" si="2"/>
        <v>3010.5658917426385</v>
      </c>
      <c r="BX10" s="362">
        <f t="shared" si="2"/>
        <v>3027.6597600424034</v>
      </c>
      <c r="BY10" s="362">
        <f t="shared" si="2"/>
        <v>3047.126481054438</v>
      </c>
      <c r="BZ10" s="353">
        <f t="shared" si="2"/>
        <v>3080.7361026240173</v>
      </c>
    </row>
    <row r="11" spans="1:78" ht="25.5" customHeight="1" x14ac:dyDescent="0.25">
      <c r="B11" s="262" t="s">
        <v>158</v>
      </c>
      <c r="C11" s="120"/>
      <c r="D11" s="355">
        <v>0</v>
      </c>
      <c r="E11" s="355">
        <v>0</v>
      </c>
      <c r="F11" s="355">
        <v>0</v>
      </c>
      <c r="G11" s="355">
        <v>0</v>
      </c>
      <c r="H11" s="355">
        <v>0</v>
      </c>
      <c r="I11" s="355">
        <v>0</v>
      </c>
      <c r="J11" s="355">
        <v>0</v>
      </c>
      <c r="K11" s="355">
        <v>0</v>
      </c>
      <c r="L11" s="355">
        <v>0</v>
      </c>
      <c r="M11" s="355">
        <v>0</v>
      </c>
      <c r="N11" s="355">
        <v>0</v>
      </c>
      <c r="O11" s="355">
        <v>0</v>
      </c>
      <c r="P11" s="355">
        <v>0</v>
      </c>
      <c r="Q11" s="355">
        <v>0</v>
      </c>
      <c r="R11" s="355">
        <v>0</v>
      </c>
      <c r="S11" s="355">
        <v>0</v>
      </c>
      <c r="T11" s="355">
        <v>0</v>
      </c>
      <c r="U11" s="355">
        <v>0</v>
      </c>
      <c r="V11" s="355">
        <v>0</v>
      </c>
      <c r="W11" s="355">
        <v>0</v>
      </c>
      <c r="X11" s="355">
        <v>0</v>
      </c>
      <c r="Y11" s="355">
        <v>0</v>
      </c>
      <c r="Z11" s="355">
        <v>506.00335529591462</v>
      </c>
      <c r="AA11" s="355">
        <v>494.05169511321373</v>
      </c>
      <c r="AB11" s="355">
        <v>455.19183069086347</v>
      </c>
      <c r="AC11" s="355">
        <v>418.26182747874157</v>
      </c>
      <c r="AD11" s="355">
        <v>389.53760020207062</v>
      </c>
      <c r="AE11" s="355">
        <v>366.21958836838195</v>
      </c>
      <c r="AF11" s="355">
        <v>473.45276141901132</v>
      </c>
      <c r="AG11" s="355">
        <v>472.63936673406937</v>
      </c>
      <c r="AH11" s="355">
        <v>485.1379873011586</v>
      </c>
      <c r="AI11" s="355">
        <v>494.10024588527682</v>
      </c>
      <c r="AJ11" s="355">
        <v>494.29657873338471</v>
      </c>
      <c r="AK11" s="355">
        <v>474.30636194126976</v>
      </c>
      <c r="AL11" s="355">
        <v>425.28196279446297</v>
      </c>
      <c r="AM11" s="355">
        <v>376.62103722597857</v>
      </c>
      <c r="AN11" s="355">
        <v>406.69268282270707</v>
      </c>
      <c r="AO11" s="355">
        <v>392.06915250278445</v>
      </c>
      <c r="AP11" s="355">
        <v>386.37052230410035</v>
      </c>
      <c r="AQ11" s="355">
        <v>110.36263153692305</v>
      </c>
      <c r="AR11" s="355">
        <v>54.872311823838189</v>
      </c>
      <c r="AS11" s="355">
        <v>57.491077297080096</v>
      </c>
      <c r="AT11" s="355">
        <v>59.037480299193554</v>
      </c>
      <c r="AU11" s="355">
        <v>51.33940289759925</v>
      </c>
      <c r="AV11" s="355">
        <v>50.973022214790262</v>
      </c>
      <c r="AW11" s="355">
        <v>52.177432718767491</v>
      </c>
      <c r="AX11" s="355">
        <v>42.193159229378857</v>
      </c>
      <c r="AY11" s="355">
        <v>43.310267248157118</v>
      </c>
      <c r="AZ11" s="355">
        <v>47.900841360371949</v>
      </c>
      <c r="BA11" s="355">
        <v>51.963051218280953</v>
      </c>
      <c r="BB11" s="355">
        <v>54.813623173531404</v>
      </c>
      <c r="BC11" s="355">
        <v>54.578770758765465</v>
      </c>
      <c r="BD11" s="355">
        <v>62.47595258191987</v>
      </c>
      <c r="BE11" s="355">
        <v>77.014031218223451</v>
      </c>
      <c r="BF11" s="355">
        <v>92.707532606780092</v>
      </c>
      <c r="BG11" s="355">
        <v>168.44048002529561</v>
      </c>
      <c r="BH11" s="355">
        <v>192.31629028542997</v>
      </c>
      <c r="BI11" s="355">
        <v>204.76898306535281</v>
      </c>
      <c r="BJ11" s="355">
        <v>212.82587669365924</v>
      </c>
      <c r="BK11" s="355">
        <v>292.08904501440401</v>
      </c>
      <c r="BL11" s="355">
        <v>370.32599013385385</v>
      </c>
      <c r="BM11" s="355">
        <v>391.89167616131039</v>
      </c>
      <c r="BN11" s="355">
        <v>383.44923411056834</v>
      </c>
      <c r="BO11" s="355">
        <v>402.54293142739704</v>
      </c>
      <c r="BP11" s="355">
        <v>426.96943922981541</v>
      </c>
      <c r="BQ11" s="355">
        <v>424.27521327171092</v>
      </c>
      <c r="BR11" s="355">
        <v>435.53141311765984</v>
      </c>
      <c r="BS11" s="355">
        <v>457.94201670330807</v>
      </c>
      <c r="BT11" s="355">
        <v>443.28692921484611</v>
      </c>
      <c r="BU11" s="355">
        <v>434.15832976398337</v>
      </c>
      <c r="BV11" s="355">
        <v>447.40423418746565</v>
      </c>
      <c r="BW11" s="355">
        <v>454.86640773772382</v>
      </c>
      <c r="BX11" s="363">
        <v>461.86621847518376</v>
      </c>
      <c r="BY11" s="363">
        <v>461.18482243380288</v>
      </c>
      <c r="BZ11" s="356">
        <v>466.49620220010917</v>
      </c>
    </row>
    <row r="12" spans="1:78" s="303" customFormat="1" ht="34.5" customHeight="1" thickBot="1" x14ac:dyDescent="0.25">
      <c r="A12" s="482"/>
      <c r="B12" s="483" t="s">
        <v>176</v>
      </c>
      <c r="C12" s="484"/>
      <c r="D12" s="485">
        <v>0</v>
      </c>
      <c r="E12" s="485">
        <v>0</v>
      </c>
      <c r="F12" s="485">
        <v>0</v>
      </c>
      <c r="G12" s="485">
        <v>0</v>
      </c>
      <c r="H12" s="485">
        <v>0</v>
      </c>
      <c r="I12" s="485">
        <v>0</v>
      </c>
      <c r="J12" s="485">
        <v>0</v>
      </c>
      <c r="K12" s="485">
        <v>0</v>
      </c>
      <c r="L12" s="485">
        <v>0</v>
      </c>
      <c r="M12" s="485">
        <v>0</v>
      </c>
      <c r="N12" s="485">
        <v>0</v>
      </c>
      <c r="O12" s="485">
        <v>0</v>
      </c>
      <c r="P12" s="485">
        <v>0</v>
      </c>
      <c r="Q12" s="485">
        <v>0</v>
      </c>
      <c r="R12" s="485">
        <v>0</v>
      </c>
      <c r="S12" s="485">
        <v>0</v>
      </c>
      <c r="T12" s="485">
        <v>0</v>
      </c>
      <c r="U12" s="485">
        <v>0</v>
      </c>
      <c r="V12" s="485">
        <v>0</v>
      </c>
      <c r="W12" s="485">
        <v>0</v>
      </c>
      <c r="X12" s="485">
        <v>0</v>
      </c>
      <c r="Y12" s="485">
        <v>0</v>
      </c>
      <c r="Z12" s="485">
        <v>0</v>
      </c>
      <c r="AA12" s="485">
        <v>0</v>
      </c>
      <c r="AB12" s="485">
        <v>0</v>
      </c>
      <c r="AC12" s="485">
        <v>0</v>
      </c>
      <c r="AD12" s="485">
        <v>0</v>
      </c>
      <c r="AE12" s="485">
        <v>0</v>
      </c>
      <c r="AF12" s="485">
        <v>0</v>
      </c>
      <c r="AG12" s="485">
        <v>0</v>
      </c>
      <c r="AH12" s="485">
        <v>0</v>
      </c>
      <c r="AI12" s="485">
        <v>0</v>
      </c>
      <c r="AJ12" s="485">
        <v>0</v>
      </c>
      <c r="AK12" s="485">
        <v>0</v>
      </c>
      <c r="AL12" s="485">
        <v>0</v>
      </c>
      <c r="AM12" s="485">
        <v>0</v>
      </c>
      <c r="AN12" s="485">
        <v>0</v>
      </c>
      <c r="AO12" s="485">
        <v>0</v>
      </c>
      <c r="AP12" s="485">
        <v>0</v>
      </c>
      <c r="AQ12" s="485">
        <v>419.73727755145524</v>
      </c>
      <c r="AR12" s="485">
        <v>510.53509326235752</v>
      </c>
      <c r="AS12" s="485">
        <v>542.49391622834491</v>
      </c>
      <c r="AT12" s="485">
        <v>550.65405655567429</v>
      </c>
      <c r="AU12" s="485">
        <v>676.76250790670724</v>
      </c>
      <c r="AV12" s="485">
        <v>702.29497273711024</v>
      </c>
      <c r="AW12" s="485">
        <v>657.75187912143269</v>
      </c>
      <c r="AX12" s="485">
        <v>750.10060852229071</v>
      </c>
      <c r="AY12" s="485">
        <v>795.16661827953828</v>
      </c>
      <c r="AZ12" s="485">
        <v>498.842069843079</v>
      </c>
      <c r="BA12" s="485">
        <v>729.39774939398376</v>
      </c>
      <c r="BB12" s="485">
        <v>792.17890484431484</v>
      </c>
      <c r="BC12" s="485">
        <v>905.65274986453608</v>
      </c>
      <c r="BD12" s="485">
        <v>905.42833791255498</v>
      </c>
      <c r="BE12" s="485">
        <v>877.79628469786928</v>
      </c>
      <c r="BF12" s="485">
        <v>976.16612431416388</v>
      </c>
      <c r="BG12" s="485">
        <v>1366.0564095890911</v>
      </c>
      <c r="BH12" s="485">
        <v>1658.0177246208302</v>
      </c>
      <c r="BI12" s="485">
        <v>1481.2849611298184</v>
      </c>
      <c r="BJ12" s="485">
        <v>1593.1981701156162</v>
      </c>
      <c r="BK12" s="485">
        <v>1921.9345140855032</v>
      </c>
      <c r="BL12" s="485">
        <v>2249.7021751109423</v>
      </c>
      <c r="BM12" s="485">
        <v>2304.822704415189</v>
      </c>
      <c r="BN12" s="485">
        <v>2384.4167034011898</v>
      </c>
      <c r="BO12" s="485">
        <v>2417.0722044826412</v>
      </c>
      <c r="BP12" s="485">
        <v>2421.4661887350558</v>
      </c>
      <c r="BQ12" s="485">
        <v>2371.7456459158752</v>
      </c>
      <c r="BR12" s="485">
        <v>2362.9497476057186</v>
      </c>
      <c r="BS12" s="485">
        <v>2442.6843830891462</v>
      </c>
      <c r="BT12" s="485">
        <v>2422.3175517661389</v>
      </c>
      <c r="BU12" s="485">
        <v>2460</v>
      </c>
      <c r="BV12" s="485">
        <v>2529.2158635861711</v>
      </c>
      <c r="BW12" s="485">
        <v>2555.6994840049147</v>
      </c>
      <c r="BX12" s="467">
        <v>2565.7935415672196</v>
      </c>
      <c r="BY12" s="467">
        <v>2585.9416586206353</v>
      </c>
      <c r="BZ12" s="468">
        <v>2614.2399004239082</v>
      </c>
    </row>
    <row r="13" spans="1:78" ht="40.15" customHeight="1" x14ac:dyDescent="0.25">
      <c r="A13" s="374"/>
      <c r="B13" s="375" t="s">
        <v>535</v>
      </c>
      <c r="C13" s="376"/>
      <c r="D13" s="365" t="s">
        <v>665</v>
      </c>
      <c r="E13" s="365" t="s">
        <v>666</v>
      </c>
      <c r="F13" s="365" t="s">
        <v>667</v>
      </c>
      <c r="G13" s="365" t="s">
        <v>668</v>
      </c>
      <c r="H13" s="365" t="s">
        <v>669</v>
      </c>
      <c r="I13" s="365" t="s">
        <v>670</v>
      </c>
      <c r="J13" s="365" t="s">
        <v>671</v>
      </c>
      <c r="K13" s="365" t="s">
        <v>672</v>
      </c>
      <c r="L13" s="365" t="s">
        <v>673</v>
      </c>
      <c r="M13" s="365" t="s">
        <v>674</v>
      </c>
      <c r="N13" s="365" t="s">
        <v>675</v>
      </c>
      <c r="O13" s="365" t="s">
        <v>676</v>
      </c>
      <c r="P13" s="365" t="s">
        <v>677</v>
      </c>
      <c r="Q13" s="365" t="s">
        <v>678</v>
      </c>
      <c r="R13" s="365" t="s">
        <v>679</v>
      </c>
      <c r="S13" s="365" t="s">
        <v>680</v>
      </c>
      <c r="T13" s="365" t="s">
        <v>681</v>
      </c>
      <c r="U13" s="365" t="s">
        <v>682</v>
      </c>
      <c r="V13" s="365" t="s">
        <v>683</v>
      </c>
      <c r="W13" s="365" t="s">
        <v>684</v>
      </c>
      <c r="X13" s="365" t="s">
        <v>685</v>
      </c>
      <c r="Y13" s="365" t="s">
        <v>686</v>
      </c>
      <c r="Z13" s="365" t="s">
        <v>687</v>
      </c>
      <c r="AA13" s="365" t="s">
        <v>688</v>
      </c>
      <c r="AB13" s="365" t="s">
        <v>689</v>
      </c>
      <c r="AC13" s="365" t="s">
        <v>690</v>
      </c>
      <c r="AD13" s="365" t="s">
        <v>691</v>
      </c>
      <c r="AE13" s="365" t="s">
        <v>692</v>
      </c>
      <c r="AF13" s="365" t="s">
        <v>693</v>
      </c>
      <c r="AG13" s="365" t="s">
        <v>694</v>
      </c>
      <c r="AH13" s="365" t="s">
        <v>695</v>
      </c>
      <c r="AI13" s="365" t="s">
        <v>696</v>
      </c>
      <c r="AJ13" s="365" t="s">
        <v>697</v>
      </c>
      <c r="AK13" s="365" t="s">
        <v>698</v>
      </c>
      <c r="AL13" s="365" t="s">
        <v>699</v>
      </c>
      <c r="AM13" s="365" t="s">
        <v>700</v>
      </c>
      <c r="AN13" s="365" t="s">
        <v>701</v>
      </c>
      <c r="AO13" s="365" t="s">
        <v>702</v>
      </c>
      <c r="AP13" s="365" t="s">
        <v>703</v>
      </c>
      <c r="AQ13" s="365" t="s">
        <v>704</v>
      </c>
      <c r="AR13" s="365" t="s">
        <v>705</v>
      </c>
      <c r="AS13" s="365" t="s">
        <v>706</v>
      </c>
      <c r="AT13" s="365" t="s">
        <v>707</v>
      </c>
      <c r="AU13" s="365" t="s">
        <v>708</v>
      </c>
      <c r="AV13" s="365" t="s">
        <v>709</v>
      </c>
      <c r="AW13" s="365" t="s">
        <v>710</v>
      </c>
      <c r="AX13" s="365" t="s">
        <v>711</v>
      </c>
      <c r="AY13" s="365" t="s">
        <v>712</v>
      </c>
      <c r="AZ13" s="365" t="s">
        <v>713</v>
      </c>
      <c r="BA13" s="365" t="s">
        <v>714</v>
      </c>
      <c r="BB13" s="365" t="s">
        <v>715</v>
      </c>
      <c r="BC13" s="365" t="s">
        <v>716</v>
      </c>
      <c r="BD13" s="365" t="s">
        <v>717</v>
      </c>
      <c r="BE13" s="365" t="s">
        <v>718</v>
      </c>
      <c r="BF13" s="365" t="s">
        <v>719</v>
      </c>
      <c r="BG13" s="365" t="s">
        <v>720</v>
      </c>
      <c r="BH13" s="365" t="s">
        <v>721</v>
      </c>
      <c r="BI13" s="365" t="s">
        <v>722</v>
      </c>
      <c r="BJ13" s="365" t="s">
        <v>723</v>
      </c>
      <c r="BK13" s="365" t="s">
        <v>724</v>
      </c>
      <c r="BL13" s="365" t="s">
        <v>725</v>
      </c>
      <c r="BM13" s="365" t="s">
        <v>726</v>
      </c>
      <c r="BN13" s="365" t="s">
        <v>727</v>
      </c>
      <c r="BO13" s="365" t="s">
        <v>728</v>
      </c>
      <c r="BP13" s="365" t="s">
        <v>729</v>
      </c>
      <c r="BQ13" s="365" t="s">
        <v>730</v>
      </c>
      <c r="BR13" s="365" t="s">
        <v>731</v>
      </c>
      <c r="BS13" s="365" t="s">
        <v>732</v>
      </c>
      <c r="BT13" s="365" t="s">
        <v>733</v>
      </c>
      <c r="BU13" s="365" t="s">
        <v>734</v>
      </c>
      <c r="BV13" s="365" t="s">
        <v>735</v>
      </c>
      <c r="BW13" s="365" t="s">
        <v>736</v>
      </c>
      <c r="BX13" s="365" t="s">
        <v>737</v>
      </c>
      <c r="BY13" s="365" t="s">
        <v>738</v>
      </c>
      <c r="BZ13" s="366" t="s">
        <v>739</v>
      </c>
    </row>
    <row r="14" spans="1:78" s="230" customFormat="1" ht="25.5" customHeight="1" x14ac:dyDescent="0.25">
      <c r="A14" s="354"/>
      <c r="B14" s="262" t="s">
        <v>158</v>
      </c>
      <c r="C14" s="349"/>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11</v>
      </c>
      <c r="AV14" s="362">
        <v>13</v>
      </c>
      <c r="AW14" s="362">
        <v>12</v>
      </c>
      <c r="AX14" s="362">
        <v>11</v>
      </c>
      <c r="AY14" s="362">
        <v>13</v>
      </c>
      <c r="AZ14" s="362">
        <v>12</v>
      </c>
      <c r="BA14" s="362">
        <v>11</v>
      </c>
      <c r="BB14" s="362">
        <v>13</v>
      </c>
      <c r="BC14" s="362">
        <v>13</v>
      </c>
      <c r="BD14" s="362">
        <v>15.139230769230769</v>
      </c>
      <c r="BE14" s="362">
        <v>17.418846153846154</v>
      </c>
      <c r="BF14" s="362">
        <v>17.029230769230768</v>
      </c>
      <c r="BG14" s="362">
        <v>25.204905660377356</v>
      </c>
      <c r="BH14" s="362">
        <v>28.645</v>
      </c>
      <c r="BI14" s="362">
        <v>30.603846153846153</v>
      </c>
      <c r="BJ14" s="362">
        <v>30.338076923076922</v>
      </c>
      <c r="BK14" s="362">
        <v>44.213076923076919</v>
      </c>
      <c r="BL14" s="362">
        <v>53.721509433962268</v>
      </c>
      <c r="BM14" s="362">
        <v>56.405769230769231</v>
      </c>
      <c r="BN14" s="362">
        <v>54.102692307692308</v>
      </c>
      <c r="BO14" s="362">
        <v>56.785384615384615</v>
      </c>
      <c r="BP14" s="362">
        <v>59.819230769230764</v>
      </c>
      <c r="BQ14" s="362">
        <v>58.393076923076919</v>
      </c>
      <c r="BR14" s="362">
        <v>58.980754716981131</v>
      </c>
      <c r="BS14" s="362">
        <v>61.777307692307694</v>
      </c>
      <c r="BT14" s="362">
        <v>60.534249863833637</v>
      </c>
      <c r="BU14" s="362">
        <v>59.221974054554558</v>
      </c>
      <c r="BV14" s="362">
        <v>60.255289320181582</v>
      </c>
      <c r="BW14" s="362">
        <v>60.551363235988298</v>
      </c>
      <c r="BX14" s="362">
        <v>61.440370961586638</v>
      </c>
      <c r="BY14" s="362">
        <v>61.054621152297429</v>
      </c>
      <c r="BZ14" s="353">
        <v>61.397200309656462</v>
      </c>
    </row>
    <row r="15" spans="1:78" s="303" customFormat="1" ht="34.5" customHeight="1" thickBot="1" x14ac:dyDescent="0.25">
      <c r="A15" s="486"/>
      <c r="B15" s="487" t="s">
        <v>176</v>
      </c>
      <c r="C15" s="486"/>
      <c r="D15" s="488">
        <v>0</v>
      </c>
      <c r="E15" s="488">
        <v>0</v>
      </c>
      <c r="F15" s="488">
        <v>0</v>
      </c>
      <c r="G15" s="488">
        <v>0</v>
      </c>
      <c r="H15" s="488">
        <v>0</v>
      </c>
      <c r="I15" s="488">
        <v>0</v>
      </c>
      <c r="J15" s="488">
        <v>0</v>
      </c>
      <c r="K15" s="488">
        <v>0</v>
      </c>
      <c r="L15" s="488">
        <v>0</v>
      </c>
      <c r="M15" s="488">
        <v>0</v>
      </c>
      <c r="N15" s="488">
        <v>0</v>
      </c>
      <c r="O15" s="488">
        <v>0</v>
      </c>
      <c r="P15" s="488">
        <v>0</v>
      </c>
      <c r="Q15" s="488">
        <v>0</v>
      </c>
      <c r="R15" s="488">
        <v>0</v>
      </c>
      <c r="S15" s="488">
        <v>0</v>
      </c>
      <c r="T15" s="488">
        <v>0</v>
      </c>
      <c r="U15" s="488">
        <v>0</v>
      </c>
      <c r="V15" s="488">
        <v>0</v>
      </c>
      <c r="W15" s="488">
        <v>0</v>
      </c>
      <c r="X15" s="488">
        <v>0</v>
      </c>
      <c r="Y15" s="488">
        <v>0</v>
      </c>
      <c r="Z15" s="488">
        <v>0</v>
      </c>
      <c r="AA15" s="488">
        <v>0</v>
      </c>
      <c r="AB15" s="488">
        <v>0</v>
      </c>
      <c r="AC15" s="488">
        <v>0</v>
      </c>
      <c r="AD15" s="488">
        <v>0</v>
      </c>
      <c r="AE15" s="488">
        <v>0</v>
      </c>
      <c r="AF15" s="488">
        <v>0</v>
      </c>
      <c r="AG15" s="488">
        <v>0</v>
      </c>
      <c r="AH15" s="488">
        <v>0</v>
      </c>
      <c r="AI15" s="488">
        <v>0</v>
      </c>
      <c r="AJ15" s="488">
        <v>0</v>
      </c>
      <c r="AK15" s="488">
        <v>0</v>
      </c>
      <c r="AL15" s="488">
        <v>0</v>
      </c>
      <c r="AM15" s="488">
        <v>0</v>
      </c>
      <c r="AN15" s="488">
        <v>0</v>
      </c>
      <c r="AO15" s="488">
        <v>0</v>
      </c>
      <c r="AP15" s="488">
        <v>0</v>
      </c>
      <c r="AQ15" s="488">
        <v>0</v>
      </c>
      <c r="AR15" s="488">
        <v>0</v>
      </c>
      <c r="AS15" s="488">
        <v>0</v>
      </c>
      <c r="AT15" s="488">
        <v>0</v>
      </c>
      <c r="AU15" s="488">
        <v>0</v>
      </c>
      <c r="AV15" s="488">
        <v>0</v>
      </c>
      <c r="AW15" s="488">
        <v>0</v>
      </c>
      <c r="AX15" s="488">
        <v>0</v>
      </c>
      <c r="AY15" s="488">
        <v>0</v>
      </c>
      <c r="AZ15" s="488">
        <v>0</v>
      </c>
      <c r="BA15" s="488">
        <v>0</v>
      </c>
      <c r="BB15" s="488">
        <v>0</v>
      </c>
      <c r="BC15" s="488">
        <v>0</v>
      </c>
      <c r="BD15" s="488">
        <v>79.963438946244224</v>
      </c>
      <c r="BE15" s="488">
        <v>81.949019621525125</v>
      </c>
      <c r="BF15" s="488">
        <v>86.248690556788432</v>
      </c>
      <c r="BG15" s="488">
        <v>103.8075813609468</v>
      </c>
      <c r="BH15" s="488">
        <v>136.6</v>
      </c>
      <c r="BI15" s="488">
        <v>153.55539940828405</v>
      </c>
      <c r="BJ15" s="488">
        <v>154.45433017498706</v>
      </c>
      <c r="BK15" s="488">
        <v>197.42666361040384</v>
      </c>
      <c r="BL15" s="488">
        <v>247.94967808295772</v>
      </c>
      <c r="BM15" s="488">
        <v>251.65849065226553</v>
      </c>
      <c r="BN15" s="488">
        <v>272.41200504741846</v>
      </c>
      <c r="BO15" s="488">
        <v>269.95288739358801</v>
      </c>
      <c r="BP15" s="488">
        <v>277.7271206232042</v>
      </c>
      <c r="BQ15" s="488">
        <v>273.33519627502619</v>
      </c>
      <c r="BR15" s="488">
        <v>265.07526149947313</v>
      </c>
      <c r="BS15" s="488">
        <v>269</v>
      </c>
      <c r="BT15" s="488">
        <v>264.31448894599799</v>
      </c>
      <c r="BU15" s="488">
        <v>267.37596985190601</v>
      </c>
      <c r="BV15" s="488">
        <v>271.16305060600786</v>
      </c>
      <c r="BW15" s="488">
        <v>270.80361257540221</v>
      </c>
      <c r="BX15" s="488">
        <v>271.22776897266067</v>
      </c>
      <c r="BY15" s="488">
        <v>271.77129115318002</v>
      </c>
      <c r="BZ15" s="489">
        <v>270.69340899897509</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4"/>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350" customWidth="1"/>
    <col min="76" max="78" width="12.7109375" style="305" customWidth="1"/>
    <col min="79" max="16384" width="9.140625" style="305"/>
  </cols>
  <sheetData>
    <row r="1" spans="1:78" s="303" customFormat="1" ht="25.15" customHeight="1" thickBot="1" x14ac:dyDescent="0.25">
      <c r="A1" s="37" t="s">
        <v>40</v>
      </c>
      <c r="B1" s="38" t="s">
        <v>76</v>
      </c>
      <c r="C1" s="9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2"/>
      <c r="BW1" s="302"/>
      <c r="BX1" s="302"/>
    </row>
    <row r="2" spans="1:78" ht="15.75" customHeight="1" x14ac:dyDescent="0.25">
      <c r="A2" s="41" t="s">
        <v>587</v>
      </c>
      <c r="B2" s="17" t="s">
        <v>536</v>
      </c>
      <c r="C2" s="17"/>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6.25" customHeight="1" x14ac:dyDescent="0.25">
      <c r="A4" s="351"/>
      <c r="B4" s="317" t="s">
        <v>93</v>
      </c>
      <c r="C4" s="89"/>
      <c r="D4" s="352">
        <f t="shared" ref="D4:BM4" si="0">SUM(D5:D7)</f>
        <v>0</v>
      </c>
      <c r="E4" s="352">
        <f t="shared" si="0"/>
        <v>0</v>
      </c>
      <c r="F4" s="352">
        <f t="shared" si="0"/>
        <v>0</v>
      </c>
      <c r="G4" s="352">
        <f t="shared" si="0"/>
        <v>0</v>
      </c>
      <c r="H4" s="352">
        <f t="shared" si="0"/>
        <v>0</v>
      </c>
      <c r="I4" s="352">
        <f t="shared" si="0"/>
        <v>0</v>
      </c>
      <c r="J4" s="352">
        <f t="shared" si="0"/>
        <v>0</v>
      </c>
      <c r="K4" s="352">
        <f t="shared" si="0"/>
        <v>0</v>
      </c>
      <c r="L4" s="352">
        <f t="shared" si="0"/>
        <v>0</v>
      </c>
      <c r="M4" s="352">
        <f t="shared" si="0"/>
        <v>0</v>
      </c>
      <c r="N4" s="352">
        <f t="shared" si="0"/>
        <v>0</v>
      </c>
      <c r="O4" s="352">
        <f t="shared" si="0"/>
        <v>0</v>
      </c>
      <c r="P4" s="352">
        <f t="shared" si="0"/>
        <v>0</v>
      </c>
      <c r="Q4" s="352">
        <f t="shared" si="0"/>
        <v>0</v>
      </c>
      <c r="R4" s="352">
        <f t="shared" si="0"/>
        <v>0</v>
      </c>
      <c r="S4" s="352">
        <f t="shared" si="0"/>
        <v>0</v>
      </c>
      <c r="T4" s="352">
        <f t="shared" si="0"/>
        <v>0</v>
      </c>
      <c r="U4" s="352">
        <f t="shared" si="0"/>
        <v>0</v>
      </c>
      <c r="V4" s="352">
        <f t="shared" si="0"/>
        <v>0</v>
      </c>
      <c r="W4" s="352">
        <f t="shared" si="0"/>
        <v>0</v>
      </c>
      <c r="X4" s="352">
        <f t="shared" si="0"/>
        <v>0</v>
      </c>
      <c r="Y4" s="352">
        <f t="shared" si="0"/>
        <v>0</v>
      </c>
      <c r="Z4" s="352">
        <f t="shared" si="0"/>
        <v>0</v>
      </c>
      <c r="AA4" s="352">
        <f t="shared" si="0"/>
        <v>0</v>
      </c>
      <c r="AB4" s="352">
        <f t="shared" si="0"/>
        <v>0</v>
      </c>
      <c r="AC4" s="352">
        <f t="shared" si="0"/>
        <v>0</v>
      </c>
      <c r="AD4" s="352">
        <f t="shared" si="0"/>
        <v>0</v>
      </c>
      <c r="AE4" s="352">
        <f t="shared" si="0"/>
        <v>0</v>
      </c>
      <c r="AF4" s="352">
        <f t="shared" si="0"/>
        <v>0</v>
      </c>
      <c r="AG4" s="352">
        <f t="shared" si="0"/>
        <v>0</v>
      </c>
      <c r="AH4" s="352">
        <f t="shared" si="0"/>
        <v>0</v>
      </c>
      <c r="AI4" s="352">
        <f t="shared" si="0"/>
        <v>0</v>
      </c>
      <c r="AJ4" s="352">
        <f t="shared" si="0"/>
        <v>0</v>
      </c>
      <c r="AK4" s="352">
        <f t="shared" si="0"/>
        <v>0</v>
      </c>
      <c r="AL4" s="352">
        <f t="shared" si="0"/>
        <v>0</v>
      </c>
      <c r="AM4" s="352">
        <f t="shared" si="0"/>
        <v>0</v>
      </c>
      <c r="AN4" s="352">
        <f t="shared" si="0"/>
        <v>0</v>
      </c>
      <c r="AO4" s="352">
        <f t="shared" si="0"/>
        <v>0</v>
      </c>
      <c r="AP4" s="352">
        <f t="shared" si="0"/>
        <v>0</v>
      </c>
      <c r="AQ4" s="352">
        <f t="shared" si="0"/>
        <v>0</v>
      </c>
      <c r="AR4" s="352">
        <f t="shared" si="0"/>
        <v>0</v>
      </c>
      <c r="AS4" s="352">
        <f t="shared" si="0"/>
        <v>0</v>
      </c>
      <c r="AT4" s="352">
        <f t="shared" si="0"/>
        <v>0</v>
      </c>
      <c r="AU4" s="352">
        <f t="shared" si="0"/>
        <v>0</v>
      </c>
      <c r="AV4" s="352">
        <f t="shared" si="0"/>
        <v>0</v>
      </c>
      <c r="AW4" s="352">
        <f t="shared" si="0"/>
        <v>0</v>
      </c>
      <c r="AX4" s="352">
        <f t="shared" si="0"/>
        <v>0</v>
      </c>
      <c r="AY4" s="352">
        <f t="shared" si="0"/>
        <v>0</v>
      </c>
      <c r="AZ4" s="352">
        <f t="shared" si="0"/>
        <v>0</v>
      </c>
      <c r="BA4" s="352">
        <f t="shared" si="0"/>
        <v>0</v>
      </c>
      <c r="BB4" s="352">
        <f t="shared" si="0"/>
        <v>0</v>
      </c>
      <c r="BC4" s="352">
        <f t="shared" si="0"/>
        <v>0.56699999999999995</v>
      </c>
      <c r="BD4" s="352">
        <f t="shared" si="0"/>
        <v>42.750999999999998</v>
      </c>
      <c r="BE4" s="352">
        <f t="shared" si="0"/>
        <v>82</v>
      </c>
      <c r="BF4" s="352">
        <f t="shared" si="0"/>
        <v>180.13019312</v>
      </c>
      <c r="BG4" s="352">
        <f t="shared" si="0"/>
        <v>139.34738139999999</v>
      </c>
      <c r="BH4" s="352">
        <f t="shared" si="0"/>
        <v>87.293999999999997</v>
      </c>
      <c r="BI4" s="352">
        <f t="shared" si="0"/>
        <v>71.74855457999999</v>
      </c>
      <c r="BJ4" s="352">
        <f t="shared" si="0"/>
        <v>86.415832980000019</v>
      </c>
      <c r="BK4" s="352">
        <f t="shared" si="0"/>
        <v>109.97339909</v>
      </c>
      <c r="BL4" s="352">
        <f t="shared" si="0"/>
        <v>112.23410000000001</v>
      </c>
      <c r="BM4" s="352">
        <f t="shared" si="0"/>
        <v>115.10395912999999</v>
      </c>
      <c r="BN4" s="352">
        <v>138.13980000000001</v>
      </c>
      <c r="BO4" s="352">
        <v>47.019696670000002</v>
      </c>
      <c r="BP4" s="352">
        <v>1.39356865</v>
      </c>
      <c r="BQ4" s="352">
        <v>0.86930000000000007</v>
      </c>
      <c r="BR4" s="352">
        <v>0.41239731999999996</v>
      </c>
      <c r="BS4" s="352">
        <v>9.3574790000000005E-2</v>
      </c>
      <c r="BT4" s="352">
        <v>0.16022543999999994</v>
      </c>
      <c r="BU4" s="352">
        <v>0.16022543999999994</v>
      </c>
      <c r="BV4" s="352">
        <v>0.16022543999999994</v>
      </c>
      <c r="BW4" s="352">
        <v>0.16022543999999994</v>
      </c>
      <c r="BX4" s="362">
        <v>0.16022543999999994</v>
      </c>
      <c r="BY4" s="362">
        <v>0.16022543999999997</v>
      </c>
      <c r="BZ4" s="353">
        <v>0.16022543999999997</v>
      </c>
    </row>
    <row r="5" spans="1:78" x14ac:dyDescent="0.2">
      <c r="B5" s="321" t="s">
        <v>537</v>
      </c>
      <c r="C5" s="321"/>
      <c r="D5" s="355">
        <v>0</v>
      </c>
      <c r="E5" s="355">
        <v>0</v>
      </c>
      <c r="F5" s="355">
        <v>0</v>
      </c>
      <c r="G5" s="355">
        <v>0</v>
      </c>
      <c r="H5" s="355">
        <v>0</v>
      </c>
      <c r="I5" s="355">
        <v>0</v>
      </c>
      <c r="J5" s="355">
        <v>0</v>
      </c>
      <c r="K5" s="355">
        <v>0</v>
      </c>
      <c r="L5" s="355">
        <v>0</v>
      </c>
      <c r="M5" s="355">
        <v>0</v>
      </c>
      <c r="N5" s="355">
        <v>0</v>
      </c>
      <c r="O5" s="355">
        <v>0</v>
      </c>
      <c r="P5" s="355">
        <v>0</v>
      </c>
      <c r="Q5" s="355">
        <v>0</v>
      </c>
      <c r="R5" s="355">
        <v>0</v>
      </c>
      <c r="S5" s="355">
        <v>0</v>
      </c>
      <c r="T5" s="355">
        <v>0</v>
      </c>
      <c r="U5" s="355">
        <v>0</v>
      </c>
      <c r="V5" s="355">
        <v>0</v>
      </c>
      <c r="W5" s="355">
        <v>0</v>
      </c>
      <c r="X5" s="355">
        <v>0</v>
      </c>
      <c r="Y5" s="355">
        <v>0</v>
      </c>
      <c r="Z5" s="355">
        <v>0</v>
      </c>
      <c r="AA5" s="355">
        <v>0</v>
      </c>
      <c r="AB5" s="355">
        <v>0</v>
      </c>
      <c r="AC5" s="355">
        <v>0</v>
      </c>
      <c r="AD5" s="355">
        <v>0</v>
      </c>
      <c r="AE5" s="355">
        <v>0</v>
      </c>
      <c r="AF5" s="355">
        <v>0</v>
      </c>
      <c r="AG5" s="355">
        <v>0</v>
      </c>
      <c r="AH5" s="355">
        <v>0</v>
      </c>
      <c r="AI5" s="355">
        <v>0</v>
      </c>
      <c r="AJ5" s="355">
        <v>0</v>
      </c>
      <c r="AK5" s="355">
        <v>0</v>
      </c>
      <c r="AL5" s="355">
        <v>0</v>
      </c>
      <c r="AM5" s="355">
        <v>0</v>
      </c>
      <c r="AN5" s="355">
        <v>0</v>
      </c>
      <c r="AO5" s="355">
        <v>0</v>
      </c>
      <c r="AP5" s="355">
        <v>0</v>
      </c>
      <c r="AQ5" s="355">
        <v>0</v>
      </c>
      <c r="AR5" s="355">
        <v>0</v>
      </c>
      <c r="AS5" s="355">
        <v>0</v>
      </c>
      <c r="AT5" s="355">
        <v>0</v>
      </c>
      <c r="AU5" s="355">
        <v>0</v>
      </c>
      <c r="AV5" s="355">
        <v>0</v>
      </c>
      <c r="AW5" s="355">
        <v>0</v>
      </c>
      <c r="AX5" s="355">
        <v>0</v>
      </c>
      <c r="AY5" s="355">
        <v>0</v>
      </c>
      <c r="AZ5" s="355">
        <v>0</v>
      </c>
      <c r="BA5" s="355">
        <v>0</v>
      </c>
      <c r="BB5" s="355">
        <v>0</v>
      </c>
      <c r="BC5" s="355">
        <v>0.56699999999999995</v>
      </c>
      <c r="BD5" s="355">
        <v>42.750999999999998</v>
      </c>
      <c r="BE5" s="355">
        <v>82</v>
      </c>
      <c r="BF5" s="355">
        <v>98</v>
      </c>
      <c r="BG5" s="355">
        <v>38.191000000000003</v>
      </c>
      <c r="BH5" s="355">
        <v>0</v>
      </c>
      <c r="BI5" s="355">
        <v>0</v>
      </c>
      <c r="BJ5" s="355">
        <v>0</v>
      </c>
      <c r="BK5" s="355">
        <v>0</v>
      </c>
      <c r="BL5" s="355">
        <v>0</v>
      </c>
      <c r="BM5" s="355">
        <v>0</v>
      </c>
      <c r="BN5" s="355">
        <v>0</v>
      </c>
      <c r="BO5" s="355">
        <v>0</v>
      </c>
      <c r="BP5" s="355">
        <v>0</v>
      </c>
      <c r="BQ5" s="355">
        <v>0</v>
      </c>
      <c r="BR5" s="355">
        <v>0</v>
      </c>
      <c r="BS5" s="355">
        <v>0</v>
      </c>
      <c r="BT5" s="355">
        <v>0</v>
      </c>
      <c r="BU5" s="355">
        <v>0</v>
      </c>
      <c r="BV5" s="355">
        <v>0</v>
      </c>
      <c r="BW5" s="355">
        <v>0</v>
      </c>
      <c r="BX5" s="363">
        <v>0</v>
      </c>
      <c r="BY5" s="363">
        <v>0</v>
      </c>
      <c r="BZ5" s="356">
        <v>0</v>
      </c>
    </row>
    <row r="6" spans="1:78" x14ac:dyDescent="0.2">
      <c r="B6" s="321" t="s">
        <v>538</v>
      </c>
      <c r="C6" s="321"/>
      <c r="D6" s="355">
        <v>0</v>
      </c>
      <c r="E6" s="355">
        <v>0</v>
      </c>
      <c r="F6" s="355">
        <v>0</v>
      </c>
      <c r="G6" s="355">
        <v>0</v>
      </c>
      <c r="H6" s="355">
        <v>0</v>
      </c>
      <c r="I6" s="355">
        <v>0</v>
      </c>
      <c r="J6" s="355">
        <v>0</v>
      </c>
      <c r="K6" s="355">
        <v>0</v>
      </c>
      <c r="L6" s="355">
        <v>0</v>
      </c>
      <c r="M6" s="355">
        <v>0</v>
      </c>
      <c r="N6" s="355">
        <v>0</v>
      </c>
      <c r="O6" s="355">
        <v>0</v>
      </c>
      <c r="P6" s="355">
        <v>0</v>
      </c>
      <c r="Q6" s="355">
        <v>0</v>
      </c>
      <c r="R6" s="355">
        <v>0</v>
      </c>
      <c r="S6" s="355">
        <v>0</v>
      </c>
      <c r="T6" s="355">
        <v>0</v>
      </c>
      <c r="U6" s="355">
        <v>0</v>
      </c>
      <c r="V6" s="355">
        <v>0</v>
      </c>
      <c r="W6" s="355">
        <v>0</v>
      </c>
      <c r="X6" s="355">
        <v>0</v>
      </c>
      <c r="Y6" s="355">
        <v>0</v>
      </c>
      <c r="Z6" s="355">
        <v>0</v>
      </c>
      <c r="AA6" s="355">
        <v>0</v>
      </c>
      <c r="AB6" s="355">
        <v>0</v>
      </c>
      <c r="AC6" s="355">
        <v>0</v>
      </c>
      <c r="AD6" s="355">
        <v>0</v>
      </c>
      <c r="AE6" s="355">
        <v>0</v>
      </c>
      <c r="AF6" s="355">
        <v>0</v>
      </c>
      <c r="AG6" s="355">
        <v>0</v>
      </c>
      <c r="AH6" s="355">
        <v>0</v>
      </c>
      <c r="AI6" s="355">
        <v>0</v>
      </c>
      <c r="AJ6" s="355">
        <v>0</v>
      </c>
      <c r="AK6" s="355">
        <v>0</v>
      </c>
      <c r="AL6" s="355">
        <v>0</v>
      </c>
      <c r="AM6" s="355">
        <v>0</v>
      </c>
      <c r="AN6" s="355">
        <v>0</v>
      </c>
      <c r="AO6" s="355">
        <v>0</v>
      </c>
      <c r="AP6" s="355">
        <v>0</v>
      </c>
      <c r="AQ6" s="355">
        <v>0</v>
      </c>
      <c r="AR6" s="355">
        <v>0</v>
      </c>
      <c r="AS6" s="355">
        <v>0</v>
      </c>
      <c r="AT6" s="355">
        <v>0</v>
      </c>
      <c r="AU6" s="355">
        <v>0</v>
      </c>
      <c r="AV6" s="355">
        <v>0</v>
      </c>
      <c r="AW6" s="355">
        <v>0</v>
      </c>
      <c r="AX6" s="355">
        <v>0</v>
      </c>
      <c r="AY6" s="355">
        <v>0</v>
      </c>
      <c r="AZ6" s="355">
        <v>0</v>
      </c>
      <c r="BA6" s="355">
        <v>0</v>
      </c>
      <c r="BB6" s="355">
        <v>0</v>
      </c>
      <c r="BC6" s="355">
        <v>0</v>
      </c>
      <c r="BD6" s="355">
        <v>0</v>
      </c>
      <c r="BE6" s="355">
        <v>0</v>
      </c>
      <c r="BF6" s="355">
        <v>36.808193120000006</v>
      </c>
      <c r="BG6" s="355">
        <v>50.326735474721751</v>
      </c>
      <c r="BH6" s="355">
        <v>43.058999999999997</v>
      </c>
      <c r="BI6" s="355">
        <v>35.448</v>
      </c>
      <c r="BJ6" s="355">
        <v>41.220999999999997</v>
      </c>
      <c r="BK6" s="355">
        <v>54.17288955082573</v>
      </c>
      <c r="BL6" s="355">
        <v>55.08764418804401</v>
      </c>
      <c r="BM6" s="355">
        <v>78.992913128431368</v>
      </c>
      <c r="BN6" s="355">
        <v>0</v>
      </c>
      <c r="BO6" s="355">
        <v>0</v>
      </c>
      <c r="BP6" s="355">
        <v>0</v>
      </c>
      <c r="BQ6" s="355">
        <v>0</v>
      </c>
      <c r="BR6" s="355">
        <v>0</v>
      </c>
      <c r="BS6" s="355">
        <v>0</v>
      </c>
      <c r="BT6" s="355">
        <v>0</v>
      </c>
      <c r="BU6" s="355">
        <v>0</v>
      </c>
      <c r="BV6" s="355">
        <v>0</v>
      </c>
      <c r="BW6" s="355">
        <v>0</v>
      </c>
      <c r="BX6" s="363">
        <v>0</v>
      </c>
      <c r="BY6" s="363">
        <v>0</v>
      </c>
      <c r="BZ6" s="356">
        <v>0</v>
      </c>
    </row>
    <row r="7" spans="1:78" s="329" customFormat="1" ht="26.25" customHeight="1" thickBot="1" x14ac:dyDescent="0.25">
      <c r="B7" s="490" t="s">
        <v>539</v>
      </c>
      <c r="C7" s="413"/>
      <c r="D7" s="358">
        <v>0</v>
      </c>
      <c r="E7" s="358">
        <v>0</v>
      </c>
      <c r="F7" s="358">
        <v>0</v>
      </c>
      <c r="G7" s="358">
        <v>0</v>
      </c>
      <c r="H7" s="358">
        <v>0</v>
      </c>
      <c r="I7" s="358">
        <v>0</v>
      </c>
      <c r="J7" s="358">
        <v>0</v>
      </c>
      <c r="K7" s="358">
        <v>0</v>
      </c>
      <c r="L7" s="358">
        <v>0</v>
      </c>
      <c r="M7" s="358">
        <v>0</v>
      </c>
      <c r="N7" s="358">
        <v>0</v>
      </c>
      <c r="O7" s="358">
        <v>0</v>
      </c>
      <c r="P7" s="358">
        <v>0</v>
      </c>
      <c r="Q7" s="358">
        <v>0</v>
      </c>
      <c r="R7" s="358">
        <v>0</v>
      </c>
      <c r="S7" s="358">
        <v>0</v>
      </c>
      <c r="T7" s="358">
        <v>0</v>
      </c>
      <c r="U7" s="358">
        <v>0</v>
      </c>
      <c r="V7" s="358">
        <v>0</v>
      </c>
      <c r="W7" s="358">
        <v>0</v>
      </c>
      <c r="X7" s="358">
        <v>0</v>
      </c>
      <c r="Y7" s="358">
        <v>0</v>
      </c>
      <c r="Z7" s="358">
        <v>0</v>
      </c>
      <c r="AA7" s="358">
        <v>0</v>
      </c>
      <c r="AB7" s="358">
        <v>0</v>
      </c>
      <c r="AC7" s="358">
        <v>0</v>
      </c>
      <c r="AD7" s="358">
        <v>0</v>
      </c>
      <c r="AE7" s="358">
        <v>0</v>
      </c>
      <c r="AF7" s="358">
        <v>0</v>
      </c>
      <c r="AG7" s="358">
        <v>0</v>
      </c>
      <c r="AH7" s="358">
        <v>0</v>
      </c>
      <c r="AI7" s="358">
        <v>0</v>
      </c>
      <c r="AJ7" s="358">
        <v>0</v>
      </c>
      <c r="AK7" s="358">
        <v>0</v>
      </c>
      <c r="AL7" s="358">
        <v>0</v>
      </c>
      <c r="AM7" s="358">
        <v>0</v>
      </c>
      <c r="AN7" s="358">
        <v>0</v>
      </c>
      <c r="AO7" s="358">
        <v>0</v>
      </c>
      <c r="AP7" s="358">
        <v>0</v>
      </c>
      <c r="AQ7" s="358">
        <v>0</v>
      </c>
      <c r="AR7" s="358">
        <v>0</v>
      </c>
      <c r="AS7" s="358">
        <v>0</v>
      </c>
      <c r="AT7" s="358">
        <v>0</v>
      </c>
      <c r="AU7" s="358">
        <v>0</v>
      </c>
      <c r="AV7" s="358">
        <v>0</v>
      </c>
      <c r="AW7" s="358">
        <v>0</v>
      </c>
      <c r="AX7" s="358">
        <v>0</v>
      </c>
      <c r="AY7" s="358">
        <v>0</v>
      </c>
      <c r="AZ7" s="358">
        <v>0</v>
      </c>
      <c r="BA7" s="358">
        <v>0</v>
      </c>
      <c r="BB7" s="358">
        <v>0</v>
      </c>
      <c r="BC7" s="358">
        <v>0</v>
      </c>
      <c r="BD7" s="358">
        <v>0</v>
      </c>
      <c r="BE7" s="358">
        <v>0</v>
      </c>
      <c r="BF7" s="358">
        <v>45.322000000000003</v>
      </c>
      <c r="BG7" s="358">
        <v>50.829645925278243</v>
      </c>
      <c r="BH7" s="358">
        <v>44.234999999999999</v>
      </c>
      <c r="BI7" s="358">
        <v>36.300554579999996</v>
      </c>
      <c r="BJ7" s="358">
        <v>45.194832980000022</v>
      </c>
      <c r="BK7" s="358">
        <v>55.800509539174271</v>
      </c>
      <c r="BL7" s="358">
        <v>57.146455811955995</v>
      </c>
      <c r="BM7" s="358">
        <v>36.111046001568631</v>
      </c>
      <c r="BN7" s="358">
        <v>0</v>
      </c>
      <c r="BO7" s="358">
        <v>0</v>
      </c>
      <c r="BP7" s="358">
        <v>0</v>
      </c>
      <c r="BQ7" s="358">
        <v>0</v>
      </c>
      <c r="BR7" s="358">
        <v>0</v>
      </c>
      <c r="BS7" s="358">
        <v>0</v>
      </c>
      <c r="BT7" s="358">
        <v>0</v>
      </c>
      <c r="BU7" s="358">
        <v>0</v>
      </c>
      <c r="BV7" s="358">
        <v>0</v>
      </c>
      <c r="BW7" s="358">
        <v>0</v>
      </c>
      <c r="BX7" s="358">
        <v>0</v>
      </c>
      <c r="BY7" s="358">
        <v>0</v>
      </c>
      <c r="BZ7" s="359">
        <v>0</v>
      </c>
    </row>
    <row r="8" spans="1:78" ht="26.25" customHeight="1" x14ac:dyDescent="0.25">
      <c r="A8" s="337"/>
      <c r="B8" s="17" t="s">
        <v>536</v>
      </c>
      <c r="C8" s="17"/>
      <c r="D8" s="43" t="s">
        <v>618</v>
      </c>
      <c r="E8" s="43" t="s">
        <v>619</v>
      </c>
      <c r="F8" s="43" t="s">
        <v>620</v>
      </c>
      <c r="G8" s="43" t="s">
        <v>621</v>
      </c>
      <c r="H8" s="43" t="s">
        <v>622</v>
      </c>
      <c r="I8" s="43" t="s">
        <v>623</v>
      </c>
      <c r="J8" s="43" t="s">
        <v>624</v>
      </c>
      <c r="K8" s="43" t="s">
        <v>625</v>
      </c>
      <c r="L8" s="43" t="s">
        <v>626</v>
      </c>
      <c r="M8" s="43" t="s">
        <v>627</v>
      </c>
      <c r="N8" s="43" t="s">
        <v>628</v>
      </c>
      <c r="O8" s="43" t="s">
        <v>629</v>
      </c>
      <c r="P8" s="43" t="s">
        <v>630</v>
      </c>
      <c r="Q8" s="43" t="s">
        <v>631</v>
      </c>
      <c r="R8" s="43" t="s">
        <v>632</v>
      </c>
      <c r="S8" s="43" t="s">
        <v>633</v>
      </c>
      <c r="T8" s="43" t="s">
        <v>634</v>
      </c>
      <c r="U8" s="43" t="s">
        <v>635</v>
      </c>
      <c r="V8" s="43" t="s">
        <v>636</v>
      </c>
      <c r="W8" s="43" t="s">
        <v>637</v>
      </c>
      <c r="X8" s="43" t="s">
        <v>638</v>
      </c>
      <c r="Y8" s="43" t="s">
        <v>639</v>
      </c>
      <c r="Z8" s="43" t="s">
        <v>640</v>
      </c>
      <c r="AA8" s="43" t="s">
        <v>641</v>
      </c>
      <c r="AB8" s="43" t="s">
        <v>642</v>
      </c>
      <c r="AC8" s="43" t="s">
        <v>643</v>
      </c>
      <c r="AD8" s="43" t="s">
        <v>644</v>
      </c>
      <c r="AE8" s="43" t="s">
        <v>645</v>
      </c>
      <c r="AF8" s="43" t="s">
        <v>646</v>
      </c>
      <c r="AG8" s="43" t="s">
        <v>647</v>
      </c>
      <c r="AH8" s="43" t="s">
        <v>648</v>
      </c>
      <c r="AI8" s="43" t="s">
        <v>649</v>
      </c>
      <c r="AJ8" s="43" t="s">
        <v>650</v>
      </c>
      <c r="AK8" s="43" t="s">
        <v>651</v>
      </c>
      <c r="AL8" s="43" t="s">
        <v>652</v>
      </c>
      <c r="AM8" s="43" t="s">
        <v>653</v>
      </c>
      <c r="AN8" s="43" t="s">
        <v>654</v>
      </c>
      <c r="AO8" s="43" t="s">
        <v>655</v>
      </c>
      <c r="AP8" s="43" t="s">
        <v>656</v>
      </c>
      <c r="AQ8" s="43" t="s">
        <v>657</v>
      </c>
      <c r="AR8" s="43" t="s">
        <v>658</v>
      </c>
      <c r="AS8" s="43" t="s">
        <v>659</v>
      </c>
      <c r="AT8" s="43" t="s">
        <v>660</v>
      </c>
      <c r="AU8" s="43" t="s">
        <v>661</v>
      </c>
      <c r="AV8" s="43" t="s">
        <v>662</v>
      </c>
      <c r="AW8" s="43" t="s">
        <v>663</v>
      </c>
      <c r="AX8" s="43" t="s">
        <v>664</v>
      </c>
      <c r="AY8" s="43" t="s">
        <v>588</v>
      </c>
      <c r="AZ8" s="43" t="s">
        <v>589</v>
      </c>
      <c r="BA8" s="43" t="s">
        <v>590</v>
      </c>
      <c r="BB8" s="43" t="s">
        <v>591</v>
      </c>
      <c r="BC8" s="43" t="s">
        <v>592</v>
      </c>
      <c r="BD8" s="43" t="s">
        <v>593</v>
      </c>
      <c r="BE8" s="43" t="s">
        <v>594</v>
      </c>
      <c r="BF8" s="43" t="s">
        <v>595</v>
      </c>
      <c r="BG8" s="43" t="s">
        <v>596</v>
      </c>
      <c r="BH8" s="43" t="s">
        <v>597</v>
      </c>
      <c r="BI8" s="43" t="s">
        <v>598</v>
      </c>
      <c r="BJ8" s="43" t="s">
        <v>599</v>
      </c>
      <c r="BK8" s="43" t="s">
        <v>600</v>
      </c>
      <c r="BL8" s="43" t="s">
        <v>601</v>
      </c>
      <c r="BM8" s="43" t="s">
        <v>602</v>
      </c>
      <c r="BN8" s="43" t="s">
        <v>603</v>
      </c>
      <c r="BO8" s="43" t="s">
        <v>604</v>
      </c>
      <c r="BP8" s="43" t="s">
        <v>605</v>
      </c>
      <c r="BQ8" s="43" t="s">
        <v>606</v>
      </c>
      <c r="BR8" s="43" t="s">
        <v>607</v>
      </c>
      <c r="BS8" s="43" t="s">
        <v>608</v>
      </c>
      <c r="BT8" s="43" t="s">
        <v>609</v>
      </c>
      <c r="BU8" s="43" t="s">
        <v>610</v>
      </c>
      <c r="BV8" s="43" t="s">
        <v>611</v>
      </c>
      <c r="BW8" s="43" t="s">
        <v>612</v>
      </c>
      <c r="BX8" s="43" t="s">
        <v>613</v>
      </c>
      <c r="BY8" s="43" t="s">
        <v>614</v>
      </c>
      <c r="BZ8" s="44" t="s">
        <v>615</v>
      </c>
    </row>
    <row r="9" spans="1:78" ht="15.75" x14ac:dyDescent="0.25">
      <c r="A9" s="337"/>
      <c r="B9" s="360" t="s">
        <v>225</v>
      </c>
      <c r="C9" s="361"/>
      <c r="D9" s="277" t="s">
        <v>616</v>
      </c>
      <c r="E9" s="277" t="s">
        <v>616</v>
      </c>
      <c r="F9" s="277" t="s">
        <v>616</v>
      </c>
      <c r="G9" s="277" t="s">
        <v>616</v>
      </c>
      <c r="H9" s="277" t="s">
        <v>616</v>
      </c>
      <c r="I9" s="277" t="s">
        <v>616</v>
      </c>
      <c r="J9" s="277" t="s">
        <v>616</v>
      </c>
      <c r="K9" s="277" t="s">
        <v>616</v>
      </c>
      <c r="L9" s="277" t="s">
        <v>616</v>
      </c>
      <c r="M9" s="277" t="s">
        <v>616</v>
      </c>
      <c r="N9" s="277" t="s">
        <v>616</v>
      </c>
      <c r="O9" s="277" t="s">
        <v>616</v>
      </c>
      <c r="P9" s="277" t="s">
        <v>616</v>
      </c>
      <c r="Q9" s="277" t="s">
        <v>616</v>
      </c>
      <c r="R9" s="277" t="s">
        <v>616</v>
      </c>
      <c r="S9" s="277" t="s">
        <v>616</v>
      </c>
      <c r="T9" s="277" t="s">
        <v>616</v>
      </c>
      <c r="U9" s="277" t="s">
        <v>616</v>
      </c>
      <c r="V9" s="277" t="s">
        <v>616</v>
      </c>
      <c r="W9" s="277" t="s">
        <v>616</v>
      </c>
      <c r="X9" s="277" t="s">
        <v>616</v>
      </c>
      <c r="Y9" s="277" t="s">
        <v>616</v>
      </c>
      <c r="Z9" s="277" t="s">
        <v>616</v>
      </c>
      <c r="AA9" s="277" t="s">
        <v>616</v>
      </c>
      <c r="AB9" s="277" t="s">
        <v>616</v>
      </c>
      <c r="AC9" s="277" t="s">
        <v>616</v>
      </c>
      <c r="AD9" s="277" t="s">
        <v>616</v>
      </c>
      <c r="AE9" s="277" t="s">
        <v>616</v>
      </c>
      <c r="AF9" s="277" t="s">
        <v>616</v>
      </c>
      <c r="AG9" s="277" t="s">
        <v>616</v>
      </c>
      <c r="AH9" s="277" t="s">
        <v>616</v>
      </c>
      <c r="AI9" s="277" t="s">
        <v>616</v>
      </c>
      <c r="AJ9" s="277" t="s">
        <v>616</v>
      </c>
      <c r="AK9" s="277" t="s">
        <v>616</v>
      </c>
      <c r="AL9" s="277" t="s">
        <v>616</v>
      </c>
      <c r="AM9" s="277" t="s">
        <v>616</v>
      </c>
      <c r="AN9" s="277" t="s">
        <v>616</v>
      </c>
      <c r="AO9" s="277" t="s">
        <v>616</v>
      </c>
      <c r="AP9" s="277" t="s">
        <v>616</v>
      </c>
      <c r="AQ9" s="277" t="s">
        <v>616</v>
      </c>
      <c r="AR9" s="277" t="s">
        <v>616</v>
      </c>
      <c r="AS9" s="277" t="s">
        <v>616</v>
      </c>
      <c r="AT9" s="277" t="s">
        <v>616</v>
      </c>
      <c r="AU9" s="277" t="s">
        <v>616</v>
      </c>
      <c r="AV9" s="277" t="s">
        <v>616</v>
      </c>
      <c r="AW9" s="277" t="s">
        <v>616</v>
      </c>
      <c r="AX9" s="277" t="s">
        <v>616</v>
      </c>
      <c r="AY9" s="277" t="s">
        <v>616</v>
      </c>
      <c r="AZ9" s="277" t="s">
        <v>616</v>
      </c>
      <c r="BA9" s="277" t="s">
        <v>616</v>
      </c>
      <c r="BB9" s="277" t="s">
        <v>616</v>
      </c>
      <c r="BC9" s="277" t="s">
        <v>616</v>
      </c>
      <c r="BD9" s="277" t="s">
        <v>616</v>
      </c>
      <c r="BE9" s="277" t="s">
        <v>616</v>
      </c>
      <c r="BF9" s="277" t="s">
        <v>616</v>
      </c>
      <c r="BG9" s="277" t="s">
        <v>616</v>
      </c>
      <c r="BH9" s="277" t="s">
        <v>616</v>
      </c>
      <c r="BI9" s="277" t="s">
        <v>616</v>
      </c>
      <c r="BJ9" s="277" t="s">
        <v>616</v>
      </c>
      <c r="BK9" s="277" t="s">
        <v>616</v>
      </c>
      <c r="BL9" s="277" t="s">
        <v>616</v>
      </c>
      <c r="BM9" s="277" t="s">
        <v>616</v>
      </c>
      <c r="BN9" s="277" t="s">
        <v>616</v>
      </c>
      <c r="BO9" s="277" t="s">
        <v>616</v>
      </c>
      <c r="BP9" s="277" t="s">
        <v>616</v>
      </c>
      <c r="BQ9" s="277" t="s">
        <v>616</v>
      </c>
      <c r="BR9" s="277" t="s">
        <v>616</v>
      </c>
      <c r="BS9" s="277" t="s">
        <v>616</v>
      </c>
      <c r="BT9" s="277" t="s">
        <v>616</v>
      </c>
      <c r="BU9" s="277" t="s">
        <v>617</v>
      </c>
      <c r="BV9" s="277" t="s">
        <v>617</v>
      </c>
      <c r="BW9" s="277" t="s">
        <v>617</v>
      </c>
      <c r="BX9" s="277" t="s">
        <v>617</v>
      </c>
      <c r="BY9" s="277" t="s">
        <v>617</v>
      </c>
      <c r="BZ9" s="278" t="s">
        <v>617</v>
      </c>
    </row>
    <row r="10" spans="1:78" s="230" customFormat="1" ht="26.25" customHeight="1" x14ac:dyDescent="0.25">
      <c r="A10" s="349"/>
      <c r="B10" s="89" t="s">
        <v>93</v>
      </c>
      <c r="C10" s="89"/>
      <c r="D10" s="352">
        <v>0</v>
      </c>
      <c r="E10" s="352">
        <v>0</v>
      </c>
      <c r="F10" s="352">
        <v>0</v>
      </c>
      <c r="G10" s="352">
        <v>0</v>
      </c>
      <c r="H10" s="352">
        <v>0</v>
      </c>
      <c r="I10" s="352">
        <v>0</v>
      </c>
      <c r="J10" s="352">
        <v>0</v>
      </c>
      <c r="K10" s="352">
        <v>0</v>
      </c>
      <c r="L10" s="352">
        <v>0</v>
      </c>
      <c r="M10" s="352">
        <v>0</v>
      </c>
      <c r="N10" s="352">
        <v>0</v>
      </c>
      <c r="O10" s="352">
        <v>0</v>
      </c>
      <c r="P10" s="352">
        <v>0</v>
      </c>
      <c r="Q10" s="352">
        <v>0</v>
      </c>
      <c r="R10" s="352">
        <v>0</v>
      </c>
      <c r="S10" s="352">
        <v>0</v>
      </c>
      <c r="T10" s="352">
        <v>0</v>
      </c>
      <c r="U10" s="352">
        <v>0</v>
      </c>
      <c r="V10" s="352">
        <v>0</v>
      </c>
      <c r="W10" s="352">
        <v>0</v>
      </c>
      <c r="X10" s="352">
        <v>0</v>
      </c>
      <c r="Y10" s="352">
        <v>0</v>
      </c>
      <c r="Z10" s="352">
        <v>0</v>
      </c>
      <c r="AA10" s="352">
        <v>0</v>
      </c>
      <c r="AB10" s="352">
        <v>0</v>
      </c>
      <c r="AC10" s="352">
        <v>0</v>
      </c>
      <c r="AD10" s="352">
        <v>0</v>
      </c>
      <c r="AE10" s="352">
        <v>0</v>
      </c>
      <c r="AF10" s="352">
        <v>0</v>
      </c>
      <c r="AG10" s="352">
        <v>0</v>
      </c>
      <c r="AH10" s="352">
        <v>0</v>
      </c>
      <c r="AI10" s="352">
        <v>0</v>
      </c>
      <c r="AJ10" s="352">
        <v>0</v>
      </c>
      <c r="AK10" s="352">
        <v>0</v>
      </c>
      <c r="AL10" s="352">
        <v>0</v>
      </c>
      <c r="AM10" s="352">
        <v>0</v>
      </c>
      <c r="AN10" s="352">
        <v>0</v>
      </c>
      <c r="AO10" s="352">
        <v>0</v>
      </c>
      <c r="AP10" s="352">
        <v>0</v>
      </c>
      <c r="AQ10" s="352">
        <v>0</v>
      </c>
      <c r="AR10" s="352">
        <v>0</v>
      </c>
      <c r="AS10" s="352">
        <v>0</v>
      </c>
      <c r="AT10" s="352">
        <v>0</v>
      </c>
      <c r="AU10" s="352">
        <v>0</v>
      </c>
      <c r="AV10" s="352">
        <v>0</v>
      </c>
      <c r="AW10" s="352">
        <v>0</v>
      </c>
      <c r="AX10" s="352">
        <v>0</v>
      </c>
      <c r="AY10" s="352">
        <v>0</v>
      </c>
      <c r="AZ10" s="352">
        <v>0</v>
      </c>
      <c r="BA10" s="352">
        <v>0</v>
      </c>
      <c r="BB10" s="352">
        <v>0</v>
      </c>
      <c r="BC10" s="352">
        <v>0.80866946326486921</v>
      </c>
      <c r="BD10" s="352">
        <v>59.734516781017959</v>
      </c>
      <c r="BE10" s="352">
        <v>113.18547862411145</v>
      </c>
      <c r="BF10" s="352">
        <v>242.95057884390457</v>
      </c>
      <c r="BG10" s="352">
        <v>183.91921113132915</v>
      </c>
      <c r="BH10" s="352">
        <v>112.09600536958784</v>
      </c>
      <c r="BI10" s="352">
        <v>89.789727482419934</v>
      </c>
      <c r="BJ10" s="352">
        <v>104.86088982763792</v>
      </c>
      <c r="BK10" s="352">
        <v>130.2138969744183</v>
      </c>
      <c r="BL10" s="352">
        <v>129.52214027490666</v>
      </c>
      <c r="BM10" s="352">
        <v>130.93174821310615</v>
      </c>
      <c r="BN10" s="352">
        <v>154.31564913612942</v>
      </c>
      <c r="BO10" s="352">
        <v>51.779891674704722</v>
      </c>
      <c r="BP10" s="352">
        <v>1.5034169824314032</v>
      </c>
      <c r="BQ10" s="352">
        <v>0.92207445885271488</v>
      </c>
      <c r="BR10" s="352">
        <v>0.43118324920675871</v>
      </c>
      <c r="BS10" s="352">
        <v>9.7182686302655794E-2</v>
      </c>
      <c r="BT10" s="352">
        <v>0.16273245096496949</v>
      </c>
      <c r="BU10" s="352">
        <v>0.16022543999999994</v>
      </c>
      <c r="BV10" s="352">
        <v>0.15789259110179321</v>
      </c>
      <c r="BW10" s="352">
        <v>0.15570468855440661</v>
      </c>
      <c r="BX10" s="362">
        <v>0.15310492953709828</v>
      </c>
      <c r="BY10" s="362">
        <v>0.15036074674553648</v>
      </c>
      <c r="BZ10" s="353">
        <v>0.14774685298476556</v>
      </c>
    </row>
    <row r="11" spans="1:78" x14ac:dyDescent="0.2">
      <c r="B11" s="321" t="s">
        <v>537</v>
      </c>
      <c r="C11" s="321"/>
      <c r="D11" s="355">
        <v>0</v>
      </c>
      <c r="E11" s="355">
        <v>0</v>
      </c>
      <c r="F11" s="355">
        <v>0</v>
      </c>
      <c r="G11" s="355">
        <v>0</v>
      </c>
      <c r="H11" s="355">
        <v>0</v>
      </c>
      <c r="I11" s="355">
        <v>0</v>
      </c>
      <c r="J11" s="355">
        <v>0</v>
      </c>
      <c r="K11" s="355">
        <v>0</v>
      </c>
      <c r="L11" s="355">
        <v>0</v>
      </c>
      <c r="M11" s="355">
        <v>0</v>
      </c>
      <c r="N11" s="355">
        <v>0</v>
      </c>
      <c r="O11" s="355">
        <v>0</v>
      </c>
      <c r="P11" s="355">
        <v>0</v>
      </c>
      <c r="Q11" s="355">
        <v>0</v>
      </c>
      <c r="R11" s="355">
        <v>0</v>
      </c>
      <c r="S11" s="355">
        <v>0</v>
      </c>
      <c r="T11" s="355">
        <v>0</v>
      </c>
      <c r="U11" s="355">
        <v>0</v>
      </c>
      <c r="V11" s="355">
        <v>0</v>
      </c>
      <c r="W11" s="355">
        <v>0</v>
      </c>
      <c r="X11" s="355">
        <v>0</v>
      </c>
      <c r="Y11" s="355">
        <v>0</v>
      </c>
      <c r="Z11" s="355">
        <v>0</v>
      </c>
      <c r="AA11" s="355">
        <v>0</v>
      </c>
      <c r="AB11" s="355">
        <v>0</v>
      </c>
      <c r="AC11" s="355">
        <v>0</v>
      </c>
      <c r="AD11" s="355">
        <v>0</v>
      </c>
      <c r="AE11" s="355">
        <v>0</v>
      </c>
      <c r="AF11" s="355">
        <v>0</v>
      </c>
      <c r="AG11" s="355">
        <v>0</v>
      </c>
      <c r="AH11" s="355">
        <v>0</v>
      </c>
      <c r="AI11" s="355">
        <v>0</v>
      </c>
      <c r="AJ11" s="355">
        <v>0</v>
      </c>
      <c r="AK11" s="355">
        <v>0</v>
      </c>
      <c r="AL11" s="355">
        <v>0</v>
      </c>
      <c r="AM11" s="355">
        <v>0</v>
      </c>
      <c r="AN11" s="355">
        <v>0</v>
      </c>
      <c r="AO11" s="355">
        <v>0</v>
      </c>
      <c r="AP11" s="355">
        <v>0</v>
      </c>
      <c r="AQ11" s="355">
        <v>0</v>
      </c>
      <c r="AR11" s="355">
        <v>0</v>
      </c>
      <c r="AS11" s="355">
        <v>0</v>
      </c>
      <c r="AT11" s="355">
        <v>0</v>
      </c>
      <c r="AU11" s="355">
        <v>0</v>
      </c>
      <c r="AV11" s="355">
        <v>0</v>
      </c>
      <c r="AW11" s="355">
        <v>0</v>
      </c>
      <c r="AX11" s="355">
        <v>0</v>
      </c>
      <c r="AY11" s="355">
        <v>0</v>
      </c>
      <c r="AZ11" s="355">
        <v>0</v>
      </c>
      <c r="BA11" s="355">
        <v>0</v>
      </c>
      <c r="BB11" s="355">
        <v>0</v>
      </c>
      <c r="BC11" s="355">
        <v>0.80866946326486921</v>
      </c>
      <c r="BD11" s="355">
        <v>59.734516781017959</v>
      </c>
      <c r="BE11" s="355">
        <v>113.18547862411145</v>
      </c>
      <c r="BF11" s="355">
        <v>132.17748959410346</v>
      </c>
      <c r="BG11" s="355">
        <v>50.406821583204817</v>
      </c>
      <c r="BH11" s="355">
        <v>0</v>
      </c>
      <c r="BI11" s="355">
        <v>0</v>
      </c>
      <c r="BJ11" s="355">
        <v>0</v>
      </c>
      <c r="BK11" s="355">
        <v>0</v>
      </c>
      <c r="BL11" s="355">
        <v>0</v>
      </c>
      <c r="BM11" s="355">
        <v>0</v>
      </c>
      <c r="BN11" s="355">
        <v>0</v>
      </c>
      <c r="BO11" s="355">
        <v>0</v>
      </c>
      <c r="BP11" s="355">
        <v>0</v>
      </c>
      <c r="BQ11" s="355">
        <v>0</v>
      </c>
      <c r="BR11" s="355">
        <v>0</v>
      </c>
      <c r="BS11" s="355">
        <v>0</v>
      </c>
      <c r="BT11" s="355">
        <v>0</v>
      </c>
      <c r="BU11" s="355">
        <v>0</v>
      </c>
      <c r="BV11" s="355">
        <v>0</v>
      </c>
      <c r="BW11" s="355">
        <v>0</v>
      </c>
      <c r="BX11" s="363">
        <v>0</v>
      </c>
      <c r="BY11" s="363">
        <v>0</v>
      </c>
      <c r="BZ11" s="356">
        <v>0</v>
      </c>
    </row>
    <row r="12" spans="1:78" x14ac:dyDescent="0.2">
      <c r="B12" s="321" t="s">
        <v>538</v>
      </c>
      <c r="C12" s="321"/>
      <c r="D12" s="355">
        <v>0</v>
      </c>
      <c r="E12" s="355">
        <v>0</v>
      </c>
      <c r="F12" s="355">
        <v>0</v>
      </c>
      <c r="G12" s="355">
        <v>0</v>
      </c>
      <c r="H12" s="355">
        <v>0</v>
      </c>
      <c r="I12" s="355">
        <v>0</v>
      </c>
      <c r="J12" s="355">
        <v>0</v>
      </c>
      <c r="K12" s="355">
        <v>0</v>
      </c>
      <c r="L12" s="355">
        <v>0</v>
      </c>
      <c r="M12" s="355">
        <v>0</v>
      </c>
      <c r="N12" s="355">
        <v>0</v>
      </c>
      <c r="O12" s="355">
        <v>0</v>
      </c>
      <c r="P12" s="355">
        <v>0</v>
      </c>
      <c r="Q12" s="355">
        <v>0</v>
      </c>
      <c r="R12" s="355">
        <v>0</v>
      </c>
      <c r="S12" s="355">
        <v>0</v>
      </c>
      <c r="T12" s="355">
        <v>0</v>
      </c>
      <c r="U12" s="355">
        <v>0</v>
      </c>
      <c r="V12" s="355">
        <v>0</v>
      </c>
      <c r="W12" s="355">
        <v>0</v>
      </c>
      <c r="X12" s="355">
        <v>0</v>
      </c>
      <c r="Y12" s="355">
        <v>0</v>
      </c>
      <c r="Z12" s="355">
        <v>0</v>
      </c>
      <c r="AA12" s="355">
        <v>0</v>
      </c>
      <c r="AB12" s="355">
        <v>0</v>
      </c>
      <c r="AC12" s="355">
        <v>0</v>
      </c>
      <c r="AD12" s="355">
        <v>0</v>
      </c>
      <c r="AE12" s="355">
        <v>0</v>
      </c>
      <c r="AF12" s="355">
        <v>0</v>
      </c>
      <c r="AG12" s="355">
        <v>0</v>
      </c>
      <c r="AH12" s="355">
        <v>0</v>
      </c>
      <c r="AI12" s="355">
        <v>0</v>
      </c>
      <c r="AJ12" s="355">
        <v>0</v>
      </c>
      <c r="AK12" s="355">
        <v>0</v>
      </c>
      <c r="AL12" s="355">
        <v>0</v>
      </c>
      <c r="AM12" s="355">
        <v>0</v>
      </c>
      <c r="AN12" s="355">
        <v>0</v>
      </c>
      <c r="AO12" s="355">
        <v>0</v>
      </c>
      <c r="AP12" s="355">
        <v>0</v>
      </c>
      <c r="AQ12" s="355">
        <v>0</v>
      </c>
      <c r="AR12" s="355">
        <v>0</v>
      </c>
      <c r="AS12" s="355">
        <v>0</v>
      </c>
      <c r="AT12" s="355">
        <v>0</v>
      </c>
      <c r="AU12" s="355">
        <v>0</v>
      </c>
      <c r="AV12" s="355">
        <v>0</v>
      </c>
      <c r="AW12" s="355">
        <v>0</v>
      </c>
      <c r="AX12" s="355">
        <v>0</v>
      </c>
      <c r="AY12" s="355">
        <v>0</v>
      </c>
      <c r="AZ12" s="355">
        <v>0</v>
      </c>
      <c r="BA12" s="355">
        <v>0</v>
      </c>
      <c r="BB12" s="355">
        <v>0</v>
      </c>
      <c r="BC12" s="355">
        <v>0</v>
      </c>
      <c r="BD12" s="355">
        <v>0</v>
      </c>
      <c r="BE12" s="355">
        <v>0</v>
      </c>
      <c r="BF12" s="355">
        <v>49.645046562209707</v>
      </c>
      <c r="BG12" s="355">
        <v>66.424308762259258</v>
      </c>
      <c r="BH12" s="355">
        <v>55.292939895171294</v>
      </c>
      <c r="BI12" s="355">
        <v>44.36139903345245</v>
      </c>
      <c r="BJ12" s="355">
        <v>50.01943035815497</v>
      </c>
      <c r="BK12" s="355">
        <v>64.143357549627623</v>
      </c>
      <c r="BL12" s="355">
        <v>63.573099244685721</v>
      </c>
      <c r="BM12" s="355">
        <v>89.855121322719896</v>
      </c>
      <c r="BN12" s="355">
        <v>0</v>
      </c>
      <c r="BO12" s="355">
        <v>0</v>
      </c>
      <c r="BP12" s="355">
        <v>0</v>
      </c>
      <c r="BQ12" s="355">
        <v>0</v>
      </c>
      <c r="BR12" s="355">
        <v>0</v>
      </c>
      <c r="BS12" s="355">
        <v>0</v>
      </c>
      <c r="BT12" s="355">
        <v>0</v>
      </c>
      <c r="BU12" s="355">
        <v>0</v>
      </c>
      <c r="BV12" s="355">
        <v>0</v>
      </c>
      <c r="BW12" s="355">
        <v>0</v>
      </c>
      <c r="BX12" s="363">
        <v>0</v>
      </c>
      <c r="BY12" s="363">
        <v>0</v>
      </c>
      <c r="BZ12" s="356">
        <v>0</v>
      </c>
    </row>
    <row r="13" spans="1:78" x14ac:dyDescent="0.2">
      <c r="B13" s="321" t="s">
        <v>539</v>
      </c>
      <c r="C13" s="321"/>
      <c r="D13" s="355">
        <v>0</v>
      </c>
      <c r="E13" s="355">
        <v>0</v>
      </c>
      <c r="F13" s="355">
        <v>0</v>
      </c>
      <c r="G13" s="355">
        <v>0</v>
      </c>
      <c r="H13" s="355">
        <v>0</v>
      </c>
      <c r="I13" s="355">
        <v>0</v>
      </c>
      <c r="J13" s="355">
        <v>0</v>
      </c>
      <c r="K13" s="355">
        <v>0</v>
      </c>
      <c r="L13" s="355">
        <v>0</v>
      </c>
      <c r="M13" s="355">
        <v>0</v>
      </c>
      <c r="N13" s="355">
        <v>0</v>
      </c>
      <c r="O13" s="355">
        <v>0</v>
      </c>
      <c r="P13" s="355">
        <v>0</v>
      </c>
      <c r="Q13" s="355">
        <v>0</v>
      </c>
      <c r="R13" s="355">
        <v>0</v>
      </c>
      <c r="S13" s="355">
        <v>0</v>
      </c>
      <c r="T13" s="355">
        <v>0</v>
      </c>
      <c r="U13" s="355">
        <v>0</v>
      </c>
      <c r="V13" s="355">
        <v>0</v>
      </c>
      <c r="W13" s="355">
        <v>0</v>
      </c>
      <c r="X13" s="355">
        <v>0</v>
      </c>
      <c r="Y13" s="355">
        <v>0</v>
      </c>
      <c r="Z13" s="355">
        <v>0</v>
      </c>
      <c r="AA13" s="355">
        <v>0</v>
      </c>
      <c r="AB13" s="355">
        <v>0</v>
      </c>
      <c r="AC13" s="355">
        <v>0</v>
      </c>
      <c r="AD13" s="355">
        <v>0</v>
      </c>
      <c r="AE13" s="355">
        <v>0</v>
      </c>
      <c r="AF13" s="355">
        <v>0</v>
      </c>
      <c r="AG13" s="355">
        <v>0</v>
      </c>
      <c r="AH13" s="355">
        <v>0</v>
      </c>
      <c r="AI13" s="355">
        <v>0</v>
      </c>
      <c r="AJ13" s="355">
        <v>0</v>
      </c>
      <c r="AK13" s="355">
        <v>0</v>
      </c>
      <c r="AL13" s="355">
        <v>0</v>
      </c>
      <c r="AM13" s="355">
        <v>0</v>
      </c>
      <c r="AN13" s="355">
        <v>0</v>
      </c>
      <c r="AO13" s="355">
        <v>0</v>
      </c>
      <c r="AP13" s="355">
        <v>0</v>
      </c>
      <c r="AQ13" s="355">
        <v>0</v>
      </c>
      <c r="AR13" s="355">
        <v>0</v>
      </c>
      <c r="AS13" s="355">
        <v>0</v>
      </c>
      <c r="AT13" s="355">
        <v>0</v>
      </c>
      <c r="AU13" s="355">
        <v>0</v>
      </c>
      <c r="AV13" s="355">
        <v>0</v>
      </c>
      <c r="AW13" s="355">
        <v>0</v>
      </c>
      <c r="AX13" s="355">
        <v>0</v>
      </c>
      <c r="AY13" s="355">
        <v>0</v>
      </c>
      <c r="AZ13" s="355">
        <v>0</v>
      </c>
      <c r="BA13" s="355">
        <v>0</v>
      </c>
      <c r="BB13" s="355">
        <v>0</v>
      </c>
      <c r="BC13" s="355">
        <v>0</v>
      </c>
      <c r="BD13" s="355">
        <v>0</v>
      </c>
      <c r="BE13" s="355">
        <v>0</v>
      </c>
      <c r="BF13" s="355">
        <v>61.128042687591403</v>
      </c>
      <c r="BG13" s="355">
        <v>67.088080785865088</v>
      </c>
      <c r="BH13" s="355">
        <v>56.803065474416556</v>
      </c>
      <c r="BI13" s="355">
        <v>45.428328448967491</v>
      </c>
      <c r="BJ13" s="355">
        <v>54.841459469482949</v>
      </c>
      <c r="BK13" s="355">
        <v>66.070539424790681</v>
      </c>
      <c r="BL13" s="355">
        <v>65.949041030220926</v>
      </c>
      <c r="BM13" s="355">
        <v>41.076626890386244</v>
      </c>
      <c r="BN13" s="355">
        <v>0</v>
      </c>
      <c r="BO13" s="355">
        <v>0</v>
      </c>
      <c r="BP13" s="355">
        <v>0</v>
      </c>
      <c r="BQ13" s="355">
        <v>0</v>
      </c>
      <c r="BR13" s="355">
        <v>0</v>
      </c>
      <c r="BS13" s="355">
        <v>0</v>
      </c>
      <c r="BT13" s="355">
        <v>0</v>
      </c>
      <c r="BU13" s="355">
        <v>0</v>
      </c>
      <c r="BV13" s="355">
        <v>0</v>
      </c>
      <c r="BW13" s="355">
        <v>0</v>
      </c>
      <c r="BX13" s="363">
        <v>0</v>
      </c>
      <c r="BY13" s="363">
        <v>0</v>
      </c>
      <c r="BZ13" s="356">
        <v>0</v>
      </c>
    </row>
    <row r="14" spans="1:78" ht="15.75" thickBot="1" x14ac:dyDescent="0.25">
      <c r="A14" s="344"/>
      <c r="B14" s="422"/>
      <c r="C14" s="422"/>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26"/>
  <sheetViews>
    <sheetView zoomScale="70" zoomScaleNormal="70"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350" customWidth="1"/>
    <col min="76" max="78" width="12.7109375" style="305" customWidth="1"/>
    <col min="79" max="16384" width="9.140625" style="305"/>
  </cols>
  <sheetData>
    <row r="1" spans="1:78" s="303" customFormat="1" ht="25.15" customHeight="1" thickBot="1" x14ac:dyDescent="0.25">
      <c r="A1" s="37" t="s">
        <v>40</v>
      </c>
      <c r="B1" s="38" t="s">
        <v>76</v>
      </c>
      <c r="C1" s="9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2"/>
      <c r="BW1" s="302"/>
      <c r="BX1" s="302"/>
    </row>
    <row r="2" spans="1:78" ht="15.75" customHeight="1" x14ac:dyDescent="0.25">
      <c r="A2" s="41" t="s">
        <v>587</v>
      </c>
      <c r="B2" s="17" t="s">
        <v>540</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ht="26.25" customHeight="1" x14ac:dyDescent="0.25">
      <c r="A4" s="483"/>
      <c r="B4" s="262" t="s">
        <v>541</v>
      </c>
      <c r="C4" s="385"/>
      <c r="D4" s="491">
        <f t="shared" ref="D4:BO4" si="0">SUM(D5,D8,D9)</f>
        <v>0</v>
      </c>
      <c r="E4" s="491">
        <f t="shared" si="0"/>
        <v>0</v>
      </c>
      <c r="F4" s="491">
        <f t="shared" si="0"/>
        <v>0</v>
      </c>
      <c r="G4" s="491">
        <f t="shared" si="0"/>
        <v>0</v>
      </c>
      <c r="H4" s="491">
        <f t="shared" si="0"/>
        <v>0</v>
      </c>
      <c r="I4" s="491">
        <f t="shared" si="0"/>
        <v>0</v>
      </c>
      <c r="J4" s="491">
        <f t="shared" si="0"/>
        <v>0</v>
      </c>
      <c r="K4" s="491">
        <f t="shared" si="0"/>
        <v>0</v>
      </c>
      <c r="L4" s="491">
        <f t="shared" si="0"/>
        <v>0</v>
      </c>
      <c r="M4" s="491">
        <f t="shared" si="0"/>
        <v>0</v>
      </c>
      <c r="N4" s="491">
        <f t="shared" si="0"/>
        <v>0</v>
      </c>
      <c r="O4" s="491">
        <f t="shared" si="0"/>
        <v>0</v>
      </c>
      <c r="P4" s="491">
        <f t="shared" si="0"/>
        <v>0</v>
      </c>
      <c r="Q4" s="491">
        <f t="shared" si="0"/>
        <v>0</v>
      </c>
      <c r="R4" s="491">
        <f t="shared" si="0"/>
        <v>0</v>
      </c>
      <c r="S4" s="491">
        <f t="shared" si="0"/>
        <v>0</v>
      </c>
      <c r="T4" s="491">
        <f t="shared" si="0"/>
        <v>0</v>
      </c>
      <c r="U4" s="491">
        <f t="shared" si="0"/>
        <v>0</v>
      </c>
      <c r="V4" s="491">
        <f t="shared" si="0"/>
        <v>0</v>
      </c>
      <c r="W4" s="491">
        <f t="shared" si="0"/>
        <v>0</v>
      </c>
      <c r="X4" s="491">
        <f t="shared" si="0"/>
        <v>0</v>
      </c>
      <c r="Y4" s="491">
        <f t="shared" si="0"/>
        <v>0</v>
      </c>
      <c r="Z4" s="491">
        <f t="shared" si="0"/>
        <v>0</v>
      </c>
      <c r="AA4" s="491">
        <f t="shared" si="0"/>
        <v>0</v>
      </c>
      <c r="AB4" s="491">
        <f t="shared" si="0"/>
        <v>0</v>
      </c>
      <c r="AC4" s="491">
        <f t="shared" si="0"/>
        <v>0</v>
      </c>
      <c r="AD4" s="491">
        <f t="shared" si="0"/>
        <v>0</v>
      </c>
      <c r="AE4" s="491">
        <f t="shared" si="0"/>
        <v>0</v>
      </c>
      <c r="AF4" s="491">
        <f t="shared" si="0"/>
        <v>0</v>
      </c>
      <c r="AG4" s="491">
        <f t="shared" si="0"/>
        <v>0</v>
      </c>
      <c r="AH4" s="491">
        <f t="shared" si="0"/>
        <v>561</v>
      </c>
      <c r="AI4" s="491">
        <f t="shared" si="0"/>
        <v>624</v>
      </c>
      <c r="AJ4" s="491">
        <f t="shared" si="0"/>
        <v>729</v>
      </c>
      <c r="AK4" s="491">
        <f t="shared" si="0"/>
        <v>924.13</v>
      </c>
      <c r="AL4" s="491">
        <f t="shared" si="0"/>
        <v>941</v>
      </c>
      <c r="AM4" s="491">
        <f t="shared" si="0"/>
        <v>985</v>
      </c>
      <c r="AN4" s="491">
        <f t="shared" si="0"/>
        <v>1189</v>
      </c>
      <c r="AO4" s="491">
        <f t="shared" si="0"/>
        <v>1371</v>
      </c>
      <c r="AP4" s="491">
        <f t="shared" si="0"/>
        <v>1458</v>
      </c>
      <c r="AQ4" s="491">
        <f t="shared" si="0"/>
        <v>1574</v>
      </c>
      <c r="AR4" s="491">
        <f t="shared" si="0"/>
        <v>1853.9770000000001</v>
      </c>
      <c r="AS4" s="491">
        <f t="shared" si="0"/>
        <v>2050.058</v>
      </c>
      <c r="AT4" s="491">
        <f t="shared" si="0"/>
        <v>2305.1849999999999</v>
      </c>
      <c r="AU4" s="491">
        <f t="shared" si="0"/>
        <v>2758</v>
      </c>
      <c r="AV4" s="491">
        <f t="shared" si="0"/>
        <v>3728</v>
      </c>
      <c r="AW4" s="491">
        <f t="shared" si="0"/>
        <v>3939</v>
      </c>
      <c r="AX4" s="491">
        <f t="shared" si="0"/>
        <v>3969</v>
      </c>
      <c r="AY4" s="491">
        <f t="shared" si="0"/>
        <v>3888</v>
      </c>
      <c r="AZ4" s="491">
        <f t="shared" si="0"/>
        <v>3815</v>
      </c>
      <c r="BA4" s="491">
        <f t="shared" si="0"/>
        <v>3773</v>
      </c>
      <c r="BB4" s="491">
        <f t="shared" si="0"/>
        <v>3619</v>
      </c>
      <c r="BC4" s="491">
        <f t="shared" si="0"/>
        <v>3781</v>
      </c>
      <c r="BD4" s="491">
        <f t="shared" si="0"/>
        <v>4095</v>
      </c>
      <c r="BE4" s="491">
        <f t="shared" si="0"/>
        <v>4486</v>
      </c>
      <c r="BF4" s="491">
        <f t="shared" si="0"/>
        <v>4484</v>
      </c>
      <c r="BG4" s="491">
        <f t="shared" si="0"/>
        <v>4851.1851234350615</v>
      </c>
      <c r="BH4" s="491">
        <f t="shared" si="0"/>
        <v>6099.3140000000003</v>
      </c>
      <c r="BI4" s="491">
        <f t="shared" si="0"/>
        <v>6508.5602195999991</v>
      </c>
      <c r="BJ4" s="491">
        <f t="shared" si="0"/>
        <v>6954.7246595999977</v>
      </c>
      <c r="BK4" s="491">
        <f t="shared" si="0"/>
        <v>7455.2028207140329</v>
      </c>
      <c r="BL4" s="491">
        <f t="shared" si="0"/>
        <v>7793.5174822999979</v>
      </c>
      <c r="BM4" s="491">
        <f t="shared" si="0"/>
        <v>8225.126148360001</v>
      </c>
      <c r="BN4" s="491">
        <f t="shared" si="0"/>
        <v>8242.1568431600008</v>
      </c>
      <c r="BO4" s="491">
        <f t="shared" si="0"/>
        <v>8052.1531093099993</v>
      </c>
      <c r="BP4" s="491">
        <f t="shared" ref="BP4:BU4" si="1">SUM(BP5,BP8,BP9)</f>
        <v>7510.8751163199995</v>
      </c>
      <c r="BQ4" s="491">
        <f t="shared" si="1"/>
        <v>7041.5234761999718</v>
      </c>
      <c r="BR4" s="491">
        <f t="shared" si="1"/>
        <v>6576.0799377400017</v>
      </c>
      <c r="BS4" s="491">
        <f t="shared" si="1"/>
        <v>6078.7060508699969</v>
      </c>
      <c r="BT4" s="491">
        <f t="shared" si="1"/>
        <v>5665.5855551100021</v>
      </c>
      <c r="BU4" s="491">
        <f t="shared" si="1"/>
        <v>5380.456099967143</v>
      </c>
      <c r="BV4" s="491">
        <f>SUM(BV5,BV8,BV9)</f>
        <v>5047.5305913015209</v>
      </c>
      <c r="BW4" s="491">
        <f>SUM(BW5,BW8,BW9)</f>
        <v>4831.421807821248</v>
      </c>
      <c r="BX4" s="492">
        <f>SUM(BX5,BX8,BX9)</f>
        <v>4630.2904476052663</v>
      </c>
      <c r="BY4" s="492">
        <f>SUM(BY5,BY8,BY9)</f>
        <v>4596.7040511950554</v>
      </c>
      <c r="BZ4" s="493">
        <f>SUM(BZ5,BZ8,BZ9)</f>
        <v>4684.5594508977529</v>
      </c>
    </row>
    <row r="5" spans="1:78" s="315" customFormat="1" ht="24" customHeight="1" x14ac:dyDescent="0.25">
      <c r="A5" s="340"/>
      <c r="B5" s="120" t="s">
        <v>542</v>
      </c>
      <c r="C5" s="317"/>
      <c r="D5" s="494">
        <f t="shared" ref="D5:BF5" si="2">SUM(D6:D7)</f>
        <v>0</v>
      </c>
      <c r="E5" s="494">
        <f t="shared" si="2"/>
        <v>0</v>
      </c>
      <c r="F5" s="494">
        <f t="shared" si="2"/>
        <v>0</v>
      </c>
      <c r="G5" s="494">
        <f t="shared" si="2"/>
        <v>0</v>
      </c>
      <c r="H5" s="494">
        <f t="shared" si="2"/>
        <v>0</v>
      </c>
      <c r="I5" s="494">
        <f t="shared" si="2"/>
        <v>0</v>
      </c>
      <c r="J5" s="494">
        <f t="shared" si="2"/>
        <v>0</v>
      </c>
      <c r="K5" s="494">
        <f t="shared" si="2"/>
        <v>0</v>
      </c>
      <c r="L5" s="494">
        <f t="shared" si="2"/>
        <v>0</v>
      </c>
      <c r="M5" s="494">
        <f t="shared" si="2"/>
        <v>0</v>
      </c>
      <c r="N5" s="494">
        <f t="shared" si="2"/>
        <v>0</v>
      </c>
      <c r="O5" s="494">
        <f t="shared" si="2"/>
        <v>0</v>
      </c>
      <c r="P5" s="494">
        <f t="shared" si="2"/>
        <v>0</v>
      </c>
      <c r="Q5" s="494">
        <f t="shared" si="2"/>
        <v>0</v>
      </c>
      <c r="R5" s="494">
        <f t="shared" si="2"/>
        <v>0</v>
      </c>
      <c r="S5" s="494">
        <f t="shared" si="2"/>
        <v>0</v>
      </c>
      <c r="T5" s="494">
        <f t="shared" si="2"/>
        <v>0</v>
      </c>
      <c r="U5" s="494">
        <f t="shared" si="2"/>
        <v>0</v>
      </c>
      <c r="V5" s="494">
        <f t="shared" si="2"/>
        <v>0</v>
      </c>
      <c r="W5" s="494">
        <f t="shared" si="2"/>
        <v>0</v>
      </c>
      <c r="X5" s="494">
        <f t="shared" si="2"/>
        <v>0</v>
      </c>
      <c r="Y5" s="494">
        <f t="shared" si="2"/>
        <v>0</v>
      </c>
      <c r="Z5" s="494">
        <f t="shared" si="2"/>
        <v>0</v>
      </c>
      <c r="AA5" s="494">
        <f t="shared" si="2"/>
        <v>0</v>
      </c>
      <c r="AB5" s="494">
        <f t="shared" si="2"/>
        <v>0</v>
      </c>
      <c r="AC5" s="494">
        <f t="shared" si="2"/>
        <v>0</v>
      </c>
      <c r="AD5" s="494">
        <f t="shared" si="2"/>
        <v>0</v>
      </c>
      <c r="AE5" s="494">
        <f t="shared" si="2"/>
        <v>0</v>
      </c>
      <c r="AF5" s="494">
        <f t="shared" si="2"/>
        <v>0</v>
      </c>
      <c r="AG5" s="494">
        <f t="shared" si="2"/>
        <v>0</v>
      </c>
      <c r="AH5" s="494">
        <f t="shared" si="2"/>
        <v>0</v>
      </c>
      <c r="AI5" s="494">
        <f t="shared" si="2"/>
        <v>0</v>
      </c>
      <c r="AJ5" s="494">
        <f t="shared" si="2"/>
        <v>0</v>
      </c>
      <c r="AK5" s="494">
        <f t="shared" si="2"/>
        <v>0</v>
      </c>
      <c r="AL5" s="494">
        <f t="shared" si="2"/>
        <v>0</v>
      </c>
      <c r="AM5" s="494">
        <f t="shared" si="2"/>
        <v>0</v>
      </c>
      <c r="AN5" s="494">
        <f t="shared" si="2"/>
        <v>0</v>
      </c>
      <c r="AO5" s="494">
        <f t="shared" si="2"/>
        <v>0</v>
      </c>
      <c r="AP5" s="494">
        <f t="shared" si="2"/>
        <v>0</v>
      </c>
      <c r="AQ5" s="494">
        <f t="shared" si="2"/>
        <v>0</v>
      </c>
      <c r="AR5" s="494">
        <f t="shared" si="2"/>
        <v>0</v>
      </c>
      <c r="AS5" s="494">
        <f t="shared" si="2"/>
        <v>0</v>
      </c>
      <c r="AT5" s="494">
        <f t="shared" si="2"/>
        <v>0</v>
      </c>
      <c r="AU5" s="494">
        <f t="shared" si="2"/>
        <v>0</v>
      </c>
      <c r="AV5" s="494">
        <f t="shared" si="2"/>
        <v>0</v>
      </c>
      <c r="AW5" s="494">
        <f t="shared" si="2"/>
        <v>0</v>
      </c>
      <c r="AX5" s="494">
        <f t="shared" si="2"/>
        <v>0</v>
      </c>
      <c r="AY5" s="494">
        <f t="shared" si="2"/>
        <v>0</v>
      </c>
      <c r="AZ5" s="494">
        <f t="shared" si="2"/>
        <v>0</v>
      </c>
      <c r="BA5" s="494">
        <f t="shared" si="2"/>
        <v>0</v>
      </c>
      <c r="BB5" s="494">
        <f t="shared" si="2"/>
        <v>0</v>
      </c>
      <c r="BC5" s="494">
        <f t="shared" si="2"/>
        <v>0</v>
      </c>
      <c r="BD5" s="494">
        <f t="shared" si="2"/>
        <v>0</v>
      </c>
      <c r="BE5" s="494">
        <f t="shared" si="2"/>
        <v>0</v>
      </c>
      <c r="BF5" s="494">
        <f t="shared" si="2"/>
        <v>0</v>
      </c>
      <c r="BG5" s="494">
        <f>SUM(BG6:BG7)</f>
        <v>2336.1031234350612</v>
      </c>
      <c r="BH5" s="494">
        <f t="shared" ref="BH5:BZ5" si="3">SUM(BH6:BH7)</f>
        <v>5970.616</v>
      </c>
      <c r="BI5" s="494">
        <f t="shared" si="3"/>
        <v>6426.2752195999992</v>
      </c>
      <c r="BJ5" s="494">
        <f t="shared" si="3"/>
        <v>6868.5436595999981</v>
      </c>
      <c r="BK5" s="494">
        <f t="shared" si="3"/>
        <v>7367.1248207140325</v>
      </c>
      <c r="BL5" s="494">
        <f t="shared" si="3"/>
        <v>7703.3184822999983</v>
      </c>
      <c r="BM5" s="494">
        <f t="shared" si="3"/>
        <v>8128.8851483600001</v>
      </c>
      <c r="BN5" s="494">
        <f t="shared" si="3"/>
        <v>8242.1568431600008</v>
      </c>
      <c r="BO5" s="494">
        <f t="shared" si="3"/>
        <v>8052.1531093099993</v>
      </c>
      <c r="BP5" s="494">
        <f t="shared" si="3"/>
        <v>7510.8751163199995</v>
      </c>
      <c r="BQ5" s="494">
        <f t="shared" si="3"/>
        <v>7041.5234761999718</v>
      </c>
      <c r="BR5" s="494">
        <f t="shared" si="3"/>
        <v>6576.0799377400017</v>
      </c>
      <c r="BS5" s="494">
        <f t="shared" si="3"/>
        <v>6078.7060508699969</v>
      </c>
      <c r="BT5" s="494">
        <f t="shared" si="3"/>
        <v>5665.5855551100021</v>
      </c>
      <c r="BU5" s="494">
        <f t="shared" si="3"/>
        <v>5380.456099967143</v>
      </c>
      <c r="BV5" s="494">
        <f t="shared" si="3"/>
        <v>5047.5305913015209</v>
      </c>
      <c r="BW5" s="494">
        <f t="shared" si="3"/>
        <v>4831.421807821248</v>
      </c>
      <c r="BX5" s="495">
        <f t="shared" si="3"/>
        <v>4630.2904476052663</v>
      </c>
      <c r="BY5" s="495">
        <f t="shared" si="3"/>
        <v>4596.7040511950554</v>
      </c>
      <c r="BZ5" s="496">
        <f t="shared" si="3"/>
        <v>4684.5594508977529</v>
      </c>
    </row>
    <row r="6" spans="1:78" x14ac:dyDescent="0.2">
      <c r="B6" s="263" t="s">
        <v>543</v>
      </c>
      <c r="C6" s="120"/>
      <c r="D6" s="497">
        <v>0</v>
      </c>
      <c r="E6" s="497">
        <v>0</v>
      </c>
      <c r="F6" s="497">
        <v>0</v>
      </c>
      <c r="G6" s="497">
        <v>0</v>
      </c>
      <c r="H6" s="497">
        <v>0</v>
      </c>
      <c r="I6" s="497">
        <v>0</v>
      </c>
      <c r="J6" s="497">
        <v>0</v>
      </c>
      <c r="K6" s="497">
        <v>0</v>
      </c>
      <c r="L6" s="497">
        <v>0</v>
      </c>
      <c r="M6" s="497">
        <v>0</v>
      </c>
      <c r="N6" s="497">
        <v>0</v>
      </c>
      <c r="O6" s="497">
        <v>0</v>
      </c>
      <c r="P6" s="497">
        <v>0</v>
      </c>
      <c r="Q6" s="497">
        <v>0</v>
      </c>
      <c r="R6" s="497">
        <v>0</v>
      </c>
      <c r="S6" s="497">
        <v>0</v>
      </c>
      <c r="T6" s="497">
        <v>0</v>
      </c>
      <c r="U6" s="497">
        <v>0</v>
      </c>
      <c r="V6" s="497">
        <v>0</v>
      </c>
      <c r="W6" s="497">
        <v>0</v>
      </c>
      <c r="X6" s="497">
        <v>0</v>
      </c>
      <c r="Y6" s="497">
        <v>0</v>
      </c>
      <c r="Z6" s="497">
        <v>0</v>
      </c>
      <c r="AA6" s="497">
        <v>0</v>
      </c>
      <c r="AB6" s="497">
        <v>0</v>
      </c>
      <c r="AC6" s="497">
        <v>0</v>
      </c>
      <c r="AD6" s="497">
        <v>0</v>
      </c>
      <c r="AE6" s="497">
        <v>0</v>
      </c>
      <c r="AF6" s="497">
        <v>0</v>
      </c>
      <c r="AG6" s="497">
        <v>0</v>
      </c>
      <c r="AH6" s="497">
        <v>0</v>
      </c>
      <c r="AI6" s="497">
        <v>0</v>
      </c>
      <c r="AJ6" s="497">
        <v>0</v>
      </c>
      <c r="AK6" s="497">
        <v>0</v>
      </c>
      <c r="AL6" s="497">
        <v>0</v>
      </c>
      <c r="AM6" s="497">
        <v>0</v>
      </c>
      <c r="AN6" s="497">
        <v>0</v>
      </c>
      <c r="AO6" s="497">
        <v>0</v>
      </c>
      <c r="AP6" s="497">
        <v>0</v>
      </c>
      <c r="AQ6" s="497">
        <v>0</v>
      </c>
      <c r="AR6" s="497">
        <v>0</v>
      </c>
      <c r="AS6" s="497">
        <v>0</v>
      </c>
      <c r="AT6" s="497">
        <v>0</v>
      </c>
      <c r="AU6" s="497">
        <v>0</v>
      </c>
      <c r="AV6" s="497">
        <v>0</v>
      </c>
      <c r="AW6" s="497">
        <v>0</v>
      </c>
      <c r="AX6" s="497">
        <v>0</v>
      </c>
      <c r="AY6" s="497">
        <v>0</v>
      </c>
      <c r="AZ6" s="497">
        <v>0</v>
      </c>
      <c r="BA6" s="497">
        <v>0</v>
      </c>
      <c r="BB6" s="497">
        <v>0</v>
      </c>
      <c r="BC6" s="497">
        <v>0</v>
      </c>
      <c r="BD6" s="497">
        <v>0</v>
      </c>
      <c r="BE6" s="497">
        <v>0</v>
      </c>
      <c r="BF6" s="497">
        <v>0</v>
      </c>
      <c r="BG6" s="497">
        <v>2014.2471386050611</v>
      </c>
      <c r="BH6" s="497">
        <v>5015.7</v>
      </c>
      <c r="BI6" s="497">
        <v>5423.7671116726178</v>
      </c>
      <c r="BJ6" s="497">
        <v>5757.8360123012462</v>
      </c>
      <c r="BK6" s="497">
        <v>6177.3624194595423</v>
      </c>
      <c r="BL6" s="497">
        <v>6490.1720590102777</v>
      </c>
      <c r="BM6" s="497">
        <v>6915.0678474402721</v>
      </c>
      <c r="BN6" s="497">
        <v>6948.1568948414524</v>
      </c>
      <c r="BO6" s="497">
        <v>6809.6169528651753</v>
      </c>
      <c r="BP6" s="497">
        <v>6513.1149729962708</v>
      </c>
      <c r="BQ6" s="497">
        <v>6130.2807911553373</v>
      </c>
      <c r="BR6" s="497">
        <v>5797.0775256391153</v>
      </c>
      <c r="BS6" s="497">
        <v>5456.4313031955053</v>
      </c>
      <c r="BT6" s="497">
        <v>5223.2600922673255</v>
      </c>
      <c r="BU6" s="497">
        <v>4950.9852187960023</v>
      </c>
      <c r="BV6" s="497">
        <v>4635.7384558762888</v>
      </c>
      <c r="BW6" s="497">
        <v>4436.2734549533579</v>
      </c>
      <c r="BX6" s="498">
        <v>4248.6086955609144</v>
      </c>
      <c r="BY6" s="498">
        <v>4208.1596888484783</v>
      </c>
      <c r="BZ6" s="499">
        <v>4283.061440104635</v>
      </c>
    </row>
    <row r="7" spans="1:78" x14ac:dyDescent="0.2">
      <c r="A7" s="305"/>
      <c r="B7" s="98" t="s">
        <v>544</v>
      </c>
      <c r="C7" s="62"/>
      <c r="D7" s="497">
        <v>0</v>
      </c>
      <c r="E7" s="497">
        <v>0</v>
      </c>
      <c r="F7" s="497">
        <v>0</v>
      </c>
      <c r="G7" s="497">
        <v>0</v>
      </c>
      <c r="H7" s="497">
        <v>0</v>
      </c>
      <c r="I7" s="497">
        <v>0</v>
      </c>
      <c r="J7" s="497">
        <v>0</v>
      </c>
      <c r="K7" s="497">
        <v>0</v>
      </c>
      <c r="L7" s="497">
        <v>0</v>
      </c>
      <c r="M7" s="497">
        <v>0</v>
      </c>
      <c r="N7" s="497">
        <v>0</v>
      </c>
      <c r="O7" s="497">
        <v>0</v>
      </c>
      <c r="P7" s="497">
        <v>0</v>
      </c>
      <c r="Q7" s="497">
        <v>0</v>
      </c>
      <c r="R7" s="497">
        <v>0</v>
      </c>
      <c r="S7" s="497">
        <v>0</v>
      </c>
      <c r="T7" s="497">
        <v>0</v>
      </c>
      <c r="U7" s="497">
        <v>0</v>
      </c>
      <c r="V7" s="497">
        <v>0</v>
      </c>
      <c r="W7" s="497">
        <v>0</v>
      </c>
      <c r="X7" s="497">
        <v>0</v>
      </c>
      <c r="Y7" s="497">
        <v>0</v>
      </c>
      <c r="Z7" s="497">
        <v>0</v>
      </c>
      <c r="AA7" s="497">
        <v>0</v>
      </c>
      <c r="AB7" s="497">
        <v>0</v>
      </c>
      <c r="AC7" s="497">
        <v>0</v>
      </c>
      <c r="AD7" s="497">
        <v>0</v>
      </c>
      <c r="AE7" s="497">
        <v>0</v>
      </c>
      <c r="AF7" s="497">
        <v>0</v>
      </c>
      <c r="AG7" s="497">
        <v>0</v>
      </c>
      <c r="AH7" s="497">
        <v>0</v>
      </c>
      <c r="AI7" s="497">
        <v>0</v>
      </c>
      <c r="AJ7" s="497">
        <v>0</v>
      </c>
      <c r="AK7" s="497">
        <v>0</v>
      </c>
      <c r="AL7" s="497">
        <v>0</v>
      </c>
      <c r="AM7" s="497">
        <v>0</v>
      </c>
      <c r="AN7" s="497">
        <v>0</v>
      </c>
      <c r="AO7" s="497">
        <v>0</v>
      </c>
      <c r="AP7" s="497">
        <v>0</v>
      </c>
      <c r="AQ7" s="497">
        <v>0</v>
      </c>
      <c r="AR7" s="497">
        <v>0</v>
      </c>
      <c r="AS7" s="497">
        <v>0</v>
      </c>
      <c r="AT7" s="497">
        <v>0</v>
      </c>
      <c r="AU7" s="497">
        <v>0</v>
      </c>
      <c r="AV7" s="497">
        <v>0</v>
      </c>
      <c r="AW7" s="497">
        <v>0</v>
      </c>
      <c r="AX7" s="497">
        <v>0</v>
      </c>
      <c r="AY7" s="497">
        <v>0</v>
      </c>
      <c r="AZ7" s="497">
        <v>0</v>
      </c>
      <c r="BA7" s="497">
        <v>0</v>
      </c>
      <c r="BB7" s="497">
        <v>0</v>
      </c>
      <c r="BC7" s="497">
        <v>0</v>
      </c>
      <c r="BD7" s="497">
        <v>0</v>
      </c>
      <c r="BE7" s="497">
        <v>0</v>
      </c>
      <c r="BF7" s="497">
        <v>0</v>
      </c>
      <c r="BG7" s="497">
        <v>321.85598482999995</v>
      </c>
      <c r="BH7" s="497">
        <v>954.91600000000017</v>
      </c>
      <c r="BI7" s="497">
        <v>1002.5081079273812</v>
      </c>
      <c r="BJ7" s="497">
        <v>1110.7076472987521</v>
      </c>
      <c r="BK7" s="497">
        <v>1189.7624012544898</v>
      </c>
      <c r="BL7" s="497">
        <v>1213.1464232897204</v>
      </c>
      <c r="BM7" s="497">
        <v>1213.8173009197278</v>
      </c>
      <c r="BN7" s="497">
        <v>1293.9999483185484</v>
      </c>
      <c r="BO7" s="497">
        <v>1242.536156444824</v>
      </c>
      <c r="BP7" s="497">
        <v>997.76014332372893</v>
      </c>
      <c r="BQ7" s="497">
        <v>911.24268504463487</v>
      </c>
      <c r="BR7" s="497">
        <v>779.00241210088666</v>
      </c>
      <c r="BS7" s="497">
        <v>622.27474767449189</v>
      </c>
      <c r="BT7" s="497">
        <v>442.3254628426763</v>
      </c>
      <c r="BU7" s="497">
        <v>429.47088117114077</v>
      </c>
      <c r="BV7" s="497">
        <v>411.79213542523178</v>
      </c>
      <c r="BW7" s="497">
        <v>395.14835286789042</v>
      </c>
      <c r="BX7" s="498">
        <v>381.68175204435147</v>
      </c>
      <c r="BY7" s="498">
        <v>388.54436234657703</v>
      </c>
      <c r="BZ7" s="499">
        <v>401.49801079311788</v>
      </c>
    </row>
    <row r="8" spans="1:78" ht="30" x14ac:dyDescent="0.2">
      <c r="B8" s="453" t="s">
        <v>545</v>
      </c>
      <c r="C8" s="120"/>
      <c r="D8" s="494">
        <v>0</v>
      </c>
      <c r="E8" s="494">
        <v>0</v>
      </c>
      <c r="F8" s="494">
        <v>0</v>
      </c>
      <c r="G8" s="494">
        <v>0</v>
      </c>
      <c r="H8" s="494">
        <v>0</v>
      </c>
      <c r="I8" s="494">
        <v>0</v>
      </c>
      <c r="J8" s="494">
        <v>0</v>
      </c>
      <c r="K8" s="494">
        <v>0</v>
      </c>
      <c r="L8" s="494">
        <v>0</v>
      </c>
      <c r="M8" s="494">
        <v>0</v>
      </c>
      <c r="N8" s="494">
        <v>0</v>
      </c>
      <c r="O8" s="494">
        <v>0</v>
      </c>
      <c r="P8" s="494">
        <v>0</v>
      </c>
      <c r="Q8" s="494">
        <v>0</v>
      </c>
      <c r="R8" s="494">
        <v>0</v>
      </c>
      <c r="S8" s="494">
        <v>0</v>
      </c>
      <c r="T8" s="494">
        <v>0</v>
      </c>
      <c r="U8" s="494">
        <v>0</v>
      </c>
      <c r="V8" s="494">
        <v>0</v>
      </c>
      <c r="W8" s="494">
        <v>0</v>
      </c>
      <c r="X8" s="494">
        <v>0</v>
      </c>
      <c r="Y8" s="494">
        <v>0</v>
      </c>
      <c r="Z8" s="494">
        <v>0</v>
      </c>
      <c r="AA8" s="494">
        <v>0</v>
      </c>
      <c r="AB8" s="494">
        <v>0</v>
      </c>
      <c r="AC8" s="494">
        <v>0</v>
      </c>
      <c r="AD8" s="494">
        <v>0</v>
      </c>
      <c r="AE8" s="494">
        <v>0</v>
      </c>
      <c r="AF8" s="494">
        <v>0</v>
      </c>
      <c r="AG8" s="494">
        <v>0</v>
      </c>
      <c r="AH8" s="494">
        <v>0</v>
      </c>
      <c r="AI8" s="494">
        <v>0</v>
      </c>
      <c r="AJ8" s="494">
        <v>0</v>
      </c>
      <c r="AK8" s="494">
        <v>0</v>
      </c>
      <c r="AL8" s="494">
        <v>0</v>
      </c>
      <c r="AM8" s="494">
        <v>0</v>
      </c>
      <c r="AN8" s="494">
        <v>0</v>
      </c>
      <c r="AO8" s="494">
        <v>0</v>
      </c>
      <c r="AP8" s="494">
        <v>0</v>
      </c>
      <c r="AQ8" s="494">
        <v>0</v>
      </c>
      <c r="AR8" s="494">
        <v>1853.9770000000001</v>
      </c>
      <c r="AS8" s="494">
        <v>2050.058</v>
      </c>
      <c r="AT8" s="494">
        <v>2305.1849999999999</v>
      </c>
      <c r="AU8" s="494">
        <v>2758</v>
      </c>
      <c r="AV8" s="494">
        <v>3728</v>
      </c>
      <c r="AW8" s="494">
        <v>3939</v>
      </c>
      <c r="AX8" s="494">
        <v>3969</v>
      </c>
      <c r="AY8" s="494">
        <v>3888</v>
      </c>
      <c r="AZ8" s="494">
        <v>3815</v>
      </c>
      <c r="BA8" s="494">
        <v>3773</v>
      </c>
      <c r="BB8" s="494">
        <v>3619</v>
      </c>
      <c r="BC8" s="494">
        <v>3781</v>
      </c>
      <c r="BD8" s="494">
        <v>4095</v>
      </c>
      <c r="BE8" s="494">
        <v>4486</v>
      </c>
      <c r="BF8" s="494">
        <v>4484</v>
      </c>
      <c r="BG8" s="494">
        <v>2515.0819999999999</v>
      </c>
      <c r="BH8" s="494">
        <v>128.69800000000001</v>
      </c>
      <c r="BI8" s="494">
        <v>82.284999999999997</v>
      </c>
      <c r="BJ8" s="494">
        <v>86.180999999999997</v>
      </c>
      <c r="BK8" s="494">
        <v>88.078000000000003</v>
      </c>
      <c r="BL8" s="494">
        <v>90.198999999999998</v>
      </c>
      <c r="BM8" s="494">
        <v>96.241</v>
      </c>
      <c r="BN8" s="494">
        <v>0</v>
      </c>
      <c r="BO8" s="494">
        <v>0</v>
      </c>
      <c r="BP8" s="494">
        <v>0</v>
      </c>
      <c r="BQ8" s="494">
        <v>0</v>
      </c>
      <c r="BR8" s="494">
        <v>0</v>
      </c>
      <c r="BS8" s="494">
        <v>0</v>
      </c>
      <c r="BT8" s="494">
        <v>0</v>
      </c>
      <c r="BU8" s="494">
        <v>0</v>
      </c>
      <c r="BV8" s="494">
        <v>0</v>
      </c>
      <c r="BW8" s="494">
        <v>0</v>
      </c>
      <c r="BX8" s="495">
        <v>0</v>
      </c>
      <c r="BY8" s="495">
        <v>0</v>
      </c>
      <c r="BZ8" s="496">
        <v>0</v>
      </c>
    </row>
    <row r="9" spans="1:78" s="500" customFormat="1" ht="35.25" customHeight="1" thickBot="1" x14ac:dyDescent="0.25">
      <c r="B9" s="370" t="s">
        <v>546</v>
      </c>
      <c r="C9" s="501"/>
      <c r="D9" s="502">
        <v>0</v>
      </c>
      <c r="E9" s="502">
        <v>0</v>
      </c>
      <c r="F9" s="502">
        <v>0</v>
      </c>
      <c r="G9" s="502">
        <v>0</v>
      </c>
      <c r="H9" s="502">
        <v>0</v>
      </c>
      <c r="I9" s="502">
        <v>0</v>
      </c>
      <c r="J9" s="502">
        <v>0</v>
      </c>
      <c r="K9" s="502">
        <v>0</v>
      </c>
      <c r="L9" s="502">
        <v>0</v>
      </c>
      <c r="M9" s="502">
        <v>0</v>
      </c>
      <c r="N9" s="502">
        <v>0</v>
      </c>
      <c r="O9" s="502">
        <v>0</v>
      </c>
      <c r="P9" s="502">
        <v>0</v>
      </c>
      <c r="Q9" s="502">
        <v>0</v>
      </c>
      <c r="R9" s="502">
        <v>0</v>
      </c>
      <c r="S9" s="502">
        <v>0</v>
      </c>
      <c r="T9" s="502">
        <v>0</v>
      </c>
      <c r="U9" s="502">
        <v>0</v>
      </c>
      <c r="V9" s="502">
        <v>0</v>
      </c>
      <c r="W9" s="502">
        <v>0</v>
      </c>
      <c r="X9" s="502">
        <v>0</v>
      </c>
      <c r="Y9" s="502">
        <v>0</v>
      </c>
      <c r="Z9" s="502">
        <v>0</v>
      </c>
      <c r="AA9" s="502">
        <v>0</v>
      </c>
      <c r="AB9" s="502">
        <v>0</v>
      </c>
      <c r="AC9" s="502">
        <v>0</v>
      </c>
      <c r="AD9" s="502">
        <v>0</v>
      </c>
      <c r="AE9" s="502">
        <v>0</v>
      </c>
      <c r="AF9" s="502">
        <v>0</v>
      </c>
      <c r="AG9" s="502">
        <v>0</v>
      </c>
      <c r="AH9" s="502">
        <v>561</v>
      </c>
      <c r="AI9" s="502">
        <v>624</v>
      </c>
      <c r="AJ9" s="502">
        <v>729</v>
      </c>
      <c r="AK9" s="502">
        <v>924.13</v>
      </c>
      <c r="AL9" s="502">
        <v>941</v>
      </c>
      <c r="AM9" s="502">
        <v>985</v>
      </c>
      <c r="AN9" s="502">
        <v>1189</v>
      </c>
      <c r="AO9" s="502">
        <v>1371</v>
      </c>
      <c r="AP9" s="502">
        <v>1458</v>
      </c>
      <c r="AQ9" s="502">
        <v>1574</v>
      </c>
      <c r="AR9" s="502">
        <v>0</v>
      </c>
      <c r="AS9" s="502">
        <v>0</v>
      </c>
      <c r="AT9" s="502">
        <v>0</v>
      </c>
      <c r="AU9" s="502">
        <v>0</v>
      </c>
      <c r="AV9" s="502">
        <v>0</v>
      </c>
      <c r="AW9" s="502">
        <v>0</v>
      </c>
      <c r="AX9" s="502">
        <v>0</v>
      </c>
      <c r="AY9" s="502">
        <v>0</v>
      </c>
      <c r="AZ9" s="502">
        <v>0</v>
      </c>
      <c r="BA9" s="502">
        <v>0</v>
      </c>
      <c r="BB9" s="502">
        <v>0</v>
      </c>
      <c r="BC9" s="502">
        <v>0</v>
      </c>
      <c r="BD9" s="502">
        <v>0</v>
      </c>
      <c r="BE9" s="502">
        <v>0</v>
      </c>
      <c r="BF9" s="502">
        <v>0</v>
      </c>
      <c r="BG9" s="502">
        <v>0</v>
      </c>
      <c r="BH9" s="502">
        <v>0</v>
      </c>
      <c r="BI9" s="502">
        <v>0</v>
      </c>
      <c r="BJ9" s="502">
        <v>0</v>
      </c>
      <c r="BK9" s="502">
        <v>0</v>
      </c>
      <c r="BL9" s="502">
        <v>0</v>
      </c>
      <c r="BM9" s="502">
        <v>0</v>
      </c>
      <c r="BN9" s="502">
        <v>0</v>
      </c>
      <c r="BO9" s="502">
        <v>0</v>
      </c>
      <c r="BP9" s="502">
        <v>0</v>
      </c>
      <c r="BQ9" s="502">
        <v>0</v>
      </c>
      <c r="BR9" s="502">
        <v>0</v>
      </c>
      <c r="BS9" s="502">
        <v>0</v>
      </c>
      <c r="BT9" s="502">
        <v>0</v>
      </c>
      <c r="BU9" s="502">
        <v>0</v>
      </c>
      <c r="BV9" s="502">
        <v>0</v>
      </c>
      <c r="BW9" s="502">
        <v>0</v>
      </c>
      <c r="BX9" s="502">
        <v>0</v>
      </c>
      <c r="BY9" s="502">
        <v>0</v>
      </c>
      <c r="BZ9" s="503">
        <v>0</v>
      </c>
    </row>
    <row r="10" spans="1:78" ht="26.25" customHeight="1" x14ac:dyDescent="0.25">
      <c r="A10" s="337"/>
      <c r="B10" s="262" t="s">
        <v>547</v>
      </c>
      <c r="D10" s="43" t="s">
        <v>618</v>
      </c>
      <c r="E10" s="43" t="s">
        <v>619</v>
      </c>
      <c r="F10" s="43" t="s">
        <v>620</v>
      </c>
      <c r="G10" s="43" t="s">
        <v>621</v>
      </c>
      <c r="H10" s="43" t="s">
        <v>622</v>
      </c>
      <c r="I10" s="43" t="s">
        <v>623</v>
      </c>
      <c r="J10" s="43" t="s">
        <v>624</v>
      </c>
      <c r="K10" s="43" t="s">
        <v>625</v>
      </c>
      <c r="L10" s="43" t="s">
        <v>626</v>
      </c>
      <c r="M10" s="43" t="s">
        <v>627</v>
      </c>
      <c r="N10" s="43" t="s">
        <v>628</v>
      </c>
      <c r="O10" s="43" t="s">
        <v>629</v>
      </c>
      <c r="P10" s="43" t="s">
        <v>630</v>
      </c>
      <c r="Q10" s="43" t="s">
        <v>631</v>
      </c>
      <c r="R10" s="43" t="s">
        <v>632</v>
      </c>
      <c r="S10" s="43" t="s">
        <v>633</v>
      </c>
      <c r="T10" s="43" t="s">
        <v>634</v>
      </c>
      <c r="U10" s="43" t="s">
        <v>635</v>
      </c>
      <c r="V10" s="43" t="s">
        <v>636</v>
      </c>
      <c r="W10" s="43" t="s">
        <v>637</v>
      </c>
      <c r="X10" s="43" t="s">
        <v>638</v>
      </c>
      <c r="Y10" s="43" t="s">
        <v>639</v>
      </c>
      <c r="Z10" s="43" t="s">
        <v>640</v>
      </c>
      <c r="AA10" s="43" t="s">
        <v>641</v>
      </c>
      <c r="AB10" s="43" t="s">
        <v>642</v>
      </c>
      <c r="AC10" s="43" t="s">
        <v>643</v>
      </c>
      <c r="AD10" s="43" t="s">
        <v>644</v>
      </c>
      <c r="AE10" s="43" t="s">
        <v>645</v>
      </c>
      <c r="AF10" s="43" t="s">
        <v>646</v>
      </c>
      <c r="AG10" s="43" t="s">
        <v>647</v>
      </c>
      <c r="AH10" s="43" t="s">
        <v>648</v>
      </c>
      <c r="AI10" s="43" t="s">
        <v>649</v>
      </c>
      <c r="AJ10" s="43" t="s">
        <v>650</v>
      </c>
      <c r="AK10" s="43" t="s">
        <v>651</v>
      </c>
      <c r="AL10" s="43" t="s">
        <v>652</v>
      </c>
      <c r="AM10" s="43" t="s">
        <v>653</v>
      </c>
      <c r="AN10" s="43" t="s">
        <v>654</v>
      </c>
      <c r="AO10" s="43" t="s">
        <v>655</v>
      </c>
      <c r="AP10" s="43" t="s">
        <v>656</v>
      </c>
      <c r="AQ10" s="43" t="s">
        <v>657</v>
      </c>
      <c r="AR10" s="43" t="s">
        <v>658</v>
      </c>
      <c r="AS10" s="43" t="s">
        <v>659</v>
      </c>
      <c r="AT10" s="43" t="s">
        <v>660</v>
      </c>
      <c r="AU10" s="43" t="s">
        <v>661</v>
      </c>
      <c r="AV10" s="43" t="s">
        <v>662</v>
      </c>
      <c r="AW10" s="43" t="s">
        <v>663</v>
      </c>
      <c r="AX10" s="43" t="s">
        <v>664</v>
      </c>
      <c r="AY10" s="43" t="s">
        <v>588</v>
      </c>
      <c r="AZ10" s="43" t="s">
        <v>589</v>
      </c>
      <c r="BA10" s="43" t="s">
        <v>590</v>
      </c>
      <c r="BB10" s="43" t="s">
        <v>591</v>
      </c>
      <c r="BC10" s="43" t="s">
        <v>592</v>
      </c>
      <c r="BD10" s="43" t="s">
        <v>593</v>
      </c>
      <c r="BE10" s="43" t="s">
        <v>594</v>
      </c>
      <c r="BF10" s="43" t="s">
        <v>595</v>
      </c>
      <c r="BG10" s="43" t="s">
        <v>596</v>
      </c>
      <c r="BH10" s="43" t="s">
        <v>597</v>
      </c>
      <c r="BI10" s="43" t="s">
        <v>598</v>
      </c>
      <c r="BJ10" s="43" t="s">
        <v>599</v>
      </c>
      <c r="BK10" s="43" t="s">
        <v>600</v>
      </c>
      <c r="BL10" s="43" t="s">
        <v>601</v>
      </c>
      <c r="BM10" s="43" t="s">
        <v>602</v>
      </c>
      <c r="BN10" s="43" t="s">
        <v>603</v>
      </c>
      <c r="BO10" s="43" t="s">
        <v>604</v>
      </c>
      <c r="BP10" s="43" t="s">
        <v>605</v>
      </c>
      <c r="BQ10" s="43" t="s">
        <v>606</v>
      </c>
      <c r="BR10" s="43" t="s">
        <v>607</v>
      </c>
      <c r="BS10" s="43" t="s">
        <v>608</v>
      </c>
      <c r="BT10" s="43" t="s">
        <v>609</v>
      </c>
      <c r="BU10" s="43" t="s">
        <v>610</v>
      </c>
      <c r="BV10" s="43" t="s">
        <v>611</v>
      </c>
      <c r="BW10" s="43" t="s">
        <v>612</v>
      </c>
      <c r="BX10" s="43" t="s">
        <v>613</v>
      </c>
      <c r="BY10" s="43" t="s">
        <v>614</v>
      </c>
      <c r="BZ10" s="44" t="s">
        <v>615</v>
      </c>
    </row>
    <row r="11" spans="1:78" ht="15.75" x14ac:dyDescent="0.25">
      <c r="A11" s="337"/>
      <c r="B11" s="504" t="s">
        <v>225</v>
      </c>
      <c r="C11" s="361"/>
      <c r="D11" s="277" t="s">
        <v>616</v>
      </c>
      <c r="E11" s="277" t="s">
        <v>616</v>
      </c>
      <c r="F11" s="277" t="s">
        <v>616</v>
      </c>
      <c r="G11" s="277" t="s">
        <v>616</v>
      </c>
      <c r="H11" s="277" t="s">
        <v>616</v>
      </c>
      <c r="I11" s="277" t="s">
        <v>616</v>
      </c>
      <c r="J11" s="277" t="s">
        <v>616</v>
      </c>
      <c r="K11" s="277" t="s">
        <v>616</v>
      </c>
      <c r="L11" s="277" t="s">
        <v>616</v>
      </c>
      <c r="M11" s="277" t="s">
        <v>616</v>
      </c>
      <c r="N11" s="277" t="s">
        <v>616</v>
      </c>
      <c r="O11" s="277" t="s">
        <v>616</v>
      </c>
      <c r="P11" s="277" t="s">
        <v>616</v>
      </c>
      <c r="Q11" s="277" t="s">
        <v>616</v>
      </c>
      <c r="R11" s="277" t="s">
        <v>616</v>
      </c>
      <c r="S11" s="277" t="s">
        <v>616</v>
      </c>
      <c r="T11" s="277" t="s">
        <v>616</v>
      </c>
      <c r="U11" s="277" t="s">
        <v>616</v>
      </c>
      <c r="V11" s="277" t="s">
        <v>616</v>
      </c>
      <c r="W11" s="277" t="s">
        <v>616</v>
      </c>
      <c r="X11" s="277" t="s">
        <v>616</v>
      </c>
      <c r="Y11" s="277" t="s">
        <v>616</v>
      </c>
      <c r="Z11" s="277" t="s">
        <v>616</v>
      </c>
      <c r="AA11" s="277" t="s">
        <v>616</v>
      </c>
      <c r="AB11" s="277" t="s">
        <v>616</v>
      </c>
      <c r="AC11" s="277" t="s">
        <v>616</v>
      </c>
      <c r="AD11" s="277" t="s">
        <v>616</v>
      </c>
      <c r="AE11" s="277" t="s">
        <v>616</v>
      </c>
      <c r="AF11" s="277" t="s">
        <v>616</v>
      </c>
      <c r="AG11" s="277" t="s">
        <v>616</v>
      </c>
      <c r="AH11" s="277" t="s">
        <v>616</v>
      </c>
      <c r="AI11" s="277" t="s">
        <v>616</v>
      </c>
      <c r="AJ11" s="277" t="s">
        <v>616</v>
      </c>
      <c r="AK11" s="277" t="s">
        <v>616</v>
      </c>
      <c r="AL11" s="277" t="s">
        <v>616</v>
      </c>
      <c r="AM11" s="277" t="s">
        <v>616</v>
      </c>
      <c r="AN11" s="277" t="s">
        <v>616</v>
      </c>
      <c r="AO11" s="277" t="s">
        <v>616</v>
      </c>
      <c r="AP11" s="277" t="s">
        <v>616</v>
      </c>
      <c r="AQ11" s="277" t="s">
        <v>616</v>
      </c>
      <c r="AR11" s="277" t="s">
        <v>616</v>
      </c>
      <c r="AS11" s="277" t="s">
        <v>616</v>
      </c>
      <c r="AT11" s="277" t="s">
        <v>616</v>
      </c>
      <c r="AU11" s="277" t="s">
        <v>616</v>
      </c>
      <c r="AV11" s="277" t="s">
        <v>616</v>
      </c>
      <c r="AW11" s="277" t="s">
        <v>616</v>
      </c>
      <c r="AX11" s="277" t="s">
        <v>616</v>
      </c>
      <c r="AY11" s="277" t="s">
        <v>616</v>
      </c>
      <c r="AZ11" s="277" t="s">
        <v>616</v>
      </c>
      <c r="BA11" s="277" t="s">
        <v>616</v>
      </c>
      <c r="BB11" s="277" t="s">
        <v>616</v>
      </c>
      <c r="BC11" s="277" t="s">
        <v>616</v>
      </c>
      <c r="BD11" s="277" t="s">
        <v>616</v>
      </c>
      <c r="BE11" s="277" t="s">
        <v>616</v>
      </c>
      <c r="BF11" s="277" t="s">
        <v>616</v>
      </c>
      <c r="BG11" s="277" t="s">
        <v>616</v>
      </c>
      <c r="BH11" s="277" t="s">
        <v>616</v>
      </c>
      <c r="BI11" s="277" t="s">
        <v>616</v>
      </c>
      <c r="BJ11" s="277" t="s">
        <v>616</v>
      </c>
      <c r="BK11" s="277" t="s">
        <v>616</v>
      </c>
      <c r="BL11" s="277" t="s">
        <v>616</v>
      </c>
      <c r="BM11" s="277" t="s">
        <v>616</v>
      </c>
      <c r="BN11" s="277" t="s">
        <v>616</v>
      </c>
      <c r="BO11" s="277" t="s">
        <v>616</v>
      </c>
      <c r="BP11" s="277" t="s">
        <v>616</v>
      </c>
      <c r="BQ11" s="277" t="s">
        <v>616</v>
      </c>
      <c r="BR11" s="277" t="s">
        <v>616</v>
      </c>
      <c r="BS11" s="277" t="s">
        <v>616</v>
      </c>
      <c r="BT11" s="277" t="s">
        <v>616</v>
      </c>
      <c r="BU11" s="277" t="s">
        <v>617</v>
      </c>
      <c r="BV11" s="277" t="s">
        <v>617</v>
      </c>
      <c r="BW11" s="277" t="s">
        <v>617</v>
      </c>
      <c r="BX11" s="277" t="s">
        <v>617</v>
      </c>
      <c r="BY11" s="277" t="s">
        <v>617</v>
      </c>
      <c r="BZ11" s="278" t="s">
        <v>617</v>
      </c>
    </row>
    <row r="12" spans="1:78" ht="26.25" customHeight="1" x14ac:dyDescent="0.25">
      <c r="A12" s="341"/>
      <c r="B12" s="89" t="s">
        <v>541</v>
      </c>
      <c r="C12" s="385"/>
      <c r="D12" s="492">
        <v>0</v>
      </c>
      <c r="E12" s="492">
        <v>0</v>
      </c>
      <c r="F12" s="492">
        <v>0</v>
      </c>
      <c r="G12" s="492">
        <v>0</v>
      </c>
      <c r="H12" s="492">
        <v>0</v>
      </c>
      <c r="I12" s="492">
        <v>0</v>
      </c>
      <c r="J12" s="492">
        <v>0</v>
      </c>
      <c r="K12" s="492">
        <v>0</v>
      </c>
      <c r="L12" s="492">
        <v>0</v>
      </c>
      <c r="M12" s="492">
        <v>0</v>
      </c>
      <c r="N12" s="492">
        <v>0</v>
      </c>
      <c r="O12" s="492">
        <v>0</v>
      </c>
      <c r="P12" s="492">
        <v>0</v>
      </c>
      <c r="Q12" s="492">
        <v>0</v>
      </c>
      <c r="R12" s="492">
        <v>0</v>
      </c>
      <c r="S12" s="492">
        <v>0</v>
      </c>
      <c r="T12" s="492">
        <v>0</v>
      </c>
      <c r="U12" s="492">
        <v>0</v>
      </c>
      <c r="V12" s="492">
        <v>0</v>
      </c>
      <c r="W12" s="492">
        <v>0</v>
      </c>
      <c r="X12" s="492">
        <v>0</v>
      </c>
      <c r="Y12" s="492">
        <v>0</v>
      </c>
      <c r="Z12" s="492">
        <v>0</v>
      </c>
      <c r="AA12" s="492">
        <v>0</v>
      </c>
      <c r="AB12" s="492">
        <v>0</v>
      </c>
      <c r="AC12" s="492">
        <v>0</v>
      </c>
      <c r="AD12" s="492">
        <v>0</v>
      </c>
      <c r="AE12" s="492">
        <v>0</v>
      </c>
      <c r="AF12" s="492">
        <v>0</v>
      </c>
      <c r="AG12" s="492">
        <v>0</v>
      </c>
      <c r="AH12" s="491">
        <f t="shared" ref="AH12:BX12" si="4">SUM(AH13,AH16,AH17)</f>
        <v>2592.0229607233332</v>
      </c>
      <c r="AI12" s="491">
        <f t="shared" si="4"/>
        <v>2466.5484274593018</v>
      </c>
      <c r="AJ12" s="491">
        <f t="shared" si="4"/>
        <v>2418.4040664203853</v>
      </c>
      <c r="AK12" s="491">
        <f t="shared" si="4"/>
        <v>2774.1818877264914</v>
      </c>
      <c r="AL12" s="491">
        <f t="shared" si="4"/>
        <v>2632.8310986157212</v>
      </c>
      <c r="AM12" s="491">
        <f t="shared" si="4"/>
        <v>2631.00511820985</v>
      </c>
      <c r="AN12" s="491">
        <f t="shared" si="4"/>
        <v>3003.4633532683147</v>
      </c>
      <c r="AO12" s="491">
        <f t="shared" si="4"/>
        <v>3277.6024883007162</v>
      </c>
      <c r="AP12" s="491">
        <f t="shared" si="4"/>
        <v>3347.0278807142799</v>
      </c>
      <c r="AQ12" s="491">
        <f t="shared" si="4"/>
        <v>3423.1423568186037</v>
      </c>
      <c r="AR12" s="491">
        <f t="shared" si="4"/>
        <v>3786.0812824050636</v>
      </c>
      <c r="AS12" s="491">
        <f t="shared" si="4"/>
        <v>3888.6153598435258</v>
      </c>
      <c r="AT12" s="491">
        <f t="shared" si="4"/>
        <v>4042.5460871378727</v>
      </c>
      <c r="AU12" s="491">
        <f t="shared" si="4"/>
        <v>4574.7818549183785</v>
      </c>
      <c r="AV12" s="491">
        <f t="shared" si="4"/>
        <v>6032.6167243408918</v>
      </c>
      <c r="AW12" s="491">
        <f t="shared" si="4"/>
        <v>6228.0881054310657</v>
      </c>
      <c r="AX12" s="491">
        <f t="shared" si="4"/>
        <v>6202.3944067186912</v>
      </c>
      <c r="AY12" s="491">
        <f t="shared" si="4"/>
        <v>5896.6389698089743</v>
      </c>
      <c r="AZ12" s="491">
        <f t="shared" si="4"/>
        <v>5584.1622548454998</v>
      </c>
      <c r="BA12" s="491">
        <f t="shared" si="4"/>
        <v>5482.1069889711171</v>
      </c>
      <c r="BB12" s="491">
        <f t="shared" si="4"/>
        <v>5184.2594152469719</v>
      </c>
      <c r="BC12" s="491">
        <f t="shared" si="4"/>
        <v>5392.5559799020648</v>
      </c>
      <c r="BD12" s="491">
        <f t="shared" si="4"/>
        <v>5721.8040798640632</v>
      </c>
      <c r="BE12" s="491">
        <f t="shared" si="4"/>
        <v>6192.0738671678537</v>
      </c>
      <c r="BF12" s="491">
        <f t="shared" si="4"/>
        <v>6047.7945238771417</v>
      </c>
      <c r="BG12" s="491">
        <f t="shared" si="4"/>
        <v>6402.8913352383679</v>
      </c>
      <c r="BH12" s="491">
        <f t="shared" si="4"/>
        <v>7832.2534755516108</v>
      </c>
      <c r="BI12" s="491">
        <f t="shared" si="4"/>
        <v>8145.1375827953743</v>
      </c>
      <c r="BJ12" s="491">
        <f t="shared" si="4"/>
        <v>8439.1782288397935</v>
      </c>
      <c r="BK12" s="491">
        <f t="shared" si="4"/>
        <v>8827.3256992392344</v>
      </c>
      <c r="BL12" s="491">
        <f t="shared" si="4"/>
        <v>8993.9961613929936</v>
      </c>
      <c r="BM12" s="491">
        <f t="shared" si="4"/>
        <v>9356.1520734643636</v>
      </c>
      <c r="BN12" s="491">
        <f t="shared" si="4"/>
        <v>9207.2942304392127</v>
      </c>
      <c r="BO12" s="491">
        <f t="shared" si="4"/>
        <v>8867.3395465400517</v>
      </c>
      <c r="BP12" s="491">
        <f t="shared" si="4"/>
        <v>8102.9213758482074</v>
      </c>
      <c r="BQ12" s="491">
        <f t="shared" si="4"/>
        <v>7469.0083386814404</v>
      </c>
      <c r="BR12" s="491">
        <f t="shared" si="4"/>
        <v>6875.6400128839678</v>
      </c>
      <c r="BS12" s="491">
        <f t="shared" si="4"/>
        <v>6313.078375786411</v>
      </c>
      <c r="BT12" s="491">
        <f t="shared" si="4"/>
        <v>5754.2336818346585</v>
      </c>
      <c r="BU12" s="491">
        <f t="shared" si="4"/>
        <v>5380.456099967143</v>
      </c>
      <c r="BV12" s="491">
        <f t="shared" si="4"/>
        <v>4974.0396014900252</v>
      </c>
      <c r="BW12" s="491">
        <f t="shared" si="4"/>
        <v>4695.1035232718095</v>
      </c>
      <c r="BX12" s="492">
        <f t="shared" si="4"/>
        <v>4424.5176840638023</v>
      </c>
      <c r="BY12" s="492">
        <f>SUM(BY13,BY16,BY17)</f>
        <v>4313.6960878741938</v>
      </c>
      <c r="BZ12" s="493">
        <f>SUM(BZ13,BZ16,BZ17)</f>
        <v>4319.7192436493515</v>
      </c>
    </row>
    <row r="13" spans="1:78" ht="24" customHeight="1" x14ac:dyDescent="0.2">
      <c r="B13" s="120" t="s">
        <v>542</v>
      </c>
      <c r="C13" s="45"/>
      <c r="D13" s="495">
        <v>0</v>
      </c>
      <c r="E13" s="495">
        <v>0</v>
      </c>
      <c r="F13" s="495">
        <v>0</v>
      </c>
      <c r="G13" s="495">
        <v>0</v>
      </c>
      <c r="H13" s="495">
        <v>0</v>
      </c>
      <c r="I13" s="495">
        <v>0</v>
      </c>
      <c r="J13" s="495">
        <v>0</v>
      </c>
      <c r="K13" s="495">
        <v>0</v>
      </c>
      <c r="L13" s="495">
        <v>0</v>
      </c>
      <c r="M13" s="495">
        <v>0</v>
      </c>
      <c r="N13" s="495">
        <v>0</v>
      </c>
      <c r="O13" s="495">
        <v>0</v>
      </c>
      <c r="P13" s="495">
        <v>0</v>
      </c>
      <c r="Q13" s="495">
        <v>0</v>
      </c>
      <c r="R13" s="495">
        <v>0</v>
      </c>
      <c r="S13" s="495">
        <v>0</v>
      </c>
      <c r="T13" s="495">
        <v>0</v>
      </c>
      <c r="U13" s="495">
        <v>0</v>
      </c>
      <c r="V13" s="495">
        <v>0</v>
      </c>
      <c r="W13" s="495">
        <v>0</v>
      </c>
      <c r="X13" s="495">
        <v>0</v>
      </c>
      <c r="Y13" s="495">
        <v>0</v>
      </c>
      <c r="Z13" s="495">
        <v>0</v>
      </c>
      <c r="AA13" s="495">
        <v>0</v>
      </c>
      <c r="AB13" s="495">
        <v>0</v>
      </c>
      <c r="AC13" s="495">
        <v>0</v>
      </c>
      <c r="AD13" s="495">
        <v>0</v>
      </c>
      <c r="AE13" s="495">
        <v>0</v>
      </c>
      <c r="AF13" s="495">
        <v>0</v>
      </c>
      <c r="AG13" s="495">
        <v>0</v>
      </c>
      <c r="AH13" s="495">
        <v>0</v>
      </c>
      <c r="AI13" s="495">
        <v>0</v>
      </c>
      <c r="AJ13" s="495">
        <v>0</v>
      </c>
      <c r="AK13" s="495">
        <v>0</v>
      </c>
      <c r="AL13" s="495">
        <v>0</v>
      </c>
      <c r="AM13" s="495">
        <v>0</v>
      </c>
      <c r="AN13" s="495">
        <v>0</v>
      </c>
      <c r="AO13" s="495">
        <v>0</v>
      </c>
      <c r="AP13" s="495">
        <v>0</v>
      </c>
      <c r="AQ13" s="495">
        <v>0</v>
      </c>
      <c r="AR13" s="495">
        <v>0</v>
      </c>
      <c r="AS13" s="495">
        <v>0</v>
      </c>
      <c r="AT13" s="495">
        <v>0</v>
      </c>
      <c r="AU13" s="495">
        <v>0</v>
      </c>
      <c r="AV13" s="495">
        <v>0</v>
      </c>
      <c r="AW13" s="495">
        <v>0</v>
      </c>
      <c r="AX13" s="495">
        <v>0</v>
      </c>
      <c r="AY13" s="495">
        <v>0</v>
      </c>
      <c r="AZ13" s="495">
        <v>0</v>
      </c>
      <c r="BA13" s="495">
        <v>0</v>
      </c>
      <c r="BB13" s="495">
        <v>0</v>
      </c>
      <c r="BC13" s="495">
        <v>0</v>
      </c>
      <c r="BD13" s="495">
        <v>0</v>
      </c>
      <c r="BE13" s="495">
        <v>0</v>
      </c>
      <c r="BF13" s="495">
        <v>0</v>
      </c>
      <c r="BG13" s="494">
        <f t="shared" ref="BG13:BO13" si="5">SUM(BG14:BG15)</f>
        <v>3083.3320243763874</v>
      </c>
      <c r="BH13" s="494">
        <f t="shared" si="5"/>
        <v>7666.9897495331534</v>
      </c>
      <c r="BI13" s="494">
        <f t="shared" si="5"/>
        <v>8042.1620208604945</v>
      </c>
      <c r="BJ13" s="494">
        <f t="shared" si="5"/>
        <v>8334.6022959974034</v>
      </c>
      <c r="BK13" s="494">
        <f t="shared" si="5"/>
        <v>8723.0370284096025</v>
      </c>
      <c r="BL13" s="494">
        <f t="shared" si="5"/>
        <v>8889.9033096602652</v>
      </c>
      <c r="BM13" s="494">
        <f t="shared" si="5"/>
        <v>9246.6771042711171</v>
      </c>
      <c r="BN13" s="494">
        <f t="shared" si="5"/>
        <v>9207.2942304392127</v>
      </c>
      <c r="BO13" s="494">
        <f t="shared" si="5"/>
        <v>8867.3395465400517</v>
      </c>
      <c r="BP13" s="494">
        <f t="shared" ref="BP13:BX13" si="6">SUM(BP14:BP15)</f>
        <v>8102.9213758482074</v>
      </c>
      <c r="BQ13" s="494">
        <f t="shared" si="6"/>
        <v>7469.0083386814404</v>
      </c>
      <c r="BR13" s="494">
        <f t="shared" si="6"/>
        <v>6875.6400128839678</v>
      </c>
      <c r="BS13" s="494">
        <f t="shared" si="6"/>
        <v>6313.078375786411</v>
      </c>
      <c r="BT13" s="494">
        <f t="shared" si="6"/>
        <v>5754.2336818346585</v>
      </c>
      <c r="BU13" s="494">
        <f t="shared" si="6"/>
        <v>5380.456099967143</v>
      </c>
      <c r="BV13" s="494">
        <f t="shared" si="6"/>
        <v>4974.0396014900252</v>
      </c>
      <c r="BW13" s="494">
        <f t="shared" si="6"/>
        <v>4695.1035232718095</v>
      </c>
      <c r="BX13" s="495">
        <f t="shared" si="6"/>
        <v>4424.5176840638023</v>
      </c>
      <c r="BY13" s="495">
        <f>SUM(BY14:BY15)</f>
        <v>4313.6960878741938</v>
      </c>
      <c r="BZ13" s="496">
        <f>SUM(BZ14:BZ15)</f>
        <v>4319.7192436493515</v>
      </c>
    </row>
    <row r="14" spans="1:78" x14ac:dyDescent="0.2">
      <c r="B14" s="263" t="s">
        <v>543</v>
      </c>
      <c r="C14" s="120"/>
      <c r="D14" s="495">
        <v>0</v>
      </c>
      <c r="E14" s="495">
        <v>0</v>
      </c>
      <c r="F14" s="495">
        <v>0</v>
      </c>
      <c r="G14" s="495">
        <v>0</v>
      </c>
      <c r="H14" s="495">
        <v>0</v>
      </c>
      <c r="I14" s="495">
        <v>0</v>
      </c>
      <c r="J14" s="495">
        <v>0</v>
      </c>
      <c r="K14" s="495">
        <v>0</v>
      </c>
      <c r="L14" s="495">
        <v>0</v>
      </c>
      <c r="M14" s="495">
        <v>0</v>
      </c>
      <c r="N14" s="495">
        <v>0</v>
      </c>
      <c r="O14" s="495">
        <v>0</v>
      </c>
      <c r="P14" s="495">
        <v>0</v>
      </c>
      <c r="Q14" s="495">
        <v>0</v>
      </c>
      <c r="R14" s="495">
        <v>0</v>
      </c>
      <c r="S14" s="495">
        <v>0</v>
      </c>
      <c r="T14" s="495">
        <v>0</v>
      </c>
      <c r="U14" s="495">
        <v>0</v>
      </c>
      <c r="V14" s="495">
        <v>0</v>
      </c>
      <c r="W14" s="495">
        <v>0</v>
      </c>
      <c r="X14" s="495">
        <v>0</v>
      </c>
      <c r="Y14" s="495">
        <v>0</v>
      </c>
      <c r="Z14" s="495">
        <v>0</v>
      </c>
      <c r="AA14" s="495">
        <v>0</v>
      </c>
      <c r="AB14" s="495">
        <v>0</v>
      </c>
      <c r="AC14" s="495">
        <v>0</v>
      </c>
      <c r="AD14" s="495">
        <v>0</v>
      </c>
      <c r="AE14" s="495">
        <v>0</v>
      </c>
      <c r="AF14" s="495">
        <v>0</v>
      </c>
      <c r="AG14" s="495">
        <v>0</v>
      </c>
      <c r="AH14" s="495">
        <v>0</v>
      </c>
      <c r="AI14" s="495">
        <v>0</v>
      </c>
      <c r="AJ14" s="495">
        <v>0</v>
      </c>
      <c r="AK14" s="495">
        <v>0</v>
      </c>
      <c r="AL14" s="495">
        <v>0</v>
      </c>
      <c r="AM14" s="495">
        <v>0</v>
      </c>
      <c r="AN14" s="495">
        <v>0</v>
      </c>
      <c r="AO14" s="495">
        <v>0</v>
      </c>
      <c r="AP14" s="495">
        <v>0</v>
      </c>
      <c r="AQ14" s="495">
        <v>0</v>
      </c>
      <c r="AR14" s="495">
        <v>0</v>
      </c>
      <c r="AS14" s="495">
        <v>0</v>
      </c>
      <c r="AT14" s="495">
        <v>0</v>
      </c>
      <c r="AU14" s="495">
        <v>0</v>
      </c>
      <c r="AV14" s="495">
        <v>0</v>
      </c>
      <c r="AW14" s="495">
        <v>0</v>
      </c>
      <c r="AX14" s="495">
        <v>0</v>
      </c>
      <c r="AY14" s="495">
        <v>0</v>
      </c>
      <c r="AZ14" s="495">
        <v>0</v>
      </c>
      <c r="BA14" s="495">
        <v>0</v>
      </c>
      <c r="BB14" s="495">
        <v>0</v>
      </c>
      <c r="BC14" s="495">
        <v>0</v>
      </c>
      <c r="BD14" s="495">
        <v>0</v>
      </c>
      <c r="BE14" s="495">
        <v>0</v>
      </c>
      <c r="BF14" s="495">
        <v>0</v>
      </c>
      <c r="BG14" s="495">
        <v>2658.5267769931693</v>
      </c>
      <c r="BH14" s="495">
        <v>6440.7626427044443</v>
      </c>
      <c r="BI14" s="495">
        <v>6787.5732652173565</v>
      </c>
      <c r="BJ14" s="495">
        <v>6986.8192773338569</v>
      </c>
      <c r="BK14" s="495">
        <v>7314.3000063393629</v>
      </c>
      <c r="BL14" s="495">
        <v>7489.889221149444</v>
      </c>
      <c r="BM14" s="495">
        <v>7865.9494349366569</v>
      </c>
      <c r="BN14" s="495">
        <v>7761.7698992407122</v>
      </c>
      <c r="BO14" s="495">
        <v>7499.0111195371019</v>
      </c>
      <c r="BP14" s="495">
        <v>7026.5125861799806</v>
      </c>
      <c r="BQ14" s="495">
        <v>6502.4448902792474</v>
      </c>
      <c r="BR14" s="495">
        <v>6061.1517150706777</v>
      </c>
      <c r="BS14" s="495">
        <v>5666.8110253887835</v>
      </c>
      <c r="BT14" s="495">
        <v>5304.9872532238005</v>
      </c>
      <c r="BU14" s="495">
        <v>4950.9852187960023</v>
      </c>
      <c r="BV14" s="495">
        <v>4568.2430734378604</v>
      </c>
      <c r="BW14" s="495">
        <v>4311.1042581358761</v>
      </c>
      <c r="BX14" s="495">
        <v>4059.7980880224582</v>
      </c>
      <c r="BY14" s="495">
        <v>3949.0734632385579</v>
      </c>
      <c r="BZ14" s="496">
        <v>3949.4904736467438</v>
      </c>
    </row>
    <row r="15" spans="1:78" x14ac:dyDescent="0.2">
      <c r="A15" s="305"/>
      <c r="B15" s="98" t="s">
        <v>544</v>
      </c>
      <c r="C15" s="62"/>
      <c r="D15" s="495">
        <v>0</v>
      </c>
      <c r="E15" s="495">
        <v>0</v>
      </c>
      <c r="F15" s="495">
        <v>0</v>
      </c>
      <c r="G15" s="495">
        <v>0</v>
      </c>
      <c r="H15" s="495">
        <v>0</v>
      </c>
      <c r="I15" s="495">
        <v>0</v>
      </c>
      <c r="J15" s="495">
        <v>0</v>
      </c>
      <c r="K15" s="495">
        <v>0</v>
      </c>
      <c r="L15" s="495">
        <v>0</v>
      </c>
      <c r="M15" s="495">
        <v>0</v>
      </c>
      <c r="N15" s="495">
        <v>0</v>
      </c>
      <c r="O15" s="495">
        <v>0</v>
      </c>
      <c r="P15" s="495">
        <v>0</v>
      </c>
      <c r="Q15" s="495">
        <v>0</v>
      </c>
      <c r="R15" s="495">
        <v>0</v>
      </c>
      <c r="S15" s="495">
        <v>0</v>
      </c>
      <c r="T15" s="495">
        <v>0</v>
      </c>
      <c r="U15" s="495">
        <v>0</v>
      </c>
      <c r="V15" s="495">
        <v>0</v>
      </c>
      <c r="W15" s="495">
        <v>0</v>
      </c>
      <c r="X15" s="495">
        <v>0</v>
      </c>
      <c r="Y15" s="495">
        <v>0</v>
      </c>
      <c r="Z15" s="495">
        <v>0</v>
      </c>
      <c r="AA15" s="495">
        <v>0</v>
      </c>
      <c r="AB15" s="495">
        <v>0</v>
      </c>
      <c r="AC15" s="495">
        <v>0</v>
      </c>
      <c r="AD15" s="495">
        <v>0</v>
      </c>
      <c r="AE15" s="495">
        <v>0</v>
      </c>
      <c r="AF15" s="495">
        <v>0</v>
      </c>
      <c r="AG15" s="495">
        <v>0</v>
      </c>
      <c r="AH15" s="495">
        <v>0</v>
      </c>
      <c r="AI15" s="495">
        <v>0</v>
      </c>
      <c r="AJ15" s="495">
        <v>0</v>
      </c>
      <c r="AK15" s="495">
        <v>0</v>
      </c>
      <c r="AL15" s="495">
        <v>0</v>
      </c>
      <c r="AM15" s="495">
        <v>0</v>
      </c>
      <c r="AN15" s="495">
        <v>0</v>
      </c>
      <c r="AO15" s="495">
        <v>0</v>
      </c>
      <c r="AP15" s="495">
        <v>0</v>
      </c>
      <c r="AQ15" s="495">
        <v>0</v>
      </c>
      <c r="AR15" s="495">
        <v>0</v>
      </c>
      <c r="AS15" s="495">
        <v>0</v>
      </c>
      <c r="AT15" s="495">
        <v>0</v>
      </c>
      <c r="AU15" s="495">
        <v>0</v>
      </c>
      <c r="AV15" s="495">
        <v>0</v>
      </c>
      <c r="AW15" s="495">
        <v>0</v>
      </c>
      <c r="AX15" s="495">
        <v>0</v>
      </c>
      <c r="AY15" s="495">
        <v>0</v>
      </c>
      <c r="AZ15" s="495">
        <v>0</v>
      </c>
      <c r="BA15" s="495">
        <v>0</v>
      </c>
      <c r="BB15" s="495">
        <v>0</v>
      </c>
      <c r="BC15" s="495">
        <v>0</v>
      </c>
      <c r="BD15" s="495">
        <v>0</v>
      </c>
      <c r="BE15" s="495">
        <v>0</v>
      </c>
      <c r="BF15" s="495">
        <v>0</v>
      </c>
      <c r="BG15" s="495">
        <v>424.8052473832181</v>
      </c>
      <c r="BH15" s="495">
        <v>1226.2271068287096</v>
      </c>
      <c r="BI15" s="495">
        <v>1254.5887556431385</v>
      </c>
      <c r="BJ15" s="495">
        <v>1347.7830186635474</v>
      </c>
      <c r="BK15" s="495">
        <v>1408.7370220702403</v>
      </c>
      <c r="BL15" s="495">
        <v>1400.0140885108217</v>
      </c>
      <c r="BM15" s="495">
        <v>1380.7276693344604</v>
      </c>
      <c r="BN15" s="495">
        <v>1445.5243311985012</v>
      </c>
      <c r="BO15" s="495">
        <v>1368.3284270029501</v>
      </c>
      <c r="BP15" s="495">
        <v>1076.408789668227</v>
      </c>
      <c r="BQ15" s="495">
        <v>966.5634484021931</v>
      </c>
      <c r="BR15" s="495">
        <v>814.48829781329027</v>
      </c>
      <c r="BS15" s="495">
        <v>646.26735039762775</v>
      </c>
      <c r="BT15" s="495">
        <v>449.24642861085783</v>
      </c>
      <c r="BU15" s="495">
        <v>429.47088117114077</v>
      </c>
      <c r="BV15" s="495">
        <v>405.79652805216455</v>
      </c>
      <c r="BW15" s="495">
        <v>383.99926513593391</v>
      </c>
      <c r="BX15" s="495">
        <v>364.7195960413444</v>
      </c>
      <c r="BY15" s="495">
        <v>364.62262463563616</v>
      </c>
      <c r="BZ15" s="496">
        <v>370.22877000260769</v>
      </c>
    </row>
    <row r="16" spans="1:78" ht="30" x14ac:dyDescent="0.2">
      <c r="A16" s="305"/>
      <c r="B16" s="453" t="s">
        <v>545</v>
      </c>
      <c r="C16" s="62"/>
      <c r="D16" s="495">
        <v>0</v>
      </c>
      <c r="E16" s="495">
        <v>0</v>
      </c>
      <c r="F16" s="495">
        <v>0</v>
      </c>
      <c r="G16" s="495">
        <v>0</v>
      </c>
      <c r="H16" s="495">
        <v>0</v>
      </c>
      <c r="I16" s="495">
        <v>0</v>
      </c>
      <c r="J16" s="495">
        <v>0</v>
      </c>
      <c r="K16" s="495">
        <v>0</v>
      </c>
      <c r="L16" s="495">
        <v>0</v>
      </c>
      <c r="M16" s="495">
        <v>0</v>
      </c>
      <c r="N16" s="495">
        <v>0</v>
      </c>
      <c r="O16" s="495">
        <v>0</v>
      </c>
      <c r="P16" s="495">
        <v>0</v>
      </c>
      <c r="Q16" s="495">
        <v>0</v>
      </c>
      <c r="R16" s="495">
        <v>0</v>
      </c>
      <c r="S16" s="495">
        <v>0</v>
      </c>
      <c r="T16" s="495">
        <v>0</v>
      </c>
      <c r="U16" s="495">
        <v>0</v>
      </c>
      <c r="V16" s="495">
        <v>0</v>
      </c>
      <c r="W16" s="495">
        <v>0</v>
      </c>
      <c r="X16" s="495">
        <v>0</v>
      </c>
      <c r="Y16" s="495">
        <v>0</v>
      </c>
      <c r="Z16" s="495">
        <v>0</v>
      </c>
      <c r="AA16" s="495">
        <v>0</v>
      </c>
      <c r="AB16" s="495">
        <v>0</v>
      </c>
      <c r="AC16" s="495">
        <v>0</v>
      </c>
      <c r="AD16" s="495">
        <v>0</v>
      </c>
      <c r="AE16" s="495">
        <v>0</v>
      </c>
      <c r="AF16" s="495">
        <v>0</v>
      </c>
      <c r="AG16" s="495">
        <v>0</v>
      </c>
      <c r="AH16" s="495">
        <v>0</v>
      </c>
      <c r="AI16" s="495">
        <v>0</v>
      </c>
      <c r="AJ16" s="495">
        <v>0</v>
      </c>
      <c r="AK16" s="495">
        <v>0</v>
      </c>
      <c r="AL16" s="495">
        <v>0</v>
      </c>
      <c r="AM16" s="495">
        <v>0</v>
      </c>
      <c r="AN16" s="495">
        <v>0</v>
      </c>
      <c r="AO16" s="495">
        <v>0</v>
      </c>
      <c r="AP16" s="495">
        <v>0</v>
      </c>
      <c r="AQ16" s="495">
        <v>0</v>
      </c>
      <c r="AR16" s="495">
        <v>3786.0812824050636</v>
      </c>
      <c r="AS16" s="495">
        <v>3888.6153598435258</v>
      </c>
      <c r="AT16" s="495">
        <v>4042.5460871378727</v>
      </c>
      <c r="AU16" s="495">
        <v>4574.7818549183785</v>
      </c>
      <c r="AV16" s="495">
        <v>6032.6167243408918</v>
      </c>
      <c r="AW16" s="495">
        <v>6228.0881054310657</v>
      </c>
      <c r="AX16" s="495">
        <v>6202.3944067186912</v>
      </c>
      <c r="AY16" s="495">
        <v>5896.6389698089743</v>
      </c>
      <c r="AZ16" s="495">
        <v>5584.1622548454998</v>
      </c>
      <c r="BA16" s="495">
        <v>5482.1069889711171</v>
      </c>
      <c r="BB16" s="495">
        <v>5184.2594152469719</v>
      </c>
      <c r="BC16" s="495">
        <v>5392.5559799020648</v>
      </c>
      <c r="BD16" s="495">
        <v>5721.8040798640632</v>
      </c>
      <c r="BE16" s="495">
        <v>6192.0738671678537</v>
      </c>
      <c r="BF16" s="495">
        <v>6047.7945238771417</v>
      </c>
      <c r="BG16" s="495">
        <v>3319.559310861981</v>
      </c>
      <c r="BH16" s="495">
        <v>165.26372601845739</v>
      </c>
      <c r="BI16" s="495">
        <v>102.97556193488023</v>
      </c>
      <c r="BJ16" s="495">
        <v>104.57593284238989</v>
      </c>
      <c r="BK16" s="495">
        <v>104.28867082963249</v>
      </c>
      <c r="BL16" s="495">
        <v>104.09285173272922</v>
      </c>
      <c r="BM16" s="495">
        <v>109.47496919324732</v>
      </c>
      <c r="BN16" s="495">
        <v>0</v>
      </c>
      <c r="BO16" s="495">
        <v>0</v>
      </c>
      <c r="BP16" s="495">
        <v>0</v>
      </c>
      <c r="BQ16" s="495">
        <v>0</v>
      </c>
      <c r="BR16" s="495">
        <v>0</v>
      </c>
      <c r="BS16" s="495">
        <v>0</v>
      </c>
      <c r="BT16" s="495">
        <v>0</v>
      </c>
      <c r="BU16" s="495">
        <v>0</v>
      </c>
      <c r="BV16" s="495">
        <v>0</v>
      </c>
      <c r="BW16" s="495">
        <v>0</v>
      </c>
      <c r="BX16" s="495">
        <v>0</v>
      </c>
      <c r="BY16" s="495">
        <v>0</v>
      </c>
      <c r="BZ16" s="496">
        <v>0</v>
      </c>
    </row>
    <row r="17" spans="1:78" s="500" customFormat="1" ht="35.25" customHeight="1" thickBot="1" x14ac:dyDescent="0.25">
      <c r="B17" s="505" t="s">
        <v>546</v>
      </c>
      <c r="C17" s="501"/>
      <c r="D17" s="502">
        <v>0</v>
      </c>
      <c r="E17" s="502">
        <v>0</v>
      </c>
      <c r="F17" s="502">
        <v>0</v>
      </c>
      <c r="G17" s="502">
        <v>0</v>
      </c>
      <c r="H17" s="502">
        <v>0</v>
      </c>
      <c r="I17" s="502">
        <v>0</v>
      </c>
      <c r="J17" s="502">
        <v>0</v>
      </c>
      <c r="K17" s="502">
        <v>0</v>
      </c>
      <c r="L17" s="502">
        <v>0</v>
      </c>
      <c r="M17" s="502">
        <v>0</v>
      </c>
      <c r="N17" s="502">
        <v>0</v>
      </c>
      <c r="O17" s="502">
        <v>0</v>
      </c>
      <c r="P17" s="502">
        <v>0</v>
      </c>
      <c r="Q17" s="502">
        <v>0</v>
      </c>
      <c r="R17" s="502">
        <v>0</v>
      </c>
      <c r="S17" s="502">
        <v>0</v>
      </c>
      <c r="T17" s="502">
        <v>0</v>
      </c>
      <c r="U17" s="502">
        <v>0</v>
      </c>
      <c r="V17" s="502">
        <v>0</v>
      </c>
      <c r="W17" s="502">
        <v>0</v>
      </c>
      <c r="X17" s="502">
        <v>0</v>
      </c>
      <c r="Y17" s="502">
        <v>0</v>
      </c>
      <c r="Z17" s="502">
        <v>0</v>
      </c>
      <c r="AA17" s="502">
        <v>0</v>
      </c>
      <c r="AB17" s="502">
        <v>0</v>
      </c>
      <c r="AC17" s="502">
        <v>0</v>
      </c>
      <c r="AD17" s="502">
        <v>0</v>
      </c>
      <c r="AE17" s="502">
        <v>0</v>
      </c>
      <c r="AF17" s="502">
        <v>0</v>
      </c>
      <c r="AG17" s="502">
        <v>0</v>
      </c>
      <c r="AH17" s="502">
        <v>2592.0229607233332</v>
      </c>
      <c r="AI17" s="502">
        <v>2466.5484274593018</v>
      </c>
      <c r="AJ17" s="502">
        <v>2418.4040664203853</v>
      </c>
      <c r="AK17" s="502">
        <v>2774.1818877264914</v>
      </c>
      <c r="AL17" s="502">
        <v>2632.8310986157212</v>
      </c>
      <c r="AM17" s="502">
        <v>2631.00511820985</v>
      </c>
      <c r="AN17" s="502">
        <v>3003.4633532683147</v>
      </c>
      <c r="AO17" s="502">
        <v>3277.6024883007162</v>
      </c>
      <c r="AP17" s="502">
        <v>3347.0278807142799</v>
      </c>
      <c r="AQ17" s="502">
        <v>3423.1423568186037</v>
      </c>
      <c r="AR17" s="502">
        <v>0</v>
      </c>
      <c r="AS17" s="502">
        <v>0</v>
      </c>
      <c r="AT17" s="502">
        <v>0</v>
      </c>
      <c r="AU17" s="502">
        <v>0</v>
      </c>
      <c r="AV17" s="502">
        <v>0</v>
      </c>
      <c r="AW17" s="502">
        <v>0</v>
      </c>
      <c r="AX17" s="502">
        <v>0</v>
      </c>
      <c r="AY17" s="502">
        <v>0</v>
      </c>
      <c r="AZ17" s="502">
        <v>0</v>
      </c>
      <c r="BA17" s="502">
        <v>0</v>
      </c>
      <c r="BB17" s="502">
        <v>0</v>
      </c>
      <c r="BC17" s="502">
        <v>0</v>
      </c>
      <c r="BD17" s="502">
        <v>0</v>
      </c>
      <c r="BE17" s="502">
        <v>0</v>
      </c>
      <c r="BF17" s="502">
        <v>0</v>
      </c>
      <c r="BG17" s="502">
        <v>0</v>
      </c>
      <c r="BH17" s="502">
        <v>0</v>
      </c>
      <c r="BI17" s="502">
        <v>0</v>
      </c>
      <c r="BJ17" s="502">
        <v>0</v>
      </c>
      <c r="BK17" s="502">
        <v>0</v>
      </c>
      <c r="BL17" s="502">
        <v>0</v>
      </c>
      <c r="BM17" s="502">
        <v>0</v>
      </c>
      <c r="BN17" s="502">
        <v>0</v>
      </c>
      <c r="BO17" s="502">
        <v>0</v>
      </c>
      <c r="BP17" s="502">
        <v>0</v>
      </c>
      <c r="BQ17" s="502">
        <v>0</v>
      </c>
      <c r="BR17" s="502">
        <v>0</v>
      </c>
      <c r="BS17" s="502">
        <v>0</v>
      </c>
      <c r="BT17" s="502">
        <v>0</v>
      </c>
      <c r="BU17" s="502">
        <v>0</v>
      </c>
      <c r="BV17" s="502">
        <v>0</v>
      </c>
      <c r="BW17" s="502">
        <v>0</v>
      </c>
      <c r="BX17" s="502">
        <v>0</v>
      </c>
      <c r="BY17" s="502">
        <v>0</v>
      </c>
      <c r="BZ17" s="503">
        <v>0</v>
      </c>
    </row>
    <row r="18" spans="1:78" ht="39.75" customHeight="1" x14ac:dyDescent="0.25">
      <c r="A18" s="374"/>
      <c r="B18" s="375" t="s">
        <v>548</v>
      </c>
      <c r="C18" s="506"/>
      <c r="D18" s="365" t="s">
        <v>665</v>
      </c>
      <c r="E18" s="365" t="s">
        <v>666</v>
      </c>
      <c r="F18" s="365" t="s">
        <v>667</v>
      </c>
      <c r="G18" s="365" t="s">
        <v>668</v>
      </c>
      <c r="H18" s="365" t="s">
        <v>669</v>
      </c>
      <c r="I18" s="365" t="s">
        <v>670</v>
      </c>
      <c r="J18" s="365" t="s">
        <v>671</v>
      </c>
      <c r="K18" s="365" t="s">
        <v>672</v>
      </c>
      <c r="L18" s="365" t="s">
        <v>673</v>
      </c>
      <c r="M18" s="365" t="s">
        <v>674</v>
      </c>
      <c r="N18" s="365" t="s">
        <v>675</v>
      </c>
      <c r="O18" s="365" t="s">
        <v>676</v>
      </c>
      <c r="P18" s="365" t="s">
        <v>677</v>
      </c>
      <c r="Q18" s="365" t="s">
        <v>678</v>
      </c>
      <c r="R18" s="365" t="s">
        <v>679</v>
      </c>
      <c r="S18" s="365" t="s">
        <v>680</v>
      </c>
      <c r="T18" s="365" t="s">
        <v>681</v>
      </c>
      <c r="U18" s="365" t="s">
        <v>682</v>
      </c>
      <c r="V18" s="365" t="s">
        <v>683</v>
      </c>
      <c r="W18" s="365" t="s">
        <v>684</v>
      </c>
      <c r="X18" s="365" t="s">
        <v>685</v>
      </c>
      <c r="Y18" s="365" t="s">
        <v>686</v>
      </c>
      <c r="Z18" s="365" t="s">
        <v>687</v>
      </c>
      <c r="AA18" s="365" t="s">
        <v>688</v>
      </c>
      <c r="AB18" s="365" t="s">
        <v>689</v>
      </c>
      <c r="AC18" s="365" t="s">
        <v>690</v>
      </c>
      <c r="AD18" s="365" t="s">
        <v>691</v>
      </c>
      <c r="AE18" s="365" t="s">
        <v>692</v>
      </c>
      <c r="AF18" s="365" t="s">
        <v>693</v>
      </c>
      <c r="AG18" s="365" t="s">
        <v>694</v>
      </c>
      <c r="AH18" s="365" t="s">
        <v>695</v>
      </c>
      <c r="AI18" s="365" t="s">
        <v>696</v>
      </c>
      <c r="AJ18" s="365" t="s">
        <v>697</v>
      </c>
      <c r="AK18" s="365" t="s">
        <v>698</v>
      </c>
      <c r="AL18" s="365" t="s">
        <v>699</v>
      </c>
      <c r="AM18" s="365" t="s">
        <v>700</v>
      </c>
      <c r="AN18" s="365" t="s">
        <v>701</v>
      </c>
      <c r="AO18" s="365" t="s">
        <v>702</v>
      </c>
      <c r="AP18" s="365" t="s">
        <v>703</v>
      </c>
      <c r="AQ18" s="365" t="s">
        <v>704</v>
      </c>
      <c r="AR18" s="365" t="s">
        <v>705</v>
      </c>
      <c r="AS18" s="365" t="s">
        <v>706</v>
      </c>
      <c r="AT18" s="365" t="s">
        <v>707</v>
      </c>
      <c r="AU18" s="365" t="s">
        <v>708</v>
      </c>
      <c r="AV18" s="365" t="s">
        <v>709</v>
      </c>
      <c r="AW18" s="365" t="s">
        <v>710</v>
      </c>
      <c r="AX18" s="365" t="s">
        <v>711</v>
      </c>
      <c r="AY18" s="365" t="s">
        <v>712</v>
      </c>
      <c r="AZ18" s="365" t="s">
        <v>713</v>
      </c>
      <c r="BA18" s="365" t="s">
        <v>714</v>
      </c>
      <c r="BB18" s="365" t="s">
        <v>715</v>
      </c>
      <c r="BC18" s="365" t="s">
        <v>716</v>
      </c>
      <c r="BD18" s="365" t="s">
        <v>717</v>
      </c>
      <c r="BE18" s="365" t="s">
        <v>718</v>
      </c>
      <c r="BF18" s="365" t="s">
        <v>719</v>
      </c>
      <c r="BG18" s="365" t="s">
        <v>720</v>
      </c>
      <c r="BH18" s="365" t="s">
        <v>721</v>
      </c>
      <c r="BI18" s="365" t="s">
        <v>722</v>
      </c>
      <c r="BJ18" s="365" t="s">
        <v>723</v>
      </c>
      <c r="BK18" s="365" t="s">
        <v>724</v>
      </c>
      <c r="BL18" s="365" t="s">
        <v>725</v>
      </c>
      <c r="BM18" s="365" t="s">
        <v>726</v>
      </c>
      <c r="BN18" s="365" t="s">
        <v>727</v>
      </c>
      <c r="BO18" s="365" t="s">
        <v>728</v>
      </c>
      <c r="BP18" s="365" t="s">
        <v>729</v>
      </c>
      <c r="BQ18" s="365" t="s">
        <v>730</v>
      </c>
      <c r="BR18" s="365" t="s">
        <v>731</v>
      </c>
      <c r="BS18" s="365" t="s">
        <v>732</v>
      </c>
      <c r="BT18" s="365" t="s">
        <v>733</v>
      </c>
      <c r="BU18" s="365" t="s">
        <v>734</v>
      </c>
      <c r="BV18" s="365" t="s">
        <v>735</v>
      </c>
      <c r="BW18" s="365" t="s">
        <v>736</v>
      </c>
      <c r="BX18" s="365" t="s">
        <v>737</v>
      </c>
      <c r="BY18" s="365" t="s">
        <v>738</v>
      </c>
      <c r="BZ18" s="366" t="s">
        <v>739</v>
      </c>
    </row>
    <row r="19" spans="1:78" ht="26.25" customHeight="1" x14ac:dyDescent="0.25">
      <c r="A19" s="341"/>
      <c r="B19" s="89" t="s">
        <v>541</v>
      </c>
      <c r="D19" s="491">
        <v>0</v>
      </c>
      <c r="E19" s="491">
        <v>0</v>
      </c>
      <c r="F19" s="491">
        <v>0</v>
      </c>
      <c r="G19" s="491">
        <v>0</v>
      </c>
      <c r="H19" s="491">
        <v>0</v>
      </c>
      <c r="I19" s="491">
        <v>0</v>
      </c>
      <c r="J19" s="491">
        <v>0</v>
      </c>
      <c r="K19" s="491">
        <v>0</v>
      </c>
      <c r="L19" s="491">
        <v>0</v>
      </c>
      <c r="M19" s="491">
        <v>0</v>
      </c>
      <c r="N19" s="491">
        <v>0</v>
      </c>
      <c r="O19" s="491">
        <v>0</v>
      </c>
      <c r="P19" s="491">
        <v>0</v>
      </c>
      <c r="Q19" s="491">
        <v>0</v>
      </c>
      <c r="R19" s="491">
        <v>0</v>
      </c>
      <c r="S19" s="491">
        <v>0</v>
      </c>
      <c r="T19" s="491">
        <v>0</v>
      </c>
      <c r="U19" s="491">
        <v>0</v>
      </c>
      <c r="V19" s="491">
        <v>0</v>
      </c>
      <c r="W19" s="491">
        <v>0</v>
      </c>
      <c r="X19" s="491">
        <v>0</v>
      </c>
      <c r="Y19" s="491">
        <v>0</v>
      </c>
      <c r="Z19" s="491">
        <v>0</v>
      </c>
      <c r="AA19" s="491">
        <v>0</v>
      </c>
      <c r="AB19" s="491">
        <v>0</v>
      </c>
      <c r="AC19" s="491">
        <v>0</v>
      </c>
      <c r="AD19" s="491">
        <v>0</v>
      </c>
      <c r="AE19" s="491">
        <v>0</v>
      </c>
      <c r="AF19" s="491">
        <v>0</v>
      </c>
      <c r="AG19" s="491">
        <v>0</v>
      </c>
      <c r="AH19" s="491">
        <v>0</v>
      </c>
      <c r="AI19" s="491">
        <v>1723</v>
      </c>
      <c r="AJ19" s="491">
        <v>1694</v>
      </c>
      <c r="AK19" s="491">
        <v>1738</v>
      </c>
      <c r="AL19" s="491">
        <v>1781</v>
      </c>
      <c r="AM19" s="491">
        <v>1651</v>
      </c>
      <c r="AN19" s="491">
        <v>1683</v>
      </c>
      <c r="AO19" s="491">
        <v>1717</v>
      </c>
      <c r="AP19" s="491">
        <v>1722</v>
      </c>
      <c r="AQ19" s="491">
        <v>1727</v>
      </c>
      <c r="AR19" s="491">
        <v>1719</v>
      </c>
      <c r="AS19" s="491">
        <v>1607</v>
      </c>
      <c r="AT19" s="491">
        <v>1675</v>
      </c>
      <c r="AU19" s="491">
        <v>1575</v>
      </c>
      <c r="AV19" s="491">
        <v>1643</v>
      </c>
      <c r="AW19" s="491">
        <v>1736</v>
      </c>
      <c r="AX19" s="491">
        <v>1765</v>
      </c>
      <c r="AY19" s="491">
        <v>1781</v>
      </c>
      <c r="AZ19" s="491">
        <v>1764</v>
      </c>
      <c r="BA19" s="491">
        <v>1705</v>
      </c>
      <c r="BB19" s="491">
        <v>1643</v>
      </c>
      <c r="BC19" s="491">
        <v>1620</v>
      </c>
      <c r="BD19" s="491">
        <v>1671</v>
      </c>
      <c r="BE19" s="491">
        <v>1750</v>
      </c>
      <c r="BF19" s="491">
        <v>1776</v>
      </c>
      <c r="BG19" s="491">
        <v>1979</v>
      </c>
      <c r="BH19" s="491">
        <v>2606</v>
      </c>
      <c r="BI19" s="491">
        <v>2711</v>
      </c>
      <c r="BJ19" s="491">
        <v>2741</v>
      </c>
      <c r="BK19" s="491">
        <v>2744</v>
      </c>
      <c r="BL19" s="491">
        <v>2735</v>
      </c>
      <c r="BM19" s="491">
        <v>2746</v>
      </c>
      <c r="BN19" s="491">
        <v>2718</v>
      </c>
      <c r="BO19" s="491">
        <v>2649</v>
      </c>
      <c r="BP19" s="491">
        <v>2505</v>
      </c>
      <c r="BQ19" s="491">
        <v>2380</v>
      </c>
      <c r="BR19" s="491">
        <v>2228</v>
      </c>
      <c r="BS19" s="491">
        <v>2098</v>
      </c>
      <c r="BT19" s="491">
        <v>1903</v>
      </c>
      <c r="BU19" s="491">
        <v>1769</v>
      </c>
      <c r="BV19" s="491">
        <v>1654</v>
      </c>
      <c r="BW19" s="491">
        <v>1547</v>
      </c>
      <c r="BX19" s="492">
        <v>1462</v>
      </c>
      <c r="BY19" s="492">
        <v>1435</v>
      </c>
      <c r="BZ19" s="493">
        <v>1432</v>
      </c>
    </row>
    <row r="20" spans="1:78" ht="26.25" customHeight="1" x14ac:dyDescent="0.25">
      <c r="A20" s="349"/>
      <c r="B20" s="120" t="s">
        <v>28</v>
      </c>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v>1979</v>
      </c>
      <c r="BH20" s="494">
        <v>2594</v>
      </c>
      <c r="BI20" s="494">
        <v>2700</v>
      </c>
      <c r="BJ20" s="494">
        <v>2729</v>
      </c>
      <c r="BK20" s="494">
        <v>2732</v>
      </c>
      <c r="BL20" s="494">
        <v>2724</v>
      </c>
      <c r="BM20" s="494">
        <v>2736</v>
      </c>
      <c r="BN20" s="494">
        <v>2718</v>
      </c>
      <c r="BO20" s="494">
        <v>2649</v>
      </c>
      <c r="BP20" s="494">
        <v>2505</v>
      </c>
      <c r="BQ20" s="494">
        <v>2380</v>
      </c>
      <c r="BR20" s="494">
        <v>2228</v>
      </c>
      <c r="BS20" s="494">
        <v>2098</v>
      </c>
      <c r="BT20" s="494">
        <v>1903</v>
      </c>
      <c r="BU20" s="494">
        <v>1769</v>
      </c>
      <c r="BV20" s="494">
        <v>1654</v>
      </c>
      <c r="BW20" s="494">
        <v>1547</v>
      </c>
      <c r="BX20" s="495">
        <v>1462</v>
      </c>
      <c r="BY20" s="495">
        <v>1435</v>
      </c>
      <c r="BZ20" s="496">
        <v>1432</v>
      </c>
    </row>
    <row r="21" spans="1:78" x14ac:dyDescent="0.2">
      <c r="B21" s="263" t="s">
        <v>549</v>
      </c>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v>1259</v>
      </c>
      <c r="BH21" s="494">
        <v>752</v>
      </c>
      <c r="BI21" s="494">
        <v>773</v>
      </c>
      <c r="BJ21" s="494">
        <v>790</v>
      </c>
      <c r="BK21" s="494">
        <v>827</v>
      </c>
      <c r="BL21" s="494">
        <v>897</v>
      </c>
      <c r="BM21" s="494">
        <v>942</v>
      </c>
      <c r="BN21" s="494">
        <v>951</v>
      </c>
      <c r="BO21" s="494">
        <v>958</v>
      </c>
      <c r="BP21" s="494">
        <v>1002</v>
      </c>
      <c r="BQ21" s="494">
        <v>967</v>
      </c>
      <c r="BR21" s="494">
        <v>947</v>
      </c>
      <c r="BS21" s="494">
        <v>946</v>
      </c>
      <c r="BT21" s="494">
        <v>918</v>
      </c>
      <c r="BU21" s="494">
        <v>875</v>
      </c>
      <c r="BV21" s="494">
        <v>812</v>
      </c>
      <c r="BW21" s="494">
        <v>765</v>
      </c>
      <c r="BX21" s="495">
        <v>730</v>
      </c>
      <c r="BY21" s="495">
        <v>729</v>
      </c>
      <c r="BZ21" s="496">
        <v>736</v>
      </c>
    </row>
    <row r="22" spans="1:78" x14ac:dyDescent="0.2">
      <c r="B22" s="263" t="s">
        <v>550</v>
      </c>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v>577</v>
      </c>
      <c r="BH22" s="494">
        <v>1295</v>
      </c>
      <c r="BI22" s="494">
        <v>1321</v>
      </c>
      <c r="BJ22" s="494">
        <v>1333</v>
      </c>
      <c r="BK22" s="494">
        <v>1307</v>
      </c>
      <c r="BL22" s="494">
        <v>1234</v>
      </c>
      <c r="BM22" s="494">
        <v>1205</v>
      </c>
      <c r="BN22" s="494">
        <v>1186</v>
      </c>
      <c r="BO22" s="494">
        <v>1108</v>
      </c>
      <c r="BP22" s="494">
        <v>948</v>
      </c>
      <c r="BQ22" s="494">
        <v>885</v>
      </c>
      <c r="BR22" s="494">
        <v>802</v>
      </c>
      <c r="BS22" s="494">
        <v>723</v>
      </c>
      <c r="BT22" s="494">
        <v>646</v>
      </c>
      <c r="BU22" s="494">
        <v>589</v>
      </c>
      <c r="BV22" s="494">
        <v>555</v>
      </c>
      <c r="BW22" s="494">
        <v>517</v>
      </c>
      <c r="BX22" s="495">
        <v>487</v>
      </c>
      <c r="BY22" s="495">
        <v>463</v>
      </c>
      <c r="BZ22" s="496">
        <v>456</v>
      </c>
    </row>
    <row r="23" spans="1:78" x14ac:dyDescent="0.2">
      <c r="A23" s="305"/>
      <c r="B23" s="98" t="s">
        <v>551</v>
      </c>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v>143</v>
      </c>
      <c r="BH23" s="494">
        <v>547</v>
      </c>
      <c r="BI23" s="494">
        <v>606</v>
      </c>
      <c r="BJ23" s="494">
        <v>606</v>
      </c>
      <c r="BK23" s="494">
        <v>598</v>
      </c>
      <c r="BL23" s="494">
        <v>594</v>
      </c>
      <c r="BM23" s="494">
        <v>589</v>
      </c>
      <c r="BN23" s="494">
        <v>581</v>
      </c>
      <c r="BO23" s="494">
        <v>583</v>
      </c>
      <c r="BP23" s="494">
        <v>555</v>
      </c>
      <c r="BQ23" s="494">
        <v>528</v>
      </c>
      <c r="BR23" s="494">
        <v>478</v>
      </c>
      <c r="BS23" s="494">
        <v>429</v>
      </c>
      <c r="BT23" s="494">
        <v>339</v>
      </c>
      <c r="BU23" s="494">
        <v>304</v>
      </c>
      <c r="BV23" s="494">
        <v>287</v>
      </c>
      <c r="BW23" s="494">
        <v>265</v>
      </c>
      <c r="BX23" s="495">
        <v>244</v>
      </c>
      <c r="BY23" s="495">
        <v>242</v>
      </c>
      <c r="BZ23" s="496">
        <v>240</v>
      </c>
    </row>
    <row r="24" spans="1:78" ht="30" customHeight="1" x14ac:dyDescent="0.2">
      <c r="B24" s="453" t="s">
        <v>545</v>
      </c>
      <c r="D24" s="494">
        <v>0</v>
      </c>
      <c r="E24" s="494">
        <v>0</v>
      </c>
      <c r="F24" s="494">
        <v>0</v>
      </c>
      <c r="G24" s="494">
        <v>0</v>
      </c>
      <c r="H24" s="494">
        <v>0</v>
      </c>
      <c r="I24" s="494">
        <v>0</v>
      </c>
      <c r="J24" s="494">
        <v>0</v>
      </c>
      <c r="K24" s="494">
        <v>0</v>
      </c>
      <c r="L24" s="494">
        <v>0</v>
      </c>
      <c r="M24" s="494">
        <v>0</v>
      </c>
      <c r="N24" s="494">
        <v>0</v>
      </c>
      <c r="O24" s="494">
        <v>0</v>
      </c>
      <c r="P24" s="494">
        <v>0</v>
      </c>
      <c r="Q24" s="494">
        <v>0</v>
      </c>
      <c r="R24" s="494">
        <v>0</v>
      </c>
      <c r="S24" s="494">
        <v>0</v>
      </c>
      <c r="T24" s="494">
        <v>0</v>
      </c>
      <c r="U24" s="494">
        <v>0</v>
      </c>
      <c r="V24" s="494">
        <v>0</v>
      </c>
      <c r="W24" s="494">
        <v>0</v>
      </c>
      <c r="X24" s="494">
        <v>0</v>
      </c>
      <c r="Y24" s="494">
        <v>0</v>
      </c>
      <c r="Z24" s="494">
        <v>0</v>
      </c>
      <c r="AA24" s="494">
        <v>0</v>
      </c>
      <c r="AB24" s="494">
        <v>0</v>
      </c>
      <c r="AC24" s="494">
        <v>0</v>
      </c>
      <c r="AD24" s="494">
        <v>0</v>
      </c>
      <c r="AE24" s="494">
        <v>0</v>
      </c>
      <c r="AF24" s="494">
        <v>0</v>
      </c>
      <c r="AG24" s="494">
        <v>0</v>
      </c>
      <c r="AH24" s="494">
        <v>0</v>
      </c>
      <c r="AI24" s="494">
        <v>0</v>
      </c>
      <c r="AJ24" s="494">
        <v>0</v>
      </c>
      <c r="AK24" s="494">
        <v>0</v>
      </c>
      <c r="AL24" s="494">
        <v>0</v>
      </c>
      <c r="AM24" s="494">
        <v>0</v>
      </c>
      <c r="AN24" s="494">
        <v>0</v>
      </c>
      <c r="AO24" s="494">
        <v>0</v>
      </c>
      <c r="AP24" s="494">
        <v>0</v>
      </c>
      <c r="AQ24" s="494">
        <v>0</v>
      </c>
      <c r="AR24" s="494">
        <v>1719</v>
      </c>
      <c r="AS24" s="494">
        <v>1607</v>
      </c>
      <c r="AT24" s="494">
        <v>1675</v>
      </c>
      <c r="AU24" s="494">
        <v>1575</v>
      </c>
      <c r="AV24" s="494">
        <v>1643</v>
      </c>
      <c r="AW24" s="494">
        <v>1736</v>
      </c>
      <c r="AX24" s="494">
        <v>1765</v>
      </c>
      <c r="AY24" s="494">
        <v>1781</v>
      </c>
      <c r="AZ24" s="494">
        <v>1764</v>
      </c>
      <c r="BA24" s="494">
        <v>1705</v>
      </c>
      <c r="BB24" s="494">
        <v>1643</v>
      </c>
      <c r="BC24" s="494">
        <v>1620</v>
      </c>
      <c r="BD24" s="494">
        <v>1671</v>
      </c>
      <c r="BE24" s="494">
        <v>1750</v>
      </c>
      <c r="BF24" s="494">
        <v>1776</v>
      </c>
      <c r="BG24" s="494">
        <v>911</v>
      </c>
      <c r="BH24" s="494">
        <v>12</v>
      </c>
      <c r="BI24" s="494">
        <v>11</v>
      </c>
      <c r="BJ24" s="494">
        <v>12</v>
      </c>
      <c r="BK24" s="494">
        <v>12</v>
      </c>
      <c r="BL24" s="494">
        <v>11</v>
      </c>
      <c r="BM24" s="494">
        <v>10</v>
      </c>
      <c r="BN24" s="494">
        <v>0</v>
      </c>
      <c r="BO24" s="494">
        <v>0</v>
      </c>
      <c r="BP24" s="494">
        <v>0</v>
      </c>
      <c r="BQ24" s="494">
        <v>0</v>
      </c>
      <c r="BR24" s="494">
        <v>0</v>
      </c>
      <c r="BS24" s="494">
        <v>0</v>
      </c>
      <c r="BT24" s="494">
        <v>0</v>
      </c>
      <c r="BU24" s="494">
        <v>0</v>
      </c>
      <c r="BV24" s="494">
        <v>0</v>
      </c>
      <c r="BW24" s="494">
        <v>0</v>
      </c>
      <c r="BX24" s="495">
        <v>0</v>
      </c>
      <c r="BY24" s="495">
        <v>0</v>
      </c>
      <c r="BZ24" s="496">
        <v>0</v>
      </c>
    </row>
    <row r="25" spans="1:78" ht="30" customHeight="1" x14ac:dyDescent="0.2">
      <c r="B25" s="453" t="s">
        <v>546</v>
      </c>
      <c r="D25" s="494">
        <v>0</v>
      </c>
      <c r="E25" s="494">
        <v>0</v>
      </c>
      <c r="F25" s="494">
        <v>0</v>
      </c>
      <c r="G25" s="494">
        <v>0</v>
      </c>
      <c r="H25" s="494">
        <v>0</v>
      </c>
      <c r="I25" s="494">
        <v>0</v>
      </c>
      <c r="J25" s="494">
        <v>0</v>
      </c>
      <c r="K25" s="494">
        <v>0</v>
      </c>
      <c r="L25" s="494">
        <v>0</v>
      </c>
      <c r="M25" s="494">
        <v>0</v>
      </c>
      <c r="N25" s="494">
        <v>0</v>
      </c>
      <c r="O25" s="494">
        <v>0</v>
      </c>
      <c r="P25" s="494">
        <v>0</v>
      </c>
      <c r="Q25" s="494">
        <v>0</v>
      </c>
      <c r="R25" s="494">
        <v>0</v>
      </c>
      <c r="S25" s="494">
        <v>0</v>
      </c>
      <c r="T25" s="494">
        <v>0</v>
      </c>
      <c r="U25" s="494">
        <v>0</v>
      </c>
      <c r="V25" s="494">
        <v>0</v>
      </c>
      <c r="W25" s="494">
        <v>0</v>
      </c>
      <c r="X25" s="494">
        <v>0</v>
      </c>
      <c r="Y25" s="494">
        <v>0</v>
      </c>
      <c r="Z25" s="494">
        <v>0</v>
      </c>
      <c r="AA25" s="494">
        <v>0</v>
      </c>
      <c r="AB25" s="494">
        <v>0</v>
      </c>
      <c r="AC25" s="494">
        <v>0</v>
      </c>
      <c r="AD25" s="494">
        <v>0</v>
      </c>
      <c r="AE25" s="494">
        <v>0</v>
      </c>
      <c r="AF25" s="494">
        <v>0</v>
      </c>
      <c r="AG25" s="494">
        <v>0</v>
      </c>
      <c r="AH25" s="494">
        <v>0</v>
      </c>
      <c r="AI25" s="494">
        <v>1723</v>
      </c>
      <c r="AJ25" s="494">
        <v>1694</v>
      </c>
      <c r="AK25" s="494">
        <v>1738</v>
      </c>
      <c r="AL25" s="494">
        <v>1781</v>
      </c>
      <c r="AM25" s="494">
        <v>1651</v>
      </c>
      <c r="AN25" s="494">
        <v>1683</v>
      </c>
      <c r="AO25" s="494">
        <v>1717</v>
      </c>
      <c r="AP25" s="494">
        <v>1722</v>
      </c>
      <c r="AQ25" s="494">
        <v>1727</v>
      </c>
      <c r="AR25" s="494">
        <v>0</v>
      </c>
      <c r="AS25" s="494">
        <v>0</v>
      </c>
      <c r="AT25" s="494">
        <v>0</v>
      </c>
      <c r="AU25" s="494">
        <v>0</v>
      </c>
      <c r="AV25" s="494">
        <v>0</v>
      </c>
      <c r="AW25" s="494">
        <v>0</v>
      </c>
      <c r="AX25" s="494">
        <v>0</v>
      </c>
      <c r="AY25" s="494">
        <v>0</v>
      </c>
      <c r="AZ25" s="494">
        <v>0</v>
      </c>
      <c r="BA25" s="494">
        <v>0</v>
      </c>
      <c r="BB25" s="494">
        <v>0</v>
      </c>
      <c r="BC25" s="494">
        <v>0</v>
      </c>
      <c r="BD25" s="494">
        <v>0</v>
      </c>
      <c r="BE25" s="494">
        <v>0</v>
      </c>
      <c r="BF25" s="494">
        <v>0</v>
      </c>
      <c r="BG25" s="494">
        <v>0</v>
      </c>
      <c r="BH25" s="494">
        <v>0</v>
      </c>
      <c r="BI25" s="494">
        <v>0</v>
      </c>
      <c r="BJ25" s="494">
        <v>0</v>
      </c>
      <c r="BK25" s="494">
        <v>0</v>
      </c>
      <c r="BL25" s="494">
        <v>0</v>
      </c>
      <c r="BM25" s="494">
        <v>0</v>
      </c>
      <c r="BN25" s="494">
        <v>0</v>
      </c>
      <c r="BO25" s="494">
        <v>0</v>
      </c>
      <c r="BP25" s="494">
        <v>0</v>
      </c>
      <c r="BQ25" s="494">
        <v>0</v>
      </c>
      <c r="BR25" s="494">
        <v>0</v>
      </c>
      <c r="BS25" s="494">
        <v>0</v>
      </c>
      <c r="BT25" s="494">
        <v>0</v>
      </c>
      <c r="BU25" s="494">
        <v>0</v>
      </c>
      <c r="BV25" s="494">
        <v>0</v>
      </c>
      <c r="BW25" s="494">
        <v>0</v>
      </c>
      <c r="BX25" s="495">
        <v>0</v>
      </c>
      <c r="BY25" s="495">
        <v>0</v>
      </c>
      <c r="BZ25" s="496">
        <v>0</v>
      </c>
    </row>
    <row r="26" spans="1:78" ht="15.75" customHeight="1" thickBot="1" x14ac:dyDescent="0.25">
      <c r="A26" s="507"/>
      <c r="B26" s="345"/>
      <c r="C26" s="344"/>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52"/>
  <sheetViews>
    <sheetView zoomScale="85" zoomScaleNormal="85" workbookViewId="0">
      <pane xSplit="3" topLeftCell="BS1" activePane="topRight" state="frozen"/>
      <selection activeCell="A11" sqref="A11"/>
      <selection pane="topRight" activeCell="C1" sqref="C1"/>
    </sheetView>
  </sheetViews>
  <sheetFormatPr defaultColWidth="9.140625" defaultRowHeight="15" x14ac:dyDescent="0.2"/>
  <cols>
    <col min="1" max="1" width="23.140625" style="348" bestFit="1" customWidth="1"/>
    <col min="2" max="2" width="75.7109375" style="348" customWidth="1"/>
    <col min="3" max="3" width="25.7109375" style="348" customWidth="1"/>
    <col min="4" max="75" width="12.7109375" style="350" customWidth="1"/>
    <col min="76" max="78" width="12.7109375" style="305" customWidth="1"/>
    <col min="79" max="16384" width="9.140625" style="305"/>
  </cols>
  <sheetData>
    <row r="1" spans="1:78" s="303" customFormat="1" ht="25.15" customHeight="1" thickBot="1" x14ac:dyDescent="0.25">
      <c r="A1" s="37" t="s">
        <v>40</v>
      </c>
      <c r="B1" s="38" t="s">
        <v>76</v>
      </c>
      <c r="C1" s="9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2"/>
      <c r="BW1" s="302"/>
      <c r="BX1" s="302"/>
    </row>
    <row r="2" spans="1:78" ht="15.75" customHeight="1" x14ac:dyDescent="0.25">
      <c r="A2" s="41" t="s">
        <v>587</v>
      </c>
      <c r="B2" s="17" t="s">
        <v>552</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510"/>
      <c r="B4" s="511" t="s">
        <v>93</v>
      </c>
      <c r="C4" s="89"/>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f t="shared" ref="AQ4:BZ4" si="0">AQ5+AQ9</f>
        <v>28.981999999999999</v>
      </c>
      <c r="AR4" s="312">
        <f t="shared" si="0"/>
        <v>152.04351</v>
      </c>
      <c r="AS4" s="312">
        <f t="shared" si="0"/>
        <v>131.50648100000001</v>
      </c>
      <c r="AT4" s="312">
        <f t="shared" si="0"/>
        <v>155</v>
      </c>
      <c r="AU4" s="312">
        <f t="shared" si="0"/>
        <v>210.18</v>
      </c>
      <c r="AV4" s="312">
        <f t="shared" si="0"/>
        <v>211.578</v>
      </c>
      <c r="AW4" s="312">
        <f t="shared" si="0"/>
        <v>234.45600000000002</v>
      </c>
      <c r="AX4" s="312">
        <f t="shared" si="0"/>
        <v>217.38900000000001</v>
      </c>
      <c r="AY4" s="312">
        <f t="shared" si="0"/>
        <v>265.98800000000006</v>
      </c>
      <c r="AZ4" s="312">
        <f t="shared" si="0"/>
        <v>238.81600000000003</v>
      </c>
      <c r="BA4" s="312">
        <f t="shared" si="0"/>
        <v>185.90699999999998</v>
      </c>
      <c r="BB4" s="312">
        <f t="shared" si="0"/>
        <v>198.82299999999998</v>
      </c>
      <c r="BC4" s="312">
        <f t="shared" si="0"/>
        <v>185.245</v>
      </c>
      <c r="BD4" s="312">
        <f t="shared" si="0"/>
        <v>234.97299999999998</v>
      </c>
      <c r="BE4" s="312">
        <f t="shared" si="0"/>
        <v>251</v>
      </c>
      <c r="BF4" s="312">
        <f t="shared" si="0"/>
        <v>300.72500000000002</v>
      </c>
      <c r="BG4" s="312">
        <f t="shared" si="0"/>
        <v>328.07900000000001</v>
      </c>
      <c r="BH4" s="312">
        <f t="shared" si="0"/>
        <v>328.59699999999998</v>
      </c>
      <c r="BI4" s="312">
        <f t="shared" si="0"/>
        <v>364.44799999999998</v>
      </c>
      <c r="BJ4" s="312">
        <f t="shared" si="0"/>
        <v>442.661</v>
      </c>
      <c r="BK4" s="312">
        <f t="shared" si="0"/>
        <v>408.28</v>
      </c>
      <c r="BL4" s="312">
        <f t="shared" si="0"/>
        <v>611.97900000000004</v>
      </c>
      <c r="BM4" s="312">
        <f t="shared" si="0"/>
        <v>754.63800000000003</v>
      </c>
      <c r="BN4" s="312">
        <f t="shared" si="0"/>
        <v>884.19721186000004</v>
      </c>
      <c r="BO4" s="312">
        <f t="shared" si="0"/>
        <v>348.01045738980469</v>
      </c>
      <c r="BP4" s="312">
        <f t="shared" si="0"/>
        <v>321.60000000000002</v>
      </c>
      <c r="BQ4" s="312">
        <f t="shared" si="0"/>
        <v>98.405999999999992</v>
      </c>
      <c r="BR4" s="312">
        <f t="shared" si="0"/>
        <v>89.052999999999997</v>
      </c>
      <c r="BS4" s="312">
        <f t="shared" si="0"/>
        <v>73.882000000000005</v>
      </c>
      <c r="BT4" s="312">
        <f t="shared" si="0"/>
        <v>69.526122639999997</v>
      </c>
      <c r="BU4" s="312">
        <f t="shared" si="0"/>
        <v>199.11559225418719</v>
      </c>
      <c r="BV4" s="312">
        <f t="shared" si="0"/>
        <v>202.06187262658369</v>
      </c>
      <c r="BW4" s="312">
        <f t="shared" si="0"/>
        <v>207.84346982870056</v>
      </c>
      <c r="BX4" s="184">
        <f t="shared" si="0"/>
        <v>214.1405250111201</v>
      </c>
      <c r="BY4" s="184">
        <f t="shared" si="0"/>
        <v>219.49907451542111</v>
      </c>
      <c r="BZ4" s="319">
        <f t="shared" si="0"/>
        <v>220.89135521901815</v>
      </c>
    </row>
    <row r="5" spans="1:78" s="230" customFormat="1" ht="24.75" customHeight="1" x14ac:dyDescent="0.25">
      <c r="A5" s="349"/>
      <c r="B5" s="512" t="s">
        <v>553</v>
      </c>
      <c r="C5" s="513"/>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f t="shared" ref="AR5:BP5" si="1">SUM(AR6:AR8)</f>
        <v>118</v>
      </c>
      <c r="AS5" s="312">
        <f t="shared" si="1"/>
        <v>93</v>
      </c>
      <c r="AT5" s="312">
        <f t="shared" si="1"/>
        <v>98.4</v>
      </c>
      <c r="AU5" s="312">
        <f t="shared" si="1"/>
        <v>126.66799999999999</v>
      </c>
      <c r="AV5" s="312">
        <f t="shared" si="1"/>
        <v>127.428</v>
      </c>
      <c r="AW5" s="312">
        <f t="shared" si="1"/>
        <v>139.703</v>
      </c>
      <c r="AX5" s="312">
        <f t="shared" si="1"/>
        <v>134.45699999999999</v>
      </c>
      <c r="AY5" s="312">
        <f t="shared" si="1"/>
        <v>137.58500000000001</v>
      </c>
      <c r="AZ5" s="312">
        <f t="shared" si="1"/>
        <v>134.50500000000002</v>
      </c>
      <c r="BA5" s="312">
        <f t="shared" si="1"/>
        <v>128.536</v>
      </c>
      <c r="BB5" s="312">
        <f t="shared" si="1"/>
        <v>142.53099999999998</v>
      </c>
      <c r="BC5" s="312">
        <f t="shared" si="1"/>
        <v>129.44200000000001</v>
      </c>
      <c r="BD5" s="312">
        <f t="shared" si="1"/>
        <v>126.22099999999999</v>
      </c>
      <c r="BE5" s="312">
        <f t="shared" si="1"/>
        <v>136</v>
      </c>
      <c r="BF5" s="312">
        <f t="shared" si="1"/>
        <v>135.53100000000001</v>
      </c>
      <c r="BG5" s="312">
        <f t="shared" si="1"/>
        <v>154.86799999999999</v>
      </c>
      <c r="BH5" s="312">
        <f t="shared" si="1"/>
        <v>160.81200000000001</v>
      </c>
      <c r="BI5" s="312">
        <f t="shared" si="1"/>
        <v>190.72200000000001</v>
      </c>
      <c r="BJ5" s="312">
        <f t="shared" si="1"/>
        <v>272.476</v>
      </c>
      <c r="BK5" s="312">
        <f t="shared" si="1"/>
        <v>234.56</v>
      </c>
      <c r="BL5" s="312">
        <f t="shared" si="1"/>
        <v>217.55500000000001</v>
      </c>
      <c r="BM5" s="312">
        <f t="shared" si="1"/>
        <v>270.00200000000001</v>
      </c>
      <c r="BN5" s="312">
        <f t="shared" si="1"/>
        <v>273.28648482000006</v>
      </c>
      <c r="BO5" s="312">
        <f t="shared" si="1"/>
        <v>126.68199999999999</v>
      </c>
      <c r="BP5" s="312">
        <f t="shared" si="1"/>
        <v>96.879000000000005</v>
      </c>
      <c r="BQ5" s="312">
        <f>SUM(BQ6:BQ8)</f>
        <v>8.7829999999999995</v>
      </c>
      <c r="BR5" s="312">
        <f t="shared" ref="BR5:BX5" si="2">SUM(BR6:BR8)</f>
        <v>0</v>
      </c>
      <c r="BS5" s="312">
        <f t="shared" si="2"/>
        <v>0</v>
      </c>
      <c r="BT5" s="312">
        <f t="shared" si="2"/>
        <v>0</v>
      </c>
      <c r="BU5" s="312">
        <f t="shared" si="2"/>
        <v>0</v>
      </c>
      <c r="BV5" s="312">
        <f t="shared" si="2"/>
        <v>0</v>
      </c>
      <c r="BW5" s="312">
        <f t="shared" si="2"/>
        <v>0</v>
      </c>
      <c r="BX5" s="184">
        <f t="shared" si="2"/>
        <v>0</v>
      </c>
      <c r="BY5" s="184">
        <f>SUM(BY6:BY8)</f>
        <v>0</v>
      </c>
      <c r="BZ5" s="319">
        <f>SUM(BZ6:BZ8)</f>
        <v>0</v>
      </c>
    </row>
    <row r="6" spans="1:78" x14ac:dyDescent="0.2">
      <c r="B6" s="263" t="s">
        <v>554</v>
      </c>
      <c r="C6" s="45"/>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v>68</v>
      </c>
      <c r="AS6" s="208">
        <v>25</v>
      </c>
      <c r="AT6" s="208">
        <v>22</v>
      </c>
      <c r="AU6" s="208">
        <v>36.134</v>
      </c>
      <c r="AV6" s="208">
        <v>27.254999999999999</v>
      </c>
      <c r="AW6" s="208">
        <v>31.824000000000002</v>
      </c>
      <c r="AX6" s="208">
        <v>27.925000000000001</v>
      </c>
      <c r="AY6" s="208">
        <v>31.975999999999999</v>
      </c>
      <c r="AZ6" s="208">
        <v>33.951000000000001</v>
      </c>
      <c r="BA6" s="208">
        <v>28.73</v>
      </c>
      <c r="BB6" s="208">
        <v>37.692999999999998</v>
      </c>
      <c r="BC6" s="208">
        <v>22.696999999999999</v>
      </c>
      <c r="BD6" s="208">
        <v>15.597</v>
      </c>
      <c r="BE6" s="208">
        <v>15</v>
      </c>
      <c r="BF6" s="208">
        <v>3.915</v>
      </c>
      <c r="BG6" s="208">
        <v>22.943999999999999</v>
      </c>
      <c r="BH6" s="208">
        <v>19.669</v>
      </c>
      <c r="BI6" s="208">
        <v>38.921999999999997</v>
      </c>
      <c r="BJ6" s="208">
        <v>106.18</v>
      </c>
      <c r="BK6" s="208">
        <v>47.756999999999998</v>
      </c>
      <c r="BL6" s="208">
        <v>-0.24199999999999999</v>
      </c>
      <c r="BM6" s="208">
        <v>17.018999999999998</v>
      </c>
      <c r="BN6" s="208">
        <v>28.041668320000053</v>
      </c>
      <c r="BO6" s="208">
        <v>0.2287232800000325</v>
      </c>
      <c r="BP6" s="208">
        <v>-4.673</v>
      </c>
      <c r="BQ6" s="208">
        <v>0</v>
      </c>
      <c r="BR6" s="208">
        <v>0</v>
      </c>
      <c r="BS6" s="208"/>
      <c r="BT6" s="208"/>
      <c r="BU6" s="208"/>
      <c r="BV6" s="208"/>
      <c r="BW6" s="208"/>
      <c r="BX6" s="209"/>
      <c r="BY6" s="209"/>
      <c r="BZ6" s="210"/>
    </row>
    <row r="7" spans="1:78" x14ac:dyDescent="0.2">
      <c r="B7" s="263" t="s">
        <v>555</v>
      </c>
      <c r="C7" s="45"/>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v>41</v>
      </c>
      <c r="AS7" s="208">
        <v>60</v>
      </c>
      <c r="AT7" s="208">
        <v>67.400000000000006</v>
      </c>
      <c r="AU7" s="208">
        <v>80.007999999999996</v>
      </c>
      <c r="AV7" s="208">
        <v>90.844999999999999</v>
      </c>
      <c r="AW7" s="208">
        <v>97.629000000000005</v>
      </c>
      <c r="AX7" s="208">
        <v>94.061999999999998</v>
      </c>
      <c r="AY7" s="208">
        <v>95.814999999999998</v>
      </c>
      <c r="AZ7" s="208">
        <v>96.2</v>
      </c>
      <c r="BA7" s="208">
        <v>96.498999999999995</v>
      </c>
      <c r="BB7" s="208">
        <v>97.774000000000001</v>
      </c>
      <c r="BC7" s="208">
        <v>98.138999999999996</v>
      </c>
      <c r="BD7" s="208">
        <v>99.977999999999994</v>
      </c>
      <c r="BE7" s="208">
        <v>103</v>
      </c>
      <c r="BF7" s="208">
        <v>108.88500000000001</v>
      </c>
      <c r="BG7" s="208">
        <v>116.81699999999999</v>
      </c>
      <c r="BH7" s="208">
        <v>128.03800000000001</v>
      </c>
      <c r="BI7" s="208">
        <v>138</v>
      </c>
      <c r="BJ7" s="208">
        <v>140.625</v>
      </c>
      <c r="BK7" s="208">
        <v>140.04400000000001</v>
      </c>
      <c r="BL7" s="208">
        <v>141.37299999999999</v>
      </c>
      <c r="BM7" s="208">
        <v>140.65799999999999</v>
      </c>
      <c r="BN7" s="208">
        <v>141.16998859000003</v>
      </c>
      <c r="BO7" s="208">
        <v>141.81741953000005</v>
      </c>
      <c r="BP7" s="208">
        <v>133.44800000000001</v>
      </c>
      <c r="BQ7" s="208">
        <v>8.7829999999999995</v>
      </c>
      <c r="BR7" s="208">
        <v>0</v>
      </c>
      <c r="BS7" s="208"/>
      <c r="BT7" s="208"/>
      <c r="BU7" s="208"/>
      <c r="BV7" s="208"/>
      <c r="BW7" s="208"/>
      <c r="BX7" s="209"/>
      <c r="BY7" s="209"/>
      <c r="BZ7" s="210"/>
    </row>
    <row r="8" spans="1:78" x14ac:dyDescent="0.2">
      <c r="B8" s="263" t="s">
        <v>556</v>
      </c>
      <c r="C8" s="45"/>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v>9</v>
      </c>
      <c r="AS8" s="209">
        <v>8</v>
      </c>
      <c r="AT8" s="209">
        <v>9</v>
      </c>
      <c r="AU8" s="209">
        <v>10.526</v>
      </c>
      <c r="AV8" s="209">
        <v>9.3279999999999994</v>
      </c>
      <c r="AW8" s="209">
        <v>10.25</v>
      </c>
      <c r="AX8" s="209">
        <v>12.47</v>
      </c>
      <c r="AY8" s="209">
        <v>9.7940000000000005</v>
      </c>
      <c r="AZ8" s="209">
        <v>4.3540000000000001</v>
      </c>
      <c r="BA8" s="209">
        <v>3.3069999999999999</v>
      </c>
      <c r="BB8" s="209">
        <v>7.0640000000000001</v>
      </c>
      <c r="BC8" s="209">
        <v>8.6059999999999999</v>
      </c>
      <c r="BD8" s="209">
        <v>10.646000000000001</v>
      </c>
      <c r="BE8" s="209">
        <v>18</v>
      </c>
      <c r="BF8" s="209">
        <v>22.731000000000002</v>
      </c>
      <c r="BG8" s="209">
        <v>15.106999999999999</v>
      </c>
      <c r="BH8" s="209">
        <v>13.105</v>
      </c>
      <c r="BI8" s="209">
        <v>13.8</v>
      </c>
      <c r="BJ8" s="209">
        <v>25.670999999999999</v>
      </c>
      <c r="BK8" s="209">
        <v>46.759</v>
      </c>
      <c r="BL8" s="209">
        <v>76.424000000000007</v>
      </c>
      <c r="BM8" s="209">
        <v>112.325</v>
      </c>
      <c r="BN8" s="209">
        <v>104.07482791000001</v>
      </c>
      <c r="BO8" s="209">
        <v>-15.364142810000091</v>
      </c>
      <c r="BP8" s="209">
        <v>-31.895999999999997</v>
      </c>
      <c r="BQ8" s="209">
        <v>0</v>
      </c>
      <c r="BR8" s="209">
        <v>0</v>
      </c>
      <c r="BS8" s="209"/>
      <c r="BT8" s="209"/>
      <c r="BU8" s="209"/>
      <c r="BV8" s="209"/>
      <c r="BW8" s="209"/>
      <c r="BX8" s="209"/>
      <c r="BY8" s="209"/>
      <c r="BZ8" s="210"/>
    </row>
    <row r="9" spans="1:78" s="230" customFormat="1" ht="24.75" customHeight="1" x14ac:dyDescent="0.25">
      <c r="A9" s="349"/>
      <c r="B9" s="512" t="s">
        <v>557</v>
      </c>
      <c r="C9" s="513"/>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f t="shared" ref="AQ9:BZ9" si="3">SUM(AQ10:AQ12)</f>
        <v>28.981999999999999</v>
      </c>
      <c r="AR9" s="184">
        <f t="shared" si="3"/>
        <v>34.043509999999998</v>
      </c>
      <c r="AS9" s="184">
        <f t="shared" si="3"/>
        <v>38.506481000000001</v>
      </c>
      <c r="AT9" s="184">
        <f t="shared" si="3"/>
        <v>56.6</v>
      </c>
      <c r="AU9" s="184">
        <f t="shared" si="3"/>
        <v>83.512</v>
      </c>
      <c r="AV9" s="184">
        <f t="shared" si="3"/>
        <v>84.15</v>
      </c>
      <c r="AW9" s="184">
        <f t="shared" si="3"/>
        <v>94.753</v>
      </c>
      <c r="AX9" s="184">
        <f t="shared" si="3"/>
        <v>82.932000000000002</v>
      </c>
      <c r="AY9" s="184">
        <f t="shared" si="3"/>
        <v>128.40300000000002</v>
      </c>
      <c r="AZ9" s="184">
        <f t="shared" si="3"/>
        <v>104.31100000000001</v>
      </c>
      <c r="BA9" s="184">
        <f t="shared" si="3"/>
        <v>57.370999999999995</v>
      </c>
      <c r="BB9" s="184">
        <f t="shared" si="3"/>
        <v>56.292000000000002</v>
      </c>
      <c r="BC9" s="184">
        <f t="shared" si="3"/>
        <v>55.803000000000004</v>
      </c>
      <c r="BD9" s="184">
        <f t="shared" si="3"/>
        <v>108.752</v>
      </c>
      <c r="BE9" s="184">
        <f t="shared" si="3"/>
        <v>115</v>
      </c>
      <c r="BF9" s="184">
        <f t="shared" si="3"/>
        <v>165.19399999999999</v>
      </c>
      <c r="BG9" s="184">
        <f t="shared" si="3"/>
        <v>173.21100000000001</v>
      </c>
      <c r="BH9" s="184">
        <f t="shared" si="3"/>
        <v>167.785</v>
      </c>
      <c r="BI9" s="184">
        <f t="shared" si="3"/>
        <v>173.726</v>
      </c>
      <c r="BJ9" s="184">
        <f t="shared" si="3"/>
        <v>170.185</v>
      </c>
      <c r="BK9" s="184">
        <f t="shared" si="3"/>
        <v>173.72</v>
      </c>
      <c r="BL9" s="184">
        <f t="shared" si="3"/>
        <v>394.42399999999998</v>
      </c>
      <c r="BM9" s="184">
        <f t="shared" si="3"/>
        <v>484.63600000000002</v>
      </c>
      <c r="BN9" s="184">
        <f t="shared" si="3"/>
        <v>610.91072703999998</v>
      </c>
      <c r="BO9" s="184">
        <f t="shared" si="3"/>
        <v>221.3284573898047</v>
      </c>
      <c r="BP9" s="184">
        <f t="shared" si="3"/>
        <v>224.721</v>
      </c>
      <c r="BQ9" s="184">
        <f t="shared" si="3"/>
        <v>89.62299999999999</v>
      </c>
      <c r="BR9" s="184">
        <f t="shared" si="3"/>
        <v>89.052999999999997</v>
      </c>
      <c r="BS9" s="184">
        <f t="shared" si="3"/>
        <v>73.882000000000005</v>
      </c>
      <c r="BT9" s="184">
        <f t="shared" si="3"/>
        <v>69.526122639999997</v>
      </c>
      <c r="BU9" s="184">
        <f t="shared" si="3"/>
        <v>199.11559225418719</v>
      </c>
      <c r="BV9" s="184">
        <f t="shared" si="3"/>
        <v>202.06187262658369</v>
      </c>
      <c r="BW9" s="184">
        <f t="shared" si="3"/>
        <v>207.84346982870056</v>
      </c>
      <c r="BX9" s="184">
        <f t="shared" si="3"/>
        <v>214.1405250111201</v>
      </c>
      <c r="BY9" s="184">
        <f t="shared" si="3"/>
        <v>219.49907451542111</v>
      </c>
      <c r="BZ9" s="319">
        <f t="shared" si="3"/>
        <v>220.89135521901815</v>
      </c>
    </row>
    <row r="10" spans="1:78" x14ac:dyDescent="0.2">
      <c r="B10" s="263" t="s">
        <v>146</v>
      </c>
      <c r="C10" s="45"/>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v>14.981999999999999</v>
      </c>
      <c r="AR10" s="208">
        <v>19.041</v>
      </c>
      <c r="AS10" s="208">
        <v>23.1</v>
      </c>
      <c r="AT10" s="208">
        <v>29</v>
      </c>
      <c r="AU10" s="208">
        <v>37.561</v>
      </c>
      <c r="AV10" s="208">
        <v>46.265999999999998</v>
      </c>
      <c r="AW10" s="208">
        <v>59.125</v>
      </c>
      <c r="AX10" s="208">
        <v>60.497999999999998</v>
      </c>
      <c r="AY10" s="208">
        <v>46.542999999999999</v>
      </c>
      <c r="AZ10" s="208">
        <v>41.273000000000003</v>
      </c>
      <c r="BA10" s="208">
        <v>36.790999999999997</v>
      </c>
      <c r="BB10" s="208">
        <v>37.914999999999999</v>
      </c>
      <c r="BC10" s="208">
        <v>37.4</v>
      </c>
      <c r="BD10" s="208">
        <v>34.851999999999997</v>
      </c>
      <c r="BE10" s="208">
        <v>38</v>
      </c>
      <c r="BF10" s="208">
        <v>40.408999999999999</v>
      </c>
      <c r="BG10" s="208">
        <v>46.344000000000001</v>
      </c>
      <c r="BH10" s="208">
        <v>46.491</v>
      </c>
      <c r="BI10" s="208">
        <v>44.334000000000003</v>
      </c>
      <c r="BJ10" s="208">
        <v>46.637999999999998</v>
      </c>
      <c r="BK10" s="208">
        <v>46.658999999999999</v>
      </c>
      <c r="BL10" s="208">
        <v>50.039000000000001</v>
      </c>
      <c r="BM10" s="208">
        <v>47.561</v>
      </c>
      <c r="BN10" s="208">
        <v>44.601999999999997</v>
      </c>
      <c r="BO10" s="208">
        <v>46.558457389804701</v>
      </c>
      <c r="BP10" s="208">
        <v>43.945999999999998</v>
      </c>
      <c r="BQ10" s="208">
        <v>44.098999999999997</v>
      </c>
      <c r="BR10" s="208">
        <v>44.164999999999999</v>
      </c>
      <c r="BS10" s="208">
        <v>39.841999999999999</v>
      </c>
      <c r="BT10" s="208">
        <v>38.341528220000001</v>
      </c>
      <c r="BU10" s="208">
        <v>36.965647851564817</v>
      </c>
      <c r="BV10" s="208">
        <v>39.191225960746756</v>
      </c>
      <c r="BW10" s="208">
        <v>43.075456949247865</v>
      </c>
      <c r="BX10" s="209">
        <v>47.368843989344796</v>
      </c>
      <c r="BY10" s="209">
        <v>51.185091969636517</v>
      </c>
      <c r="BZ10" s="210">
        <v>52.668751575710019</v>
      </c>
    </row>
    <row r="11" spans="1:78" x14ac:dyDescent="0.2">
      <c r="B11" s="263" t="s">
        <v>178</v>
      </c>
      <c r="C11" s="45"/>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v>14</v>
      </c>
      <c r="AR11" s="208">
        <v>15</v>
      </c>
      <c r="AS11" s="208">
        <v>15</v>
      </c>
      <c r="AT11" s="208">
        <v>19</v>
      </c>
      <c r="AU11" s="208">
        <v>22.698</v>
      </c>
      <c r="AV11" s="208">
        <v>22.576000000000001</v>
      </c>
      <c r="AW11" s="208">
        <v>23.443000000000001</v>
      </c>
      <c r="AX11" s="208">
        <v>22.434000000000001</v>
      </c>
      <c r="AY11" s="208">
        <v>21.899000000000001</v>
      </c>
      <c r="AZ11" s="208">
        <v>22.006</v>
      </c>
      <c r="BA11" s="208">
        <v>19.994</v>
      </c>
      <c r="BB11" s="208">
        <v>18.376999999999999</v>
      </c>
      <c r="BC11" s="208">
        <v>17.431000000000001</v>
      </c>
      <c r="BD11" s="208">
        <v>44.381999999999998</v>
      </c>
      <c r="BE11" s="208">
        <v>61</v>
      </c>
      <c r="BF11" s="208">
        <v>110.63800000000001</v>
      </c>
      <c r="BG11" s="208">
        <v>120.54600000000001</v>
      </c>
      <c r="BH11" s="208">
        <v>119.50700000000001</v>
      </c>
      <c r="BI11" s="208">
        <v>120.578</v>
      </c>
      <c r="BJ11" s="208">
        <v>120.111</v>
      </c>
      <c r="BK11" s="208">
        <v>123.071</v>
      </c>
      <c r="BL11" s="208">
        <v>133.291</v>
      </c>
      <c r="BM11" s="208">
        <v>138.81399999999999</v>
      </c>
      <c r="BN11" s="208">
        <v>130.89869660000002</v>
      </c>
      <c r="BO11" s="208">
        <v>46.04</v>
      </c>
      <c r="BP11" s="208">
        <v>39.037999999999997</v>
      </c>
      <c r="BQ11" s="208">
        <v>37.116999999999997</v>
      </c>
      <c r="BR11" s="208">
        <v>33.851999999999997</v>
      </c>
      <c r="BS11" s="208">
        <v>30.114000000000001</v>
      </c>
      <c r="BT11" s="208">
        <v>27.888000000000002</v>
      </c>
      <c r="BU11" s="208">
        <v>25.508097715380739</v>
      </c>
      <c r="BV11" s="208">
        <v>26.547798666203448</v>
      </c>
      <c r="BW11" s="208">
        <v>28.577982645131172</v>
      </c>
      <c r="BX11" s="209">
        <v>30.716259970019635</v>
      </c>
      <c r="BY11" s="209">
        <v>32.392458172668391</v>
      </c>
      <c r="BZ11" s="210">
        <v>32.446771179026626</v>
      </c>
    </row>
    <row r="12" spans="1:78" x14ac:dyDescent="0.2">
      <c r="A12" s="305"/>
      <c r="B12" s="98" t="s">
        <v>135</v>
      </c>
      <c r="C12" s="52"/>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v>0</v>
      </c>
      <c r="AR12" s="208">
        <v>2.5100000000000001E-3</v>
      </c>
      <c r="AS12" s="208">
        <v>0.40648099999999998</v>
      </c>
      <c r="AT12" s="208">
        <v>8.6</v>
      </c>
      <c r="AU12" s="208">
        <v>23.253</v>
      </c>
      <c r="AV12" s="208">
        <v>15.308</v>
      </c>
      <c r="AW12" s="208">
        <v>12.185</v>
      </c>
      <c r="AX12" s="208">
        <v>0</v>
      </c>
      <c r="AY12" s="208">
        <v>59.960999999999999</v>
      </c>
      <c r="AZ12" s="208">
        <v>41.031999999999996</v>
      </c>
      <c r="BA12" s="208">
        <v>0.58599999999999997</v>
      </c>
      <c r="BB12" s="208">
        <v>0</v>
      </c>
      <c r="BC12" s="208">
        <v>0.97199999999999998</v>
      </c>
      <c r="BD12" s="208">
        <v>29.518000000000001</v>
      </c>
      <c r="BE12" s="208">
        <v>16</v>
      </c>
      <c r="BF12" s="208">
        <v>14.147</v>
      </c>
      <c r="BG12" s="208">
        <v>6.3209999999999997</v>
      </c>
      <c r="BH12" s="208">
        <v>1.7869999999999999</v>
      </c>
      <c r="BI12" s="208">
        <v>8.8140000000000001</v>
      </c>
      <c r="BJ12" s="208">
        <v>3.4359999999999999</v>
      </c>
      <c r="BK12" s="208">
        <v>3.99</v>
      </c>
      <c r="BL12" s="208">
        <v>211.09399999999999</v>
      </c>
      <c r="BM12" s="208">
        <v>298.26100000000002</v>
      </c>
      <c r="BN12" s="208">
        <v>435.41003044000001</v>
      </c>
      <c r="BO12" s="208">
        <v>128.72999999999999</v>
      </c>
      <c r="BP12" s="208">
        <v>141.73699999999999</v>
      </c>
      <c r="BQ12" s="208">
        <v>8.4069999999999965</v>
      </c>
      <c r="BR12" s="208">
        <v>11.036000000000001</v>
      </c>
      <c r="BS12" s="208">
        <v>3.9260000000000019</v>
      </c>
      <c r="BT12" s="208">
        <v>3.2965944199999972</v>
      </c>
      <c r="BU12" s="208">
        <v>136.64184668724164</v>
      </c>
      <c r="BV12" s="208">
        <v>136.3228479996335</v>
      </c>
      <c r="BW12" s="208">
        <v>136.19003023432151</v>
      </c>
      <c r="BX12" s="209">
        <v>136.05542105175567</v>
      </c>
      <c r="BY12" s="209">
        <v>135.9215243731162</v>
      </c>
      <c r="BZ12" s="210">
        <v>135.77583246428151</v>
      </c>
    </row>
    <row r="13" spans="1:78" s="230" customFormat="1" ht="26.25" customHeight="1" x14ac:dyDescent="0.25">
      <c r="A13" s="349"/>
      <c r="B13" s="452" t="s">
        <v>558</v>
      </c>
      <c r="C13" s="357"/>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09">
        <v>23.742129412884193</v>
      </c>
      <c r="AR13" s="209">
        <v>124.55443691978304</v>
      </c>
      <c r="AS13" s="209">
        <v>107.73044960785994</v>
      </c>
      <c r="AT13" s="209">
        <v>126.97640117994101</v>
      </c>
      <c r="AU13" s="209">
        <v>172.18</v>
      </c>
      <c r="AV13" s="209">
        <v>172.37799999999999</v>
      </c>
      <c r="AW13" s="209">
        <v>194.25600000000003</v>
      </c>
      <c r="AX13" s="209">
        <v>187.28899999999999</v>
      </c>
      <c r="AY13" s="209">
        <v>214.38800000000001</v>
      </c>
      <c r="AZ13" s="209">
        <v>197.916</v>
      </c>
      <c r="BA13" s="209">
        <v>164.20699999999999</v>
      </c>
      <c r="BB13" s="209">
        <v>176.72299999999998</v>
      </c>
      <c r="BC13" s="209">
        <v>163.03138294517106</v>
      </c>
      <c r="BD13" s="209">
        <v>199.31266883868574</v>
      </c>
      <c r="BE13" s="209">
        <v>223.009962981786</v>
      </c>
      <c r="BF13" s="209">
        <v>271.56763858619945</v>
      </c>
      <c r="BG13" s="209">
        <v>297.69167471771999</v>
      </c>
      <c r="BH13" s="209">
        <v>296.03603723607625</v>
      </c>
      <c r="BI13" s="209">
        <v>323.58529987590123</v>
      </c>
      <c r="BJ13" s="209">
        <f>SUM(BJ14:BJ19)</f>
        <v>397.09139123869591</v>
      </c>
      <c r="BK13" s="209">
        <f>SUM(BK14:BK19)</f>
        <v>365.57602716769622</v>
      </c>
      <c r="BL13" s="209">
        <f>SUM(BL14:BL19)</f>
        <v>428.08124799166512</v>
      </c>
      <c r="BM13" s="209">
        <f t="shared" ref="BM13:BX13" si="4">SUM(BM14:BM19)</f>
        <v>523.25416753056652</v>
      </c>
      <c r="BN13" s="209">
        <f t="shared" si="4"/>
        <v>581.59344393140691</v>
      </c>
      <c r="BO13" s="209">
        <f t="shared" si="4"/>
        <v>238.92399636036316</v>
      </c>
      <c r="BP13" s="209">
        <f t="shared" si="4"/>
        <v>211.24968195335762</v>
      </c>
      <c r="BQ13" s="209">
        <f t="shared" si="4"/>
        <v>75.084993981267189</v>
      </c>
      <c r="BR13" s="209">
        <f t="shared" si="4"/>
        <v>66.170281157308693</v>
      </c>
      <c r="BS13" s="209">
        <f t="shared" si="4"/>
        <v>57.635301513993738</v>
      </c>
      <c r="BT13" s="209">
        <f t="shared" si="4"/>
        <v>54.875050492195733</v>
      </c>
      <c r="BU13" s="209">
        <f t="shared" si="4"/>
        <v>119.08286417468739</v>
      </c>
      <c r="BV13" s="209">
        <f t="shared" si="4"/>
        <v>121.4739842100615</v>
      </c>
      <c r="BW13" s="209">
        <f t="shared" si="4"/>
        <v>126.05670007527877</v>
      </c>
      <c r="BX13" s="209">
        <f t="shared" si="4"/>
        <v>131.01939475238436</v>
      </c>
      <c r="BY13" s="209">
        <f>SUM(BY14:BY19)</f>
        <v>135.19374007067566</v>
      </c>
      <c r="BZ13" s="210">
        <f>SUM(BZ14:BZ19)</f>
        <v>136.19079491629248</v>
      </c>
    </row>
    <row r="14" spans="1:78" x14ac:dyDescent="0.2">
      <c r="B14" s="264" t="s">
        <v>554</v>
      </c>
      <c r="C14" s="120"/>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v>100.44628</v>
      </c>
      <c r="BK14" s="208">
        <v>44.748308999999999</v>
      </c>
      <c r="BL14" s="208">
        <v>-0.225302</v>
      </c>
      <c r="BM14" s="208">
        <v>15.793631999999999</v>
      </c>
      <c r="BN14" s="208">
        <v>25.79833485440005</v>
      </c>
      <c r="BO14" s="208">
        <v>0.21019669432002988</v>
      </c>
      <c r="BP14" s="208">
        <v>-4.303833</v>
      </c>
      <c r="BQ14" s="208">
        <v>0</v>
      </c>
      <c r="BR14" s="208">
        <v>0</v>
      </c>
      <c r="BS14" s="208"/>
      <c r="BT14" s="208"/>
      <c r="BU14" s="208"/>
      <c r="BV14" s="208"/>
      <c r="BW14" s="208"/>
      <c r="BX14" s="209"/>
      <c r="BY14" s="209"/>
      <c r="BZ14" s="210"/>
    </row>
    <row r="15" spans="1:78" x14ac:dyDescent="0.2">
      <c r="B15" s="264" t="s">
        <v>555</v>
      </c>
      <c r="C15" s="120"/>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v>126.84375</v>
      </c>
      <c r="BK15" s="208">
        <v>126.17964400000001</v>
      </c>
      <c r="BL15" s="208">
        <v>127.659819</v>
      </c>
      <c r="BM15" s="208">
        <v>127.99877999999998</v>
      </c>
      <c r="BN15" s="208">
        <v>129.31170954844004</v>
      </c>
      <c r="BO15" s="208">
        <v>131.89020016290004</v>
      </c>
      <c r="BP15" s="208">
        <v>124.90732800000001</v>
      </c>
      <c r="BQ15" s="208">
        <v>8.2208879999999986</v>
      </c>
      <c r="BR15" s="208">
        <v>0</v>
      </c>
      <c r="BS15" s="208"/>
      <c r="BT15" s="208"/>
      <c r="BU15" s="208"/>
      <c r="BV15" s="208"/>
      <c r="BW15" s="208"/>
      <c r="BX15" s="209"/>
      <c r="BY15" s="209"/>
      <c r="BZ15" s="210"/>
    </row>
    <row r="16" spans="1:78" x14ac:dyDescent="0.2">
      <c r="B16" s="264" t="s">
        <v>556</v>
      </c>
      <c r="C16" s="120"/>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v>25.234593</v>
      </c>
      <c r="BK16" s="208">
        <v>46.104374</v>
      </c>
      <c r="BL16" s="208">
        <v>75.277640000000005</v>
      </c>
      <c r="BM16" s="208">
        <v>110.86477500000001</v>
      </c>
      <c r="BN16" s="208">
        <v>102.72185514717</v>
      </c>
      <c r="BO16" s="208">
        <v>-15.28732209595009</v>
      </c>
      <c r="BP16" s="208">
        <v>-31.768415999999998</v>
      </c>
      <c r="BQ16" s="208">
        <v>0</v>
      </c>
      <c r="BR16" s="208">
        <v>0</v>
      </c>
      <c r="BS16" s="208"/>
      <c r="BT16" s="208"/>
      <c r="BU16" s="208"/>
      <c r="BV16" s="208"/>
      <c r="BW16" s="208"/>
      <c r="BX16" s="209"/>
      <c r="BY16" s="209"/>
      <c r="BZ16" s="210"/>
    </row>
    <row r="17" spans="1:78" x14ac:dyDescent="0.2">
      <c r="B17" s="264" t="s">
        <v>146</v>
      </c>
      <c r="C17" s="120"/>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v>23.645465999999999</v>
      </c>
      <c r="BK17" s="208">
        <v>24.26268</v>
      </c>
      <c r="BL17" s="208">
        <v>26.420592000000003</v>
      </c>
      <c r="BM17" s="208">
        <v>25.445135000000001</v>
      </c>
      <c r="BN17" s="208">
        <v>24.263487999999999</v>
      </c>
      <c r="BO17" s="208">
        <v>25.234683905274146</v>
      </c>
      <c r="BP17" s="208">
        <v>25.400787999999999</v>
      </c>
      <c r="BQ17" s="208">
        <v>26.194805999999996</v>
      </c>
      <c r="BR17" s="208">
        <v>27.426465</v>
      </c>
      <c r="BS17" s="208">
        <v>25.544037070000002</v>
      </c>
      <c r="BT17" s="208">
        <v>25.31493221105702</v>
      </c>
      <c r="BU17" s="208">
        <v>24.402535941759734</v>
      </c>
      <c r="BV17" s="208">
        <v>25.871731071751398</v>
      </c>
      <c r="BW17" s="208">
        <v>28.43587080179492</v>
      </c>
      <c r="BX17" s="209">
        <v>31.270111174871886</v>
      </c>
      <c r="BY17" s="209">
        <v>33.789372540875362</v>
      </c>
      <c r="BZ17" s="210">
        <v>34.768796924506532</v>
      </c>
    </row>
    <row r="18" spans="1:78" x14ac:dyDescent="0.2">
      <c r="B18" s="264" t="s">
        <v>178</v>
      </c>
      <c r="C18" s="120"/>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v>119.870778</v>
      </c>
      <c r="BK18" s="208">
        <v>123.071</v>
      </c>
      <c r="BL18" s="208">
        <v>133.291</v>
      </c>
      <c r="BM18" s="208">
        <v>138.81399999999999</v>
      </c>
      <c r="BN18" s="208">
        <v>130.89869660000002</v>
      </c>
      <c r="BO18" s="208">
        <v>46.04</v>
      </c>
      <c r="BP18" s="208">
        <v>39.037999999999997</v>
      </c>
      <c r="BQ18" s="208">
        <v>37.116999999999997</v>
      </c>
      <c r="BR18" s="208">
        <v>33.851999999999997</v>
      </c>
      <c r="BS18" s="208">
        <v>30.109000000000002</v>
      </c>
      <c r="BT18" s="208">
        <v>27.880500000000001</v>
      </c>
      <c r="BU18" s="208">
        <v>25.502062713100361</v>
      </c>
      <c r="BV18" s="208">
        <v>26.541517679385958</v>
      </c>
      <c r="BW18" s="208">
        <v>28.571221333787754</v>
      </c>
      <c r="BX18" s="209">
        <v>30.708992760169956</v>
      </c>
      <c r="BY18" s="209">
        <v>32.3847943883627</v>
      </c>
      <c r="BZ18" s="210">
        <v>32.439094544718522</v>
      </c>
    </row>
    <row r="19" spans="1:78" x14ac:dyDescent="0.2">
      <c r="A19" s="305"/>
      <c r="B19" s="255" t="s">
        <v>135</v>
      </c>
      <c r="C19" s="62"/>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v>1.0505242386959734</v>
      </c>
      <c r="BK19" s="208">
        <v>1.210020167696229</v>
      </c>
      <c r="BL19" s="208">
        <v>65.657498991665165</v>
      </c>
      <c r="BM19" s="208">
        <v>104.33784553056645</v>
      </c>
      <c r="BN19" s="208">
        <v>168.59935978139674</v>
      </c>
      <c r="BO19" s="208">
        <v>50.836237693819029</v>
      </c>
      <c r="BP19" s="208">
        <v>57.975814953357627</v>
      </c>
      <c r="BQ19" s="208">
        <v>3.5522999812671952</v>
      </c>
      <c r="BR19" s="208">
        <v>4.8918161573086953</v>
      </c>
      <c r="BS19" s="208">
        <v>1.9822644439937367</v>
      </c>
      <c r="BT19" s="208">
        <v>1.6796182811387106</v>
      </c>
      <c r="BU19" s="208">
        <v>69.178265519827292</v>
      </c>
      <c r="BV19" s="208">
        <v>69.060735458924142</v>
      </c>
      <c r="BW19" s="208">
        <v>69.049607939696102</v>
      </c>
      <c r="BX19" s="209">
        <v>69.040290817342509</v>
      </c>
      <c r="BY19" s="209">
        <v>69.019573141437604</v>
      </c>
      <c r="BZ19" s="210">
        <v>68.982903447067429</v>
      </c>
    </row>
    <row r="20" spans="1:78" s="230" customFormat="1" ht="26.25" customHeight="1" x14ac:dyDescent="0.25">
      <c r="B20" s="297" t="s">
        <v>559</v>
      </c>
      <c r="C20" s="222"/>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09">
        <v>5.2398705871158064</v>
      </c>
      <c r="AR20" s="209">
        <v>27.489073080216954</v>
      </c>
      <c r="AS20" s="209">
        <v>23.776031392140069</v>
      </c>
      <c r="AT20" s="209">
        <v>28.023598820058993</v>
      </c>
      <c r="AU20" s="209">
        <v>38</v>
      </c>
      <c r="AV20" s="209">
        <v>39.200000000000003</v>
      </c>
      <c r="AW20" s="209">
        <v>40.200000000000003</v>
      </c>
      <c r="AX20" s="209">
        <v>30.1</v>
      </c>
      <c r="AY20" s="209">
        <v>51.6</v>
      </c>
      <c r="AZ20" s="209">
        <v>40.9</v>
      </c>
      <c r="BA20" s="209">
        <v>21.7</v>
      </c>
      <c r="BB20" s="209">
        <v>22.1</v>
      </c>
      <c r="BC20" s="209">
        <v>22.213617054828948</v>
      </c>
      <c r="BD20" s="209">
        <v>35.660331161314261</v>
      </c>
      <c r="BE20" s="209">
        <v>27.990037018213997</v>
      </c>
      <c r="BF20" s="209">
        <v>29.15736141380097</v>
      </c>
      <c r="BG20" s="209">
        <v>30.387325282280013</v>
      </c>
      <c r="BH20" s="209">
        <v>32.560962763923698</v>
      </c>
      <c r="BI20" s="209">
        <v>40.862700124098772</v>
      </c>
      <c r="BJ20" s="209">
        <f>SUM(BJ21:BJ26)</f>
        <v>45.569608761304032</v>
      </c>
      <c r="BK20" s="209">
        <f t="shared" ref="BK20:BX20" si="5">SUM(BK21:BK26)</f>
        <v>42.703972832303776</v>
      </c>
      <c r="BL20" s="209">
        <f t="shared" si="5"/>
        <v>183.89775200833483</v>
      </c>
      <c r="BM20" s="209">
        <f t="shared" si="5"/>
        <v>231.38383246943357</v>
      </c>
      <c r="BN20" s="209">
        <f t="shared" si="5"/>
        <v>302.6037679285933</v>
      </c>
      <c r="BO20" s="209">
        <f t="shared" si="5"/>
        <v>109.08646102944152</v>
      </c>
      <c r="BP20" s="209">
        <f t="shared" si="5"/>
        <v>110.35031804664237</v>
      </c>
      <c r="BQ20" s="209">
        <f t="shared" si="5"/>
        <v>23.321006018732803</v>
      </c>
      <c r="BR20" s="209">
        <f t="shared" si="5"/>
        <v>22.882718842691304</v>
      </c>
      <c r="BS20" s="209">
        <f t="shared" si="5"/>
        <v>16.24669848600626</v>
      </c>
      <c r="BT20" s="209">
        <f t="shared" si="5"/>
        <v>14.651072147804268</v>
      </c>
      <c r="BU20" s="209">
        <f t="shared" si="5"/>
        <v>80.03272807949979</v>
      </c>
      <c r="BV20" s="209">
        <f t="shared" si="5"/>
        <v>80.587888416522205</v>
      </c>
      <c r="BW20" s="209">
        <f t="shared" si="5"/>
        <v>81.786769753421765</v>
      </c>
      <c r="BX20" s="209">
        <f t="shared" si="5"/>
        <v>83.121130258735775</v>
      </c>
      <c r="BY20" s="209">
        <f>SUM(BY21:BY26)</f>
        <v>84.305334444745455</v>
      </c>
      <c r="BZ20" s="210">
        <f>SUM(BZ21:BZ26)</f>
        <v>84.700560302725648</v>
      </c>
    </row>
    <row r="21" spans="1:78" x14ac:dyDescent="0.2">
      <c r="A21" s="305"/>
      <c r="B21" s="264" t="s">
        <v>554</v>
      </c>
      <c r="C21" s="52"/>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v>5.7337199999999999</v>
      </c>
      <c r="BK21" s="208">
        <v>3.0086909999999998</v>
      </c>
      <c r="BL21" s="208">
        <v>-1.6698000000000001E-2</v>
      </c>
      <c r="BM21" s="208">
        <v>1.2253679999999998</v>
      </c>
      <c r="BN21" s="208">
        <v>2.2433334656000041</v>
      </c>
      <c r="BO21" s="208">
        <v>1.8526585680002632E-2</v>
      </c>
      <c r="BP21" s="208">
        <v>-0.36916700000000002</v>
      </c>
      <c r="BQ21" s="208">
        <v>0</v>
      </c>
      <c r="BR21" s="208">
        <v>0</v>
      </c>
      <c r="BS21" s="208"/>
      <c r="BT21" s="208"/>
      <c r="BU21" s="208"/>
      <c r="BV21" s="208"/>
      <c r="BW21" s="208"/>
      <c r="BX21" s="209"/>
      <c r="BY21" s="209"/>
      <c r="BZ21" s="210"/>
    </row>
    <row r="22" spans="1:78" x14ac:dyDescent="0.2">
      <c r="A22" s="305"/>
      <c r="B22" s="264" t="s">
        <v>555</v>
      </c>
      <c r="C22" s="52"/>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v>13.78125</v>
      </c>
      <c r="BK22" s="208">
        <v>13.864356000000003</v>
      </c>
      <c r="BL22" s="208">
        <v>13.713180999999999</v>
      </c>
      <c r="BM22" s="208">
        <v>12.659219999999998</v>
      </c>
      <c r="BN22" s="208">
        <v>11.858279041560003</v>
      </c>
      <c r="BO22" s="208">
        <v>9.9272193671000046</v>
      </c>
      <c r="BP22" s="208">
        <v>8.5406720000000007</v>
      </c>
      <c r="BQ22" s="208">
        <v>0.56211199999999995</v>
      </c>
      <c r="BR22" s="208">
        <v>0</v>
      </c>
      <c r="BS22" s="208"/>
      <c r="BT22" s="208"/>
      <c r="BU22" s="208"/>
      <c r="BV22" s="208"/>
      <c r="BW22" s="208"/>
      <c r="BX22" s="209"/>
      <c r="BY22" s="209"/>
      <c r="BZ22" s="210"/>
    </row>
    <row r="23" spans="1:78" x14ac:dyDescent="0.2">
      <c r="A23" s="305"/>
      <c r="B23" s="264" t="s">
        <v>556</v>
      </c>
      <c r="C23" s="52"/>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v>0.43640700000000004</v>
      </c>
      <c r="BK23" s="208">
        <v>0.65462600000000004</v>
      </c>
      <c r="BL23" s="208">
        <v>1.14636</v>
      </c>
      <c r="BM23" s="208">
        <v>1.4602249999999999</v>
      </c>
      <c r="BN23" s="208">
        <v>1.3529727628300001</v>
      </c>
      <c r="BO23" s="208">
        <v>-7.682071405000046E-2</v>
      </c>
      <c r="BP23" s="208">
        <v>-0.127584</v>
      </c>
      <c r="BQ23" s="208">
        <v>0</v>
      </c>
      <c r="BR23" s="208">
        <v>0</v>
      </c>
      <c r="BS23" s="208"/>
      <c r="BT23" s="208"/>
      <c r="BU23" s="208"/>
      <c r="BV23" s="208"/>
      <c r="BW23" s="208"/>
      <c r="BX23" s="209"/>
      <c r="BY23" s="209"/>
      <c r="BZ23" s="210"/>
    </row>
    <row r="24" spans="1:78" x14ac:dyDescent="0.2">
      <c r="A24" s="305"/>
      <c r="B24" s="264" t="s">
        <v>146</v>
      </c>
      <c r="C24" s="52"/>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v>22.992533999999999</v>
      </c>
      <c r="BK24" s="208">
        <v>22.396319999999999</v>
      </c>
      <c r="BL24" s="208">
        <v>23.618407999999999</v>
      </c>
      <c r="BM24" s="208">
        <v>22.115864999999999</v>
      </c>
      <c r="BN24" s="208">
        <v>20.338511999999998</v>
      </c>
      <c r="BO24" s="208">
        <v>21.323773484530555</v>
      </c>
      <c r="BP24" s="208">
        <v>18.545211999999999</v>
      </c>
      <c r="BQ24" s="208">
        <v>17.904194</v>
      </c>
      <c r="BR24" s="208">
        <v>16.738534999999999</v>
      </c>
      <c r="BS24" s="208">
        <v>14.297962929999997</v>
      </c>
      <c r="BT24" s="208">
        <v>13.026596008942981</v>
      </c>
      <c r="BU24" s="208">
        <v>12.563111909805084</v>
      </c>
      <c r="BV24" s="208">
        <v>13.319494888995358</v>
      </c>
      <c r="BW24" s="208">
        <v>14.639586147452945</v>
      </c>
      <c r="BX24" s="209">
        <v>16.09873281447291</v>
      </c>
      <c r="BY24" s="209">
        <v>17.395719428761154</v>
      </c>
      <c r="BZ24" s="210">
        <v>17.899954651203487</v>
      </c>
    </row>
    <row r="25" spans="1:78" x14ac:dyDescent="0.2">
      <c r="A25" s="305"/>
      <c r="B25" s="264" t="s">
        <v>178</v>
      </c>
      <c r="C25" s="52"/>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v>0.24022200000000002</v>
      </c>
      <c r="BK25" s="208">
        <v>0</v>
      </c>
      <c r="BL25" s="208">
        <v>0</v>
      </c>
      <c r="BM25" s="208">
        <v>0</v>
      </c>
      <c r="BN25" s="208">
        <v>0</v>
      </c>
      <c r="BO25" s="208">
        <v>0</v>
      </c>
      <c r="BP25" s="208">
        <v>0</v>
      </c>
      <c r="BQ25" s="208">
        <v>0</v>
      </c>
      <c r="BR25" s="208">
        <v>0</v>
      </c>
      <c r="BS25" s="208">
        <v>4.9999999999990052E-3</v>
      </c>
      <c r="BT25" s="208">
        <v>7.5000000000002842E-3</v>
      </c>
      <c r="BU25" s="208">
        <v>6.035002280377455E-3</v>
      </c>
      <c r="BV25" s="208">
        <v>6.2809868174902306E-3</v>
      </c>
      <c r="BW25" s="208">
        <v>6.7613113434177308E-3</v>
      </c>
      <c r="BX25" s="209">
        <v>7.2672098496795456E-3</v>
      </c>
      <c r="BY25" s="209">
        <v>7.6637843056914789E-3</v>
      </c>
      <c r="BZ25" s="210">
        <v>7.6766343081047239E-3</v>
      </c>
    </row>
    <row r="26" spans="1:78" s="329" customFormat="1" ht="26.25" customHeight="1" thickBot="1" x14ac:dyDescent="0.25">
      <c r="B26" s="514" t="s">
        <v>135</v>
      </c>
      <c r="C26" s="72"/>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v>2.3854757613040265</v>
      </c>
      <c r="BK26" s="335">
        <v>2.7799798323037712</v>
      </c>
      <c r="BL26" s="335">
        <v>145.43650100833483</v>
      </c>
      <c r="BM26" s="335">
        <v>193.92315446943357</v>
      </c>
      <c r="BN26" s="335">
        <v>266.81067065860327</v>
      </c>
      <c r="BO26" s="335">
        <v>77.89376230618096</v>
      </c>
      <c r="BP26" s="335">
        <v>83.761185046642368</v>
      </c>
      <c r="BQ26" s="335">
        <v>4.8547000187328013</v>
      </c>
      <c r="BR26" s="335">
        <v>6.144183842691306</v>
      </c>
      <c r="BS26" s="335">
        <v>1.9437355560062652</v>
      </c>
      <c r="BT26" s="335">
        <v>1.6169761388612867</v>
      </c>
      <c r="BU26" s="335">
        <v>67.463581167414333</v>
      </c>
      <c r="BV26" s="335">
        <v>67.262112540709353</v>
      </c>
      <c r="BW26" s="335">
        <v>67.140422294625395</v>
      </c>
      <c r="BX26" s="335">
        <v>67.015130234413178</v>
      </c>
      <c r="BY26" s="335">
        <v>66.901951231678609</v>
      </c>
      <c r="BZ26" s="336">
        <v>66.792929017214064</v>
      </c>
    </row>
    <row r="27" spans="1:78" ht="26.25" customHeight="1" x14ac:dyDescent="0.25">
      <c r="A27" s="337"/>
      <c r="B27" s="515" t="s">
        <v>552</v>
      </c>
      <c r="D27" s="43" t="s">
        <v>618</v>
      </c>
      <c r="E27" s="43" t="s">
        <v>619</v>
      </c>
      <c r="F27" s="43" t="s">
        <v>620</v>
      </c>
      <c r="G27" s="43" t="s">
        <v>621</v>
      </c>
      <c r="H27" s="43" t="s">
        <v>622</v>
      </c>
      <c r="I27" s="43" t="s">
        <v>623</v>
      </c>
      <c r="J27" s="43" t="s">
        <v>624</v>
      </c>
      <c r="K27" s="43" t="s">
        <v>625</v>
      </c>
      <c r="L27" s="43" t="s">
        <v>626</v>
      </c>
      <c r="M27" s="43" t="s">
        <v>627</v>
      </c>
      <c r="N27" s="43" t="s">
        <v>628</v>
      </c>
      <c r="O27" s="43" t="s">
        <v>629</v>
      </c>
      <c r="P27" s="43" t="s">
        <v>630</v>
      </c>
      <c r="Q27" s="43" t="s">
        <v>631</v>
      </c>
      <c r="R27" s="43" t="s">
        <v>632</v>
      </c>
      <c r="S27" s="43" t="s">
        <v>633</v>
      </c>
      <c r="T27" s="43" t="s">
        <v>634</v>
      </c>
      <c r="U27" s="43" t="s">
        <v>635</v>
      </c>
      <c r="V27" s="43" t="s">
        <v>636</v>
      </c>
      <c r="W27" s="43" t="s">
        <v>637</v>
      </c>
      <c r="X27" s="43" t="s">
        <v>638</v>
      </c>
      <c r="Y27" s="43" t="s">
        <v>639</v>
      </c>
      <c r="Z27" s="43" t="s">
        <v>640</v>
      </c>
      <c r="AA27" s="43" t="s">
        <v>641</v>
      </c>
      <c r="AB27" s="43" t="s">
        <v>642</v>
      </c>
      <c r="AC27" s="43" t="s">
        <v>643</v>
      </c>
      <c r="AD27" s="43" t="s">
        <v>644</v>
      </c>
      <c r="AE27" s="43" t="s">
        <v>645</v>
      </c>
      <c r="AF27" s="43" t="s">
        <v>646</v>
      </c>
      <c r="AG27" s="43" t="s">
        <v>647</v>
      </c>
      <c r="AH27" s="43" t="s">
        <v>648</v>
      </c>
      <c r="AI27" s="43" t="s">
        <v>649</v>
      </c>
      <c r="AJ27" s="43" t="s">
        <v>650</v>
      </c>
      <c r="AK27" s="43" t="s">
        <v>651</v>
      </c>
      <c r="AL27" s="43" t="s">
        <v>652</v>
      </c>
      <c r="AM27" s="43" t="s">
        <v>653</v>
      </c>
      <c r="AN27" s="43" t="s">
        <v>654</v>
      </c>
      <c r="AO27" s="43" t="s">
        <v>655</v>
      </c>
      <c r="AP27" s="43" t="s">
        <v>656</v>
      </c>
      <c r="AQ27" s="43" t="s">
        <v>657</v>
      </c>
      <c r="AR27" s="43" t="s">
        <v>658</v>
      </c>
      <c r="AS27" s="43" t="s">
        <v>659</v>
      </c>
      <c r="AT27" s="43" t="s">
        <v>660</v>
      </c>
      <c r="AU27" s="43" t="s">
        <v>661</v>
      </c>
      <c r="AV27" s="43" t="s">
        <v>662</v>
      </c>
      <c r="AW27" s="43" t="s">
        <v>663</v>
      </c>
      <c r="AX27" s="43" t="s">
        <v>664</v>
      </c>
      <c r="AY27" s="43" t="s">
        <v>588</v>
      </c>
      <c r="AZ27" s="43" t="s">
        <v>589</v>
      </c>
      <c r="BA27" s="43" t="s">
        <v>590</v>
      </c>
      <c r="BB27" s="43" t="s">
        <v>591</v>
      </c>
      <c r="BC27" s="43" t="s">
        <v>592</v>
      </c>
      <c r="BD27" s="43" t="s">
        <v>593</v>
      </c>
      <c r="BE27" s="43" t="s">
        <v>594</v>
      </c>
      <c r="BF27" s="43" t="s">
        <v>595</v>
      </c>
      <c r="BG27" s="43" t="s">
        <v>596</v>
      </c>
      <c r="BH27" s="43" t="s">
        <v>597</v>
      </c>
      <c r="BI27" s="43" t="s">
        <v>598</v>
      </c>
      <c r="BJ27" s="43" t="s">
        <v>599</v>
      </c>
      <c r="BK27" s="43" t="s">
        <v>600</v>
      </c>
      <c r="BL27" s="43" t="s">
        <v>601</v>
      </c>
      <c r="BM27" s="43" t="s">
        <v>602</v>
      </c>
      <c r="BN27" s="43" t="s">
        <v>603</v>
      </c>
      <c r="BO27" s="43" t="s">
        <v>604</v>
      </c>
      <c r="BP27" s="43" t="s">
        <v>605</v>
      </c>
      <c r="BQ27" s="43" t="s">
        <v>606</v>
      </c>
      <c r="BR27" s="43" t="s">
        <v>607</v>
      </c>
      <c r="BS27" s="43" t="s">
        <v>608</v>
      </c>
      <c r="BT27" s="43" t="s">
        <v>609</v>
      </c>
      <c r="BU27" s="43" t="s">
        <v>610</v>
      </c>
      <c r="BV27" s="43" t="s">
        <v>611</v>
      </c>
      <c r="BW27" s="43" t="s">
        <v>612</v>
      </c>
      <c r="BX27" s="43" t="s">
        <v>613</v>
      </c>
      <c r="BY27" s="43" t="s">
        <v>614</v>
      </c>
      <c r="BZ27" s="44" t="s">
        <v>615</v>
      </c>
    </row>
    <row r="28" spans="1:78" ht="15.75" x14ac:dyDescent="0.25">
      <c r="A28" s="337"/>
      <c r="B28" s="360" t="s">
        <v>225</v>
      </c>
      <c r="C28" s="361"/>
      <c r="D28" s="277" t="s">
        <v>616</v>
      </c>
      <c r="E28" s="277" t="s">
        <v>616</v>
      </c>
      <c r="F28" s="277" t="s">
        <v>616</v>
      </c>
      <c r="G28" s="277" t="s">
        <v>616</v>
      </c>
      <c r="H28" s="277" t="s">
        <v>616</v>
      </c>
      <c r="I28" s="277" t="s">
        <v>616</v>
      </c>
      <c r="J28" s="277" t="s">
        <v>616</v>
      </c>
      <c r="K28" s="277" t="s">
        <v>616</v>
      </c>
      <c r="L28" s="277" t="s">
        <v>616</v>
      </c>
      <c r="M28" s="277" t="s">
        <v>616</v>
      </c>
      <c r="N28" s="277" t="s">
        <v>616</v>
      </c>
      <c r="O28" s="277" t="s">
        <v>616</v>
      </c>
      <c r="P28" s="277" t="s">
        <v>616</v>
      </c>
      <c r="Q28" s="277" t="s">
        <v>616</v>
      </c>
      <c r="R28" s="277" t="s">
        <v>616</v>
      </c>
      <c r="S28" s="277" t="s">
        <v>616</v>
      </c>
      <c r="T28" s="277" t="s">
        <v>616</v>
      </c>
      <c r="U28" s="277" t="s">
        <v>616</v>
      </c>
      <c r="V28" s="277" t="s">
        <v>616</v>
      </c>
      <c r="W28" s="277" t="s">
        <v>616</v>
      </c>
      <c r="X28" s="277" t="s">
        <v>616</v>
      </c>
      <c r="Y28" s="277" t="s">
        <v>616</v>
      </c>
      <c r="Z28" s="277" t="s">
        <v>616</v>
      </c>
      <c r="AA28" s="277" t="s">
        <v>616</v>
      </c>
      <c r="AB28" s="277" t="s">
        <v>616</v>
      </c>
      <c r="AC28" s="277" t="s">
        <v>616</v>
      </c>
      <c r="AD28" s="277" t="s">
        <v>616</v>
      </c>
      <c r="AE28" s="277" t="s">
        <v>616</v>
      </c>
      <c r="AF28" s="277" t="s">
        <v>616</v>
      </c>
      <c r="AG28" s="277" t="s">
        <v>616</v>
      </c>
      <c r="AH28" s="277" t="s">
        <v>616</v>
      </c>
      <c r="AI28" s="277" t="s">
        <v>616</v>
      </c>
      <c r="AJ28" s="277" t="s">
        <v>616</v>
      </c>
      <c r="AK28" s="277" t="s">
        <v>616</v>
      </c>
      <c r="AL28" s="277" t="s">
        <v>616</v>
      </c>
      <c r="AM28" s="277" t="s">
        <v>616</v>
      </c>
      <c r="AN28" s="277" t="s">
        <v>616</v>
      </c>
      <c r="AO28" s="277" t="s">
        <v>616</v>
      </c>
      <c r="AP28" s="277" t="s">
        <v>616</v>
      </c>
      <c r="AQ28" s="277" t="s">
        <v>616</v>
      </c>
      <c r="AR28" s="277" t="s">
        <v>616</v>
      </c>
      <c r="AS28" s="277" t="s">
        <v>616</v>
      </c>
      <c r="AT28" s="277" t="s">
        <v>616</v>
      </c>
      <c r="AU28" s="277" t="s">
        <v>616</v>
      </c>
      <c r="AV28" s="277" t="s">
        <v>616</v>
      </c>
      <c r="AW28" s="277" t="s">
        <v>616</v>
      </c>
      <c r="AX28" s="277" t="s">
        <v>616</v>
      </c>
      <c r="AY28" s="277" t="s">
        <v>616</v>
      </c>
      <c r="AZ28" s="277" t="s">
        <v>616</v>
      </c>
      <c r="BA28" s="277" t="s">
        <v>616</v>
      </c>
      <c r="BB28" s="277" t="s">
        <v>616</v>
      </c>
      <c r="BC28" s="277" t="s">
        <v>616</v>
      </c>
      <c r="BD28" s="277" t="s">
        <v>616</v>
      </c>
      <c r="BE28" s="277" t="s">
        <v>616</v>
      </c>
      <c r="BF28" s="277" t="s">
        <v>616</v>
      </c>
      <c r="BG28" s="277" t="s">
        <v>616</v>
      </c>
      <c r="BH28" s="277" t="s">
        <v>616</v>
      </c>
      <c r="BI28" s="277" t="s">
        <v>616</v>
      </c>
      <c r="BJ28" s="277" t="s">
        <v>616</v>
      </c>
      <c r="BK28" s="277" t="s">
        <v>616</v>
      </c>
      <c r="BL28" s="277" t="s">
        <v>616</v>
      </c>
      <c r="BM28" s="277" t="s">
        <v>616</v>
      </c>
      <c r="BN28" s="277" t="s">
        <v>616</v>
      </c>
      <c r="BO28" s="277" t="s">
        <v>616</v>
      </c>
      <c r="BP28" s="277" t="s">
        <v>616</v>
      </c>
      <c r="BQ28" s="277" t="s">
        <v>616</v>
      </c>
      <c r="BR28" s="277" t="s">
        <v>616</v>
      </c>
      <c r="BS28" s="277" t="s">
        <v>616</v>
      </c>
      <c r="BT28" s="277" t="s">
        <v>616</v>
      </c>
      <c r="BU28" s="277" t="s">
        <v>617</v>
      </c>
      <c r="BV28" s="277" t="s">
        <v>617</v>
      </c>
      <c r="BW28" s="277" t="s">
        <v>617</v>
      </c>
      <c r="BX28" s="277" t="s">
        <v>617</v>
      </c>
      <c r="BY28" s="277" t="s">
        <v>617</v>
      </c>
      <c r="BZ28" s="278" t="s">
        <v>617</v>
      </c>
    </row>
    <row r="29" spans="1:78" s="230" customFormat="1" ht="24" customHeight="1" x14ac:dyDescent="0.25">
      <c r="A29" s="354"/>
      <c r="B29" s="89" t="s">
        <v>93</v>
      </c>
      <c r="C29" s="89"/>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312"/>
      <c r="AN29" s="312"/>
      <c r="AO29" s="312"/>
      <c r="AP29" s="312"/>
      <c r="AQ29" s="312">
        <v>63.030185378219045</v>
      </c>
      <c r="AR29" s="312">
        <f t="shared" ref="AR29:BX29" si="6">AR30+AR34</f>
        <v>310.49419023114478</v>
      </c>
      <c r="AS29" s="312">
        <f t="shared" si="6"/>
        <v>249.44568491992462</v>
      </c>
      <c r="AT29" s="312">
        <f t="shared" si="6"/>
        <v>271.81967759913857</v>
      </c>
      <c r="AU29" s="312">
        <f t="shared" si="6"/>
        <v>348.63221547017577</v>
      </c>
      <c r="AV29" s="312">
        <f t="shared" si="6"/>
        <v>342.37365378288553</v>
      </c>
      <c r="AW29" s="312">
        <f t="shared" si="6"/>
        <v>370.70642925791975</v>
      </c>
      <c r="AX29" s="312">
        <f t="shared" si="6"/>
        <v>339.71587747094225</v>
      </c>
      <c r="AY29" s="312">
        <f t="shared" si="6"/>
        <v>403.40411684710637</v>
      </c>
      <c r="AZ29" s="312">
        <f t="shared" si="6"/>
        <v>349.56416593792471</v>
      </c>
      <c r="BA29" s="312">
        <f t="shared" si="6"/>
        <v>270.11981553105045</v>
      </c>
      <c r="BB29" s="312">
        <f t="shared" si="6"/>
        <v>284.81625026738016</v>
      </c>
      <c r="BC29" s="312">
        <f t="shared" si="6"/>
        <v>264.20101361993068</v>
      </c>
      <c r="BD29" s="312">
        <f t="shared" si="6"/>
        <v>328.31977290791167</v>
      </c>
      <c r="BE29" s="312">
        <f t="shared" si="6"/>
        <v>346.45798944697538</v>
      </c>
      <c r="BF29" s="312">
        <f t="shared" si="6"/>
        <v>405.60281181823228</v>
      </c>
      <c r="BG29" s="312">
        <f t="shared" si="6"/>
        <v>433.01876405949702</v>
      </c>
      <c r="BH29" s="312">
        <f t="shared" si="6"/>
        <v>421.95810796195002</v>
      </c>
      <c r="BI29" s="312">
        <f t="shared" si="6"/>
        <v>456.08844377521098</v>
      </c>
      <c r="BJ29" s="312">
        <f t="shared" si="6"/>
        <v>537.14492762842337</v>
      </c>
      <c r="BK29" s="312">
        <f t="shared" si="6"/>
        <v>483.42353966169031</v>
      </c>
      <c r="BL29" s="312">
        <f t="shared" si="6"/>
        <v>706.24551614257234</v>
      </c>
      <c r="BM29" s="312">
        <f t="shared" si="6"/>
        <v>858.40724641321026</v>
      </c>
      <c r="BN29" s="312">
        <f t="shared" si="6"/>
        <v>987.73464788954129</v>
      </c>
      <c r="BO29" s="312">
        <f t="shared" si="6"/>
        <v>383.24245074949204</v>
      </c>
      <c r="BP29" s="312">
        <f t="shared" si="6"/>
        <v>346.95018544650765</v>
      </c>
      <c r="BQ29" s="312">
        <f t="shared" si="6"/>
        <v>104.38014402146582</v>
      </c>
      <c r="BR29" s="312">
        <f t="shared" si="6"/>
        <v>93.109630032536302</v>
      </c>
      <c r="BS29" s="312">
        <f t="shared" si="6"/>
        <v>76.730615472530744</v>
      </c>
      <c r="BT29" s="312">
        <f t="shared" si="6"/>
        <v>70.613982044912845</v>
      </c>
      <c r="BU29" s="312">
        <f t="shared" si="6"/>
        <v>199.11559225418719</v>
      </c>
      <c r="BV29" s="312">
        <f t="shared" si="6"/>
        <v>199.11989401865156</v>
      </c>
      <c r="BW29" s="312">
        <f t="shared" si="6"/>
        <v>201.9791784484726</v>
      </c>
      <c r="BX29" s="184">
        <f t="shared" si="6"/>
        <v>204.62399724328912</v>
      </c>
      <c r="BY29" s="184">
        <f>BY30+BY34</f>
        <v>205.98504678216443</v>
      </c>
      <c r="BZ29" s="319">
        <f>BZ30+BZ34</f>
        <v>203.68801973737698</v>
      </c>
    </row>
    <row r="30" spans="1:78" s="230" customFormat="1" ht="24.75" customHeight="1" x14ac:dyDescent="0.25">
      <c r="A30" s="349"/>
      <c r="B30" s="512" t="s">
        <v>553</v>
      </c>
      <c r="C30" s="513"/>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AR30" s="312">
        <f t="shared" ref="AR30:BF30" si="7">SUM(AR31:AR33)</f>
        <v>240.97256401983276</v>
      </c>
      <c r="AS30" s="312">
        <f t="shared" si="7"/>
        <v>176.40536436795833</v>
      </c>
      <c r="AT30" s="312">
        <f t="shared" si="7"/>
        <v>172.56165339196929</v>
      </c>
      <c r="AU30" s="312">
        <f t="shared" si="7"/>
        <v>210.10821899884016</v>
      </c>
      <c r="AV30" s="312">
        <f t="shared" si="7"/>
        <v>206.20286586623152</v>
      </c>
      <c r="AW30" s="312">
        <f t="shared" si="7"/>
        <v>220.88920857909017</v>
      </c>
      <c r="AX30" s="312">
        <f t="shared" si="7"/>
        <v>210.11724483350343</v>
      </c>
      <c r="AY30" s="312">
        <f t="shared" si="7"/>
        <v>208.66488494371598</v>
      </c>
      <c r="AZ30" s="312">
        <f t="shared" si="7"/>
        <v>196.88014261808493</v>
      </c>
      <c r="BA30" s="312">
        <f t="shared" si="7"/>
        <v>186.76069545040852</v>
      </c>
      <c r="BB30" s="312">
        <f t="shared" si="7"/>
        <v>204.17730829360767</v>
      </c>
      <c r="BC30" s="312">
        <f t="shared" si="7"/>
        <v>184.61339094167761</v>
      </c>
      <c r="BD30" s="312">
        <f t="shared" si="7"/>
        <v>176.36430592540216</v>
      </c>
      <c r="BE30" s="312">
        <f t="shared" si="7"/>
        <v>187.72225723023365</v>
      </c>
      <c r="BF30" s="312">
        <f t="shared" si="7"/>
        <v>182.79742185896365</v>
      </c>
      <c r="BG30" s="312">
        <f t="shared" ref="BG30:BZ30" si="8">SUM(BG31:BG33)</f>
        <v>204.40427443501773</v>
      </c>
      <c r="BH30" s="312">
        <f t="shared" si="8"/>
        <v>206.5019682394456</v>
      </c>
      <c r="BI30" s="312">
        <f t="shared" si="8"/>
        <v>238.67904385178625</v>
      </c>
      <c r="BJ30" s="312">
        <f t="shared" si="8"/>
        <v>330.63473244871875</v>
      </c>
      <c r="BK30" s="312">
        <f t="shared" si="8"/>
        <v>277.73054144960832</v>
      </c>
      <c r="BL30" s="312">
        <f t="shared" si="8"/>
        <v>251.06620205006601</v>
      </c>
      <c r="BM30" s="312">
        <f t="shared" si="8"/>
        <v>307.12960829703724</v>
      </c>
      <c r="BN30" s="312">
        <f t="shared" si="8"/>
        <v>305.28769626949867</v>
      </c>
      <c r="BO30" s="312">
        <f t="shared" si="8"/>
        <v>139.50707260347249</v>
      </c>
      <c r="BP30" s="312">
        <f t="shared" si="8"/>
        <v>104.51550689014992</v>
      </c>
      <c r="BQ30" s="312">
        <f t="shared" si="8"/>
        <v>9.3162084114844053</v>
      </c>
      <c r="BR30" s="312">
        <f t="shared" si="8"/>
        <v>0</v>
      </c>
      <c r="BS30" s="312">
        <f t="shared" si="8"/>
        <v>0</v>
      </c>
      <c r="BT30" s="312">
        <f t="shared" si="8"/>
        <v>0</v>
      </c>
      <c r="BU30" s="312">
        <f t="shared" si="8"/>
        <v>0</v>
      </c>
      <c r="BV30" s="312">
        <f t="shared" si="8"/>
        <v>0</v>
      </c>
      <c r="BW30" s="312">
        <f t="shared" si="8"/>
        <v>0</v>
      </c>
      <c r="BX30" s="184">
        <f t="shared" si="8"/>
        <v>0</v>
      </c>
      <c r="BY30" s="184">
        <f t="shared" si="8"/>
        <v>0</v>
      </c>
      <c r="BZ30" s="319">
        <f t="shared" si="8"/>
        <v>0</v>
      </c>
    </row>
    <row r="31" spans="1:78" x14ac:dyDescent="0.2">
      <c r="B31" s="263" t="s">
        <v>554</v>
      </c>
      <c r="C31" s="45"/>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v>138.86554536736125</v>
      </c>
      <c r="AS31" s="208">
        <v>47.420796873107079</v>
      </c>
      <c r="AT31" s="208">
        <v>38.58085746568419</v>
      </c>
      <c r="AU31" s="208">
        <v>59.936608972306267</v>
      </c>
      <c r="AV31" s="208">
        <v>44.103800649654239</v>
      </c>
      <c r="AW31" s="208">
        <v>50.318018752789598</v>
      </c>
      <c r="AX31" s="208">
        <v>43.638665610385353</v>
      </c>
      <c r="AY31" s="208">
        <v>48.495608975980389</v>
      </c>
      <c r="AZ31" s="208">
        <v>49.695384721955328</v>
      </c>
      <c r="BA31" s="208">
        <v>41.744217808942537</v>
      </c>
      <c r="BB31" s="208">
        <v>53.995659060211132</v>
      </c>
      <c r="BC31" s="208">
        <v>32.371024352244689</v>
      </c>
      <c r="BD31" s="208">
        <v>21.793157077811912</v>
      </c>
      <c r="BE31" s="208">
        <v>20.704660723922828</v>
      </c>
      <c r="BF31" s="208">
        <v>5.2803558342950518</v>
      </c>
      <c r="BG31" s="208">
        <v>30.282896871122805</v>
      </c>
      <c r="BH31" s="208">
        <v>25.2573639610331</v>
      </c>
      <c r="BI31" s="208">
        <v>48.708936277929254</v>
      </c>
      <c r="BJ31" s="208">
        <v>128.84362619608683</v>
      </c>
      <c r="BK31" s="208">
        <v>56.546629723776185</v>
      </c>
      <c r="BL31" s="208">
        <v>-0.2792766008416997</v>
      </c>
      <c r="BM31" s="208">
        <v>19.359259574400472</v>
      </c>
      <c r="BN31" s="208">
        <v>31.325282428820977</v>
      </c>
      <c r="BO31" s="208">
        <v>0.25187884015936679</v>
      </c>
      <c r="BP31" s="208">
        <v>-5.0413501759686881</v>
      </c>
      <c r="BQ31" s="235">
        <v>0</v>
      </c>
      <c r="BR31" s="208">
        <v>0</v>
      </c>
      <c r="BS31" s="208"/>
      <c r="BT31" s="208"/>
      <c r="BU31" s="208"/>
      <c r="BV31" s="208"/>
      <c r="BW31" s="208"/>
      <c r="BX31" s="209"/>
      <c r="BY31" s="209"/>
      <c r="BZ31" s="210"/>
    </row>
    <row r="32" spans="1:78" x14ac:dyDescent="0.2">
      <c r="B32" s="263" t="s">
        <v>555</v>
      </c>
      <c r="C32" s="45"/>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v>83.72775529502664</v>
      </c>
      <c r="AS32" s="208">
        <v>113.80991249545698</v>
      </c>
      <c r="AT32" s="208">
        <v>118.19771787214157</v>
      </c>
      <c r="AU32" s="208">
        <v>132.71180081519566</v>
      </c>
      <c r="AV32" s="208">
        <v>147.00457787627369</v>
      </c>
      <c r="AW32" s="208">
        <v>154.36456299698642</v>
      </c>
      <c r="AX32" s="208">
        <v>146.9915904975494</v>
      </c>
      <c r="AY32" s="208">
        <v>145.31544827475486</v>
      </c>
      <c r="AZ32" s="208">
        <v>140.81164060711328</v>
      </c>
      <c r="BA32" s="208">
        <v>140.21146099356579</v>
      </c>
      <c r="BB32" s="208">
        <v>140.06238741817006</v>
      </c>
      <c r="BC32" s="208">
        <v>139.96827593536332</v>
      </c>
      <c r="BD32" s="208">
        <v>139.69585550589724</v>
      </c>
      <c r="BE32" s="208">
        <v>142.17200363760341</v>
      </c>
      <c r="BF32" s="208">
        <v>146.85863218830568</v>
      </c>
      <c r="BG32" s="208">
        <v>154.18223342895541</v>
      </c>
      <c r="BH32" s="208">
        <v>164.41620656071771</v>
      </c>
      <c r="BI32" s="208">
        <v>172.70009779441543</v>
      </c>
      <c r="BJ32" s="208">
        <v>170.6407509307281</v>
      </c>
      <c r="BK32" s="208">
        <v>165.818962938135</v>
      </c>
      <c r="BL32" s="208">
        <v>163.14946649088267</v>
      </c>
      <c r="BM32" s="208">
        <v>159.99969053505035</v>
      </c>
      <c r="BN32" s="208">
        <v>157.7006657589329</v>
      </c>
      <c r="BO32" s="208">
        <v>156.1747765492243</v>
      </c>
      <c r="BP32" s="208">
        <v>143.96706575704462</v>
      </c>
      <c r="BQ32" s="208">
        <v>9.3162084114844053</v>
      </c>
      <c r="BR32" s="208">
        <v>0</v>
      </c>
      <c r="BS32" s="208"/>
      <c r="BT32" s="208"/>
      <c r="BU32" s="208"/>
      <c r="BV32" s="208"/>
      <c r="BW32" s="208"/>
      <c r="BX32" s="209"/>
      <c r="BY32" s="209"/>
      <c r="BZ32" s="210"/>
    </row>
    <row r="33" spans="1:78" x14ac:dyDescent="0.2">
      <c r="B33" s="263" t="s">
        <v>556</v>
      </c>
      <c r="C33" s="45"/>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v>18.37926335744487</v>
      </c>
      <c r="AS33" s="208">
        <v>15.174654999394264</v>
      </c>
      <c r="AT33" s="208">
        <v>15.78307805414353</v>
      </c>
      <c r="AU33" s="208">
        <v>17.459809211338236</v>
      </c>
      <c r="AV33" s="208">
        <v>15.094487340303603</v>
      </c>
      <c r="AW33" s="208">
        <v>16.206626829314146</v>
      </c>
      <c r="AX33" s="208">
        <v>19.486988725568679</v>
      </c>
      <c r="AY33" s="208">
        <v>14.853827692980735</v>
      </c>
      <c r="AZ33" s="208">
        <v>6.3731172890163323</v>
      </c>
      <c r="BA33" s="208">
        <v>4.8050166479002074</v>
      </c>
      <c r="BB33" s="208">
        <v>10.119261815226475</v>
      </c>
      <c r="BC33" s="208">
        <v>12.274090654069603</v>
      </c>
      <c r="BD33" s="208">
        <v>14.875293341692997</v>
      </c>
      <c r="BE33" s="208">
        <v>24.845592868707392</v>
      </c>
      <c r="BF33" s="208">
        <v>30.658433836362917</v>
      </c>
      <c r="BG33" s="208">
        <v>19.939144134939514</v>
      </c>
      <c r="BH33" s="208">
        <v>16.828397717694788</v>
      </c>
      <c r="BI33" s="208">
        <v>17.270009779441544</v>
      </c>
      <c r="BJ33" s="208">
        <v>31.150355321903795</v>
      </c>
      <c r="BK33" s="208">
        <v>55.364948787697109</v>
      </c>
      <c r="BL33" s="208">
        <v>88.196012160025035</v>
      </c>
      <c r="BM33" s="208">
        <v>127.77065818758642</v>
      </c>
      <c r="BN33" s="208">
        <v>116.26174808174481</v>
      </c>
      <c r="BO33" s="208">
        <v>-16.919582785911199</v>
      </c>
      <c r="BP33" s="208">
        <v>-34.410208690926012</v>
      </c>
      <c r="BQ33" s="208">
        <v>0</v>
      </c>
      <c r="BR33" s="208">
        <v>0</v>
      </c>
      <c r="BS33" s="208"/>
      <c r="BT33" s="208"/>
      <c r="BU33" s="208"/>
      <c r="BV33" s="208"/>
      <c r="BW33" s="208"/>
      <c r="BX33" s="209"/>
      <c r="BY33" s="209"/>
      <c r="BZ33" s="210"/>
    </row>
    <row r="34" spans="1:78" s="230" customFormat="1" ht="24.75" customHeight="1" x14ac:dyDescent="0.25">
      <c r="A34" s="349"/>
      <c r="B34" s="512" t="s">
        <v>557</v>
      </c>
      <c r="C34" s="513"/>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2"/>
      <c r="AO34" s="312"/>
      <c r="AP34" s="312"/>
      <c r="AQ34" s="312">
        <v>63.030185378219045</v>
      </c>
      <c r="AR34" s="312">
        <f>SUM(AR35:AR37)</f>
        <v>69.521626211311997</v>
      </c>
      <c r="AS34" s="312">
        <f t="shared" ref="AS34:BZ34" si="9">SUM(AS35:AS37)</f>
        <v>73.040320551966289</v>
      </c>
      <c r="AT34" s="312">
        <f t="shared" si="9"/>
        <v>99.258024207169314</v>
      </c>
      <c r="AU34" s="312">
        <f t="shared" si="9"/>
        <v>138.52399647133561</v>
      </c>
      <c r="AV34" s="312">
        <f t="shared" si="9"/>
        <v>136.17078791665398</v>
      </c>
      <c r="AW34" s="312">
        <f t="shared" si="9"/>
        <v>149.81722067882959</v>
      </c>
      <c r="AX34" s="312">
        <f t="shared" si="9"/>
        <v>129.59863263743878</v>
      </c>
      <c r="AY34" s="312">
        <f t="shared" si="9"/>
        <v>194.73923190339036</v>
      </c>
      <c r="AZ34" s="312">
        <f t="shared" si="9"/>
        <v>152.68402331983981</v>
      </c>
      <c r="BA34" s="312">
        <f t="shared" si="9"/>
        <v>83.359120080641901</v>
      </c>
      <c r="BB34" s="312">
        <f t="shared" si="9"/>
        <v>80.638941973772461</v>
      </c>
      <c r="BC34" s="312">
        <f t="shared" si="9"/>
        <v>79.587622678253098</v>
      </c>
      <c r="BD34" s="312">
        <f t="shared" si="9"/>
        <v>151.95546698250953</v>
      </c>
      <c r="BE34" s="312">
        <f t="shared" si="9"/>
        <v>158.7357322167417</v>
      </c>
      <c r="BF34" s="312">
        <f t="shared" si="9"/>
        <v>222.80538995926864</v>
      </c>
      <c r="BG34" s="312">
        <f t="shared" si="9"/>
        <v>228.61448962447929</v>
      </c>
      <c r="BH34" s="312">
        <f t="shared" si="9"/>
        <v>215.45613972250442</v>
      </c>
      <c r="BI34" s="312">
        <f t="shared" si="9"/>
        <v>217.40939992342476</v>
      </c>
      <c r="BJ34" s="312">
        <f t="shared" si="9"/>
        <v>206.51019517970462</v>
      </c>
      <c r="BK34" s="312">
        <f t="shared" si="9"/>
        <v>205.69299821208199</v>
      </c>
      <c r="BL34" s="312">
        <f t="shared" si="9"/>
        <v>455.17931409250639</v>
      </c>
      <c r="BM34" s="312">
        <f t="shared" si="9"/>
        <v>551.27763811617308</v>
      </c>
      <c r="BN34" s="312">
        <f t="shared" si="9"/>
        <v>682.44695162004268</v>
      </c>
      <c r="BO34" s="312">
        <f t="shared" si="9"/>
        <v>243.73537814601957</v>
      </c>
      <c r="BP34" s="312">
        <f t="shared" si="9"/>
        <v>242.43467855635771</v>
      </c>
      <c r="BQ34" s="312">
        <f t="shared" si="9"/>
        <v>95.063935609981414</v>
      </c>
      <c r="BR34" s="312">
        <f t="shared" si="9"/>
        <v>93.109630032536302</v>
      </c>
      <c r="BS34" s="312">
        <f t="shared" si="9"/>
        <v>76.730615472530744</v>
      </c>
      <c r="BT34" s="312">
        <f t="shared" si="9"/>
        <v>70.613982044912845</v>
      </c>
      <c r="BU34" s="312">
        <f t="shared" si="9"/>
        <v>199.11559225418719</v>
      </c>
      <c r="BV34" s="312">
        <f t="shared" si="9"/>
        <v>199.11989401865156</v>
      </c>
      <c r="BW34" s="312">
        <f t="shared" si="9"/>
        <v>201.9791784484726</v>
      </c>
      <c r="BX34" s="184">
        <f t="shared" si="9"/>
        <v>204.62399724328912</v>
      </c>
      <c r="BY34" s="184">
        <f t="shared" si="9"/>
        <v>205.98504678216443</v>
      </c>
      <c r="BZ34" s="319">
        <f t="shared" si="9"/>
        <v>203.68801973737698</v>
      </c>
    </row>
    <row r="35" spans="1:78" x14ac:dyDescent="0.2">
      <c r="B35" s="263" t="s">
        <v>146</v>
      </c>
      <c r="C35" s="45"/>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v>38.884394843234197</v>
      </c>
      <c r="AS35" s="208">
        <v>43.816816310750944</v>
      </c>
      <c r="AT35" s="208">
        <v>50.856584841129155</v>
      </c>
      <c r="AU35" s="208">
        <v>62.303619018342715</v>
      </c>
      <c r="AV35" s="208">
        <v>74.867233199666231</v>
      </c>
      <c r="AW35" s="208">
        <v>93.48456695445843</v>
      </c>
      <c r="AX35" s="208">
        <v>94.540805446628212</v>
      </c>
      <c r="AY35" s="208">
        <v>70.58828898452137</v>
      </c>
      <c r="AZ35" s="208">
        <v>60.412877783548709</v>
      </c>
      <c r="BA35" s="208">
        <v>53.456718322617633</v>
      </c>
      <c r="BB35" s="208">
        <v>54.313676631414459</v>
      </c>
      <c r="BC35" s="208">
        <v>53.340807629816773</v>
      </c>
      <c r="BD35" s="208">
        <v>48.697513013778341</v>
      </c>
      <c r="BE35" s="208">
        <v>52.451807167271163</v>
      </c>
      <c r="BF35" s="208">
        <v>54.501634459266597</v>
      </c>
      <c r="BG35" s="208">
        <v>61.167650479224001</v>
      </c>
      <c r="BH35" s="208">
        <v>59.700041075417658</v>
      </c>
      <c r="BI35" s="208">
        <v>55.481783591431984</v>
      </c>
      <c r="BJ35" s="208">
        <v>56.592663764674114</v>
      </c>
      <c r="BK35" s="208">
        <v>55.246543884282367</v>
      </c>
      <c r="BL35" s="208">
        <v>57.746784419495086</v>
      </c>
      <c r="BM35" s="208">
        <v>54.1010485115495</v>
      </c>
      <c r="BN35" s="208">
        <v>49.824790413549493</v>
      </c>
      <c r="BO35" s="208">
        <v>51.271957305577466</v>
      </c>
      <c r="BP35" s="208">
        <v>47.410052393135025</v>
      </c>
      <c r="BQ35" s="208">
        <v>46.776212539912414</v>
      </c>
      <c r="BR35" s="208">
        <v>46.176847611949803</v>
      </c>
      <c r="BS35" s="208">
        <v>41.378159519999045</v>
      </c>
      <c r="BT35" s="208">
        <v>38.9414493789697</v>
      </c>
      <c r="BU35" s="208">
        <v>36.965647851564817</v>
      </c>
      <c r="BV35" s="208">
        <v>38.620609906879785</v>
      </c>
      <c r="BW35" s="208">
        <v>41.860085443493816</v>
      </c>
      <c r="BX35" s="209">
        <v>45.263745390510017</v>
      </c>
      <c r="BY35" s="209">
        <v>48.033749514393662</v>
      </c>
      <c r="BZ35" s="210">
        <v>48.566833681015758</v>
      </c>
    </row>
    <row r="36" spans="1:78" x14ac:dyDescent="0.2">
      <c r="B36" s="263" t="s">
        <v>178</v>
      </c>
      <c r="C36" s="45"/>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v>30.63210559574145</v>
      </c>
      <c r="AS36" s="208">
        <v>28.452478123864246</v>
      </c>
      <c r="AT36" s="208">
        <v>33.319831447636346</v>
      </c>
      <c r="AU36" s="208">
        <v>37.649890697221664</v>
      </c>
      <c r="AV36" s="208">
        <v>36.532284111781109</v>
      </c>
      <c r="AW36" s="208">
        <v>37.066531976547466</v>
      </c>
      <c r="AX36" s="208">
        <v>35.057827190810563</v>
      </c>
      <c r="AY36" s="208">
        <v>33.212576337409139</v>
      </c>
      <c r="AZ36" s="208">
        <v>32.211028723494117</v>
      </c>
      <c r="BA36" s="208">
        <v>29.050953389209781</v>
      </c>
      <c r="BB36" s="208">
        <v>26.325265342357998</v>
      </c>
      <c r="BC36" s="208">
        <v>24.860524539982251</v>
      </c>
      <c r="BD36" s="208">
        <v>62.013457551288603</v>
      </c>
      <c r="BE36" s="208">
        <v>84.198953610619498</v>
      </c>
      <c r="BF36" s="208">
        <v>149.22299075216753</v>
      </c>
      <c r="BG36" s="208">
        <v>159.10399608727207</v>
      </c>
      <c r="BH36" s="208">
        <v>153.46137550923703</v>
      </c>
      <c r="BI36" s="208">
        <v>150.89733617286248</v>
      </c>
      <c r="BJ36" s="208">
        <v>145.74813322695599</v>
      </c>
      <c r="BK36" s="208">
        <v>145.72209868155159</v>
      </c>
      <c r="BL36" s="208">
        <v>153.82255125120244</v>
      </c>
      <c r="BM36" s="208">
        <v>157.90212459961381</v>
      </c>
      <c r="BN36" s="208">
        <v>146.22662937764684</v>
      </c>
      <c r="BO36" s="208">
        <v>50.701012161663641</v>
      </c>
      <c r="BP36" s="208">
        <v>42.115178294343174</v>
      </c>
      <c r="BQ36" s="208">
        <v>39.370341296717143</v>
      </c>
      <c r="BR36" s="208">
        <v>35.394059670773792</v>
      </c>
      <c r="BS36" s="208">
        <v>31.275083976337818</v>
      </c>
      <c r="BT36" s="208">
        <v>28.32435718392205</v>
      </c>
      <c r="BU36" s="208">
        <v>25.508097715380739</v>
      </c>
      <c r="BV36" s="208">
        <v>26.161268269605589</v>
      </c>
      <c r="BW36" s="208">
        <v>27.771656531405924</v>
      </c>
      <c r="BX36" s="209">
        <v>29.351211757340472</v>
      </c>
      <c r="BY36" s="209">
        <v>30.398132779451107</v>
      </c>
      <c r="BZ36" s="210">
        <v>29.919770114021699</v>
      </c>
    </row>
    <row r="37" spans="1:78" x14ac:dyDescent="0.2">
      <c r="A37" s="305"/>
      <c r="B37" s="98" t="s">
        <v>135</v>
      </c>
      <c r="C37" s="52"/>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v>5.1257723363540694E-3</v>
      </c>
      <c r="AS37" s="209">
        <v>0.7710261173510975</v>
      </c>
      <c r="AT37" s="209">
        <v>15.081607918403817</v>
      </c>
      <c r="AU37" s="209">
        <v>38.570486755771235</v>
      </c>
      <c r="AV37" s="209">
        <v>24.771270605206645</v>
      </c>
      <c r="AW37" s="209">
        <v>19.266121747823696</v>
      </c>
      <c r="AX37" s="209">
        <v>0</v>
      </c>
      <c r="AY37" s="209">
        <v>90.938366581459846</v>
      </c>
      <c r="AZ37" s="209">
        <v>60.060116812796991</v>
      </c>
      <c r="BA37" s="209">
        <v>0.85144836881449093</v>
      </c>
      <c r="BB37" s="209">
        <v>0</v>
      </c>
      <c r="BC37" s="209">
        <v>1.3862905084540615</v>
      </c>
      <c r="BD37" s="209">
        <v>41.244496417442591</v>
      </c>
      <c r="BE37" s="209">
        <v>22.084971438851017</v>
      </c>
      <c r="BF37" s="209">
        <v>19.080764747834507</v>
      </c>
      <c r="BG37" s="209">
        <v>8.3428430579832309</v>
      </c>
      <c r="BH37" s="209">
        <v>2.2947231378497204</v>
      </c>
      <c r="BI37" s="209">
        <v>11.030280159130273</v>
      </c>
      <c r="BJ37" s="209">
        <v>4.1693981880745365</v>
      </c>
      <c r="BK37" s="209">
        <v>4.7243556462480267</v>
      </c>
      <c r="BL37" s="209">
        <v>243.60997842180888</v>
      </c>
      <c r="BM37" s="209">
        <v>339.27446500500974</v>
      </c>
      <c r="BN37" s="209">
        <v>486.3955318288464</v>
      </c>
      <c r="BO37" s="209">
        <v>141.76240867877846</v>
      </c>
      <c r="BP37" s="209">
        <v>152.90944786887951</v>
      </c>
      <c r="BQ37" s="209">
        <v>8.9173817733518579</v>
      </c>
      <c r="BR37" s="209">
        <v>11.538722749812706</v>
      </c>
      <c r="BS37" s="209">
        <v>4.0773719761938745</v>
      </c>
      <c r="BT37" s="209">
        <v>3.3481754820210936</v>
      </c>
      <c r="BU37" s="209">
        <v>136.64184668724164</v>
      </c>
      <c r="BV37" s="209">
        <v>134.33801584216619</v>
      </c>
      <c r="BW37" s="209">
        <v>132.34743647357286</v>
      </c>
      <c r="BX37" s="209">
        <v>130.00904009543862</v>
      </c>
      <c r="BY37" s="209">
        <v>127.55316448831967</v>
      </c>
      <c r="BZ37" s="210">
        <v>125.20141594233952</v>
      </c>
    </row>
    <row r="38" spans="1:78" s="230" customFormat="1" ht="26.25" customHeight="1" x14ac:dyDescent="0.25">
      <c r="A38" s="349"/>
      <c r="B38" s="452" t="s">
        <v>326</v>
      </c>
      <c r="C38" s="357"/>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v>51.634491000198658</v>
      </c>
      <c r="AR38" s="208">
        <v>254.35764427632745</v>
      </c>
      <c r="AS38" s="208">
        <v>204.34655071611297</v>
      </c>
      <c r="AT38" s="208">
        <v>222.67538342858353</v>
      </c>
      <c r="AU38" s="208">
        <v>285.60041326317855</v>
      </c>
      <c r="AV38" s="208">
        <v>278.94055947114651</v>
      </c>
      <c r="AW38" s="208">
        <v>307.14482940051209</v>
      </c>
      <c r="AX38" s="208">
        <v>292.67831847819019</v>
      </c>
      <c r="AY38" s="208">
        <v>325.14625397618477</v>
      </c>
      <c r="AZ38" s="208">
        <v>289.69726260288388</v>
      </c>
      <c r="BA38" s="208">
        <v>238.59007218075274</v>
      </c>
      <c r="BB38" s="208">
        <v>253.15774430524746</v>
      </c>
      <c r="BC38" s="208">
        <v>232.51940201340537</v>
      </c>
      <c r="BD38" s="208">
        <v>278.49280628322026</v>
      </c>
      <c r="BE38" s="208">
        <v>307.8230414394979</v>
      </c>
      <c r="BF38" s="208">
        <v>366.27682370737375</v>
      </c>
      <c r="BG38" s="208">
        <v>392.91171046323882</v>
      </c>
      <c r="BH38" s="208">
        <v>380.14591174200649</v>
      </c>
      <c r="BI38" s="208">
        <v>404.9508183579955</v>
      </c>
      <c r="BJ38" s="208">
        <f>SUM(BJ39:BJ44)</f>
        <v>481.84869823359031</v>
      </c>
      <c r="BK38" s="208">
        <f>SUM(BK39:BK44)</f>
        <v>432.85994187534527</v>
      </c>
      <c r="BL38" s="208">
        <f>SUM(BL39:BL44)</f>
        <v>494.02097447597083</v>
      </c>
      <c r="BM38" s="208">
        <f>SUM(BM39:BM44)</f>
        <v>595.20613741177908</v>
      </c>
      <c r="BN38" s="208">
        <f t="shared" ref="BN38:BX38" si="10">SUM(BN39:BN44)</f>
        <v>649.69668287917125</v>
      </c>
      <c r="BO38" s="208">
        <f t="shared" si="10"/>
        <v>263.11225988662147</v>
      </c>
      <c r="BP38" s="208">
        <f t="shared" si="10"/>
        <v>227.90148112323752</v>
      </c>
      <c r="BQ38" s="208">
        <f t="shared" si="10"/>
        <v>79.643339690827432</v>
      </c>
      <c r="BR38" s="208">
        <f t="shared" si="10"/>
        <v>69.184535026399118</v>
      </c>
      <c r="BS38" s="208">
        <f t="shared" si="10"/>
        <v>59.857504644075988</v>
      </c>
      <c r="BT38" s="208">
        <f t="shared" si="10"/>
        <v>55.733667908301392</v>
      </c>
      <c r="BU38" s="208">
        <f t="shared" si="10"/>
        <v>119.08286417468739</v>
      </c>
      <c r="BV38" s="208">
        <f t="shared" si="10"/>
        <v>119.7053484040046</v>
      </c>
      <c r="BW38" s="208">
        <f t="shared" si="10"/>
        <v>122.50001763401326</v>
      </c>
      <c r="BX38" s="209">
        <f t="shared" si="10"/>
        <v>125.19681769360145</v>
      </c>
      <c r="BY38" s="209">
        <f>SUM(BY39:BY44)</f>
        <v>126.87018810713677</v>
      </c>
      <c r="BZ38" s="210">
        <f>SUM(BZ39:BZ44)</f>
        <v>125.58406052357121</v>
      </c>
    </row>
    <row r="39" spans="1:78" x14ac:dyDescent="0.2">
      <c r="B39" s="264" t="s">
        <v>554</v>
      </c>
      <c r="C39" s="120"/>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v>121.88607038149814</v>
      </c>
      <c r="BK39" s="208">
        <v>52.98419205117829</v>
      </c>
      <c r="BL39" s="208">
        <v>-0.26000651538362241</v>
      </c>
      <c r="BM39" s="208">
        <v>17.965392885043638</v>
      </c>
      <c r="BN39" s="208">
        <v>28.8192598345153</v>
      </c>
      <c r="BO39" s="208">
        <v>0.23147665410645807</v>
      </c>
      <c r="BP39" s="208">
        <v>-4.6430835120671619</v>
      </c>
      <c r="BQ39" s="208">
        <v>0</v>
      </c>
      <c r="BR39" s="208">
        <v>0</v>
      </c>
      <c r="BS39" s="208"/>
      <c r="BT39" s="208"/>
      <c r="BU39" s="208"/>
      <c r="BV39" s="208"/>
      <c r="BW39" s="208"/>
      <c r="BX39" s="209"/>
      <c r="BY39" s="209"/>
      <c r="BZ39" s="210"/>
    </row>
    <row r="40" spans="1:78" x14ac:dyDescent="0.2">
      <c r="B40" s="264" t="s">
        <v>555</v>
      </c>
      <c r="C40" s="120"/>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v>153.91795733951676</v>
      </c>
      <c r="BK40" s="208">
        <v>149.40288560725963</v>
      </c>
      <c r="BL40" s="208">
        <v>147.32396824126707</v>
      </c>
      <c r="BM40" s="208">
        <v>145.5997183868958</v>
      </c>
      <c r="BN40" s="208">
        <v>144.45380983518254</v>
      </c>
      <c r="BO40" s="208">
        <v>145.24254219077861</v>
      </c>
      <c r="BP40" s="208">
        <v>134.75317354859376</v>
      </c>
      <c r="BQ40" s="208">
        <v>8.7199710731494022</v>
      </c>
      <c r="BR40" s="208">
        <v>0</v>
      </c>
      <c r="BS40" s="208"/>
      <c r="BT40" s="208"/>
      <c r="BU40" s="208"/>
      <c r="BV40" s="208"/>
      <c r="BW40" s="208"/>
      <c r="BX40" s="209"/>
      <c r="BY40" s="209"/>
      <c r="BZ40" s="210"/>
    </row>
    <row r="41" spans="1:78" x14ac:dyDescent="0.2">
      <c r="B41" s="264" t="s">
        <v>556</v>
      </c>
      <c r="C41" s="120"/>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v>30.620799281431431</v>
      </c>
      <c r="BK41" s="208">
        <v>54.589839504669349</v>
      </c>
      <c r="BL41" s="208">
        <v>86.873071977624662</v>
      </c>
      <c r="BM41" s="208">
        <v>126.10963963114781</v>
      </c>
      <c r="BN41" s="208">
        <v>114.75034535668212</v>
      </c>
      <c r="BO41" s="208">
        <v>-16.834984871981643</v>
      </c>
      <c r="BP41" s="208">
        <v>-34.272567856162311</v>
      </c>
      <c r="BQ41" s="208">
        <v>0</v>
      </c>
      <c r="BR41" s="208">
        <v>0</v>
      </c>
      <c r="BS41" s="208"/>
      <c r="BT41" s="208"/>
      <c r="BU41" s="208"/>
      <c r="BV41" s="208"/>
      <c r="BW41" s="208"/>
      <c r="BX41" s="209"/>
      <c r="BY41" s="209"/>
      <c r="BZ41" s="210"/>
    </row>
    <row r="42" spans="1:78" x14ac:dyDescent="0.2">
      <c r="B42" s="264" t="s">
        <v>146</v>
      </c>
      <c r="C42" s="120"/>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v>28.692480528689774</v>
      </c>
      <c r="BK42" s="208">
        <v>28.728202819826834</v>
      </c>
      <c r="BL42" s="208">
        <v>30.490302173493408</v>
      </c>
      <c r="BM42" s="208">
        <v>28.944060953678985</v>
      </c>
      <c r="BN42" s="208">
        <v>27.104685984970924</v>
      </c>
      <c r="BO42" s="208">
        <v>27.789400859622987</v>
      </c>
      <c r="BP42" s="208">
        <v>27.403010283232042</v>
      </c>
      <c r="BQ42" s="208">
        <v>27.785070248707974</v>
      </c>
      <c r="BR42" s="208">
        <v>28.675822367020832</v>
      </c>
      <c r="BS42" s="208">
        <v>26.528920251674844</v>
      </c>
      <c r="BT42" s="208">
        <v>25.711029189355727</v>
      </c>
      <c r="BU42" s="208">
        <v>24.402535941759734</v>
      </c>
      <c r="BV42" s="208">
        <v>25.495044077941703</v>
      </c>
      <c r="BW42" s="208">
        <v>27.633554365441746</v>
      </c>
      <c r="BX42" s="209">
        <v>29.880449496946248</v>
      </c>
      <c r="BY42" s="209">
        <v>31.709042504792908</v>
      </c>
      <c r="BZ42" s="210">
        <v>32.060953164879663</v>
      </c>
    </row>
    <row r="43" spans="1:78" x14ac:dyDescent="0.2">
      <c r="B43" s="264" t="s">
        <v>178</v>
      </c>
      <c r="C43" s="120"/>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v>145.45663696050207</v>
      </c>
      <c r="BK43" s="208">
        <v>145.72209868155159</v>
      </c>
      <c r="BL43" s="208">
        <v>153.82255125120244</v>
      </c>
      <c r="BM43" s="208">
        <v>157.90212459961381</v>
      </c>
      <c r="BN43" s="208">
        <v>146.22662937764684</v>
      </c>
      <c r="BO43" s="208">
        <v>50.701012161663641</v>
      </c>
      <c r="BP43" s="208">
        <v>42.115178294343174</v>
      </c>
      <c r="BQ43" s="208">
        <v>39.370341296717143</v>
      </c>
      <c r="BR43" s="208">
        <v>35.394059670773792</v>
      </c>
      <c r="BS43" s="208">
        <v>31.269891194911185</v>
      </c>
      <c r="BT43" s="208">
        <v>28.316739833130331</v>
      </c>
      <c r="BU43" s="208">
        <v>25.502062713100361</v>
      </c>
      <c r="BV43" s="208">
        <v>26.155078732642608</v>
      </c>
      <c r="BW43" s="208">
        <v>27.765085990067757</v>
      </c>
      <c r="BX43" s="209">
        <v>29.344267506465165</v>
      </c>
      <c r="BY43" s="209">
        <v>30.390940835830289</v>
      </c>
      <c r="BZ43" s="210">
        <v>29.912691347001072</v>
      </c>
    </row>
    <row r="44" spans="1:78" x14ac:dyDescent="0.2">
      <c r="A44" s="305"/>
      <c r="B44" s="255" t="s">
        <v>135</v>
      </c>
      <c r="C44" s="62"/>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v>1.274753741952088</v>
      </c>
      <c r="BK44" s="208">
        <v>1.4327232108595647</v>
      </c>
      <c r="BL44" s="208">
        <v>75.771087347766823</v>
      </c>
      <c r="BM44" s="208">
        <v>118.68520095539905</v>
      </c>
      <c r="BN44" s="208">
        <v>188.3419524901735</v>
      </c>
      <c r="BO44" s="208">
        <v>55.982812892431411</v>
      </c>
      <c r="BP44" s="208">
        <v>62.545770365298004</v>
      </c>
      <c r="BQ44" s="208">
        <v>3.7679570722529134</v>
      </c>
      <c r="BR44" s="208">
        <v>5.1146529886044947</v>
      </c>
      <c r="BS44" s="208">
        <v>2.0586931974899616</v>
      </c>
      <c r="BT44" s="208">
        <v>1.7058988858153341</v>
      </c>
      <c r="BU44" s="208">
        <v>69.178265519827292</v>
      </c>
      <c r="BV44" s="208">
        <v>68.055225593420289</v>
      </c>
      <c r="BW44" s="208">
        <v>67.101377278503762</v>
      </c>
      <c r="BX44" s="209">
        <v>65.972100690190032</v>
      </c>
      <c r="BY44" s="209">
        <v>64.770204766513572</v>
      </c>
      <c r="BZ44" s="210">
        <v>63.610416011690475</v>
      </c>
    </row>
    <row r="45" spans="1:78" s="230" customFormat="1" ht="26.25" customHeight="1" x14ac:dyDescent="0.25">
      <c r="B45" s="297" t="s">
        <v>560</v>
      </c>
      <c r="C45" s="222"/>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v>11.395694378020384</v>
      </c>
      <c r="AR45" s="209">
        <v>56.136545954817301</v>
      </c>
      <c r="AS45" s="209">
        <v>45.099134203811658</v>
      </c>
      <c r="AT45" s="209">
        <v>49.144294170555071</v>
      </c>
      <c r="AU45" s="209">
        <v>63.031802206997241</v>
      </c>
      <c r="AV45" s="209">
        <v>63.433094311738998</v>
      </c>
      <c r="AW45" s="209">
        <v>63.561599857407678</v>
      </c>
      <c r="AX45" s="209">
        <v>47.037558992751983</v>
      </c>
      <c r="AY45" s="209">
        <v>78.257862870921571</v>
      </c>
      <c r="AZ45" s="209">
        <v>59.866903335040874</v>
      </c>
      <c r="BA45" s="209">
        <v>31.5297433502977</v>
      </c>
      <c r="BB45" s="209">
        <v>31.658505962132658</v>
      </c>
      <c r="BC45" s="209">
        <v>31.681611606525347</v>
      </c>
      <c r="BD45" s="209">
        <v>49.826966624691458</v>
      </c>
      <c r="BE45" s="209">
        <v>38.634948007477426</v>
      </c>
      <c r="BF45" s="209">
        <v>39.325988110859093</v>
      </c>
      <c r="BG45" s="209">
        <v>40.107053596258211</v>
      </c>
      <c r="BH45" s="209">
        <v>41.812196219943424</v>
      </c>
      <c r="BI45" s="209">
        <v>51.137625417215432</v>
      </c>
      <c r="BJ45" s="209">
        <f>SUM(BJ46:BJ51)</f>
        <v>55.296229394833105</v>
      </c>
      <c r="BK45" s="209">
        <f t="shared" ref="BK45:BX45" si="11">SUM(BK46:BK51)</f>
        <v>50.563597786345028</v>
      </c>
      <c r="BL45" s="209">
        <f t="shared" si="11"/>
        <v>212.22454166660168</v>
      </c>
      <c r="BM45" s="209">
        <f t="shared" si="11"/>
        <v>263.20110900143118</v>
      </c>
      <c r="BN45" s="209">
        <f t="shared" si="11"/>
        <v>338.03796501037016</v>
      </c>
      <c r="BO45" s="209">
        <f t="shared" si="11"/>
        <v>120.13019086287059</v>
      </c>
      <c r="BP45" s="209">
        <f t="shared" si="11"/>
        <v>119.0487043232701</v>
      </c>
      <c r="BQ45" s="209">
        <f t="shared" si="11"/>
        <v>24.736804330638389</v>
      </c>
      <c r="BR45" s="209">
        <f t="shared" si="11"/>
        <v>23.925095006137184</v>
      </c>
      <c r="BS45" s="209">
        <f t="shared" si="11"/>
        <v>16.873110828454749</v>
      </c>
      <c r="BT45" s="209">
        <f t="shared" si="11"/>
        <v>14.880314136611446</v>
      </c>
      <c r="BU45" s="209">
        <f t="shared" si="11"/>
        <v>80.03272807949979</v>
      </c>
      <c r="BV45" s="209">
        <f t="shared" si="11"/>
        <v>79.414545614646983</v>
      </c>
      <c r="BW45" s="209">
        <f t="shared" si="11"/>
        <v>79.47916081445932</v>
      </c>
      <c r="BX45" s="209">
        <f t="shared" si="11"/>
        <v>79.427179549687693</v>
      </c>
      <c r="BY45" s="209">
        <f>SUM(BY46:BY51)</f>
        <v>79.114858675027691</v>
      </c>
      <c r="BZ45" s="210">
        <f>SUM(BZ46:BZ51)</f>
        <v>78.103959213805751</v>
      </c>
    </row>
    <row r="46" spans="1:78" x14ac:dyDescent="0.2">
      <c r="A46" s="305"/>
      <c r="B46" s="264" t="s">
        <v>554</v>
      </c>
      <c r="C46" s="52"/>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v>6.9575558145886882</v>
      </c>
      <c r="BK46" s="208">
        <v>3.5624376725978997</v>
      </c>
      <c r="BL46" s="208">
        <v>-1.927008545807728E-2</v>
      </c>
      <c r="BM46" s="208">
        <v>1.3938666893568339</v>
      </c>
      <c r="BN46" s="208">
        <v>2.5060225943056782</v>
      </c>
      <c r="BO46" s="208">
        <v>2.0402186052908708E-2</v>
      </c>
      <c r="BP46" s="208">
        <v>-0.39826666390152637</v>
      </c>
      <c r="BQ46" s="208">
        <v>0</v>
      </c>
      <c r="BR46" s="208">
        <v>0</v>
      </c>
      <c r="BS46" s="208"/>
      <c r="BT46" s="208"/>
      <c r="BU46" s="208"/>
      <c r="BV46" s="208"/>
      <c r="BW46" s="208"/>
      <c r="BX46" s="209"/>
      <c r="BY46" s="209"/>
      <c r="BZ46" s="210"/>
    </row>
    <row r="47" spans="1:78" x14ac:dyDescent="0.2">
      <c r="A47" s="305"/>
      <c r="B47" s="264" t="s">
        <v>555</v>
      </c>
      <c r="C47" s="52"/>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v>16.722793591211353</v>
      </c>
      <c r="BK47" s="208">
        <v>16.416077330875368</v>
      </c>
      <c r="BL47" s="208">
        <v>15.825498249615618</v>
      </c>
      <c r="BM47" s="208">
        <v>14.399972148154529</v>
      </c>
      <c r="BN47" s="208">
        <v>13.246855923750363</v>
      </c>
      <c r="BO47" s="208">
        <v>10.932234358445703</v>
      </c>
      <c r="BP47" s="208">
        <v>9.2138922084508561</v>
      </c>
      <c r="BQ47" s="208">
        <v>0.59623733833500192</v>
      </c>
      <c r="BR47" s="208">
        <v>0</v>
      </c>
      <c r="BS47" s="208"/>
      <c r="BT47" s="208"/>
      <c r="BU47" s="208"/>
      <c r="BV47" s="208"/>
      <c r="BW47" s="208"/>
      <c r="BX47" s="209"/>
      <c r="BY47" s="209"/>
      <c r="BZ47" s="210"/>
    </row>
    <row r="48" spans="1:78" x14ac:dyDescent="0.2">
      <c r="A48" s="305"/>
      <c r="B48" s="264" t="s">
        <v>556</v>
      </c>
      <c r="C48" s="52"/>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v>0.5295560404723646</v>
      </c>
      <c r="BK48" s="208">
        <v>0.77510928302775961</v>
      </c>
      <c r="BL48" s="208">
        <v>1.3229401824003755</v>
      </c>
      <c r="BM48" s="208">
        <v>1.6610185564386233</v>
      </c>
      <c r="BN48" s="208">
        <v>1.5114027250626825</v>
      </c>
      <c r="BO48" s="208">
        <v>-8.4597913929555998E-2</v>
      </c>
      <c r="BP48" s="208">
        <v>-0.13764083476370406</v>
      </c>
      <c r="BQ48" s="208">
        <v>0</v>
      </c>
      <c r="BR48" s="208">
        <v>0</v>
      </c>
      <c r="BS48" s="208"/>
      <c r="BT48" s="208"/>
      <c r="BU48" s="208"/>
      <c r="BV48" s="208"/>
      <c r="BW48" s="208"/>
      <c r="BX48" s="209"/>
      <c r="BY48" s="209"/>
      <c r="BZ48" s="210"/>
    </row>
    <row r="49" spans="1:78" x14ac:dyDescent="0.2">
      <c r="A49" s="305"/>
      <c r="B49" s="264" t="s">
        <v>146</v>
      </c>
      <c r="C49" s="52"/>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v>27.900183235984336</v>
      </c>
      <c r="BK49" s="208">
        <v>26.518341064455537</v>
      </c>
      <c r="BL49" s="208">
        <v>27.256482246001678</v>
      </c>
      <c r="BM49" s="208">
        <v>25.156987557870519</v>
      </c>
      <c r="BN49" s="208">
        <v>22.720104428578569</v>
      </c>
      <c r="BO49" s="208">
        <v>23.482556445954483</v>
      </c>
      <c r="BP49" s="208">
        <v>20.007042109902979</v>
      </c>
      <c r="BQ49" s="208">
        <v>18.991142291204444</v>
      </c>
      <c r="BR49" s="208">
        <v>17.501025244928975</v>
      </c>
      <c r="BS49" s="208">
        <v>14.849239268324203</v>
      </c>
      <c r="BT49" s="208">
        <v>13.230420189613969</v>
      </c>
      <c r="BU49" s="208">
        <v>12.563111909805084</v>
      </c>
      <c r="BV49" s="208">
        <v>13.125565828938086</v>
      </c>
      <c r="BW49" s="208">
        <v>14.226531078052069</v>
      </c>
      <c r="BX49" s="209">
        <v>15.383295893563767</v>
      </c>
      <c r="BY49" s="209">
        <v>16.324707009600754</v>
      </c>
      <c r="BZ49" s="210">
        <v>16.505880516136095</v>
      </c>
    </row>
    <row r="50" spans="1:78" x14ac:dyDescent="0.2">
      <c r="A50" s="305"/>
      <c r="B50" s="264" t="s">
        <v>178</v>
      </c>
      <c r="C50" s="52"/>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v>0.29149626645391197</v>
      </c>
      <c r="BK50" s="208">
        <v>0</v>
      </c>
      <c r="BL50" s="208">
        <v>0</v>
      </c>
      <c r="BM50" s="208">
        <v>0</v>
      </c>
      <c r="BN50" s="208">
        <v>0</v>
      </c>
      <c r="BO50" s="208">
        <v>0</v>
      </c>
      <c r="BP50" s="208">
        <v>0</v>
      </c>
      <c r="BQ50" s="208">
        <v>0</v>
      </c>
      <c r="BR50" s="208">
        <v>0</v>
      </c>
      <c r="BS50" s="208">
        <v>5.1927814266340567E-3</v>
      </c>
      <c r="BT50" s="208">
        <v>7.6173507917177072E-3</v>
      </c>
      <c r="BU50" s="208">
        <v>6.035002280377455E-3</v>
      </c>
      <c r="BV50" s="208">
        <v>6.1895369629800289E-3</v>
      </c>
      <c r="BW50" s="208">
        <v>6.5705413381684881E-3</v>
      </c>
      <c r="BX50" s="209">
        <v>6.9442508753072779E-3</v>
      </c>
      <c r="BY50" s="209">
        <v>7.1919436208163568E-3</v>
      </c>
      <c r="BZ50" s="210">
        <v>7.0787670206264152E-3</v>
      </c>
    </row>
    <row r="51" spans="1:78" x14ac:dyDescent="0.2">
      <c r="A51" s="305"/>
      <c r="B51" s="264" t="s">
        <v>135</v>
      </c>
      <c r="C51" s="52"/>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v>2.8946444461224492</v>
      </c>
      <c r="BK51" s="208">
        <v>3.2916324353884621</v>
      </c>
      <c r="BL51" s="208">
        <v>167.83889107404207</v>
      </c>
      <c r="BM51" s="208">
        <v>220.58926404961068</v>
      </c>
      <c r="BN51" s="208">
        <v>298.05357933867288</v>
      </c>
      <c r="BO51" s="208">
        <v>85.779595786347045</v>
      </c>
      <c r="BP51" s="208">
        <v>90.363677503581499</v>
      </c>
      <c r="BQ51" s="208">
        <v>5.149424701098944</v>
      </c>
      <c r="BR51" s="208">
        <v>6.4240697612082105</v>
      </c>
      <c r="BS51" s="208">
        <v>2.0186787787039129</v>
      </c>
      <c r="BT51" s="208">
        <v>1.6422765962057595</v>
      </c>
      <c r="BU51" s="208">
        <v>67.463581167414333</v>
      </c>
      <c r="BV51" s="208">
        <v>66.282790248745911</v>
      </c>
      <c r="BW51" s="208">
        <v>65.24605919506908</v>
      </c>
      <c r="BX51" s="209">
        <v>64.036939405248617</v>
      </c>
      <c r="BY51" s="209">
        <v>62.782959721806115</v>
      </c>
      <c r="BZ51" s="210">
        <v>61.590999930649033</v>
      </c>
    </row>
    <row r="52" spans="1:78" ht="15.75" thickBot="1" x14ac:dyDescent="0.25">
      <c r="A52" s="344"/>
      <c r="B52" s="427"/>
      <c r="C52" s="99"/>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c r="BB52" s="516"/>
      <c r="BC52" s="516"/>
      <c r="BD52" s="516"/>
      <c r="BE52" s="516"/>
      <c r="BF52" s="516"/>
      <c r="BG52" s="516"/>
      <c r="BH52" s="516"/>
      <c r="BI52" s="516"/>
      <c r="BJ52" s="516"/>
      <c r="BK52" s="516"/>
      <c r="BL52" s="516"/>
      <c r="BM52" s="516"/>
      <c r="BN52" s="516"/>
      <c r="BO52" s="516"/>
      <c r="BP52" s="516"/>
      <c r="BQ52" s="516"/>
      <c r="BR52" s="516"/>
      <c r="BS52" s="516"/>
      <c r="BT52" s="516"/>
      <c r="BU52" s="516"/>
      <c r="BV52" s="516"/>
      <c r="BW52" s="516"/>
      <c r="BX52" s="516"/>
      <c r="BY52" s="516"/>
      <c r="BZ52" s="51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9"/>
  <sheetViews>
    <sheetView zoomScale="85" zoomScaleNormal="85" workbookViewId="0">
      <pane xSplit="3" topLeftCell="BS1" activePane="topRight" state="frozen"/>
      <selection activeCell="A11" sqref="A11"/>
      <selection pane="topRight" activeCell="C1" sqref="C1"/>
    </sheetView>
  </sheetViews>
  <sheetFormatPr defaultColWidth="12.7109375" defaultRowHeight="15" x14ac:dyDescent="0.2"/>
  <cols>
    <col min="1" max="1" width="23.140625" style="348" bestFit="1" customWidth="1"/>
    <col min="2" max="2" width="75.7109375" style="348" customWidth="1"/>
    <col min="3" max="3" width="25.7109375" style="348" customWidth="1"/>
    <col min="4" max="75" width="12.7109375" style="208" customWidth="1"/>
    <col min="76" max="76" width="12.7109375" style="305" customWidth="1"/>
    <col min="77" max="16384" width="12.7109375" style="305"/>
  </cols>
  <sheetData>
    <row r="1" spans="1:78" s="303" customFormat="1" ht="25.15" customHeight="1" thickBot="1" x14ac:dyDescent="0.25">
      <c r="A1" s="37" t="s">
        <v>40</v>
      </c>
      <c r="B1" s="38" t="s">
        <v>76</v>
      </c>
      <c r="C1" s="9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c r="BX1" s="302"/>
    </row>
    <row r="2" spans="1:78" ht="15.75" customHeight="1" x14ac:dyDescent="0.25">
      <c r="A2" s="41" t="s">
        <v>587</v>
      </c>
      <c r="B2" s="17" t="s">
        <v>561</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351"/>
      <c r="B4" s="317" t="s">
        <v>93</v>
      </c>
      <c r="C4" s="349"/>
      <c r="D4" s="491">
        <f t="shared" ref="D4:BO4" si="0">SUM(D5,D12)</f>
        <v>176.4</v>
      </c>
      <c r="E4" s="491">
        <f t="shared" si="0"/>
        <v>248.9</v>
      </c>
      <c r="F4" s="491">
        <f t="shared" si="0"/>
        <v>248.6</v>
      </c>
      <c r="G4" s="491">
        <f t="shared" si="0"/>
        <v>275.2</v>
      </c>
      <c r="H4" s="491">
        <f t="shared" si="0"/>
        <v>315.5</v>
      </c>
      <c r="I4" s="491">
        <f t="shared" si="0"/>
        <v>334.1</v>
      </c>
      <c r="J4" s="491">
        <f t="shared" si="0"/>
        <v>348.1</v>
      </c>
      <c r="K4" s="491">
        <f t="shared" si="0"/>
        <v>432.5</v>
      </c>
      <c r="L4" s="491">
        <f t="shared" si="0"/>
        <v>447.9</v>
      </c>
      <c r="M4" s="491">
        <f t="shared" si="0"/>
        <v>482.1</v>
      </c>
      <c r="N4" s="491">
        <f t="shared" si="0"/>
        <v>617.4</v>
      </c>
      <c r="O4" s="491">
        <f t="shared" si="0"/>
        <v>657</v>
      </c>
      <c r="P4" s="491">
        <f t="shared" si="0"/>
        <v>676.9</v>
      </c>
      <c r="Q4" s="491">
        <f t="shared" si="0"/>
        <v>783.9</v>
      </c>
      <c r="R4" s="491">
        <f t="shared" si="0"/>
        <v>807.1</v>
      </c>
      <c r="S4" s="491">
        <f t="shared" si="0"/>
        <v>958.8</v>
      </c>
      <c r="T4" s="491">
        <f t="shared" si="0"/>
        <v>1014.7</v>
      </c>
      <c r="U4" s="491">
        <f t="shared" si="0"/>
        <v>1237.8</v>
      </c>
      <c r="V4" s="491">
        <f t="shared" si="0"/>
        <v>1271.5999999999999</v>
      </c>
      <c r="W4" s="491">
        <f t="shared" si="0"/>
        <v>1384.6</v>
      </c>
      <c r="X4" s="491">
        <f t="shared" si="0"/>
        <v>1543.3</v>
      </c>
      <c r="Y4" s="491">
        <f t="shared" si="0"/>
        <v>1626.9</v>
      </c>
      <c r="Z4" s="491">
        <f t="shared" si="0"/>
        <v>1785.2</v>
      </c>
      <c r="AA4" s="491">
        <f t="shared" si="0"/>
        <v>2068.1999999999998</v>
      </c>
      <c r="AB4" s="491">
        <f t="shared" si="0"/>
        <v>2395.6</v>
      </c>
      <c r="AC4" s="491">
        <f t="shared" si="0"/>
        <v>2779.8</v>
      </c>
      <c r="AD4" s="491">
        <f t="shared" si="0"/>
        <v>3609</v>
      </c>
      <c r="AE4" s="491">
        <f t="shared" si="0"/>
        <v>4824.8999999999996</v>
      </c>
      <c r="AF4" s="491">
        <f t="shared" si="0"/>
        <v>5687.1</v>
      </c>
      <c r="AG4" s="491">
        <f t="shared" si="0"/>
        <v>6627.5</v>
      </c>
      <c r="AH4" s="491">
        <f t="shared" si="0"/>
        <v>7589</v>
      </c>
      <c r="AI4" s="491">
        <f t="shared" si="0"/>
        <v>8852</v>
      </c>
      <c r="AJ4" s="491">
        <f t="shared" si="0"/>
        <v>10564</v>
      </c>
      <c r="AK4" s="491">
        <f t="shared" si="0"/>
        <v>12165</v>
      </c>
      <c r="AL4" s="491">
        <f t="shared" si="0"/>
        <v>13589</v>
      </c>
      <c r="AM4" s="491">
        <f t="shared" si="0"/>
        <v>14654</v>
      </c>
      <c r="AN4" s="491">
        <f t="shared" si="0"/>
        <v>15307</v>
      </c>
      <c r="AO4" s="491">
        <f t="shared" si="0"/>
        <v>16625</v>
      </c>
      <c r="AP4" s="491">
        <f t="shared" si="0"/>
        <v>17816.453000000001</v>
      </c>
      <c r="AQ4" s="491">
        <f t="shared" si="0"/>
        <v>18685.544999999998</v>
      </c>
      <c r="AR4" s="491">
        <f t="shared" si="0"/>
        <v>19273.72</v>
      </c>
      <c r="AS4" s="491">
        <f t="shared" si="0"/>
        <v>20731.936000000002</v>
      </c>
      <c r="AT4" s="491">
        <f t="shared" si="0"/>
        <v>22734.863000000001</v>
      </c>
      <c r="AU4" s="491">
        <f t="shared" si="0"/>
        <v>25578.864000000001</v>
      </c>
      <c r="AV4" s="491">
        <f t="shared" si="0"/>
        <v>26741.489000000001</v>
      </c>
      <c r="AW4" s="491">
        <f t="shared" si="0"/>
        <v>28219.280000000002</v>
      </c>
      <c r="AX4" s="491">
        <f t="shared" si="0"/>
        <v>28779.506000000001</v>
      </c>
      <c r="AY4" s="491">
        <f t="shared" si="0"/>
        <v>29998.344000000005</v>
      </c>
      <c r="AZ4" s="491">
        <f t="shared" si="0"/>
        <v>32024.285999999996</v>
      </c>
      <c r="BA4" s="491">
        <f t="shared" si="0"/>
        <v>33586</v>
      </c>
      <c r="BB4" s="491">
        <f t="shared" si="0"/>
        <v>35603.290999999997</v>
      </c>
      <c r="BC4" s="491">
        <f t="shared" si="0"/>
        <v>37802.438000000002</v>
      </c>
      <c r="BD4" s="491">
        <f t="shared" si="0"/>
        <v>38745.199999999997</v>
      </c>
      <c r="BE4" s="491">
        <f t="shared" si="0"/>
        <v>41921.603135450001</v>
      </c>
      <c r="BF4" s="491">
        <f t="shared" si="0"/>
        <v>44367.258565528275</v>
      </c>
      <c r="BG4" s="491">
        <f t="shared" si="0"/>
        <v>46506.352382756908</v>
      </c>
      <c r="BH4" s="491">
        <f t="shared" si="0"/>
        <v>48801.804999999993</v>
      </c>
      <c r="BI4" s="491">
        <f t="shared" si="0"/>
        <v>51422.462685709994</v>
      </c>
      <c r="BJ4" s="491">
        <f t="shared" si="0"/>
        <v>53663.45674691999</v>
      </c>
      <c r="BK4" s="491">
        <f t="shared" si="0"/>
        <v>57593.742352232308</v>
      </c>
      <c r="BL4" s="491">
        <f t="shared" si="0"/>
        <v>61584.34965923</v>
      </c>
      <c r="BM4" s="491">
        <f t="shared" si="0"/>
        <v>66895.841990320012</v>
      </c>
      <c r="BN4" s="491">
        <f t="shared" si="0"/>
        <v>69835.141333070016</v>
      </c>
      <c r="BO4" s="491">
        <f t="shared" si="0"/>
        <v>74150.519898250015</v>
      </c>
      <c r="BP4" s="491">
        <f t="shared" ref="BP4:BU4" si="1">SUM(BP5,BP12)</f>
        <v>79809.006438810029</v>
      </c>
      <c r="BQ4" s="491">
        <f t="shared" si="1"/>
        <v>83110.340476999991</v>
      </c>
      <c r="BR4" s="491">
        <f t="shared" si="1"/>
        <v>86515.830874880034</v>
      </c>
      <c r="BS4" s="491">
        <f t="shared" si="1"/>
        <v>89367.86147389999</v>
      </c>
      <c r="BT4" s="491">
        <f t="shared" si="1"/>
        <v>91580.290263549934</v>
      </c>
      <c r="BU4" s="491">
        <f t="shared" si="1"/>
        <v>93566.107482363353</v>
      </c>
      <c r="BV4" s="491">
        <f>SUM(BV5,BV12)</f>
        <v>96301.701373468226</v>
      </c>
      <c r="BW4" s="491">
        <f>SUM(BW5,BW12)</f>
        <v>98422.450053701672</v>
      </c>
      <c r="BX4" s="492">
        <f>SUM(BX5,BX12)</f>
        <v>100309.91733757935</v>
      </c>
      <c r="BY4" s="492">
        <f>SUM(BY5,BY12)</f>
        <v>104713.36757030473</v>
      </c>
      <c r="BZ4" s="493">
        <f>SUM(BZ5,BZ12)</f>
        <v>110203.24387897407</v>
      </c>
    </row>
    <row r="5" spans="1:78" ht="26.25" customHeight="1" x14ac:dyDescent="0.2">
      <c r="B5" s="120" t="s">
        <v>562</v>
      </c>
      <c r="C5" s="518"/>
      <c r="D5" s="494">
        <f t="shared" ref="D5:BM5" si="2">SUM(D6:D9)</f>
        <v>176.4</v>
      </c>
      <c r="E5" s="494">
        <f t="shared" si="2"/>
        <v>248.9</v>
      </c>
      <c r="F5" s="494">
        <f t="shared" si="2"/>
        <v>248.6</v>
      </c>
      <c r="G5" s="494">
        <f t="shared" si="2"/>
        <v>275.2</v>
      </c>
      <c r="H5" s="494">
        <f t="shared" si="2"/>
        <v>315.5</v>
      </c>
      <c r="I5" s="494">
        <f t="shared" si="2"/>
        <v>334.1</v>
      </c>
      <c r="J5" s="494">
        <f t="shared" si="2"/>
        <v>348.1</v>
      </c>
      <c r="K5" s="494">
        <f t="shared" si="2"/>
        <v>432.5</v>
      </c>
      <c r="L5" s="494">
        <f t="shared" si="2"/>
        <v>447.9</v>
      </c>
      <c r="M5" s="494">
        <f t="shared" si="2"/>
        <v>482.1</v>
      </c>
      <c r="N5" s="494">
        <f t="shared" si="2"/>
        <v>617.4</v>
      </c>
      <c r="O5" s="494">
        <f t="shared" si="2"/>
        <v>657</v>
      </c>
      <c r="P5" s="494">
        <f t="shared" si="2"/>
        <v>676.9</v>
      </c>
      <c r="Q5" s="494">
        <f t="shared" si="2"/>
        <v>783.9</v>
      </c>
      <c r="R5" s="494">
        <f t="shared" si="2"/>
        <v>807.1</v>
      </c>
      <c r="S5" s="494">
        <f t="shared" si="2"/>
        <v>958.8</v>
      </c>
      <c r="T5" s="494">
        <f t="shared" si="2"/>
        <v>1014.7</v>
      </c>
      <c r="U5" s="494">
        <f t="shared" si="2"/>
        <v>1237.8</v>
      </c>
      <c r="V5" s="494">
        <f t="shared" si="2"/>
        <v>1271.5999999999999</v>
      </c>
      <c r="W5" s="494">
        <f t="shared" si="2"/>
        <v>1384.6</v>
      </c>
      <c r="X5" s="494">
        <f t="shared" si="2"/>
        <v>1543.3</v>
      </c>
      <c r="Y5" s="494">
        <f t="shared" si="2"/>
        <v>1626.9</v>
      </c>
      <c r="Z5" s="494">
        <f t="shared" si="2"/>
        <v>1777.8</v>
      </c>
      <c r="AA5" s="494">
        <f t="shared" si="2"/>
        <v>2045.3</v>
      </c>
      <c r="AB5" s="494">
        <f t="shared" si="2"/>
        <v>2368.6</v>
      </c>
      <c r="AC5" s="494">
        <f t="shared" si="2"/>
        <v>2752</v>
      </c>
      <c r="AD5" s="494">
        <f t="shared" si="2"/>
        <v>3578.4</v>
      </c>
      <c r="AE5" s="494">
        <f t="shared" si="2"/>
        <v>4791</v>
      </c>
      <c r="AF5" s="494">
        <f t="shared" si="2"/>
        <v>5651.3</v>
      </c>
      <c r="AG5" s="494">
        <f t="shared" si="2"/>
        <v>6591.6</v>
      </c>
      <c r="AH5" s="494">
        <f t="shared" si="2"/>
        <v>7552</v>
      </c>
      <c r="AI5" s="494">
        <f t="shared" si="2"/>
        <v>8816</v>
      </c>
      <c r="AJ5" s="494">
        <f t="shared" si="2"/>
        <v>10526</v>
      </c>
      <c r="AK5" s="494">
        <f t="shared" si="2"/>
        <v>12126</v>
      </c>
      <c r="AL5" s="494">
        <f t="shared" si="2"/>
        <v>13549</v>
      </c>
      <c r="AM5" s="494">
        <f t="shared" si="2"/>
        <v>14613</v>
      </c>
      <c r="AN5" s="494">
        <f t="shared" si="2"/>
        <v>15268</v>
      </c>
      <c r="AO5" s="494">
        <f t="shared" si="2"/>
        <v>16584</v>
      </c>
      <c r="AP5" s="494">
        <f t="shared" si="2"/>
        <v>17779.453000000001</v>
      </c>
      <c r="AQ5" s="494">
        <f t="shared" si="2"/>
        <v>18648.391</v>
      </c>
      <c r="AR5" s="494">
        <f t="shared" si="2"/>
        <v>19237.593000000001</v>
      </c>
      <c r="AS5" s="494">
        <f t="shared" si="2"/>
        <v>20697.363000000001</v>
      </c>
      <c r="AT5" s="494">
        <f t="shared" si="2"/>
        <v>22699.034</v>
      </c>
      <c r="AU5" s="494">
        <f t="shared" si="2"/>
        <v>25543.024000000001</v>
      </c>
      <c r="AV5" s="494">
        <f t="shared" si="2"/>
        <v>26705.927</v>
      </c>
      <c r="AW5" s="494">
        <f t="shared" si="2"/>
        <v>28183.114000000001</v>
      </c>
      <c r="AX5" s="494">
        <f t="shared" si="2"/>
        <v>28744.81</v>
      </c>
      <c r="AY5" s="494">
        <f t="shared" si="2"/>
        <v>29962.569000000003</v>
      </c>
      <c r="AZ5" s="494">
        <f t="shared" si="2"/>
        <v>31994.560999999998</v>
      </c>
      <c r="BA5" s="494">
        <f t="shared" si="2"/>
        <v>33556.756999999998</v>
      </c>
      <c r="BB5" s="494">
        <f t="shared" si="2"/>
        <v>35574.510999999999</v>
      </c>
      <c r="BC5" s="494">
        <f t="shared" si="2"/>
        <v>37774.760999999999</v>
      </c>
      <c r="BD5" s="494">
        <f t="shared" si="2"/>
        <v>38717.656999999999</v>
      </c>
      <c r="BE5" s="494">
        <f t="shared" si="2"/>
        <v>41893.0018538</v>
      </c>
      <c r="BF5" s="494">
        <f t="shared" si="2"/>
        <v>44338.400971748277</v>
      </c>
      <c r="BG5" s="494">
        <f t="shared" si="2"/>
        <v>46476.654559836905</v>
      </c>
      <c r="BH5" s="494">
        <f t="shared" si="2"/>
        <v>48771.517999999996</v>
      </c>
      <c r="BI5" s="494">
        <f t="shared" si="2"/>
        <v>51391.939927299994</v>
      </c>
      <c r="BJ5" s="494">
        <f t="shared" si="2"/>
        <v>53629.367547699992</v>
      </c>
      <c r="BK5" s="494">
        <f t="shared" si="2"/>
        <v>57554.148143162311</v>
      </c>
      <c r="BL5" s="494">
        <f t="shared" si="2"/>
        <v>61539.334872430001</v>
      </c>
      <c r="BM5" s="494">
        <f t="shared" si="2"/>
        <v>66848.160442100008</v>
      </c>
      <c r="BN5" s="494">
        <f t="shared" ref="BN5:BS5" si="3">SUM(BN6:BN9)</f>
        <v>69777.042747120009</v>
      </c>
      <c r="BO5" s="494">
        <f t="shared" si="3"/>
        <v>74087.953530660016</v>
      </c>
      <c r="BP5" s="494">
        <f t="shared" si="3"/>
        <v>79733.982094140025</v>
      </c>
      <c r="BQ5" s="494">
        <f t="shared" si="3"/>
        <v>83014.68745279999</v>
      </c>
      <c r="BR5" s="494">
        <f t="shared" si="3"/>
        <v>86427.717724600036</v>
      </c>
      <c r="BS5" s="494">
        <f t="shared" si="3"/>
        <v>89274.966169329986</v>
      </c>
      <c r="BT5" s="494">
        <f t="shared" ref="BT5:BZ5" si="4">SUM(BT6:BT11)</f>
        <v>91481.012978129933</v>
      </c>
      <c r="BU5" s="494">
        <f t="shared" si="4"/>
        <v>93462.571464990353</v>
      </c>
      <c r="BV5" s="494">
        <f t="shared" si="4"/>
        <v>96189.564016012024</v>
      </c>
      <c r="BW5" s="494">
        <f t="shared" si="4"/>
        <v>98300.512528540639</v>
      </c>
      <c r="BX5" s="495">
        <f t="shared" si="4"/>
        <v>100182.40974794482</v>
      </c>
      <c r="BY5" s="495">
        <f t="shared" si="4"/>
        <v>104576.47446658016</v>
      </c>
      <c r="BZ5" s="496">
        <f t="shared" si="4"/>
        <v>110059.03813285312</v>
      </c>
    </row>
    <row r="6" spans="1:78" x14ac:dyDescent="0.2">
      <c r="B6" s="263" t="s">
        <v>563</v>
      </c>
      <c r="C6" s="420"/>
      <c r="D6" s="497">
        <v>176.4</v>
      </c>
      <c r="E6" s="497">
        <v>248.9</v>
      </c>
      <c r="F6" s="497">
        <v>248.6</v>
      </c>
      <c r="G6" s="497">
        <v>275.2</v>
      </c>
      <c r="H6" s="497">
        <v>315.5</v>
      </c>
      <c r="I6" s="497">
        <v>334.1</v>
      </c>
      <c r="J6" s="497">
        <v>348.1</v>
      </c>
      <c r="K6" s="497">
        <v>432.5</v>
      </c>
      <c r="L6" s="497">
        <v>447.9</v>
      </c>
      <c r="M6" s="497">
        <v>482.1</v>
      </c>
      <c r="N6" s="497">
        <v>617.4</v>
      </c>
      <c r="O6" s="497">
        <v>657</v>
      </c>
      <c r="P6" s="497">
        <v>676.9</v>
      </c>
      <c r="Q6" s="497">
        <v>783.9</v>
      </c>
      <c r="R6" s="497">
        <v>807.1</v>
      </c>
      <c r="S6" s="497">
        <v>958.8</v>
      </c>
      <c r="T6" s="497">
        <v>1014.7</v>
      </c>
      <c r="U6" s="497">
        <v>1237.8</v>
      </c>
      <c r="V6" s="497">
        <v>1271.5999999999999</v>
      </c>
      <c r="W6" s="497">
        <v>1384.6</v>
      </c>
      <c r="X6" s="497">
        <v>1543.3</v>
      </c>
      <c r="Y6" s="497">
        <v>1626.9</v>
      </c>
      <c r="Z6" s="497">
        <v>1777.8</v>
      </c>
      <c r="AA6" s="497">
        <v>2045.3</v>
      </c>
      <c r="AB6" s="497">
        <v>2368.6</v>
      </c>
      <c r="AC6" s="497">
        <v>2752</v>
      </c>
      <c r="AD6" s="497">
        <v>3578.4</v>
      </c>
      <c r="AE6" s="497">
        <v>4791</v>
      </c>
      <c r="AF6" s="497">
        <v>5651.3</v>
      </c>
      <c r="AG6" s="497">
        <v>6591.6</v>
      </c>
      <c r="AH6" s="497">
        <v>7552</v>
      </c>
      <c r="AI6" s="497">
        <v>8815</v>
      </c>
      <c r="AJ6" s="497">
        <v>10518</v>
      </c>
      <c r="AK6" s="497">
        <v>12107</v>
      </c>
      <c r="AL6" s="497">
        <v>13509</v>
      </c>
      <c r="AM6" s="497">
        <v>14553</v>
      </c>
      <c r="AN6" s="497">
        <v>15181</v>
      </c>
      <c r="AO6" s="497">
        <v>16443</v>
      </c>
      <c r="AP6" s="497">
        <v>17560.36</v>
      </c>
      <c r="AQ6" s="497">
        <v>18355.971000000001</v>
      </c>
      <c r="AR6" s="497">
        <v>18857.098000000002</v>
      </c>
      <c r="AS6" s="497">
        <v>20171.257000000001</v>
      </c>
      <c r="AT6" s="497">
        <v>21972.580999999998</v>
      </c>
      <c r="AU6" s="497">
        <v>24450.99</v>
      </c>
      <c r="AV6" s="497">
        <v>25364.328000000001</v>
      </c>
      <c r="AW6" s="497">
        <v>26546.062000000002</v>
      </c>
      <c r="AX6" s="497">
        <v>26859.15</v>
      </c>
      <c r="AY6" s="497">
        <v>27740.434000000001</v>
      </c>
      <c r="AZ6" s="497">
        <v>29238.920999999998</v>
      </c>
      <c r="BA6" s="497">
        <v>30391.121999999999</v>
      </c>
      <c r="BB6" s="497">
        <v>31914.134999999998</v>
      </c>
      <c r="BC6" s="497">
        <v>33377.665495317</v>
      </c>
      <c r="BD6" s="497">
        <v>32886.690685359994</v>
      </c>
      <c r="BE6" s="497">
        <v>35420.719669182879</v>
      </c>
      <c r="BF6" s="497">
        <v>37284.042076120684</v>
      </c>
      <c r="BG6" s="497">
        <v>38505.283116754588</v>
      </c>
      <c r="BH6" s="497">
        <v>40026.295326250001</v>
      </c>
      <c r="BI6" s="497">
        <v>41780.351999849998</v>
      </c>
      <c r="BJ6" s="497">
        <v>43129.110323089997</v>
      </c>
      <c r="BK6" s="497">
        <v>45774.817325406155</v>
      </c>
      <c r="BL6" s="497">
        <v>48323.221362397162</v>
      </c>
      <c r="BM6" s="497">
        <v>51848.801061122263</v>
      </c>
      <c r="BN6" s="497">
        <v>54097.476088878946</v>
      </c>
      <c r="BO6" s="497">
        <v>57360.707342025926</v>
      </c>
      <c r="BP6" s="497">
        <v>61155.804856264447</v>
      </c>
      <c r="BQ6" s="497">
        <v>63491.474743577586</v>
      </c>
      <c r="BR6" s="497">
        <v>65864.526208284093</v>
      </c>
      <c r="BS6" s="497">
        <v>68092.517947238579</v>
      </c>
      <c r="BT6" s="497">
        <v>68936.397712484904</v>
      </c>
      <c r="BU6" s="497">
        <v>68228.947806813725</v>
      </c>
      <c r="BV6" s="497">
        <v>67759.244030547081</v>
      </c>
      <c r="BW6" s="497">
        <v>67126.849479390963</v>
      </c>
      <c r="BX6" s="498">
        <v>65956.535962438094</v>
      </c>
      <c r="BY6" s="498">
        <v>64849.496227529831</v>
      </c>
      <c r="BZ6" s="499">
        <v>63992.268582821438</v>
      </c>
    </row>
    <row r="7" spans="1:78" x14ac:dyDescent="0.2">
      <c r="B7" s="263" t="s">
        <v>271</v>
      </c>
      <c r="C7" s="419"/>
      <c r="BD7" s="497">
        <v>1099.6683146400001</v>
      </c>
      <c r="BE7" s="497">
        <v>1144.4988485600004</v>
      </c>
      <c r="BF7" s="497">
        <v>1185.4171848499998</v>
      </c>
      <c r="BG7" s="497">
        <v>1322.9499594399999</v>
      </c>
      <c r="BH7" s="497">
        <v>1382.4806737499998</v>
      </c>
      <c r="BI7" s="497">
        <v>1450.2460951499997</v>
      </c>
      <c r="BJ7" s="497">
        <v>1507.2713076100001</v>
      </c>
      <c r="BK7" s="497">
        <v>1595.1330525061512</v>
      </c>
      <c r="BL7" s="497">
        <v>1696.1175015328326</v>
      </c>
      <c r="BM7" s="497">
        <v>1803.6566907777408</v>
      </c>
      <c r="BN7" s="497">
        <v>1841.4891045270388</v>
      </c>
      <c r="BO7" s="497">
        <v>1928.517541864087</v>
      </c>
      <c r="BP7" s="497">
        <v>2057.8452180005802</v>
      </c>
      <c r="BQ7" s="497">
        <v>2120.523072903236</v>
      </c>
      <c r="BR7" s="497">
        <v>2184.8482328354826</v>
      </c>
      <c r="BS7" s="497">
        <v>2207.3069311882009</v>
      </c>
      <c r="BT7" s="497">
        <v>2157.4583034014645</v>
      </c>
      <c r="BU7" s="497">
        <v>2094.5147141040129</v>
      </c>
      <c r="BV7" s="497">
        <v>2074.6991629206041</v>
      </c>
      <c r="BW7" s="497">
        <v>2044.6949961865566</v>
      </c>
      <c r="BX7" s="498">
        <v>1993.476508295287</v>
      </c>
      <c r="BY7" s="498">
        <v>1948.885927580196</v>
      </c>
      <c r="BZ7" s="499">
        <v>1902.2448644345661</v>
      </c>
    </row>
    <row r="8" spans="1:78" x14ac:dyDescent="0.2">
      <c r="B8" s="263" t="s">
        <v>564</v>
      </c>
      <c r="C8" s="419"/>
      <c r="D8" s="497">
        <v>0</v>
      </c>
      <c r="E8" s="497">
        <v>0</v>
      </c>
      <c r="F8" s="497">
        <v>0</v>
      </c>
      <c r="G8" s="497">
        <v>0</v>
      </c>
      <c r="H8" s="497">
        <v>0</v>
      </c>
      <c r="I8" s="497">
        <v>0</v>
      </c>
      <c r="J8" s="497">
        <v>0</v>
      </c>
      <c r="K8" s="497">
        <v>0</v>
      </c>
      <c r="L8" s="497">
        <v>0</v>
      </c>
      <c r="M8" s="497">
        <v>0</v>
      </c>
      <c r="N8" s="497">
        <v>0</v>
      </c>
      <c r="O8" s="497">
        <v>0</v>
      </c>
      <c r="P8" s="497">
        <v>0</v>
      </c>
      <c r="Q8" s="497">
        <v>0</v>
      </c>
      <c r="R8" s="497">
        <v>0</v>
      </c>
      <c r="S8" s="497">
        <v>0</v>
      </c>
      <c r="T8" s="497">
        <v>0</v>
      </c>
      <c r="U8" s="497">
        <v>0</v>
      </c>
      <c r="V8" s="497">
        <v>0</v>
      </c>
      <c r="W8" s="497">
        <v>0</v>
      </c>
      <c r="X8" s="497">
        <v>0</v>
      </c>
      <c r="Y8" s="497">
        <v>0</v>
      </c>
      <c r="Z8" s="497">
        <v>0</v>
      </c>
      <c r="AA8" s="497">
        <v>0</v>
      </c>
      <c r="AB8" s="497">
        <v>0</v>
      </c>
      <c r="AC8" s="497">
        <v>0</v>
      </c>
      <c r="AD8" s="497">
        <v>0</v>
      </c>
      <c r="AE8" s="497">
        <v>0</v>
      </c>
      <c r="AF8" s="497">
        <v>0</v>
      </c>
      <c r="AG8" s="497">
        <v>0</v>
      </c>
      <c r="AH8" s="497">
        <v>0</v>
      </c>
      <c r="AI8" s="497">
        <v>0</v>
      </c>
      <c r="AJ8" s="497">
        <v>0</v>
      </c>
      <c r="AK8" s="497">
        <v>0</v>
      </c>
      <c r="AL8" s="497">
        <v>0</v>
      </c>
      <c r="AM8" s="497">
        <v>0</v>
      </c>
      <c r="AN8" s="497">
        <v>0</v>
      </c>
      <c r="AO8" s="497">
        <v>0</v>
      </c>
      <c r="AP8" s="497">
        <v>0</v>
      </c>
      <c r="AQ8" s="497">
        <v>0</v>
      </c>
      <c r="AR8" s="497">
        <v>0</v>
      </c>
      <c r="AS8" s="497">
        <v>0</v>
      </c>
      <c r="AT8" s="497">
        <v>0</v>
      </c>
      <c r="AU8" s="497">
        <v>0</v>
      </c>
      <c r="AV8" s="497">
        <v>0</v>
      </c>
      <c r="AW8" s="497">
        <v>0</v>
      </c>
      <c r="AX8" s="497">
        <v>0</v>
      </c>
      <c r="AY8" s="497">
        <v>0</v>
      </c>
      <c r="AZ8" s="497">
        <v>0</v>
      </c>
      <c r="BA8" s="497">
        <v>0</v>
      </c>
      <c r="BB8" s="497">
        <v>0</v>
      </c>
      <c r="BC8" s="497">
        <v>0</v>
      </c>
      <c r="BD8" s="497">
        <v>0</v>
      </c>
      <c r="BE8" s="497">
        <v>0</v>
      </c>
      <c r="BF8" s="497">
        <v>0</v>
      </c>
      <c r="BG8" s="497">
        <v>0</v>
      </c>
      <c r="BH8" s="497">
        <v>0</v>
      </c>
      <c r="BI8" s="497">
        <v>0</v>
      </c>
      <c r="BJ8" s="497">
        <v>41.005154839999996</v>
      </c>
      <c r="BK8" s="497">
        <v>158.65031815</v>
      </c>
      <c r="BL8" s="497">
        <v>347.99640159999996</v>
      </c>
      <c r="BM8" s="497">
        <v>499.48331779</v>
      </c>
      <c r="BN8" s="497">
        <v>763.72664662801776</v>
      </c>
      <c r="BO8" s="497">
        <v>632.22697060000007</v>
      </c>
      <c r="BP8" s="497">
        <v>753.45013339999991</v>
      </c>
      <c r="BQ8" s="497">
        <v>738.99857426000017</v>
      </c>
      <c r="BR8" s="497">
        <v>745.19955327293599</v>
      </c>
      <c r="BS8" s="497">
        <v>750.35909004872349</v>
      </c>
      <c r="BT8" s="497">
        <v>843.26833552000005</v>
      </c>
      <c r="BU8" s="497">
        <v>788.74516705049211</v>
      </c>
      <c r="BV8" s="497">
        <v>623.98307040393513</v>
      </c>
      <c r="BW8" s="497">
        <v>512.50996608445791</v>
      </c>
      <c r="BX8" s="498">
        <v>408.13506438180048</v>
      </c>
      <c r="BY8" s="498">
        <v>310.9330878878269</v>
      </c>
      <c r="BZ8" s="499">
        <v>213.0038734122007</v>
      </c>
    </row>
    <row r="9" spans="1:78" x14ac:dyDescent="0.2">
      <c r="A9" s="305"/>
      <c r="B9" s="263" t="s">
        <v>565</v>
      </c>
      <c r="C9" s="519"/>
      <c r="D9" s="497">
        <v>0</v>
      </c>
      <c r="E9" s="497">
        <v>0</v>
      </c>
      <c r="F9" s="497">
        <v>0</v>
      </c>
      <c r="G9" s="497">
        <v>0</v>
      </c>
      <c r="H9" s="497">
        <v>0</v>
      </c>
      <c r="I9" s="497">
        <v>0</v>
      </c>
      <c r="J9" s="497">
        <v>0</v>
      </c>
      <c r="K9" s="497">
        <v>0</v>
      </c>
      <c r="L9" s="497">
        <v>0</v>
      </c>
      <c r="M9" s="497">
        <v>0</v>
      </c>
      <c r="N9" s="497">
        <v>0</v>
      </c>
      <c r="O9" s="497">
        <v>0</v>
      </c>
      <c r="P9" s="497">
        <v>0</v>
      </c>
      <c r="Q9" s="497">
        <v>0</v>
      </c>
      <c r="R9" s="497">
        <v>0</v>
      </c>
      <c r="S9" s="497">
        <v>0</v>
      </c>
      <c r="T9" s="497">
        <v>0</v>
      </c>
      <c r="U9" s="497">
        <v>0</v>
      </c>
      <c r="V9" s="497">
        <v>0</v>
      </c>
      <c r="W9" s="497">
        <v>0</v>
      </c>
      <c r="X9" s="497">
        <v>0</v>
      </c>
      <c r="Y9" s="497">
        <v>0</v>
      </c>
      <c r="Z9" s="497">
        <v>0</v>
      </c>
      <c r="AA9" s="497">
        <v>0</v>
      </c>
      <c r="AB9" s="497">
        <v>0</v>
      </c>
      <c r="AC9" s="497">
        <v>0</v>
      </c>
      <c r="AD9" s="497">
        <v>0</v>
      </c>
      <c r="AE9" s="497">
        <v>0</v>
      </c>
      <c r="AF9" s="497">
        <v>0</v>
      </c>
      <c r="AG9" s="497">
        <v>0</v>
      </c>
      <c r="AH9" s="497">
        <v>0</v>
      </c>
      <c r="AI9" s="497">
        <v>1</v>
      </c>
      <c r="AJ9" s="497">
        <v>8</v>
      </c>
      <c r="AK9" s="497">
        <v>19</v>
      </c>
      <c r="AL9" s="497">
        <v>40</v>
      </c>
      <c r="AM9" s="497">
        <v>60</v>
      </c>
      <c r="AN9" s="497">
        <v>87</v>
      </c>
      <c r="AO9" s="497">
        <v>141</v>
      </c>
      <c r="AP9" s="497">
        <v>219.09299999999999</v>
      </c>
      <c r="AQ9" s="497">
        <v>292.42</v>
      </c>
      <c r="AR9" s="497">
        <v>380.495</v>
      </c>
      <c r="AS9" s="497">
        <v>526.10599999999999</v>
      </c>
      <c r="AT9" s="497">
        <v>726.45299999999997</v>
      </c>
      <c r="AU9" s="497">
        <v>1092.0340000000001</v>
      </c>
      <c r="AV9" s="497">
        <v>1341.5989999999999</v>
      </c>
      <c r="AW9" s="497">
        <v>1637.0519999999999</v>
      </c>
      <c r="AX9" s="497">
        <v>1885.66</v>
      </c>
      <c r="AY9" s="497">
        <v>2222.1350000000002</v>
      </c>
      <c r="AZ9" s="497">
        <v>2755.64</v>
      </c>
      <c r="BA9" s="497">
        <v>3165.6350000000002</v>
      </c>
      <c r="BB9" s="497">
        <v>3660.3760000000002</v>
      </c>
      <c r="BC9" s="497">
        <v>4397.0955046829995</v>
      </c>
      <c r="BD9" s="497">
        <v>4731.2979999999998</v>
      </c>
      <c r="BE9" s="497">
        <v>5327.7833360571276</v>
      </c>
      <c r="BF9" s="497">
        <v>5868.9417107775953</v>
      </c>
      <c r="BG9" s="497">
        <v>6648.4214836423171</v>
      </c>
      <c r="BH9" s="497">
        <v>7362.7420000000002</v>
      </c>
      <c r="BI9" s="497">
        <v>8161.3418322999996</v>
      </c>
      <c r="BJ9" s="497">
        <v>8951.9807621599994</v>
      </c>
      <c r="BK9" s="497">
        <v>10025.547447100002</v>
      </c>
      <c r="BL9" s="497">
        <v>11171.999606900003</v>
      </c>
      <c r="BM9" s="497">
        <v>12696.219372410003</v>
      </c>
      <c r="BN9" s="497">
        <v>13074.350907085996</v>
      </c>
      <c r="BO9" s="497">
        <v>14166.501676169999</v>
      </c>
      <c r="BP9" s="497">
        <v>15766.881886475003</v>
      </c>
      <c r="BQ9" s="497">
        <v>16663.691062059166</v>
      </c>
      <c r="BR9" s="497">
        <v>17633.143730207517</v>
      </c>
      <c r="BS9" s="497">
        <v>18224.782200854486</v>
      </c>
      <c r="BT9" s="497">
        <v>18134.792022653575</v>
      </c>
      <c r="BU9" s="497">
        <v>17949.927173660701</v>
      </c>
      <c r="BV9" s="497">
        <v>18166.624964967068</v>
      </c>
      <c r="BW9" s="497">
        <v>18195.290208520619</v>
      </c>
      <c r="BX9" s="498">
        <v>17979.756659763494</v>
      </c>
      <c r="BY9" s="498">
        <v>17826.1761726646</v>
      </c>
      <c r="BZ9" s="499">
        <v>17622.014298414448</v>
      </c>
    </row>
    <row r="10" spans="1:78" x14ac:dyDescent="0.2">
      <c r="A10" s="305"/>
      <c r="B10" s="263" t="s">
        <v>273</v>
      </c>
      <c r="C10" s="519"/>
      <c r="D10" s="497"/>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v>1346.5040417899927</v>
      </c>
      <c r="BU10" s="497">
        <v>4219.2081955152908</v>
      </c>
      <c r="BV10" s="497">
        <v>7246.0199150302979</v>
      </c>
      <c r="BW10" s="497">
        <v>9985.1021890294596</v>
      </c>
      <c r="BX10" s="498">
        <v>13290.356317522377</v>
      </c>
      <c r="BY10" s="498">
        <v>18888.105142412151</v>
      </c>
      <c r="BZ10" s="499">
        <v>25351.207476390635</v>
      </c>
    </row>
    <row r="11" spans="1:78" x14ac:dyDescent="0.2">
      <c r="A11" s="305"/>
      <c r="B11" s="263" t="s">
        <v>274</v>
      </c>
      <c r="C11" s="519"/>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v>62.592562279999946</v>
      </c>
      <c r="BU11" s="497">
        <v>181.22840784612481</v>
      </c>
      <c r="BV11" s="497">
        <v>318.9928721430424</v>
      </c>
      <c r="BW11" s="497">
        <v>436.06568932857516</v>
      </c>
      <c r="BX11" s="498">
        <v>554.14923554376287</v>
      </c>
      <c r="BY11" s="498">
        <v>752.87790850554245</v>
      </c>
      <c r="BZ11" s="499">
        <v>978.29903737983875</v>
      </c>
    </row>
    <row r="12" spans="1:78" x14ac:dyDescent="0.2">
      <c r="A12" s="305"/>
      <c r="B12" s="520" t="s">
        <v>566</v>
      </c>
      <c r="C12" s="520"/>
      <c r="D12" s="497">
        <v>0</v>
      </c>
      <c r="E12" s="497">
        <v>0</v>
      </c>
      <c r="F12" s="497">
        <v>0</v>
      </c>
      <c r="G12" s="497">
        <v>0</v>
      </c>
      <c r="H12" s="497">
        <v>0</v>
      </c>
      <c r="I12" s="497">
        <v>0</v>
      </c>
      <c r="J12" s="497">
        <v>0</v>
      </c>
      <c r="K12" s="497">
        <v>0</v>
      </c>
      <c r="L12" s="497">
        <v>0</v>
      </c>
      <c r="M12" s="497">
        <v>0</v>
      </c>
      <c r="N12" s="497">
        <v>0</v>
      </c>
      <c r="O12" s="497">
        <v>0</v>
      </c>
      <c r="P12" s="497">
        <v>0</v>
      </c>
      <c r="Q12" s="497">
        <v>0</v>
      </c>
      <c r="R12" s="497">
        <v>0</v>
      </c>
      <c r="S12" s="497">
        <v>0</v>
      </c>
      <c r="T12" s="497">
        <v>0</v>
      </c>
      <c r="U12" s="497">
        <v>0</v>
      </c>
      <c r="V12" s="497">
        <v>0</v>
      </c>
      <c r="W12" s="497">
        <v>0</v>
      </c>
      <c r="X12" s="497">
        <v>0</v>
      </c>
      <c r="Y12" s="497">
        <v>0</v>
      </c>
      <c r="Z12" s="497">
        <v>7.4</v>
      </c>
      <c r="AA12" s="497">
        <v>22.9</v>
      </c>
      <c r="AB12" s="497">
        <v>27</v>
      </c>
      <c r="AC12" s="497">
        <v>27.8</v>
      </c>
      <c r="AD12" s="497">
        <v>30.6</v>
      </c>
      <c r="AE12" s="497">
        <v>33.9</v>
      </c>
      <c r="AF12" s="497">
        <v>35.799999999999997</v>
      </c>
      <c r="AG12" s="497">
        <v>35.9</v>
      </c>
      <c r="AH12" s="497">
        <v>37</v>
      </c>
      <c r="AI12" s="497">
        <v>36</v>
      </c>
      <c r="AJ12" s="497">
        <v>38</v>
      </c>
      <c r="AK12" s="497">
        <v>39</v>
      </c>
      <c r="AL12" s="497">
        <v>40</v>
      </c>
      <c r="AM12" s="497">
        <v>41</v>
      </c>
      <c r="AN12" s="497">
        <v>39</v>
      </c>
      <c r="AO12" s="497">
        <v>41</v>
      </c>
      <c r="AP12" s="497">
        <v>37</v>
      </c>
      <c r="AQ12" s="497">
        <v>37.154000000000003</v>
      </c>
      <c r="AR12" s="497">
        <v>36.127000000000002</v>
      </c>
      <c r="AS12" s="497">
        <v>34.573</v>
      </c>
      <c r="AT12" s="497">
        <v>35.829000000000001</v>
      </c>
      <c r="AU12" s="497">
        <v>35.840000000000003</v>
      </c>
      <c r="AV12" s="497">
        <v>35.561999999999998</v>
      </c>
      <c r="AW12" s="497">
        <v>36.165999999999997</v>
      </c>
      <c r="AX12" s="497">
        <v>34.695999999999998</v>
      </c>
      <c r="AY12" s="497">
        <v>35.774999999999999</v>
      </c>
      <c r="AZ12" s="497">
        <v>29.725000000000001</v>
      </c>
      <c r="BA12" s="497">
        <v>29.242999999999999</v>
      </c>
      <c r="BB12" s="497">
        <v>28.78</v>
      </c>
      <c r="BC12" s="497">
        <v>27.677</v>
      </c>
      <c r="BD12" s="497">
        <v>27.542999999999999</v>
      </c>
      <c r="BE12" s="497">
        <v>28.601281650000001</v>
      </c>
      <c r="BF12" s="497">
        <v>28.857593779999998</v>
      </c>
      <c r="BG12" s="497">
        <v>29.69782292</v>
      </c>
      <c r="BH12" s="497">
        <v>30.286999999999999</v>
      </c>
      <c r="BI12" s="497">
        <v>30.522758409999998</v>
      </c>
      <c r="BJ12" s="497">
        <v>34.089199220000005</v>
      </c>
      <c r="BK12" s="497">
        <v>39.594209070000005</v>
      </c>
      <c r="BL12" s="497">
        <v>45.014786799999996</v>
      </c>
      <c r="BM12" s="497">
        <v>47.681548220000018</v>
      </c>
      <c r="BN12" s="497">
        <v>58.09858595</v>
      </c>
      <c r="BO12" s="497">
        <v>62.566367589999992</v>
      </c>
      <c r="BP12" s="497">
        <v>75.024344669999962</v>
      </c>
      <c r="BQ12" s="497">
        <v>95.653024200000061</v>
      </c>
      <c r="BR12" s="497">
        <v>88.113150280000013</v>
      </c>
      <c r="BS12" s="497">
        <v>92.895304570000008</v>
      </c>
      <c r="BT12" s="497">
        <v>99.277285419999984</v>
      </c>
      <c r="BU12" s="497">
        <v>103.53601737299623</v>
      </c>
      <c r="BV12" s="497">
        <v>112.13735745620615</v>
      </c>
      <c r="BW12" s="497">
        <v>121.93752516103376</v>
      </c>
      <c r="BX12" s="498">
        <v>127.50758963452797</v>
      </c>
      <c r="BY12" s="498">
        <v>136.89310372458428</v>
      </c>
      <c r="BZ12" s="499">
        <v>144.20574612094453</v>
      </c>
    </row>
    <row r="13" spans="1:78" ht="26.25" customHeight="1" x14ac:dyDescent="0.2">
      <c r="B13" s="120" t="s">
        <v>567</v>
      </c>
      <c r="C13" s="420"/>
      <c r="BD13" s="494">
        <v>1396.9807118136234</v>
      </c>
      <c r="BE13" s="494">
        <v>1514.0330256590748</v>
      </c>
      <c r="BF13" s="494">
        <v>1622.685744422949</v>
      </c>
      <c r="BG13" s="494">
        <v>1753.5941622288271</v>
      </c>
      <c r="BH13" s="494">
        <v>1890.9482456924106</v>
      </c>
      <c r="BI13" s="494">
        <v>2035.6212325466122</v>
      </c>
      <c r="BJ13" s="494">
        <v>2173.936356712717</v>
      </c>
      <c r="BK13" s="494">
        <v>2333.216346707105</v>
      </c>
      <c r="BL13" s="494">
        <v>2511.1234542366046</v>
      </c>
      <c r="BM13" s="494">
        <v>2753.6384223247896</v>
      </c>
      <c r="BN13" s="494">
        <v>3015.8112222628183</v>
      </c>
      <c r="BO13" s="494">
        <v>3174.4124856362937</v>
      </c>
      <c r="BP13" s="494">
        <v>3407.5967994059415</v>
      </c>
      <c r="BQ13" s="494">
        <v>3481.0106828642861</v>
      </c>
      <c r="BR13" s="494">
        <v>3677.9968933946316</v>
      </c>
      <c r="BS13" s="494">
        <v>3755.2251642728693</v>
      </c>
      <c r="BT13" s="494">
        <v>3790.7267065186738</v>
      </c>
      <c r="BU13" s="494">
        <v>4041.3922189035275</v>
      </c>
      <c r="BV13" s="494">
        <v>4194.2125663587922</v>
      </c>
      <c r="BW13" s="494">
        <v>4353.3638771044634</v>
      </c>
      <c r="BX13" s="495">
        <v>4508.96789199265</v>
      </c>
      <c r="BY13" s="495">
        <v>4747.0191874740503</v>
      </c>
      <c r="BZ13" s="496">
        <v>5023.8281201403388</v>
      </c>
    </row>
    <row r="14" spans="1:78" ht="15.75" customHeight="1" thickBot="1" x14ac:dyDescent="0.25">
      <c r="B14" s="521"/>
      <c r="C14" s="420"/>
      <c r="BX14" s="209"/>
      <c r="BY14" s="209"/>
      <c r="BZ14" s="210"/>
    </row>
    <row r="15" spans="1:78" ht="26.25" customHeight="1" x14ac:dyDescent="0.25">
      <c r="A15" s="522"/>
      <c r="B15" s="89" t="s">
        <v>568</v>
      </c>
      <c r="C15" s="396"/>
      <c r="D15" s="43" t="s">
        <v>618</v>
      </c>
      <c r="E15" s="43" t="s">
        <v>619</v>
      </c>
      <c r="F15" s="43" t="s">
        <v>620</v>
      </c>
      <c r="G15" s="43" t="s">
        <v>621</v>
      </c>
      <c r="H15" s="43" t="s">
        <v>622</v>
      </c>
      <c r="I15" s="43" t="s">
        <v>623</v>
      </c>
      <c r="J15" s="43" t="s">
        <v>624</v>
      </c>
      <c r="K15" s="43" t="s">
        <v>625</v>
      </c>
      <c r="L15" s="43" t="s">
        <v>626</v>
      </c>
      <c r="M15" s="43" t="s">
        <v>627</v>
      </c>
      <c r="N15" s="43" t="s">
        <v>628</v>
      </c>
      <c r="O15" s="43" t="s">
        <v>629</v>
      </c>
      <c r="P15" s="43" t="s">
        <v>630</v>
      </c>
      <c r="Q15" s="43" t="s">
        <v>631</v>
      </c>
      <c r="R15" s="43" t="s">
        <v>632</v>
      </c>
      <c r="S15" s="43" t="s">
        <v>633</v>
      </c>
      <c r="T15" s="43" t="s">
        <v>634</v>
      </c>
      <c r="U15" s="43" t="s">
        <v>635</v>
      </c>
      <c r="V15" s="43" t="s">
        <v>636</v>
      </c>
      <c r="W15" s="43" t="s">
        <v>637</v>
      </c>
      <c r="X15" s="43" t="s">
        <v>638</v>
      </c>
      <c r="Y15" s="43" t="s">
        <v>639</v>
      </c>
      <c r="Z15" s="43" t="s">
        <v>640</v>
      </c>
      <c r="AA15" s="43" t="s">
        <v>641</v>
      </c>
      <c r="AB15" s="43" t="s">
        <v>642</v>
      </c>
      <c r="AC15" s="43" t="s">
        <v>643</v>
      </c>
      <c r="AD15" s="43" t="s">
        <v>644</v>
      </c>
      <c r="AE15" s="43" t="s">
        <v>645</v>
      </c>
      <c r="AF15" s="43" t="s">
        <v>646</v>
      </c>
      <c r="AG15" s="43" t="s">
        <v>647</v>
      </c>
      <c r="AH15" s="43" t="s">
        <v>648</v>
      </c>
      <c r="AI15" s="43" t="s">
        <v>649</v>
      </c>
      <c r="AJ15" s="43" t="s">
        <v>650</v>
      </c>
      <c r="AK15" s="43" t="s">
        <v>651</v>
      </c>
      <c r="AL15" s="43" t="s">
        <v>652</v>
      </c>
      <c r="AM15" s="43" t="s">
        <v>653</v>
      </c>
      <c r="AN15" s="43" t="s">
        <v>654</v>
      </c>
      <c r="AO15" s="43" t="s">
        <v>655</v>
      </c>
      <c r="AP15" s="43" t="s">
        <v>656</v>
      </c>
      <c r="AQ15" s="43" t="s">
        <v>657</v>
      </c>
      <c r="AR15" s="43" t="s">
        <v>658</v>
      </c>
      <c r="AS15" s="43" t="s">
        <v>659</v>
      </c>
      <c r="AT15" s="43" t="s">
        <v>660</v>
      </c>
      <c r="AU15" s="43" t="s">
        <v>661</v>
      </c>
      <c r="AV15" s="43" t="s">
        <v>662</v>
      </c>
      <c r="AW15" s="43" t="s">
        <v>663</v>
      </c>
      <c r="AX15" s="43" t="s">
        <v>664</v>
      </c>
      <c r="AY15" s="43" t="s">
        <v>588</v>
      </c>
      <c r="AZ15" s="43" t="s">
        <v>589</v>
      </c>
      <c r="BA15" s="43" t="s">
        <v>590</v>
      </c>
      <c r="BB15" s="43" t="s">
        <v>591</v>
      </c>
      <c r="BC15" s="43" t="s">
        <v>592</v>
      </c>
      <c r="BD15" s="43" t="s">
        <v>593</v>
      </c>
      <c r="BE15" s="43" t="s">
        <v>594</v>
      </c>
      <c r="BF15" s="43" t="s">
        <v>595</v>
      </c>
      <c r="BG15" s="43" t="s">
        <v>596</v>
      </c>
      <c r="BH15" s="43" t="s">
        <v>597</v>
      </c>
      <c r="BI15" s="43" t="s">
        <v>598</v>
      </c>
      <c r="BJ15" s="43" t="s">
        <v>599</v>
      </c>
      <c r="BK15" s="43" t="s">
        <v>600</v>
      </c>
      <c r="BL15" s="43" t="s">
        <v>601</v>
      </c>
      <c r="BM15" s="43" t="s">
        <v>602</v>
      </c>
      <c r="BN15" s="43" t="s">
        <v>603</v>
      </c>
      <c r="BO15" s="43" t="s">
        <v>604</v>
      </c>
      <c r="BP15" s="43" t="s">
        <v>605</v>
      </c>
      <c r="BQ15" s="43" t="s">
        <v>606</v>
      </c>
      <c r="BR15" s="43" t="s">
        <v>607</v>
      </c>
      <c r="BS15" s="43" t="s">
        <v>608</v>
      </c>
      <c r="BT15" s="43" t="s">
        <v>609</v>
      </c>
      <c r="BU15" s="43" t="s">
        <v>610</v>
      </c>
      <c r="BV15" s="43" t="s">
        <v>611</v>
      </c>
      <c r="BW15" s="43" t="s">
        <v>612</v>
      </c>
      <c r="BX15" s="43" t="s">
        <v>613</v>
      </c>
      <c r="BY15" s="43" t="s">
        <v>614</v>
      </c>
      <c r="BZ15" s="44" t="s">
        <v>615</v>
      </c>
    </row>
    <row r="16" spans="1:78" ht="15.75" x14ac:dyDescent="0.25">
      <c r="A16" s="522"/>
      <c r="B16" s="360" t="s">
        <v>225</v>
      </c>
      <c r="C16" s="361"/>
      <c r="D16" s="277" t="s">
        <v>616</v>
      </c>
      <c r="E16" s="277" t="s">
        <v>616</v>
      </c>
      <c r="F16" s="277" t="s">
        <v>616</v>
      </c>
      <c r="G16" s="277" t="s">
        <v>616</v>
      </c>
      <c r="H16" s="277" t="s">
        <v>616</v>
      </c>
      <c r="I16" s="277" t="s">
        <v>616</v>
      </c>
      <c r="J16" s="277" t="s">
        <v>616</v>
      </c>
      <c r="K16" s="277" t="s">
        <v>616</v>
      </c>
      <c r="L16" s="277" t="s">
        <v>616</v>
      </c>
      <c r="M16" s="277" t="s">
        <v>616</v>
      </c>
      <c r="N16" s="277" t="s">
        <v>616</v>
      </c>
      <c r="O16" s="277" t="s">
        <v>616</v>
      </c>
      <c r="P16" s="277" t="s">
        <v>616</v>
      </c>
      <c r="Q16" s="277" t="s">
        <v>616</v>
      </c>
      <c r="R16" s="277" t="s">
        <v>616</v>
      </c>
      <c r="S16" s="277" t="s">
        <v>616</v>
      </c>
      <c r="T16" s="277" t="s">
        <v>616</v>
      </c>
      <c r="U16" s="277" t="s">
        <v>616</v>
      </c>
      <c r="V16" s="277" t="s">
        <v>616</v>
      </c>
      <c r="W16" s="277" t="s">
        <v>616</v>
      </c>
      <c r="X16" s="277" t="s">
        <v>616</v>
      </c>
      <c r="Y16" s="277" t="s">
        <v>616</v>
      </c>
      <c r="Z16" s="277" t="s">
        <v>616</v>
      </c>
      <c r="AA16" s="277" t="s">
        <v>616</v>
      </c>
      <c r="AB16" s="277" t="s">
        <v>616</v>
      </c>
      <c r="AC16" s="277" t="s">
        <v>616</v>
      </c>
      <c r="AD16" s="277" t="s">
        <v>616</v>
      </c>
      <c r="AE16" s="277" t="s">
        <v>616</v>
      </c>
      <c r="AF16" s="277" t="s">
        <v>616</v>
      </c>
      <c r="AG16" s="277" t="s">
        <v>616</v>
      </c>
      <c r="AH16" s="277" t="s">
        <v>616</v>
      </c>
      <c r="AI16" s="277" t="s">
        <v>616</v>
      </c>
      <c r="AJ16" s="277" t="s">
        <v>616</v>
      </c>
      <c r="AK16" s="277" t="s">
        <v>616</v>
      </c>
      <c r="AL16" s="277" t="s">
        <v>616</v>
      </c>
      <c r="AM16" s="277" t="s">
        <v>616</v>
      </c>
      <c r="AN16" s="277" t="s">
        <v>616</v>
      </c>
      <c r="AO16" s="277" t="s">
        <v>616</v>
      </c>
      <c r="AP16" s="277" t="s">
        <v>616</v>
      </c>
      <c r="AQ16" s="277" t="s">
        <v>616</v>
      </c>
      <c r="AR16" s="277" t="s">
        <v>616</v>
      </c>
      <c r="AS16" s="277" t="s">
        <v>616</v>
      </c>
      <c r="AT16" s="277" t="s">
        <v>616</v>
      </c>
      <c r="AU16" s="277" t="s">
        <v>616</v>
      </c>
      <c r="AV16" s="277" t="s">
        <v>616</v>
      </c>
      <c r="AW16" s="277" t="s">
        <v>616</v>
      </c>
      <c r="AX16" s="277" t="s">
        <v>616</v>
      </c>
      <c r="AY16" s="277" t="s">
        <v>616</v>
      </c>
      <c r="AZ16" s="277" t="s">
        <v>616</v>
      </c>
      <c r="BA16" s="277" t="s">
        <v>616</v>
      </c>
      <c r="BB16" s="277" t="s">
        <v>616</v>
      </c>
      <c r="BC16" s="277" t="s">
        <v>616</v>
      </c>
      <c r="BD16" s="277" t="s">
        <v>616</v>
      </c>
      <c r="BE16" s="277" t="s">
        <v>616</v>
      </c>
      <c r="BF16" s="277" t="s">
        <v>616</v>
      </c>
      <c r="BG16" s="277" t="s">
        <v>616</v>
      </c>
      <c r="BH16" s="277" t="s">
        <v>616</v>
      </c>
      <c r="BI16" s="277" t="s">
        <v>616</v>
      </c>
      <c r="BJ16" s="277" t="s">
        <v>616</v>
      </c>
      <c r="BK16" s="277" t="s">
        <v>616</v>
      </c>
      <c r="BL16" s="277" t="s">
        <v>616</v>
      </c>
      <c r="BM16" s="277" t="s">
        <v>616</v>
      </c>
      <c r="BN16" s="277" t="s">
        <v>616</v>
      </c>
      <c r="BO16" s="277" t="s">
        <v>616</v>
      </c>
      <c r="BP16" s="277" t="s">
        <v>616</v>
      </c>
      <c r="BQ16" s="277" t="s">
        <v>616</v>
      </c>
      <c r="BR16" s="277" t="s">
        <v>616</v>
      </c>
      <c r="BS16" s="277" t="s">
        <v>616</v>
      </c>
      <c r="BT16" s="277" t="s">
        <v>616</v>
      </c>
      <c r="BU16" s="277" t="s">
        <v>617</v>
      </c>
      <c r="BV16" s="277" t="s">
        <v>617</v>
      </c>
      <c r="BW16" s="277" t="s">
        <v>617</v>
      </c>
      <c r="BX16" s="277" t="s">
        <v>617</v>
      </c>
      <c r="BY16" s="277" t="s">
        <v>617</v>
      </c>
      <c r="BZ16" s="278" t="s">
        <v>617</v>
      </c>
    </row>
    <row r="17" spans="1:78" s="230" customFormat="1" ht="24" customHeight="1" x14ac:dyDescent="0.25">
      <c r="A17" s="523"/>
      <c r="B17" s="89" t="s">
        <v>93</v>
      </c>
      <c r="C17" s="349"/>
      <c r="D17" s="491">
        <f t="shared" ref="D17:BO17" si="5">SUM(D18,D25)</f>
        <v>5528.2887452877967</v>
      </c>
      <c r="E17" s="491">
        <f t="shared" si="5"/>
        <v>7605.392811703965</v>
      </c>
      <c r="F17" s="491">
        <f t="shared" si="5"/>
        <v>7410.9522013527048</v>
      </c>
      <c r="G17" s="491">
        <f t="shared" si="5"/>
        <v>7644.5600707875765</v>
      </c>
      <c r="H17" s="491">
        <f t="shared" si="5"/>
        <v>8033.6863268133129</v>
      </c>
      <c r="I17" s="491">
        <f t="shared" si="5"/>
        <v>8333.6861402917129</v>
      </c>
      <c r="J17" s="491">
        <f t="shared" si="5"/>
        <v>8509.2398160036955</v>
      </c>
      <c r="K17" s="491">
        <f t="shared" si="5"/>
        <v>10165.75205075243</v>
      </c>
      <c r="L17" s="491">
        <f t="shared" si="5"/>
        <v>9903.5717589215801</v>
      </c>
      <c r="M17" s="491">
        <f t="shared" si="5"/>
        <v>10182.975987929491</v>
      </c>
      <c r="N17" s="491">
        <f t="shared" si="5"/>
        <v>12721.663135054301</v>
      </c>
      <c r="O17" s="491">
        <f t="shared" si="5"/>
        <v>13474.073881549491</v>
      </c>
      <c r="P17" s="491">
        <f t="shared" si="5"/>
        <v>13599.281951235869</v>
      </c>
      <c r="Q17" s="491">
        <f t="shared" si="5"/>
        <v>15243.379167250865</v>
      </c>
      <c r="R17" s="491">
        <f t="shared" si="5"/>
        <v>15218.132466961855</v>
      </c>
      <c r="S17" s="491">
        <f t="shared" si="5"/>
        <v>17797.392448518796</v>
      </c>
      <c r="T17" s="491">
        <f t="shared" si="5"/>
        <v>17984.456161782698</v>
      </c>
      <c r="U17" s="491">
        <f t="shared" si="5"/>
        <v>20833.348380369924</v>
      </c>
      <c r="V17" s="491">
        <f t="shared" si="5"/>
        <v>20380.330292708783</v>
      </c>
      <c r="W17" s="491">
        <f t="shared" si="5"/>
        <v>21589.998016861264</v>
      </c>
      <c r="X17" s="491">
        <f t="shared" si="5"/>
        <v>22896.737213092823</v>
      </c>
      <c r="Y17" s="491">
        <f t="shared" si="5"/>
        <v>22616.421211871646</v>
      </c>
      <c r="Z17" s="491">
        <f t="shared" si="5"/>
        <v>22582.929746856669</v>
      </c>
      <c r="AA17" s="491">
        <f t="shared" si="5"/>
        <v>24328.517043646396</v>
      </c>
      <c r="AB17" s="491">
        <f t="shared" si="5"/>
        <v>25963.274990548394</v>
      </c>
      <c r="AC17" s="491">
        <f t="shared" si="5"/>
        <v>27682.957810128712</v>
      </c>
      <c r="AD17" s="491">
        <f t="shared" si="5"/>
        <v>29911.514875090914</v>
      </c>
      <c r="AE17" s="491">
        <f t="shared" si="5"/>
        <v>32126.779853065567</v>
      </c>
      <c r="AF17" s="491">
        <f t="shared" si="5"/>
        <v>33241.644437852585</v>
      </c>
      <c r="AG17" s="491">
        <f t="shared" si="5"/>
        <v>34048.015250326571</v>
      </c>
      <c r="AH17" s="491">
        <f t="shared" si="5"/>
        <v>35063.925577414215</v>
      </c>
      <c r="AI17" s="491">
        <f t="shared" si="5"/>
        <v>34990.203012611761</v>
      </c>
      <c r="AJ17" s="491">
        <f t="shared" si="5"/>
        <v>35045.295689526683</v>
      </c>
      <c r="AK17" s="491">
        <f t="shared" si="5"/>
        <v>36518.587930478141</v>
      </c>
      <c r="AL17" s="491">
        <f t="shared" si="5"/>
        <v>38020.767055354983</v>
      </c>
      <c r="AM17" s="491">
        <f t="shared" si="5"/>
        <v>39141.877159641772</v>
      </c>
      <c r="AN17" s="491">
        <f t="shared" si="5"/>
        <v>38666.117366255756</v>
      </c>
      <c r="AO17" s="491">
        <f t="shared" si="5"/>
        <v>39744.815002187752</v>
      </c>
      <c r="AP17" s="491">
        <f t="shared" si="5"/>
        <v>40899.975944057333</v>
      </c>
      <c r="AQ17" s="491">
        <f t="shared" si="5"/>
        <v>40637.408227280866</v>
      </c>
      <c r="AR17" s="491">
        <f t="shared" si="5"/>
        <v>39359.641750850271</v>
      </c>
      <c r="AS17" s="491">
        <f t="shared" si="5"/>
        <v>39324.997033690248</v>
      </c>
      <c r="AT17" s="491">
        <f t="shared" si="5"/>
        <v>39869.568586584413</v>
      </c>
      <c r="AU17" s="491">
        <f t="shared" si="5"/>
        <v>42428.470955991645</v>
      </c>
      <c r="AV17" s="491">
        <f t="shared" si="5"/>
        <v>43272.841677891091</v>
      </c>
      <c r="AW17" s="491">
        <f t="shared" si="5"/>
        <v>44618.472229456405</v>
      </c>
      <c r="AX17" s="491">
        <f t="shared" si="5"/>
        <v>44974.010340772751</v>
      </c>
      <c r="AY17" s="491">
        <f t="shared" si="5"/>
        <v>45496.245951680874</v>
      </c>
      <c r="AZ17" s="491">
        <f t="shared" si="5"/>
        <v>46875.179323611315</v>
      </c>
      <c r="BA17" s="491">
        <f t="shared" si="5"/>
        <v>48799.90599829948</v>
      </c>
      <c r="BB17" s="491">
        <f t="shared" si="5"/>
        <v>51002.126714707869</v>
      </c>
      <c r="BC17" s="491">
        <f t="shared" si="5"/>
        <v>53914.774687060839</v>
      </c>
      <c r="BD17" s="491">
        <f t="shared" si="5"/>
        <v>54137.348824212218</v>
      </c>
      <c r="BE17" s="491">
        <f t="shared" si="5"/>
        <v>57864.837994828784</v>
      </c>
      <c r="BF17" s="491">
        <f t="shared" si="5"/>
        <v>59840.335279224608</v>
      </c>
      <c r="BG17" s="491">
        <f t="shared" si="5"/>
        <v>61381.933100554561</v>
      </c>
      <c r="BH17" s="491">
        <f t="shared" si="5"/>
        <v>62667.392894420918</v>
      </c>
      <c r="BI17" s="491">
        <f t="shared" si="5"/>
        <v>64352.640106172425</v>
      </c>
      <c r="BJ17" s="491">
        <f t="shared" si="5"/>
        <v>65117.671515257425</v>
      </c>
      <c r="BK17" s="491">
        <f t="shared" si="5"/>
        <v>68193.815005093435</v>
      </c>
      <c r="BL17" s="491">
        <f t="shared" si="5"/>
        <v>71070.52825568775</v>
      </c>
      <c r="BM17" s="491">
        <f t="shared" si="5"/>
        <v>76094.598362928722</v>
      </c>
      <c r="BN17" s="491">
        <f t="shared" si="5"/>
        <v>78012.673880561866</v>
      </c>
      <c r="BO17" s="491">
        <f t="shared" si="5"/>
        <v>81657.393813094182</v>
      </c>
      <c r="BP17" s="491">
        <f t="shared" ref="BP17:BX17" si="6">SUM(BP18,BP25)</f>
        <v>86099.967612707274</v>
      </c>
      <c r="BQ17" s="491">
        <f t="shared" si="6"/>
        <v>88155.898102375053</v>
      </c>
      <c r="BR17" s="491">
        <f t="shared" si="6"/>
        <v>90456.885278626884</v>
      </c>
      <c r="BS17" s="491">
        <f t="shared" si="6"/>
        <v>92813.554239953082</v>
      </c>
      <c r="BT17" s="491">
        <f t="shared" si="6"/>
        <v>93013.226205968414</v>
      </c>
      <c r="BU17" s="491">
        <f t="shared" si="6"/>
        <v>93566.107482363353</v>
      </c>
      <c r="BV17" s="491">
        <f t="shared" si="6"/>
        <v>94899.568741193798</v>
      </c>
      <c r="BW17" s="491">
        <f t="shared" si="6"/>
        <v>95645.466365224303</v>
      </c>
      <c r="BX17" s="492">
        <f t="shared" si="6"/>
        <v>95852.087070831229</v>
      </c>
      <c r="BY17" s="492">
        <f>SUM(BY18,BY25)</f>
        <v>98266.418504520057</v>
      </c>
      <c r="BZ17" s="493">
        <f>SUM(BZ18,BZ25)</f>
        <v>101620.45722471445</v>
      </c>
    </row>
    <row r="18" spans="1:78" ht="26.25" customHeight="1" x14ac:dyDescent="0.2">
      <c r="A18" s="305"/>
      <c r="B18" s="120" t="s">
        <v>562</v>
      </c>
      <c r="C18" s="420"/>
      <c r="D18" s="494">
        <f>SUM(D19:D22)</f>
        <v>5528.2887452877967</v>
      </c>
      <c r="E18" s="494">
        <f t="shared" ref="E18:BP18" si="7">SUM(E19:E22)</f>
        <v>7605.392811703965</v>
      </c>
      <c r="F18" s="494">
        <f t="shared" si="7"/>
        <v>7410.9522013527048</v>
      </c>
      <c r="G18" s="494">
        <f t="shared" si="7"/>
        <v>7644.5600707875765</v>
      </c>
      <c r="H18" s="494">
        <f t="shared" si="7"/>
        <v>8033.6863268133129</v>
      </c>
      <c r="I18" s="494">
        <f t="shared" si="7"/>
        <v>8333.6861402917129</v>
      </c>
      <c r="J18" s="494">
        <f t="shared" si="7"/>
        <v>8509.2398160036955</v>
      </c>
      <c r="K18" s="494">
        <f t="shared" si="7"/>
        <v>10165.75205075243</v>
      </c>
      <c r="L18" s="494">
        <f t="shared" si="7"/>
        <v>9903.5717589215801</v>
      </c>
      <c r="M18" s="494">
        <f t="shared" si="7"/>
        <v>10182.975987929491</v>
      </c>
      <c r="N18" s="494">
        <f t="shared" si="7"/>
        <v>12721.663135054301</v>
      </c>
      <c r="O18" s="494">
        <f t="shared" si="7"/>
        <v>13474.073881549491</v>
      </c>
      <c r="P18" s="494">
        <f t="shared" si="7"/>
        <v>13599.281951235869</v>
      </c>
      <c r="Q18" s="494">
        <f t="shared" si="7"/>
        <v>15243.379167250865</v>
      </c>
      <c r="R18" s="494">
        <f t="shared" si="7"/>
        <v>15218.132466961855</v>
      </c>
      <c r="S18" s="494">
        <f t="shared" si="7"/>
        <v>17797.392448518796</v>
      </c>
      <c r="T18" s="494">
        <f t="shared" si="7"/>
        <v>17984.456161782698</v>
      </c>
      <c r="U18" s="494">
        <f t="shared" si="7"/>
        <v>20833.348380369924</v>
      </c>
      <c r="V18" s="494">
        <f t="shared" si="7"/>
        <v>20380.330292708783</v>
      </c>
      <c r="W18" s="494">
        <f t="shared" si="7"/>
        <v>21589.998016861264</v>
      </c>
      <c r="X18" s="494">
        <f t="shared" si="7"/>
        <v>22896.737213092823</v>
      </c>
      <c r="Y18" s="494">
        <f t="shared" si="7"/>
        <v>22616.421211871646</v>
      </c>
      <c r="Z18" s="494">
        <f t="shared" si="7"/>
        <v>22489.319126126924</v>
      </c>
      <c r="AA18" s="494">
        <f t="shared" si="7"/>
        <v>24059.141238453714</v>
      </c>
      <c r="AB18" s="494">
        <f t="shared" si="7"/>
        <v>25670.651670818552</v>
      </c>
      <c r="AC18" s="494">
        <f t="shared" si="7"/>
        <v>27406.108314797544</v>
      </c>
      <c r="AD18" s="494">
        <f t="shared" si="7"/>
        <v>29657.901033257225</v>
      </c>
      <c r="AE18" s="494">
        <f t="shared" si="7"/>
        <v>31901.055415871237</v>
      </c>
      <c r="AF18" s="494">
        <f t="shared" si="7"/>
        <v>33032.390007497022</v>
      </c>
      <c r="AG18" s="494">
        <f t="shared" si="7"/>
        <v>33863.583149611863</v>
      </c>
      <c r="AH18" s="494">
        <f t="shared" si="7"/>
        <v>34892.972191412853</v>
      </c>
      <c r="AI18" s="494">
        <f t="shared" si="7"/>
        <v>34847.902141796803</v>
      </c>
      <c r="AJ18" s="494">
        <f t="shared" si="7"/>
        <v>34919.233474816159</v>
      </c>
      <c r="AK18" s="494">
        <f t="shared" si="7"/>
        <v>36401.512309492638</v>
      </c>
      <c r="AL18" s="494">
        <f t="shared" si="7"/>
        <v>37908.850749356439</v>
      </c>
      <c r="AM18" s="494">
        <f t="shared" si="7"/>
        <v>39032.363241015781</v>
      </c>
      <c r="AN18" s="494">
        <f t="shared" si="7"/>
        <v>38567.60174743535</v>
      </c>
      <c r="AO18" s="494">
        <f t="shared" si="7"/>
        <v>39646.797714062057</v>
      </c>
      <c r="AP18" s="494">
        <f t="shared" si="7"/>
        <v>40815.037650788174</v>
      </c>
      <c r="AQ18" s="494">
        <f t="shared" si="7"/>
        <v>40556.605539145392</v>
      </c>
      <c r="AR18" s="494">
        <f t="shared" si="7"/>
        <v>39285.865345593113</v>
      </c>
      <c r="AS18" s="494">
        <f t="shared" si="7"/>
        <v>39259.41786527849</v>
      </c>
      <c r="AT18" s="494">
        <f t="shared" si="7"/>
        <v>39806.73615285087</v>
      </c>
      <c r="AU18" s="494">
        <f t="shared" si="7"/>
        <v>42369.022014120623</v>
      </c>
      <c r="AV18" s="494">
        <f t="shared" si="7"/>
        <v>43215.295563097367</v>
      </c>
      <c r="AW18" s="494">
        <f t="shared" si="7"/>
        <v>44561.288925465284</v>
      </c>
      <c r="AX18" s="494">
        <f t="shared" si="7"/>
        <v>44919.790568453398</v>
      </c>
      <c r="AY18" s="494">
        <f t="shared" si="7"/>
        <v>45441.988683382282</v>
      </c>
      <c r="AZ18" s="494">
        <f t="shared" si="7"/>
        <v>46831.669697654492</v>
      </c>
      <c r="BA18" s="494">
        <f t="shared" si="7"/>
        <v>48757.416399921931</v>
      </c>
      <c r="BB18" s="494">
        <f t="shared" si="7"/>
        <v>50960.899031377994</v>
      </c>
      <c r="BC18" s="494">
        <f t="shared" si="7"/>
        <v>53875.301063189974</v>
      </c>
      <c r="BD18" s="494">
        <f t="shared" si="7"/>
        <v>54098.863928053077</v>
      </c>
      <c r="BE18" s="494">
        <f t="shared" si="7"/>
        <v>57825.359339306611</v>
      </c>
      <c r="BF18" s="494">
        <f t="shared" si="7"/>
        <v>59801.413602678011</v>
      </c>
      <c r="BG18" s="494">
        <f t="shared" si="7"/>
        <v>61342.736094418615</v>
      </c>
      <c r="BH18" s="494">
        <f t="shared" si="7"/>
        <v>62628.500740153402</v>
      </c>
      <c r="BI18" s="494">
        <f t="shared" si="7"/>
        <v>64314.442400648062</v>
      </c>
      <c r="BJ18" s="494">
        <f t="shared" si="7"/>
        <v>65076.306135321225</v>
      </c>
      <c r="BK18" s="494">
        <f t="shared" si="7"/>
        <v>68146.93352008627</v>
      </c>
      <c r="BL18" s="494">
        <f t="shared" si="7"/>
        <v>71018.579591864953</v>
      </c>
      <c r="BM18" s="494">
        <f t="shared" si="7"/>
        <v>76040.360189775165</v>
      </c>
      <c r="BN18" s="494">
        <f t="shared" si="7"/>
        <v>77947.772085389399</v>
      </c>
      <c r="BO18" s="494">
        <f t="shared" si="7"/>
        <v>81588.493331684716</v>
      </c>
      <c r="BP18" s="494">
        <f t="shared" si="7"/>
        <v>86019.029458801</v>
      </c>
      <c r="BQ18" s="494">
        <f>SUM(BQ19:BQ22)</f>
        <v>88054.43806495778</v>
      </c>
      <c r="BR18" s="494">
        <f>SUM(BR19:BR22)</f>
        <v>90364.758311275174</v>
      </c>
      <c r="BS18" s="494">
        <f>SUM(BS19:BS22)</f>
        <v>92717.077237514546</v>
      </c>
      <c r="BT18" s="494">
        <f t="shared" ref="BT18:BZ18" si="8">SUM(BT19:BT24)</f>
        <v>92912.395551475929</v>
      </c>
      <c r="BU18" s="494">
        <f t="shared" si="8"/>
        <v>93462.571464990353</v>
      </c>
      <c r="BV18" s="494">
        <f t="shared" si="8"/>
        <v>94789.064080210694</v>
      </c>
      <c r="BW18" s="494">
        <f t="shared" si="8"/>
        <v>95526.969300224548</v>
      </c>
      <c r="BX18" s="495">
        <f t="shared" si="8"/>
        <v>95730.245991621588</v>
      </c>
      <c r="BY18" s="495">
        <f t="shared" si="8"/>
        <v>98137.953578473709</v>
      </c>
      <c r="BZ18" s="496">
        <f t="shared" si="8"/>
        <v>101487.48242887872</v>
      </c>
    </row>
    <row r="19" spans="1:78" x14ac:dyDescent="0.2">
      <c r="A19" s="305"/>
      <c r="B19" s="263" t="s">
        <v>563</v>
      </c>
      <c r="C19" s="420"/>
      <c r="D19" s="355">
        <v>5528.2887452877967</v>
      </c>
      <c r="E19" s="355">
        <v>7605.392811703965</v>
      </c>
      <c r="F19" s="355">
        <v>7410.9522013527048</v>
      </c>
      <c r="G19" s="355">
        <v>7644.5600707875765</v>
      </c>
      <c r="H19" s="355">
        <v>8033.6863268133129</v>
      </c>
      <c r="I19" s="355">
        <v>8333.6861402917129</v>
      </c>
      <c r="J19" s="355">
        <v>8509.2398160036955</v>
      </c>
      <c r="K19" s="355">
        <v>10165.75205075243</v>
      </c>
      <c r="L19" s="355">
        <v>9903.5717589215801</v>
      </c>
      <c r="M19" s="355">
        <v>10182.975987929491</v>
      </c>
      <c r="N19" s="355">
        <v>12721.663135054301</v>
      </c>
      <c r="O19" s="355">
        <v>13474.073881549491</v>
      </c>
      <c r="P19" s="355">
        <v>13599.281951235869</v>
      </c>
      <c r="Q19" s="355">
        <v>15243.379167250865</v>
      </c>
      <c r="R19" s="355">
        <v>15218.132466961855</v>
      </c>
      <c r="S19" s="355">
        <v>17797.392448518796</v>
      </c>
      <c r="T19" s="355">
        <v>17984.456161782698</v>
      </c>
      <c r="U19" s="355">
        <v>20833.348380369924</v>
      </c>
      <c r="V19" s="355">
        <v>20380.330292708783</v>
      </c>
      <c r="W19" s="355">
        <v>21589.998016861264</v>
      </c>
      <c r="X19" s="355">
        <v>22896.737213092823</v>
      </c>
      <c r="Y19" s="355">
        <v>22616.421211871646</v>
      </c>
      <c r="Z19" s="355">
        <v>22489.319126126924</v>
      </c>
      <c r="AA19" s="355">
        <v>24059.141238453714</v>
      </c>
      <c r="AB19" s="355">
        <v>25670.651670818552</v>
      </c>
      <c r="AC19" s="355">
        <v>27406.108314797544</v>
      </c>
      <c r="AD19" s="355">
        <v>29657.901033257225</v>
      </c>
      <c r="AE19" s="355">
        <v>31901.055415871237</v>
      </c>
      <c r="AF19" s="355">
        <v>33032.390007497022</v>
      </c>
      <c r="AG19" s="355">
        <v>33863.583149611863</v>
      </c>
      <c r="AH19" s="355">
        <v>34892.972191412853</v>
      </c>
      <c r="AI19" s="355">
        <v>34843.94933982972</v>
      </c>
      <c r="AJ19" s="355">
        <v>34892.694061192888</v>
      </c>
      <c r="AK19" s="355">
        <v>36344.475468499702</v>
      </c>
      <c r="AL19" s="355">
        <v>37796.934443357895</v>
      </c>
      <c r="AM19" s="355">
        <v>38872.09896985579</v>
      </c>
      <c r="AN19" s="355">
        <v>38347.836136220598</v>
      </c>
      <c r="AO19" s="355">
        <v>39309.713869532221</v>
      </c>
      <c r="AP19" s="355">
        <v>40312.081286268738</v>
      </c>
      <c r="AQ19" s="355">
        <v>39920.649193541263</v>
      </c>
      <c r="AR19" s="355">
        <v>38508.841144349666</v>
      </c>
      <c r="AS19" s="355">
        <v>38261.483234889572</v>
      </c>
      <c r="AT19" s="355">
        <v>38532.773441554564</v>
      </c>
      <c r="AU19" s="355">
        <v>40557.630669612307</v>
      </c>
      <c r="AV19" s="355">
        <v>41044.33189229291</v>
      </c>
      <c r="AW19" s="355">
        <v>41972.88981676456</v>
      </c>
      <c r="AX19" s="355">
        <v>41973.0515820656</v>
      </c>
      <c r="AY19" s="355">
        <v>42071.842634725785</v>
      </c>
      <c r="AZ19" s="355">
        <v>42798.13342610994</v>
      </c>
      <c r="BA19" s="355">
        <v>44157.800773621486</v>
      </c>
      <c r="BB19" s="355">
        <v>45717.368016914319</v>
      </c>
      <c r="BC19" s="355">
        <v>47604.054393531471</v>
      </c>
      <c r="BD19" s="355">
        <v>45951.453220200317</v>
      </c>
      <c r="BE19" s="355">
        <v>48891.598889840767</v>
      </c>
      <c r="BF19" s="355">
        <v>50286.847791250584</v>
      </c>
      <c r="BG19" s="355">
        <v>50821.631695348042</v>
      </c>
      <c r="BH19" s="355">
        <v>51398.58198519978</v>
      </c>
      <c r="BI19" s="355">
        <v>52286.020842457932</v>
      </c>
      <c r="BJ19" s="355">
        <v>52334.81793782254</v>
      </c>
      <c r="BK19" s="355">
        <v>54199.628242419683</v>
      </c>
      <c r="BL19" s="355">
        <v>55766.714891782176</v>
      </c>
      <c r="BM19" s="355">
        <v>58978.459272796092</v>
      </c>
      <c r="BN19" s="355">
        <v>60432.164656974994</v>
      </c>
      <c r="BO19" s="355">
        <v>63167.808873798553</v>
      </c>
      <c r="BP19" s="355">
        <v>65976.42361943837</v>
      </c>
      <c r="BQ19" s="355">
        <v>67345.987824623386</v>
      </c>
      <c r="BR19" s="355">
        <v>68864.852026564215</v>
      </c>
      <c r="BS19" s="355">
        <v>70717.912497847399</v>
      </c>
      <c r="BT19" s="355">
        <v>70015.029825779158</v>
      </c>
      <c r="BU19" s="355">
        <v>68228.947806813725</v>
      </c>
      <c r="BV19" s="355">
        <v>66772.683608057487</v>
      </c>
      <c r="BW19" s="355">
        <v>65232.869336024953</v>
      </c>
      <c r="BX19" s="363">
        <v>63025.389669956137</v>
      </c>
      <c r="BY19" s="363">
        <v>60856.869413766246</v>
      </c>
      <c r="BZ19" s="356">
        <v>59008.458946767467</v>
      </c>
    </row>
    <row r="20" spans="1:78" x14ac:dyDescent="0.2">
      <c r="A20" s="305"/>
      <c r="B20" s="263" t="s">
        <v>271</v>
      </c>
      <c r="C20" s="419"/>
      <c r="D20" s="355">
        <v>0</v>
      </c>
      <c r="E20" s="355">
        <v>0</v>
      </c>
      <c r="F20" s="355">
        <v>0</v>
      </c>
      <c r="G20" s="355">
        <v>0</v>
      </c>
      <c r="H20" s="355">
        <v>0</v>
      </c>
      <c r="I20" s="355">
        <v>0</v>
      </c>
      <c r="J20" s="355">
        <v>0</v>
      </c>
      <c r="K20" s="355">
        <v>0</v>
      </c>
      <c r="L20" s="355">
        <v>0</v>
      </c>
      <c r="M20" s="355">
        <v>0</v>
      </c>
      <c r="N20" s="355">
        <v>0</v>
      </c>
      <c r="O20" s="355">
        <v>0</v>
      </c>
      <c r="P20" s="355">
        <v>0</v>
      </c>
      <c r="Q20" s="355">
        <v>0</v>
      </c>
      <c r="R20" s="355">
        <v>0</v>
      </c>
      <c r="S20" s="355">
        <v>0</v>
      </c>
      <c r="T20" s="355">
        <v>0</v>
      </c>
      <c r="U20" s="355">
        <v>0</v>
      </c>
      <c r="V20" s="355">
        <v>0</v>
      </c>
      <c r="W20" s="355">
        <v>0</v>
      </c>
      <c r="X20" s="355">
        <v>0</v>
      </c>
      <c r="Y20" s="355">
        <v>0</v>
      </c>
      <c r="Z20" s="355">
        <v>0</v>
      </c>
      <c r="AA20" s="355">
        <v>0</v>
      </c>
      <c r="AB20" s="355">
        <v>0</v>
      </c>
      <c r="AC20" s="355">
        <v>0</v>
      </c>
      <c r="AD20" s="355">
        <v>0</v>
      </c>
      <c r="AE20" s="355">
        <v>0</v>
      </c>
      <c r="AF20" s="355">
        <v>0</v>
      </c>
      <c r="AG20" s="355">
        <v>0</v>
      </c>
      <c r="AH20" s="355">
        <v>0</v>
      </c>
      <c r="AI20" s="355">
        <v>0</v>
      </c>
      <c r="AJ20" s="355">
        <v>0</v>
      </c>
      <c r="AK20" s="355">
        <v>0</v>
      </c>
      <c r="AL20" s="355">
        <v>0</v>
      </c>
      <c r="AM20" s="355">
        <v>0</v>
      </c>
      <c r="AN20" s="355">
        <v>0</v>
      </c>
      <c r="AO20" s="355">
        <v>0</v>
      </c>
      <c r="AP20" s="355">
        <v>0</v>
      </c>
      <c r="AQ20" s="355">
        <v>0</v>
      </c>
      <c r="AR20" s="355">
        <v>0</v>
      </c>
      <c r="AS20" s="355">
        <v>0</v>
      </c>
      <c r="AT20" s="355">
        <v>0</v>
      </c>
      <c r="AU20" s="355">
        <v>0</v>
      </c>
      <c r="AV20" s="355">
        <v>0</v>
      </c>
      <c r="AW20" s="355">
        <v>0</v>
      </c>
      <c r="AX20" s="355">
        <v>0</v>
      </c>
      <c r="AY20" s="355">
        <v>0</v>
      </c>
      <c r="AZ20" s="355">
        <v>0</v>
      </c>
      <c r="BA20" s="355">
        <v>0</v>
      </c>
      <c r="BB20" s="355">
        <v>0</v>
      </c>
      <c r="BC20" s="355">
        <v>0</v>
      </c>
      <c r="BD20" s="355">
        <v>1536.5290962648085</v>
      </c>
      <c r="BE20" s="355">
        <v>1579.7640238903427</v>
      </c>
      <c r="BF20" s="355">
        <v>1598.8313021957374</v>
      </c>
      <c r="BG20" s="355">
        <v>1746.1104073996521</v>
      </c>
      <c r="BH20" s="355">
        <v>1775.2716226548378</v>
      </c>
      <c r="BI20" s="355">
        <v>1814.9104525969135</v>
      </c>
      <c r="BJ20" s="355">
        <v>1828.9913442624775</v>
      </c>
      <c r="BK20" s="355">
        <v>1888.7157501564625</v>
      </c>
      <c r="BL20" s="355">
        <v>1957.3798779182059</v>
      </c>
      <c r="BM20" s="355">
        <v>2051.6750725583438</v>
      </c>
      <c r="BN20" s="355">
        <v>2057.1231936212421</v>
      </c>
      <c r="BO20" s="355">
        <v>2123.7574140754286</v>
      </c>
      <c r="BP20" s="355">
        <v>2220.0552860867856</v>
      </c>
      <c r="BQ20" s="355">
        <v>2249.2582134268346</v>
      </c>
      <c r="BR20" s="355">
        <v>2284.3745930687628</v>
      </c>
      <c r="BS20" s="355">
        <v>2292.4124870313976</v>
      </c>
      <c r="BT20" s="355">
        <v>2191.2155620683284</v>
      </c>
      <c r="BU20" s="355">
        <v>2094.5147141040129</v>
      </c>
      <c r="BV20" s="355">
        <v>2044.4919769935145</v>
      </c>
      <c r="BW20" s="355">
        <v>1987.0040461114136</v>
      </c>
      <c r="BX20" s="363">
        <v>1904.8852687588858</v>
      </c>
      <c r="BY20" s="363">
        <v>1828.8977293045716</v>
      </c>
      <c r="BZ20" s="356">
        <v>1754.0953067542782</v>
      </c>
    </row>
    <row r="21" spans="1:78" x14ac:dyDescent="0.2">
      <c r="A21" s="305"/>
      <c r="B21" s="263" t="s">
        <v>564</v>
      </c>
      <c r="C21" s="419"/>
      <c r="D21" s="355">
        <v>0</v>
      </c>
      <c r="E21" s="355">
        <v>0</v>
      </c>
      <c r="F21" s="355">
        <v>0</v>
      </c>
      <c r="G21" s="355">
        <v>0</v>
      </c>
      <c r="H21" s="355">
        <v>0</v>
      </c>
      <c r="I21" s="355">
        <v>0</v>
      </c>
      <c r="J21" s="355">
        <v>0</v>
      </c>
      <c r="K21" s="355">
        <v>0</v>
      </c>
      <c r="L21" s="355">
        <v>0</v>
      </c>
      <c r="M21" s="355">
        <v>0</v>
      </c>
      <c r="N21" s="355">
        <v>0</v>
      </c>
      <c r="O21" s="355">
        <v>0</v>
      </c>
      <c r="P21" s="355">
        <v>0</v>
      </c>
      <c r="Q21" s="355">
        <v>0</v>
      </c>
      <c r="R21" s="355">
        <v>0</v>
      </c>
      <c r="S21" s="355">
        <v>0</v>
      </c>
      <c r="T21" s="355">
        <v>0</v>
      </c>
      <c r="U21" s="355">
        <v>0</v>
      </c>
      <c r="V21" s="355">
        <v>0</v>
      </c>
      <c r="W21" s="355">
        <v>0</v>
      </c>
      <c r="X21" s="355">
        <v>0</v>
      </c>
      <c r="Y21" s="355">
        <v>0</v>
      </c>
      <c r="Z21" s="355">
        <v>0</v>
      </c>
      <c r="AA21" s="355">
        <v>0</v>
      </c>
      <c r="AB21" s="355">
        <v>0</v>
      </c>
      <c r="AC21" s="355">
        <v>0</v>
      </c>
      <c r="AD21" s="355">
        <v>0</v>
      </c>
      <c r="AE21" s="355">
        <v>0</v>
      </c>
      <c r="AF21" s="355">
        <v>0</v>
      </c>
      <c r="AG21" s="355">
        <v>0</v>
      </c>
      <c r="AH21" s="355">
        <v>0</v>
      </c>
      <c r="AI21" s="355">
        <v>0</v>
      </c>
      <c r="AJ21" s="355">
        <v>0</v>
      </c>
      <c r="AK21" s="355">
        <v>0</v>
      </c>
      <c r="AL21" s="355">
        <v>0</v>
      </c>
      <c r="AM21" s="355">
        <v>0</v>
      </c>
      <c r="AN21" s="355">
        <v>0</v>
      </c>
      <c r="AO21" s="355">
        <v>0</v>
      </c>
      <c r="AP21" s="355">
        <v>0</v>
      </c>
      <c r="AQ21" s="355">
        <v>0</v>
      </c>
      <c r="AR21" s="355">
        <v>0</v>
      </c>
      <c r="AS21" s="355">
        <v>0</v>
      </c>
      <c r="AT21" s="355">
        <v>0</v>
      </c>
      <c r="AU21" s="355">
        <v>0</v>
      </c>
      <c r="AV21" s="355">
        <v>0</v>
      </c>
      <c r="AW21" s="355">
        <v>0</v>
      </c>
      <c r="AX21" s="355">
        <v>0</v>
      </c>
      <c r="AY21" s="355">
        <v>0</v>
      </c>
      <c r="AZ21" s="355">
        <v>0</v>
      </c>
      <c r="BA21" s="355">
        <v>0</v>
      </c>
      <c r="BB21" s="355">
        <v>0</v>
      </c>
      <c r="BC21" s="355">
        <v>0</v>
      </c>
      <c r="BD21" s="355">
        <v>0</v>
      </c>
      <c r="BE21" s="355">
        <v>0</v>
      </c>
      <c r="BF21" s="355">
        <v>0</v>
      </c>
      <c r="BG21" s="355">
        <v>0</v>
      </c>
      <c r="BH21" s="355">
        <v>0</v>
      </c>
      <c r="BI21" s="355">
        <v>0</v>
      </c>
      <c r="BJ21" s="355">
        <v>49.757514054601806</v>
      </c>
      <c r="BK21" s="355">
        <v>187.84975597268127</v>
      </c>
      <c r="BL21" s="355">
        <v>401.60021547103725</v>
      </c>
      <c r="BM21" s="355">
        <v>568.16659040950537</v>
      </c>
      <c r="BN21" s="355">
        <v>853.15725979740739</v>
      </c>
      <c r="BO21" s="355">
        <v>696.23256571073773</v>
      </c>
      <c r="BP21" s="355">
        <v>812.84099349448343</v>
      </c>
      <c r="BQ21" s="355">
        <v>783.86254509802995</v>
      </c>
      <c r="BR21" s="355">
        <v>779.14561784167188</v>
      </c>
      <c r="BS21" s="355">
        <v>779.29014922236365</v>
      </c>
      <c r="BT21" s="355">
        <v>856.46276309380028</v>
      </c>
      <c r="BU21" s="355">
        <v>788.74516705049211</v>
      </c>
      <c r="BV21" s="355">
        <v>614.89800739339535</v>
      </c>
      <c r="BW21" s="355">
        <v>498.04952727987546</v>
      </c>
      <c r="BX21" s="363">
        <v>389.99730800423862</v>
      </c>
      <c r="BY21" s="363">
        <v>291.7896888453493</v>
      </c>
      <c r="BZ21" s="356">
        <v>196.41482632357284</v>
      </c>
    </row>
    <row r="22" spans="1:78" x14ac:dyDescent="0.2">
      <c r="A22" s="305"/>
      <c r="B22" s="263" t="s">
        <v>565</v>
      </c>
      <c r="C22" s="519"/>
      <c r="D22" s="355">
        <v>0</v>
      </c>
      <c r="E22" s="355">
        <v>0</v>
      </c>
      <c r="F22" s="355">
        <v>0</v>
      </c>
      <c r="G22" s="355">
        <v>0</v>
      </c>
      <c r="H22" s="355">
        <v>0</v>
      </c>
      <c r="I22" s="355">
        <v>0</v>
      </c>
      <c r="J22" s="355">
        <v>0</v>
      </c>
      <c r="K22" s="355">
        <v>0</v>
      </c>
      <c r="L22" s="355">
        <v>0</v>
      </c>
      <c r="M22" s="355">
        <v>0</v>
      </c>
      <c r="N22" s="355">
        <v>0</v>
      </c>
      <c r="O22" s="355">
        <v>0</v>
      </c>
      <c r="P22" s="355">
        <v>0</v>
      </c>
      <c r="Q22" s="355">
        <v>0</v>
      </c>
      <c r="R22" s="355">
        <v>0</v>
      </c>
      <c r="S22" s="355">
        <v>0</v>
      </c>
      <c r="T22" s="355">
        <v>0</v>
      </c>
      <c r="U22" s="355">
        <v>0</v>
      </c>
      <c r="V22" s="355">
        <v>0</v>
      </c>
      <c r="W22" s="355">
        <v>0</v>
      </c>
      <c r="X22" s="355">
        <v>0</v>
      </c>
      <c r="Y22" s="355">
        <v>0</v>
      </c>
      <c r="Z22" s="355">
        <v>0</v>
      </c>
      <c r="AA22" s="355">
        <v>0</v>
      </c>
      <c r="AB22" s="355">
        <v>0</v>
      </c>
      <c r="AC22" s="355">
        <v>0</v>
      </c>
      <c r="AD22" s="355">
        <v>0</v>
      </c>
      <c r="AE22" s="355">
        <v>0</v>
      </c>
      <c r="AF22" s="355">
        <v>0</v>
      </c>
      <c r="AG22" s="355">
        <v>0</v>
      </c>
      <c r="AH22" s="355">
        <v>0</v>
      </c>
      <c r="AI22" s="355">
        <v>3.9528019670822143</v>
      </c>
      <c r="AJ22" s="355">
        <v>26.539413623268977</v>
      </c>
      <c r="AK22" s="355">
        <v>57.036840992937499</v>
      </c>
      <c r="AL22" s="355">
        <v>111.91630599854288</v>
      </c>
      <c r="AM22" s="355">
        <v>160.26427115999087</v>
      </c>
      <c r="AN22" s="355">
        <v>219.76561121475476</v>
      </c>
      <c r="AO22" s="355">
        <v>337.08384452983296</v>
      </c>
      <c r="AP22" s="355">
        <v>502.95636451943329</v>
      </c>
      <c r="AQ22" s="355">
        <v>635.95634560412725</v>
      </c>
      <c r="AR22" s="355">
        <v>777.02420124344292</v>
      </c>
      <c r="AS22" s="355">
        <v>997.9346303889148</v>
      </c>
      <c r="AT22" s="355">
        <v>1273.9627112963033</v>
      </c>
      <c r="AU22" s="355">
        <v>1811.3913445083165</v>
      </c>
      <c r="AV22" s="355">
        <v>2170.9636708044568</v>
      </c>
      <c r="AW22" s="355">
        <v>2588.3991087007198</v>
      </c>
      <c r="AX22" s="355">
        <v>2946.7389863877975</v>
      </c>
      <c r="AY22" s="355">
        <v>3370.1460486564984</v>
      </c>
      <c r="AZ22" s="355">
        <v>4033.5362715445485</v>
      </c>
      <c r="BA22" s="355">
        <v>4599.6156263004459</v>
      </c>
      <c r="BB22" s="355">
        <v>5243.5310144636778</v>
      </c>
      <c r="BC22" s="355">
        <v>6271.2466696585016</v>
      </c>
      <c r="BD22" s="355">
        <v>6610.8816115879563</v>
      </c>
      <c r="BE22" s="355">
        <v>7353.9964255755031</v>
      </c>
      <c r="BF22" s="355">
        <v>7915.7345092316873</v>
      </c>
      <c r="BG22" s="355">
        <v>8774.9939916709191</v>
      </c>
      <c r="BH22" s="355">
        <v>9454.6471322987836</v>
      </c>
      <c r="BI22" s="355">
        <v>10213.511105593214</v>
      </c>
      <c r="BJ22" s="355">
        <v>10862.739339181611</v>
      </c>
      <c r="BK22" s="355">
        <v>11870.739771537439</v>
      </c>
      <c r="BL22" s="355">
        <v>12892.884606693544</v>
      </c>
      <c r="BM22" s="355">
        <v>14442.059254011232</v>
      </c>
      <c r="BN22" s="355">
        <v>14605.326974995751</v>
      </c>
      <c r="BO22" s="355">
        <v>15600.694478099989</v>
      </c>
      <c r="BP22" s="355">
        <v>17009.709559781357</v>
      </c>
      <c r="BQ22" s="355">
        <v>17675.329481809531</v>
      </c>
      <c r="BR22" s="355">
        <v>18436.386073800535</v>
      </c>
      <c r="BS22" s="355">
        <v>18927.462103413389</v>
      </c>
      <c r="BT22" s="355">
        <v>18418.542982852123</v>
      </c>
      <c r="BU22" s="355">
        <v>17949.927173660701</v>
      </c>
      <c r="BV22" s="355">
        <v>17902.122704691432</v>
      </c>
      <c r="BW22" s="355">
        <v>17681.911156397811</v>
      </c>
      <c r="BX22" s="363">
        <v>17180.725960167525</v>
      </c>
      <c r="BY22" s="363">
        <v>16728.661571716322</v>
      </c>
      <c r="BZ22" s="356">
        <v>16249.586556562283</v>
      </c>
    </row>
    <row r="23" spans="1:78" x14ac:dyDescent="0.2">
      <c r="A23" s="305"/>
      <c r="B23" s="263" t="s">
        <v>273</v>
      </c>
      <c r="C23" s="519"/>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v>1367.5724838372939</v>
      </c>
      <c r="BU23" s="355">
        <v>4219.2081955152908</v>
      </c>
      <c r="BV23" s="355">
        <v>7140.5193804387727</v>
      </c>
      <c r="BW23" s="355">
        <v>9703.3731130759024</v>
      </c>
      <c r="BX23" s="363">
        <v>12699.725259092396</v>
      </c>
      <c r="BY23" s="363">
        <v>17725.210140295443</v>
      </c>
      <c r="BZ23" s="356">
        <v>23376.819086910153</v>
      </c>
    </row>
    <row r="24" spans="1:78" x14ac:dyDescent="0.2">
      <c r="A24" s="305"/>
      <c r="B24" s="263" t="s">
        <v>274</v>
      </c>
      <c r="C24" s="519"/>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v>63.571933845223917</v>
      </c>
      <c r="BU24" s="355">
        <v>181.22840784612481</v>
      </c>
      <c r="BV24" s="355">
        <v>314.34840263611085</v>
      </c>
      <c r="BW24" s="355">
        <v>423.76212133459239</v>
      </c>
      <c r="BX24" s="363">
        <v>529.52252564239939</v>
      </c>
      <c r="BY24" s="363">
        <v>706.52503454576924</v>
      </c>
      <c r="BZ24" s="356">
        <v>902.10770556096918</v>
      </c>
    </row>
    <row r="25" spans="1:78" x14ac:dyDescent="0.2">
      <c r="A25" s="305"/>
      <c r="B25" s="520" t="s">
        <v>566</v>
      </c>
      <c r="C25" s="520"/>
      <c r="D25" s="355">
        <v>0</v>
      </c>
      <c r="E25" s="355">
        <v>0</v>
      </c>
      <c r="F25" s="355">
        <v>0</v>
      </c>
      <c r="G25" s="355">
        <v>0</v>
      </c>
      <c r="H25" s="355">
        <v>0</v>
      </c>
      <c r="I25" s="355">
        <v>0</v>
      </c>
      <c r="J25" s="355">
        <v>0</v>
      </c>
      <c r="K25" s="355">
        <v>0</v>
      </c>
      <c r="L25" s="355">
        <v>0</v>
      </c>
      <c r="M25" s="355">
        <v>0</v>
      </c>
      <c r="N25" s="355">
        <v>0</v>
      </c>
      <c r="O25" s="355">
        <v>0</v>
      </c>
      <c r="P25" s="355">
        <v>0</v>
      </c>
      <c r="Q25" s="355">
        <v>0</v>
      </c>
      <c r="R25" s="355">
        <v>0</v>
      </c>
      <c r="S25" s="355">
        <v>0</v>
      </c>
      <c r="T25" s="355">
        <v>0</v>
      </c>
      <c r="U25" s="355">
        <v>0</v>
      </c>
      <c r="V25" s="355">
        <v>0</v>
      </c>
      <c r="W25" s="355">
        <v>0</v>
      </c>
      <c r="X25" s="355">
        <v>0</v>
      </c>
      <c r="Y25" s="355">
        <v>0</v>
      </c>
      <c r="Z25" s="355">
        <v>93.610620729744213</v>
      </c>
      <c r="AA25" s="355">
        <v>269.37580519268079</v>
      </c>
      <c r="AB25" s="355">
        <v>292.62331972984077</v>
      </c>
      <c r="AC25" s="355">
        <v>276.84949533116708</v>
      </c>
      <c r="AD25" s="355">
        <v>253.61384183368853</v>
      </c>
      <c r="AE25" s="355">
        <v>225.72443719432997</v>
      </c>
      <c r="AF25" s="355">
        <v>209.25443035556302</v>
      </c>
      <c r="AG25" s="355">
        <v>184.43210071470747</v>
      </c>
      <c r="AH25" s="355">
        <v>170.95338600136066</v>
      </c>
      <c r="AI25" s="355">
        <v>142.30087081495972</v>
      </c>
      <c r="AJ25" s="355">
        <v>126.06221471052764</v>
      </c>
      <c r="AK25" s="355">
        <v>117.07562098550329</v>
      </c>
      <c r="AL25" s="355">
        <v>111.91630599854288</v>
      </c>
      <c r="AM25" s="355">
        <v>109.51391862599377</v>
      </c>
      <c r="AN25" s="355">
        <v>98.515618820407298</v>
      </c>
      <c r="AO25" s="355">
        <v>98.017288125696112</v>
      </c>
      <c r="AP25" s="355">
        <v>84.938293269155253</v>
      </c>
      <c r="AQ25" s="355">
        <v>80.802688135475492</v>
      </c>
      <c r="AR25" s="355">
        <v>73.776405257156767</v>
      </c>
      <c r="AS25" s="355">
        <v>65.579168411757237</v>
      </c>
      <c r="AT25" s="355">
        <v>62.8324337335454</v>
      </c>
      <c r="AU25" s="355">
        <v>59.448941871020558</v>
      </c>
      <c r="AV25" s="355">
        <v>57.546114793726069</v>
      </c>
      <c r="AW25" s="355">
        <v>57.183303991119544</v>
      </c>
      <c r="AX25" s="355">
        <v>54.219772319352913</v>
      </c>
      <c r="AY25" s="355">
        <v>54.257268298589516</v>
      </c>
      <c r="AZ25" s="355">
        <v>43.509625956823719</v>
      </c>
      <c r="BA25" s="355">
        <v>42.489598377546343</v>
      </c>
      <c r="BB25" s="355">
        <v>41.227683329872299</v>
      </c>
      <c r="BC25" s="355">
        <v>39.47362387086735</v>
      </c>
      <c r="BD25" s="355">
        <v>38.484896159144292</v>
      </c>
      <c r="BE25" s="355">
        <v>39.47865552217398</v>
      </c>
      <c r="BF25" s="355">
        <v>38.921676546600146</v>
      </c>
      <c r="BG25" s="355">
        <v>39.197006135949586</v>
      </c>
      <c r="BH25" s="355">
        <v>38.892154267517896</v>
      </c>
      <c r="BI25" s="355">
        <v>38.197705524364608</v>
      </c>
      <c r="BJ25" s="355">
        <v>41.365379936199048</v>
      </c>
      <c r="BK25" s="355">
        <v>46.881485007162745</v>
      </c>
      <c r="BL25" s="355">
        <v>51.948663822800867</v>
      </c>
      <c r="BM25" s="355">
        <v>54.238173153550342</v>
      </c>
      <c r="BN25" s="355">
        <v>64.901795172466294</v>
      </c>
      <c r="BO25" s="355">
        <v>68.900481409463666</v>
      </c>
      <c r="BP25" s="355">
        <v>80.938153906278586</v>
      </c>
      <c r="BQ25" s="355">
        <v>101.46003741727905</v>
      </c>
      <c r="BR25" s="355">
        <v>92.126967351712736</v>
      </c>
      <c r="BS25" s="355">
        <v>96.477002438541163</v>
      </c>
      <c r="BT25" s="355">
        <v>100.83065449247906</v>
      </c>
      <c r="BU25" s="355">
        <v>103.53601737299623</v>
      </c>
      <c r="BV25" s="355">
        <v>110.50466098310223</v>
      </c>
      <c r="BW25" s="355">
        <v>118.49706499975215</v>
      </c>
      <c r="BX25" s="363">
        <v>121.84107920964146</v>
      </c>
      <c r="BY25" s="363">
        <v>128.46492604634244</v>
      </c>
      <c r="BZ25" s="356">
        <v>132.9747958357276</v>
      </c>
    </row>
    <row r="26" spans="1:78" ht="26.25" customHeight="1" x14ac:dyDescent="0.2">
      <c r="A26" s="305"/>
      <c r="B26" s="120" t="s">
        <v>567</v>
      </c>
      <c r="C26" s="420"/>
      <c r="D26" s="355">
        <v>0</v>
      </c>
      <c r="E26" s="355">
        <v>0</v>
      </c>
      <c r="F26" s="355">
        <v>0</v>
      </c>
      <c r="G26" s="355">
        <v>0</v>
      </c>
      <c r="H26" s="355">
        <v>0</v>
      </c>
      <c r="I26" s="355">
        <v>0</v>
      </c>
      <c r="J26" s="355">
        <v>0</v>
      </c>
      <c r="K26" s="355">
        <v>0</v>
      </c>
      <c r="L26" s="355">
        <v>0</v>
      </c>
      <c r="M26" s="355">
        <v>0</v>
      </c>
      <c r="N26" s="355">
        <v>0</v>
      </c>
      <c r="O26" s="355">
        <v>0</v>
      </c>
      <c r="P26" s="355">
        <v>0</v>
      </c>
      <c r="Q26" s="355">
        <v>0</v>
      </c>
      <c r="R26" s="355">
        <v>0</v>
      </c>
      <c r="S26" s="355">
        <v>0</v>
      </c>
      <c r="T26" s="355">
        <v>0</v>
      </c>
      <c r="U26" s="355">
        <v>0</v>
      </c>
      <c r="V26" s="355">
        <v>0</v>
      </c>
      <c r="W26" s="355">
        <v>0</v>
      </c>
      <c r="X26" s="355">
        <v>0</v>
      </c>
      <c r="Y26" s="355">
        <v>0</v>
      </c>
      <c r="Z26" s="355">
        <v>0</v>
      </c>
      <c r="AA26" s="355">
        <v>0</v>
      </c>
      <c r="AB26" s="355">
        <v>0</v>
      </c>
      <c r="AC26" s="355">
        <v>0</v>
      </c>
      <c r="AD26" s="355">
        <v>0</v>
      </c>
      <c r="AE26" s="355">
        <v>0</v>
      </c>
      <c r="AF26" s="355">
        <v>0</v>
      </c>
      <c r="AG26" s="355">
        <v>0</v>
      </c>
      <c r="AH26" s="355">
        <v>0</v>
      </c>
      <c r="AI26" s="355">
        <v>0</v>
      </c>
      <c r="AJ26" s="355">
        <v>0</v>
      </c>
      <c r="AK26" s="355">
        <v>0</v>
      </c>
      <c r="AL26" s="355">
        <v>0</v>
      </c>
      <c r="AM26" s="355">
        <v>0</v>
      </c>
      <c r="AN26" s="355">
        <v>0</v>
      </c>
      <c r="AO26" s="355">
        <v>0</v>
      </c>
      <c r="AP26" s="355">
        <v>0</v>
      </c>
      <c r="AQ26" s="355">
        <v>0</v>
      </c>
      <c r="AR26" s="355">
        <v>0</v>
      </c>
      <c r="AS26" s="355">
        <v>0</v>
      </c>
      <c r="AT26" s="355">
        <v>0</v>
      </c>
      <c r="AU26" s="355">
        <v>0</v>
      </c>
      <c r="AV26" s="355">
        <v>0</v>
      </c>
      <c r="AW26" s="355">
        <v>0</v>
      </c>
      <c r="AX26" s="355">
        <v>0</v>
      </c>
      <c r="AY26" s="355">
        <v>0</v>
      </c>
      <c r="AZ26" s="355">
        <v>0</v>
      </c>
      <c r="BA26" s="355">
        <v>0</v>
      </c>
      <c r="BB26" s="355">
        <v>0</v>
      </c>
      <c r="BC26" s="355">
        <v>0</v>
      </c>
      <c r="BD26" s="355">
        <v>1951.9535864094246</v>
      </c>
      <c r="BE26" s="355">
        <v>2089.836008072366</v>
      </c>
      <c r="BF26" s="355">
        <v>2188.5972254894323</v>
      </c>
      <c r="BG26" s="355">
        <v>2314.5010097881177</v>
      </c>
      <c r="BH26" s="355">
        <v>2428.2051997015737</v>
      </c>
      <c r="BI26" s="355">
        <v>2547.4781589361478</v>
      </c>
      <c r="BJ26" s="355">
        <v>2637.9529414049366</v>
      </c>
      <c r="BK26" s="355">
        <v>2762.6425617754144</v>
      </c>
      <c r="BL26" s="355">
        <v>2897.9257131944892</v>
      </c>
      <c r="BM26" s="355">
        <v>3132.2875017232623</v>
      </c>
      <c r="BN26" s="355">
        <v>3368.9556987595952</v>
      </c>
      <c r="BO26" s="355">
        <v>3495.7846663853743</v>
      </c>
      <c r="BP26" s="355">
        <v>3676.2013105746805</v>
      </c>
      <c r="BQ26" s="355">
        <v>3692.3398615697752</v>
      </c>
      <c r="BR26" s="355">
        <v>3845.5406331599388</v>
      </c>
      <c r="BS26" s="355">
        <v>3900.0126971737718</v>
      </c>
      <c r="BT26" s="355">
        <v>3850.0393438779174</v>
      </c>
      <c r="BU26" s="355">
        <v>4041.3922189035275</v>
      </c>
      <c r="BV26" s="355">
        <v>4133.1457085347483</v>
      </c>
      <c r="BW26" s="355">
        <v>4230.5339691908775</v>
      </c>
      <c r="BX26" s="363">
        <v>4308.5867724162499</v>
      </c>
      <c r="BY26" s="363">
        <v>4454.7566843566674</v>
      </c>
      <c r="BZ26" s="356">
        <v>4632.5651824523366</v>
      </c>
    </row>
    <row r="27" spans="1:78" ht="15.75" customHeight="1" thickBot="1" x14ac:dyDescent="0.25">
      <c r="A27" s="305"/>
      <c r="B27" s="521"/>
      <c r="C27" s="420"/>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63"/>
      <c r="BY27" s="363"/>
      <c r="BZ27" s="356"/>
    </row>
    <row r="28" spans="1:78" ht="39.75" customHeight="1" x14ac:dyDescent="0.25">
      <c r="A28" s="374"/>
      <c r="B28" s="375" t="s">
        <v>569</v>
      </c>
      <c r="C28" s="364"/>
      <c r="D28" s="365" t="s">
        <v>665</v>
      </c>
      <c r="E28" s="365" t="s">
        <v>666</v>
      </c>
      <c r="F28" s="365" t="s">
        <v>667</v>
      </c>
      <c r="G28" s="365" t="s">
        <v>668</v>
      </c>
      <c r="H28" s="365" t="s">
        <v>669</v>
      </c>
      <c r="I28" s="365" t="s">
        <v>670</v>
      </c>
      <c r="J28" s="365" t="s">
        <v>671</v>
      </c>
      <c r="K28" s="365" t="s">
        <v>672</v>
      </c>
      <c r="L28" s="365" t="s">
        <v>673</v>
      </c>
      <c r="M28" s="365" t="s">
        <v>674</v>
      </c>
      <c r="N28" s="365" t="s">
        <v>675</v>
      </c>
      <c r="O28" s="365" t="s">
        <v>676</v>
      </c>
      <c r="P28" s="365" t="s">
        <v>677</v>
      </c>
      <c r="Q28" s="365" t="s">
        <v>678</v>
      </c>
      <c r="R28" s="365" t="s">
        <v>679</v>
      </c>
      <c r="S28" s="365" t="s">
        <v>680</v>
      </c>
      <c r="T28" s="365" t="s">
        <v>681</v>
      </c>
      <c r="U28" s="365" t="s">
        <v>682</v>
      </c>
      <c r="V28" s="365" t="s">
        <v>683</v>
      </c>
      <c r="W28" s="365" t="s">
        <v>684</v>
      </c>
      <c r="X28" s="365" t="s">
        <v>685</v>
      </c>
      <c r="Y28" s="365" t="s">
        <v>686</v>
      </c>
      <c r="Z28" s="365" t="s">
        <v>687</v>
      </c>
      <c r="AA28" s="365" t="s">
        <v>688</v>
      </c>
      <c r="AB28" s="365" t="s">
        <v>689</v>
      </c>
      <c r="AC28" s="365" t="s">
        <v>690</v>
      </c>
      <c r="AD28" s="365" t="s">
        <v>691</v>
      </c>
      <c r="AE28" s="365" t="s">
        <v>692</v>
      </c>
      <c r="AF28" s="365" t="s">
        <v>693</v>
      </c>
      <c r="AG28" s="365" t="s">
        <v>694</v>
      </c>
      <c r="AH28" s="365" t="s">
        <v>695</v>
      </c>
      <c r="AI28" s="365" t="s">
        <v>696</v>
      </c>
      <c r="AJ28" s="365" t="s">
        <v>697</v>
      </c>
      <c r="AK28" s="365" t="s">
        <v>698</v>
      </c>
      <c r="AL28" s="365" t="s">
        <v>699</v>
      </c>
      <c r="AM28" s="365" t="s">
        <v>700</v>
      </c>
      <c r="AN28" s="365" t="s">
        <v>701</v>
      </c>
      <c r="AO28" s="365" t="s">
        <v>702</v>
      </c>
      <c r="AP28" s="365" t="s">
        <v>703</v>
      </c>
      <c r="AQ28" s="365" t="s">
        <v>704</v>
      </c>
      <c r="AR28" s="365" t="s">
        <v>705</v>
      </c>
      <c r="AS28" s="365" t="s">
        <v>706</v>
      </c>
      <c r="AT28" s="365" t="s">
        <v>707</v>
      </c>
      <c r="AU28" s="365" t="s">
        <v>708</v>
      </c>
      <c r="AV28" s="365" t="s">
        <v>709</v>
      </c>
      <c r="AW28" s="365" t="s">
        <v>710</v>
      </c>
      <c r="AX28" s="365" t="s">
        <v>711</v>
      </c>
      <c r="AY28" s="365" t="s">
        <v>712</v>
      </c>
      <c r="AZ28" s="365" t="s">
        <v>713</v>
      </c>
      <c r="BA28" s="365" t="s">
        <v>714</v>
      </c>
      <c r="BB28" s="365" t="s">
        <v>715</v>
      </c>
      <c r="BC28" s="365" t="s">
        <v>716</v>
      </c>
      <c r="BD28" s="365" t="s">
        <v>717</v>
      </c>
      <c r="BE28" s="365" t="s">
        <v>718</v>
      </c>
      <c r="BF28" s="365" t="s">
        <v>719</v>
      </c>
      <c r="BG28" s="365" t="s">
        <v>720</v>
      </c>
      <c r="BH28" s="365" t="s">
        <v>721</v>
      </c>
      <c r="BI28" s="365" t="s">
        <v>722</v>
      </c>
      <c r="BJ28" s="365" t="s">
        <v>723</v>
      </c>
      <c r="BK28" s="365" t="s">
        <v>724</v>
      </c>
      <c r="BL28" s="365" t="s">
        <v>725</v>
      </c>
      <c r="BM28" s="365" t="s">
        <v>726</v>
      </c>
      <c r="BN28" s="365" t="s">
        <v>727</v>
      </c>
      <c r="BO28" s="365" t="s">
        <v>728</v>
      </c>
      <c r="BP28" s="365" t="s">
        <v>729</v>
      </c>
      <c r="BQ28" s="365" t="s">
        <v>730</v>
      </c>
      <c r="BR28" s="365" t="s">
        <v>731</v>
      </c>
      <c r="BS28" s="365" t="s">
        <v>732</v>
      </c>
      <c r="BT28" s="365" t="s">
        <v>733</v>
      </c>
      <c r="BU28" s="365" t="s">
        <v>734</v>
      </c>
      <c r="BV28" s="365" t="s">
        <v>735</v>
      </c>
      <c r="BW28" s="365" t="s">
        <v>736</v>
      </c>
      <c r="BX28" s="365" t="s">
        <v>737</v>
      </c>
      <c r="BY28" s="365" t="s">
        <v>738</v>
      </c>
      <c r="BZ28" s="366" t="s">
        <v>739</v>
      </c>
    </row>
    <row r="29" spans="1:78" s="230" customFormat="1" ht="26.25" customHeight="1" x14ac:dyDescent="0.25">
      <c r="A29" s="416"/>
      <c r="B29" s="89" t="s">
        <v>570</v>
      </c>
      <c r="C29" s="349"/>
      <c r="D29" s="312"/>
      <c r="E29" s="312"/>
      <c r="F29" s="312"/>
      <c r="G29" s="312"/>
      <c r="H29" s="312"/>
      <c r="I29" s="312"/>
      <c r="J29" s="312"/>
      <c r="K29" s="312">
        <v>4621</v>
      </c>
      <c r="L29" s="312">
        <v>4729</v>
      </c>
      <c r="M29" s="312">
        <v>4832</v>
      </c>
      <c r="N29" s="312">
        <v>5412</v>
      </c>
      <c r="O29" s="312">
        <v>5541</v>
      </c>
      <c r="P29" s="312">
        <v>5661</v>
      </c>
      <c r="Q29" s="312">
        <v>5778</v>
      </c>
      <c r="R29" s="312">
        <v>5919</v>
      </c>
      <c r="S29" s="312">
        <v>5965</v>
      </c>
      <c r="T29" s="312">
        <v>6142</v>
      </c>
      <c r="U29" s="312">
        <v>6340</v>
      </c>
      <c r="V29" s="312">
        <v>6523</v>
      </c>
      <c r="W29" s="312">
        <v>6751</v>
      </c>
      <c r="X29" s="312">
        <v>6955</v>
      </c>
      <c r="Y29" s="312">
        <v>7151</v>
      </c>
      <c r="Z29" s="312">
        <v>7344</v>
      </c>
      <c r="AA29" s="312">
        <v>7495</v>
      </c>
      <c r="AB29" s="312">
        <v>7648</v>
      </c>
      <c r="AC29" s="312">
        <v>7803</v>
      </c>
      <c r="AD29" s="312">
        <v>7951</v>
      </c>
      <c r="AE29" s="312">
        <v>8128</v>
      </c>
      <c r="AF29" s="312">
        <v>8315</v>
      </c>
      <c r="AG29" s="312">
        <v>8436</v>
      </c>
      <c r="AH29" s="312">
        <v>8579</v>
      </c>
      <c r="AI29" s="312">
        <v>8727</v>
      </c>
      <c r="AJ29" s="312">
        <v>8895</v>
      </c>
      <c r="AK29" s="312">
        <v>9074</v>
      </c>
      <c r="AL29" s="312">
        <v>9164</v>
      </c>
      <c r="AM29" s="312">
        <v>9261</v>
      </c>
      <c r="AN29" s="312">
        <v>9298</v>
      </c>
      <c r="AO29" s="312">
        <v>9495</v>
      </c>
      <c r="AP29" s="312">
        <v>9627</v>
      </c>
      <c r="AQ29" s="312">
        <v>9700</v>
      </c>
      <c r="AR29" s="312">
        <v>9755</v>
      </c>
      <c r="AS29" s="312">
        <v>9755</v>
      </c>
      <c r="AT29" s="312">
        <v>9930</v>
      </c>
      <c r="AU29" s="312">
        <v>9990</v>
      </c>
      <c r="AV29" s="312">
        <v>10056</v>
      </c>
      <c r="AW29" s="312">
        <v>10061</v>
      </c>
      <c r="AX29" s="312">
        <v>10097</v>
      </c>
      <c r="AY29" s="312">
        <v>10384</v>
      </c>
      <c r="AZ29" s="312">
        <v>10536</v>
      </c>
      <c r="BA29" s="312">
        <v>10680</v>
      </c>
      <c r="BB29" s="312">
        <v>10782</v>
      </c>
      <c r="BC29" s="312">
        <v>10936</v>
      </c>
      <c r="BD29" s="312">
        <v>11004</v>
      </c>
      <c r="BE29" s="312">
        <v>11095</v>
      </c>
      <c r="BF29" s="312">
        <v>11195</v>
      </c>
      <c r="BG29" s="312">
        <v>11320</v>
      </c>
      <c r="BH29" s="312">
        <v>11477</v>
      </c>
      <c r="BI29" s="312">
        <v>11585</v>
      </c>
      <c r="BJ29" s="312">
        <v>11715</v>
      </c>
      <c r="BK29" s="312">
        <v>11938</v>
      </c>
      <c r="BL29" s="312">
        <v>12160</v>
      </c>
      <c r="BM29" s="312">
        <v>12410</v>
      </c>
      <c r="BN29" s="312">
        <v>12566</v>
      </c>
      <c r="BO29" s="312">
        <v>12667</v>
      </c>
      <c r="BP29" s="312">
        <v>12810</v>
      </c>
      <c r="BQ29" s="312">
        <v>12888</v>
      </c>
      <c r="BR29" s="312">
        <v>12958</v>
      </c>
      <c r="BS29" s="312">
        <v>12957</v>
      </c>
      <c r="BT29" s="312">
        <v>13135</v>
      </c>
      <c r="BU29" s="312">
        <v>13018</v>
      </c>
      <c r="BV29" s="312">
        <v>12926</v>
      </c>
      <c r="BW29" s="312">
        <v>12767</v>
      </c>
      <c r="BX29" s="184">
        <v>12676</v>
      </c>
      <c r="BY29" s="184">
        <v>12836</v>
      </c>
      <c r="BZ29" s="319">
        <v>13031</v>
      </c>
    </row>
    <row r="30" spans="1:78" ht="26.25" customHeight="1" x14ac:dyDescent="0.2">
      <c r="B30" s="120" t="s">
        <v>562</v>
      </c>
      <c r="K30" s="208">
        <f t="shared" ref="K30:BV30" si="9">K29-K37</f>
        <v>4621</v>
      </c>
      <c r="L30" s="208">
        <f t="shared" si="9"/>
        <v>4729</v>
      </c>
      <c r="M30" s="208">
        <f t="shared" si="9"/>
        <v>4832</v>
      </c>
      <c r="N30" s="208">
        <f t="shared" si="9"/>
        <v>5412</v>
      </c>
      <c r="O30" s="208">
        <f t="shared" si="9"/>
        <v>5541</v>
      </c>
      <c r="P30" s="208">
        <f t="shared" si="9"/>
        <v>5661</v>
      </c>
      <c r="Q30" s="208">
        <f t="shared" si="9"/>
        <v>5778</v>
      </c>
      <c r="R30" s="208">
        <f t="shared" si="9"/>
        <v>5919</v>
      </c>
      <c r="S30" s="208">
        <f t="shared" si="9"/>
        <v>5965</v>
      </c>
      <c r="T30" s="208">
        <f t="shared" si="9"/>
        <v>6142</v>
      </c>
      <c r="U30" s="208">
        <f t="shared" si="9"/>
        <v>6340</v>
      </c>
      <c r="V30" s="208">
        <f t="shared" si="9"/>
        <v>6523</v>
      </c>
      <c r="W30" s="208">
        <f t="shared" si="9"/>
        <v>6751</v>
      </c>
      <c r="X30" s="208">
        <f t="shared" si="9"/>
        <v>6955</v>
      </c>
      <c r="Y30" s="208">
        <f t="shared" si="9"/>
        <v>7151</v>
      </c>
      <c r="Z30" s="208">
        <f t="shared" si="9"/>
        <v>7344</v>
      </c>
      <c r="AA30" s="208">
        <f t="shared" si="9"/>
        <v>7365</v>
      </c>
      <c r="AB30" s="208">
        <f t="shared" si="9"/>
        <v>7525</v>
      </c>
      <c r="AC30" s="208">
        <f t="shared" si="9"/>
        <v>7693</v>
      </c>
      <c r="AD30" s="208">
        <f t="shared" si="9"/>
        <v>7853</v>
      </c>
      <c r="AE30" s="208">
        <f t="shared" si="9"/>
        <v>8035</v>
      </c>
      <c r="AF30" s="208">
        <f t="shared" si="9"/>
        <v>8236</v>
      </c>
      <c r="AG30" s="208">
        <f t="shared" si="9"/>
        <v>8364</v>
      </c>
      <c r="AH30" s="208">
        <f t="shared" si="9"/>
        <v>8516</v>
      </c>
      <c r="AI30" s="208">
        <f t="shared" si="9"/>
        <v>8672</v>
      </c>
      <c r="AJ30" s="208">
        <f t="shared" si="9"/>
        <v>8844</v>
      </c>
      <c r="AK30" s="208">
        <f t="shared" si="9"/>
        <v>9028</v>
      </c>
      <c r="AL30" s="208">
        <f t="shared" si="9"/>
        <v>9121</v>
      </c>
      <c r="AM30" s="208">
        <f t="shared" si="9"/>
        <v>9221</v>
      </c>
      <c r="AN30" s="208">
        <f t="shared" si="9"/>
        <v>9259</v>
      </c>
      <c r="AO30" s="208">
        <f t="shared" si="9"/>
        <v>9459</v>
      </c>
      <c r="AP30" s="208">
        <f t="shared" si="9"/>
        <v>9589</v>
      </c>
      <c r="AQ30" s="208">
        <f t="shared" si="9"/>
        <v>9663</v>
      </c>
      <c r="AR30" s="208">
        <f t="shared" si="9"/>
        <v>9719</v>
      </c>
      <c r="AS30" s="208">
        <f t="shared" si="9"/>
        <v>9720</v>
      </c>
      <c r="AT30" s="208">
        <f t="shared" si="9"/>
        <v>9898</v>
      </c>
      <c r="AU30" s="208">
        <f t="shared" si="9"/>
        <v>9959</v>
      </c>
      <c r="AV30" s="208">
        <f t="shared" si="9"/>
        <v>10027</v>
      </c>
      <c r="AW30" s="208">
        <f t="shared" si="9"/>
        <v>10033</v>
      </c>
      <c r="AX30" s="208">
        <f t="shared" si="9"/>
        <v>10070</v>
      </c>
      <c r="AY30" s="208">
        <f t="shared" si="9"/>
        <v>10356</v>
      </c>
      <c r="AZ30" s="208">
        <f t="shared" si="9"/>
        <v>10509</v>
      </c>
      <c r="BA30" s="208">
        <f t="shared" si="9"/>
        <v>10654</v>
      </c>
      <c r="BB30" s="208">
        <f t="shared" si="9"/>
        <v>10758</v>
      </c>
      <c r="BC30" s="208">
        <f t="shared" si="9"/>
        <v>10913</v>
      </c>
      <c r="BD30" s="208">
        <f t="shared" si="9"/>
        <v>10981</v>
      </c>
      <c r="BE30" s="208">
        <f t="shared" si="9"/>
        <v>11072</v>
      </c>
      <c r="BF30" s="208">
        <f t="shared" si="9"/>
        <v>11171</v>
      </c>
      <c r="BG30" s="208">
        <f t="shared" si="9"/>
        <v>11297</v>
      </c>
      <c r="BH30" s="208">
        <f t="shared" si="9"/>
        <v>11454</v>
      </c>
      <c r="BI30" s="208">
        <f t="shared" si="9"/>
        <v>11562</v>
      </c>
      <c r="BJ30" s="208">
        <f t="shared" si="9"/>
        <v>11692</v>
      </c>
      <c r="BK30" s="208">
        <f t="shared" si="9"/>
        <v>11913</v>
      </c>
      <c r="BL30" s="208">
        <f t="shared" si="9"/>
        <v>12134</v>
      </c>
      <c r="BM30" s="208">
        <f t="shared" si="9"/>
        <v>12382</v>
      </c>
      <c r="BN30" s="208">
        <f t="shared" si="9"/>
        <v>12537</v>
      </c>
      <c r="BO30" s="208">
        <f t="shared" si="9"/>
        <v>12634</v>
      </c>
      <c r="BP30" s="208">
        <f t="shared" si="9"/>
        <v>12775</v>
      </c>
      <c r="BQ30" s="208">
        <f t="shared" si="9"/>
        <v>12846</v>
      </c>
      <c r="BR30" s="208">
        <f t="shared" si="9"/>
        <v>12912</v>
      </c>
      <c r="BS30" s="208">
        <f t="shared" si="9"/>
        <v>12909</v>
      </c>
      <c r="BT30" s="208">
        <f t="shared" si="9"/>
        <v>13083</v>
      </c>
      <c r="BU30" s="208">
        <f t="shared" si="9"/>
        <v>12969</v>
      </c>
      <c r="BV30" s="208">
        <f t="shared" si="9"/>
        <v>12874</v>
      </c>
      <c r="BW30" s="208">
        <f>BW29-BW37</f>
        <v>12713</v>
      </c>
      <c r="BX30" s="209">
        <f>BX29-BX37</f>
        <v>12620</v>
      </c>
      <c r="BY30" s="209">
        <f>BY29-BY37</f>
        <v>12777</v>
      </c>
      <c r="BZ30" s="210">
        <f>BZ29-BZ37</f>
        <v>12970</v>
      </c>
    </row>
    <row r="31" spans="1:78" x14ac:dyDescent="0.2">
      <c r="B31" s="263" t="s">
        <v>563</v>
      </c>
      <c r="K31" s="208">
        <v>0</v>
      </c>
      <c r="L31" s="208">
        <v>0</v>
      </c>
      <c r="M31" s="208">
        <v>0</v>
      </c>
      <c r="N31" s="208">
        <v>0</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10875</v>
      </c>
      <c r="BE31" s="208">
        <v>11018</v>
      </c>
      <c r="BF31" s="208">
        <v>11102</v>
      </c>
      <c r="BG31" s="208">
        <v>11231</v>
      </c>
      <c r="BH31" s="208">
        <v>11384</v>
      </c>
      <c r="BI31" s="208">
        <v>11492</v>
      </c>
      <c r="BJ31" s="208">
        <v>11617</v>
      </c>
      <c r="BK31" s="208">
        <v>11837</v>
      </c>
      <c r="BL31" s="208">
        <v>12053</v>
      </c>
      <c r="BM31" s="208">
        <v>12285</v>
      </c>
      <c r="BN31" s="208">
        <v>12460</v>
      </c>
      <c r="BO31" s="208">
        <v>12556</v>
      </c>
      <c r="BP31" s="208">
        <v>12737</v>
      </c>
      <c r="BQ31" s="208">
        <v>12814</v>
      </c>
      <c r="BR31" s="208">
        <v>12887</v>
      </c>
      <c r="BS31" s="208">
        <v>12890</v>
      </c>
      <c r="BT31" s="208">
        <v>12866</v>
      </c>
      <c r="BU31" s="208">
        <v>12350</v>
      </c>
      <c r="BV31" s="208">
        <v>11876</v>
      </c>
      <c r="BW31" s="208">
        <v>11404</v>
      </c>
      <c r="BX31" s="209">
        <v>10928</v>
      </c>
      <c r="BY31" s="209">
        <v>10458</v>
      </c>
      <c r="BZ31" s="210">
        <v>9988</v>
      </c>
    </row>
    <row r="32" spans="1:78" x14ac:dyDescent="0.2">
      <c r="B32" s="263" t="s">
        <v>271</v>
      </c>
      <c r="K32" s="208">
        <v>0</v>
      </c>
      <c r="L32" s="208">
        <v>0</v>
      </c>
      <c r="M32" s="208">
        <v>0</v>
      </c>
      <c r="N32" s="208">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8670</v>
      </c>
      <c r="BE32" s="208">
        <v>8834</v>
      </c>
      <c r="BF32" s="208">
        <v>8961</v>
      </c>
      <c r="BG32" s="208">
        <v>9117</v>
      </c>
      <c r="BH32" s="208">
        <v>9296</v>
      </c>
      <c r="BI32" s="208">
        <v>9439</v>
      </c>
      <c r="BJ32" s="208">
        <v>9594</v>
      </c>
      <c r="BK32" s="208">
        <v>9842</v>
      </c>
      <c r="BL32" s="208">
        <v>10087</v>
      </c>
      <c r="BM32" s="208">
        <v>10358</v>
      </c>
      <c r="BN32" s="208">
        <v>10563</v>
      </c>
      <c r="BO32" s="208">
        <v>10702</v>
      </c>
      <c r="BP32" s="208">
        <v>10874</v>
      </c>
      <c r="BQ32" s="208">
        <v>10984</v>
      </c>
      <c r="BR32" s="208">
        <v>11096</v>
      </c>
      <c r="BS32" s="208">
        <v>11145</v>
      </c>
      <c r="BT32" s="208">
        <v>11155</v>
      </c>
      <c r="BU32" s="208">
        <v>10748</v>
      </c>
      <c r="BV32" s="208">
        <v>10368</v>
      </c>
      <c r="BW32" s="208">
        <v>9990</v>
      </c>
      <c r="BX32" s="209">
        <v>9610</v>
      </c>
      <c r="BY32" s="209">
        <v>9233</v>
      </c>
      <c r="BZ32" s="210">
        <v>8849</v>
      </c>
    </row>
    <row r="33" spans="1:78" x14ac:dyDescent="0.2">
      <c r="B33" s="263" t="s">
        <v>564</v>
      </c>
      <c r="BJ33" s="208">
        <v>8</v>
      </c>
      <c r="BK33" s="208">
        <v>24</v>
      </c>
      <c r="BL33" s="208">
        <v>46</v>
      </c>
      <c r="BM33" s="208">
        <v>58</v>
      </c>
      <c r="BN33" s="208">
        <v>66</v>
      </c>
      <c r="BO33" s="208">
        <v>59</v>
      </c>
      <c r="BP33" s="208">
        <v>56</v>
      </c>
      <c r="BQ33" s="208">
        <v>56</v>
      </c>
      <c r="BR33" s="208">
        <v>50</v>
      </c>
      <c r="BS33" s="208">
        <v>47</v>
      </c>
      <c r="BT33" s="208">
        <v>49</v>
      </c>
      <c r="BU33" s="208">
        <v>44</v>
      </c>
      <c r="BV33" s="208">
        <v>30</v>
      </c>
      <c r="BW33" s="208">
        <v>20</v>
      </c>
      <c r="BX33" s="209">
        <v>14</v>
      </c>
      <c r="BY33" s="209">
        <v>10</v>
      </c>
      <c r="BZ33" s="210">
        <v>6</v>
      </c>
    </row>
    <row r="34" spans="1:78" x14ac:dyDescent="0.2">
      <c r="A34" s="305"/>
      <c r="B34" s="263" t="s">
        <v>565</v>
      </c>
      <c r="K34" s="208">
        <v>0</v>
      </c>
      <c r="L34" s="208">
        <v>0</v>
      </c>
      <c r="M34" s="208">
        <v>0</v>
      </c>
      <c r="N34" s="208">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80</v>
      </c>
      <c r="AJ34" s="208">
        <v>276</v>
      </c>
      <c r="AK34" s="208">
        <v>476</v>
      </c>
      <c r="AL34" s="208">
        <v>658</v>
      </c>
      <c r="AM34" s="208">
        <v>882</v>
      </c>
      <c r="AN34" s="208">
        <v>1009</v>
      </c>
      <c r="AO34" s="208">
        <v>1434</v>
      </c>
      <c r="AP34" s="208">
        <v>1786</v>
      </c>
      <c r="AQ34" s="208">
        <v>2077</v>
      </c>
      <c r="AR34" s="208">
        <v>2382</v>
      </c>
      <c r="AS34" s="208">
        <v>2515</v>
      </c>
      <c r="AT34" s="208">
        <v>3044</v>
      </c>
      <c r="AU34" s="208">
        <v>3349</v>
      </c>
      <c r="AV34" s="208">
        <v>3642</v>
      </c>
      <c r="AW34" s="208">
        <v>3925</v>
      </c>
      <c r="AX34" s="208">
        <v>4219</v>
      </c>
      <c r="AY34" s="208">
        <v>4552</v>
      </c>
      <c r="AZ34" s="208">
        <v>4927</v>
      </c>
      <c r="BA34" s="208">
        <v>5280</v>
      </c>
      <c r="BB34" s="208">
        <v>5615</v>
      </c>
      <c r="BC34" s="208">
        <v>5947</v>
      </c>
      <c r="BD34" s="208">
        <v>6276</v>
      </c>
      <c r="BE34" s="208">
        <v>6589</v>
      </c>
      <c r="BF34" s="208">
        <v>6851</v>
      </c>
      <c r="BG34" s="208">
        <v>7122</v>
      </c>
      <c r="BH34" s="208">
        <v>7425</v>
      </c>
      <c r="BI34" s="208">
        <v>7700</v>
      </c>
      <c r="BJ34" s="208">
        <v>7963</v>
      </c>
      <c r="BK34" s="208">
        <v>8324</v>
      </c>
      <c r="BL34" s="208">
        <v>8673</v>
      </c>
      <c r="BM34" s="208">
        <v>9052</v>
      </c>
      <c r="BN34" s="208">
        <v>9320</v>
      </c>
      <c r="BO34" s="208">
        <v>9549</v>
      </c>
      <c r="BP34" s="208">
        <v>9848</v>
      </c>
      <c r="BQ34" s="208">
        <v>10021</v>
      </c>
      <c r="BR34" s="208">
        <v>10207</v>
      </c>
      <c r="BS34" s="208">
        <v>10335</v>
      </c>
      <c r="BT34" s="208">
        <v>10400</v>
      </c>
      <c r="BU34" s="208">
        <v>10038</v>
      </c>
      <c r="BV34" s="208">
        <v>9716</v>
      </c>
      <c r="BW34" s="208">
        <v>9384</v>
      </c>
      <c r="BX34" s="209">
        <v>9049</v>
      </c>
      <c r="BY34" s="209">
        <v>8706</v>
      </c>
      <c r="BZ34" s="210">
        <v>8361</v>
      </c>
    </row>
    <row r="35" spans="1:78" x14ac:dyDescent="0.2">
      <c r="A35" s="305"/>
      <c r="B35" s="263" t="s">
        <v>273</v>
      </c>
      <c r="BT35" s="208">
        <v>199</v>
      </c>
      <c r="BU35" s="208">
        <v>601</v>
      </c>
      <c r="BV35" s="208">
        <v>980</v>
      </c>
      <c r="BW35" s="208">
        <v>1292</v>
      </c>
      <c r="BX35" s="209">
        <v>1674</v>
      </c>
      <c r="BY35" s="209">
        <v>2302</v>
      </c>
      <c r="BZ35" s="210">
        <v>2964</v>
      </c>
    </row>
    <row r="36" spans="1:78" x14ac:dyDescent="0.2">
      <c r="A36" s="305"/>
      <c r="B36" s="263" t="s">
        <v>274</v>
      </c>
      <c r="BT36" s="208">
        <v>60</v>
      </c>
      <c r="BU36" s="208">
        <v>180</v>
      </c>
      <c r="BV36" s="208">
        <v>294</v>
      </c>
      <c r="BW36" s="208">
        <v>376</v>
      </c>
      <c r="BX36" s="209">
        <v>463</v>
      </c>
      <c r="BY36" s="209">
        <v>605</v>
      </c>
      <c r="BZ36" s="210">
        <v>752</v>
      </c>
    </row>
    <row r="37" spans="1:78" x14ac:dyDescent="0.2">
      <c r="A37" s="305"/>
      <c r="B37" s="520" t="s">
        <v>571</v>
      </c>
      <c r="K37" s="208">
        <v>0</v>
      </c>
      <c r="L37" s="208">
        <v>0</v>
      </c>
      <c r="M37" s="208">
        <v>0</v>
      </c>
      <c r="N37" s="208">
        <v>0</v>
      </c>
      <c r="O37" s="208">
        <v>0</v>
      </c>
      <c r="P37" s="208">
        <v>0</v>
      </c>
      <c r="Q37" s="208">
        <v>0</v>
      </c>
      <c r="R37" s="208">
        <v>0</v>
      </c>
      <c r="S37" s="208">
        <v>0</v>
      </c>
      <c r="T37" s="208">
        <v>0</v>
      </c>
      <c r="U37" s="208">
        <v>0</v>
      </c>
      <c r="V37" s="208">
        <v>0</v>
      </c>
      <c r="W37" s="208">
        <v>0</v>
      </c>
      <c r="X37" s="208">
        <v>0</v>
      </c>
      <c r="Y37" s="208">
        <v>0</v>
      </c>
      <c r="Z37" s="208">
        <v>0</v>
      </c>
      <c r="AA37" s="208">
        <v>130</v>
      </c>
      <c r="AB37" s="208">
        <v>123</v>
      </c>
      <c r="AC37" s="208">
        <v>110</v>
      </c>
      <c r="AD37" s="208">
        <v>98</v>
      </c>
      <c r="AE37" s="208">
        <v>93</v>
      </c>
      <c r="AF37" s="208">
        <v>79</v>
      </c>
      <c r="AG37" s="208">
        <v>72</v>
      </c>
      <c r="AH37" s="208">
        <v>63</v>
      </c>
      <c r="AI37" s="208">
        <v>55</v>
      </c>
      <c r="AJ37" s="208">
        <v>51</v>
      </c>
      <c r="AK37" s="208">
        <v>46</v>
      </c>
      <c r="AL37" s="208">
        <v>43</v>
      </c>
      <c r="AM37" s="208">
        <v>40</v>
      </c>
      <c r="AN37" s="208">
        <v>39</v>
      </c>
      <c r="AO37" s="208">
        <v>36</v>
      </c>
      <c r="AP37" s="208">
        <v>38</v>
      </c>
      <c r="AQ37" s="208">
        <v>37</v>
      </c>
      <c r="AR37" s="208">
        <v>36</v>
      </c>
      <c r="AS37" s="208">
        <v>35</v>
      </c>
      <c r="AT37" s="208">
        <v>32</v>
      </c>
      <c r="AU37" s="208">
        <v>31</v>
      </c>
      <c r="AV37" s="208">
        <v>29</v>
      </c>
      <c r="AW37" s="208">
        <v>28</v>
      </c>
      <c r="AX37" s="208">
        <v>27</v>
      </c>
      <c r="AY37" s="208">
        <v>28</v>
      </c>
      <c r="AZ37" s="208">
        <v>27</v>
      </c>
      <c r="BA37" s="208">
        <v>26</v>
      </c>
      <c r="BB37" s="208">
        <v>24</v>
      </c>
      <c r="BC37" s="208">
        <v>23</v>
      </c>
      <c r="BD37" s="208">
        <v>23</v>
      </c>
      <c r="BE37" s="208">
        <v>23</v>
      </c>
      <c r="BF37" s="208">
        <v>24</v>
      </c>
      <c r="BG37" s="208">
        <v>23</v>
      </c>
      <c r="BH37" s="208">
        <v>23</v>
      </c>
      <c r="BI37" s="208">
        <v>23</v>
      </c>
      <c r="BJ37" s="208">
        <v>23</v>
      </c>
      <c r="BK37" s="208">
        <v>25</v>
      </c>
      <c r="BL37" s="208">
        <v>26</v>
      </c>
      <c r="BM37" s="208">
        <v>28</v>
      </c>
      <c r="BN37" s="208">
        <v>29</v>
      </c>
      <c r="BO37" s="208">
        <v>33</v>
      </c>
      <c r="BP37" s="208">
        <v>35</v>
      </c>
      <c r="BQ37" s="208">
        <v>42</v>
      </c>
      <c r="BR37" s="208">
        <v>46</v>
      </c>
      <c r="BS37" s="208">
        <v>48</v>
      </c>
      <c r="BT37" s="208">
        <v>52</v>
      </c>
      <c r="BU37" s="208">
        <v>49</v>
      </c>
      <c r="BV37" s="208">
        <v>52</v>
      </c>
      <c r="BW37" s="208">
        <v>54</v>
      </c>
      <c r="BX37" s="209">
        <v>56</v>
      </c>
      <c r="BY37" s="209">
        <v>59</v>
      </c>
      <c r="BZ37" s="210">
        <v>61</v>
      </c>
    </row>
    <row r="38" spans="1:78" ht="26.25" customHeight="1" x14ac:dyDescent="0.2">
      <c r="A38" s="305"/>
      <c r="B38" s="520" t="s">
        <v>567</v>
      </c>
      <c r="K38" s="208">
        <v>0</v>
      </c>
      <c r="L38" s="208">
        <v>0</v>
      </c>
      <c r="M38" s="208">
        <v>0</v>
      </c>
      <c r="N38" s="208">
        <v>0</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0</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721</v>
      </c>
      <c r="AZ38" s="208">
        <v>752</v>
      </c>
      <c r="BA38" s="208">
        <v>781</v>
      </c>
      <c r="BB38" s="208">
        <v>805</v>
      </c>
      <c r="BC38" s="208">
        <v>833</v>
      </c>
      <c r="BD38" s="208">
        <v>864</v>
      </c>
      <c r="BE38" s="208">
        <v>889</v>
      </c>
      <c r="BF38" s="208">
        <v>923</v>
      </c>
      <c r="BG38" s="208">
        <v>957</v>
      </c>
      <c r="BH38" s="208">
        <v>991</v>
      </c>
      <c r="BI38" s="208">
        <v>1015</v>
      </c>
      <c r="BJ38" s="208">
        <v>1046</v>
      </c>
      <c r="BK38" s="208">
        <v>1079</v>
      </c>
      <c r="BL38" s="208">
        <v>1109</v>
      </c>
      <c r="BM38" s="208">
        <v>1139</v>
      </c>
      <c r="BN38" s="208">
        <v>1165</v>
      </c>
      <c r="BO38" s="208">
        <v>1180</v>
      </c>
      <c r="BP38" s="208">
        <v>1195</v>
      </c>
      <c r="BQ38" s="208">
        <v>1209</v>
      </c>
      <c r="BR38" s="208">
        <v>1219</v>
      </c>
      <c r="BS38" s="208">
        <v>1219</v>
      </c>
      <c r="BT38" s="208">
        <v>1216</v>
      </c>
      <c r="BU38" s="208">
        <v>1219</v>
      </c>
      <c r="BV38" s="208">
        <v>1209</v>
      </c>
      <c r="BW38" s="208">
        <v>1194</v>
      </c>
      <c r="BX38" s="209">
        <v>1183</v>
      </c>
      <c r="BY38" s="209">
        <v>1187</v>
      </c>
      <c r="BZ38" s="210">
        <v>1194</v>
      </c>
    </row>
    <row r="39" spans="1:78" ht="15.75" customHeight="1" thickBot="1" x14ac:dyDescent="0.25">
      <c r="A39" s="344"/>
      <c r="B39" s="345"/>
      <c r="C39" s="344"/>
      <c r="D39" s="516"/>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24"/>
      <c r="BX39" s="524"/>
      <c r="BY39" s="524"/>
      <c r="BZ39" s="52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40"/>
  <sheetViews>
    <sheetView zoomScale="85" zoomScaleNormal="85" workbookViewId="0">
      <pane xSplit="3" ySplit="4" topLeftCell="X5" activePane="bottomRight" state="frozen"/>
      <selection activeCell="A2" sqref="A2"/>
      <selection pane="topRight" activeCell="A2" sqref="A2"/>
      <selection pane="bottomLeft" activeCell="A2" sqref="A2"/>
      <selection pane="bottomRight" activeCell="C1" sqref="C1"/>
    </sheetView>
  </sheetViews>
  <sheetFormatPr defaultColWidth="9.140625" defaultRowHeight="15" x14ac:dyDescent="0.2"/>
  <cols>
    <col min="1" max="1" width="23.140625" style="45" bestFit="1" customWidth="1"/>
    <col min="2" max="2" width="75.7109375" style="45" customWidth="1"/>
    <col min="3" max="3" width="25.7109375" style="45" customWidth="1"/>
    <col min="4" max="29" width="12.7109375" style="45" customWidth="1"/>
    <col min="30" max="31" width="12.85546875" style="45" customWidth="1"/>
    <col min="32" max="16384" width="9.140625" style="45"/>
  </cols>
  <sheetData>
    <row r="1" spans="1:31" s="40" customFormat="1" ht="25.15" customHeight="1" thickBot="1" x14ac:dyDescent="0.25">
      <c r="A1" s="37" t="s">
        <v>40</v>
      </c>
      <c r="B1" s="38" t="s">
        <v>76</v>
      </c>
      <c r="C1" s="37"/>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row>
    <row r="2" spans="1:31" ht="33" customHeight="1" x14ac:dyDescent="0.25">
      <c r="A2" s="41" t="s">
        <v>587</v>
      </c>
      <c r="B2" s="17" t="s">
        <v>77</v>
      </c>
      <c r="C2" s="42"/>
      <c r="D2" s="43" t="s">
        <v>588</v>
      </c>
      <c r="E2" s="43" t="s">
        <v>589</v>
      </c>
      <c r="F2" s="43" t="s">
        <v>590</v>
      </c>
      <c r="G2" s="43" t="s">
        <v>591</v>
      </c>
      <c r="H2" s="43" t="s">
        <v>592</v>
      </c>
      <c r="I2" s="43" t="s">
        <v>593</v>
      </c>
      <c r="J2" s="43" t="s">
        <v>594</v>
      </c>
      <c r="K2" s="43" t="s">
        <v>595</v>
      </c>
      <c r="L2" s="43" t="s">
        <v>596</v>
      </c>
      <c r="M2" s="43" t="s">
        <v>597</v>
      </c>
      <c r="N2" s="43" t="s">
        <v>598</v>
      </c>
      <c r="O2" s="43" t="s">
        <v>599</v>
      </c>
      <c r="P2" s="43" t="s">
        <v>600</v>
      </c>
      <c r="Q2" s="43" t="s">
        <v>601</v>
      </c>
      <c r="R2" s="43" t="s">
        <v>602</v>
      </c>
      <c r="S2" s="43" t="s">
        <v>603</v>
      </c>
      <c r="T2" s="43" t="s">
        <v>604</v>
      </c>
      <c r="U2" s="43" t="s">
        <v>605</v>
      </c>
      <c r="V2" s="43" t="s">
        <v>606</v>
      </c>
      <c r="W2" s="43" t="s">
        <v>607</v>
      </c>
      <c r="X2" s="43" t="s">
        <v>608</v>
      </c>
      <c r="Y2" s="43" t="s">
        <v>609</v>
      </c>
      <c r="Z2" s="43" t="s">
        <v>610</v>
      </c>
      <c r="AA2" s="43" t="s">
        <v>611</v>
      </c>
      <c r="AB2" s="43" t="s">
        <v>612</v>
      </c>
      <c r="AC2" s="43" t="s">
        <v>613</v>
      </c>
      <c r="AD2" s="43" t="s">
        <v>614</v>
      </c>
      <c r="AE2" s="44" t="s">
        <v>615</v>
      </c>
    </row>
    <row r="3" spans="1:31" s="50" customFormat="1" ht="15.75" x14ac:dyDescent="0.25">
      <c r="A3" s="46">
        <v>2017</v>
      </c>
      <c r="B3" s="20" t="s">
        <v>78</v>
      </c>
      <c r="C3" s="47"/>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617</v>
      </c>
      <c r="AA3" s="48" t="s">
        <v>617</v>
      </c>
      <c r="AB3" s="48" t="s">
        <v>617</v>
      </c>
      <c r="AC3" s="48" t="s">
        <v>617</v>
      </c>
      <c r="AD3" s="48" t="s">
        <v>617</v>
      </c>
      <c r="AE3" s="49" t="s">
        <v>617</v>
      </c>
    </row>
    <row r="4" spans="1:31" ht="15.75" x14ac:dyDescent="0.2">
      <c r="A4" s="51"/>
      <c r="B4" s="20" t="s">
        <v>79</v>
      </c>
      <c r="C4" s="52"/>
      <c r="D4" s="53"/>
      <c r="E4" s="53"/>
      <c r="F4" s="53"/>
      <c r="G4" s="53"/>
      <c r="H4" s="53"/>
      <c r="I4" s="53"/>
      <c r="J4" s="53"/>
      <c r="K4" s="53"/>
      <c r="L4" s="53"/>
      <c r="M4" s="53"/>
      <c r="N4" s="53"/>
      <c r="O4" s="53"/>
      <c r="P4" s="53"/>
      <c r="Q4" s="53"/>
      <c r="R4" s="53"/>
      <c r="S4" s="53"/>
      <c r="T4" s="53"/>
      <c r="U4" s="53"/>
      <c r="V4" s="53"/>
      <c r="W4" s="53"/>
      <c r="X4" s="53"/>
      <c r="Y4" s="54"/>
      <c r="Z4" s="54"/>
      <c r="AA4" s="54"/>
      <c r="AB4" s="54"/>
      <c r="AC4" s="54"/>
      <c r="AD4" s="54"/>
      <c r="AE4" s="55"/>
    </row>
    <row r="5" spans="1:31" ht="39" customHeight="1" x14ac:dyDescent="0.25">
      <c r="A5" s="56"/>
      <c r="B5" s="57" t="s">
        <v>80</v>
      </c>
      <c r="C5" s="52"/>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5"/>
    </row>
    <row r="6" spans="1:31" ht="15.75" x14ac:dyDescent="0.25">
      <c r="A6" s="56"/>
      <c r="B6" s="58" t="s">
        <v>81</v>
      </c>
      <c r="C6" s="52"/>
      <c r="D6" s="59"/>
      <c r="E6" s="60">
        <f>SUM(E7:E13)</f>
        <v>51.622084040333228</v>
      </c>
      <c r="F6" s="60">
        <f t="shared" ref="F6:AC6" si="0">SUM(F7:F13)</f>
        <v>50.009977125794919</v>
      </c>
      <c r="G6" s="60">
        <f t="shared" si="0"/>
        <v>50.98984533457768</v>
      </c>
      <c r="H6" s="60">
        <f t="shared" si="0"/>
        <v>53.972551807672602</v>
      </c>
      <c r="I6" s="60">
        <f t="shared" si="0"/>
        <v>58.659853022719595</v>
      </c>
      <c r="J6" s="60">
        <f t="shared" si="0"/>
        <v>62.48273957275827</v>
      </c>
      <c r="K6" s="60">
        <f t="shared" si="0"/>
        <v>66.353037642187914</v>
      </c>
      <c r="L6" s="60">
        <f t="shared" si="0"/>
        <v>75.860724302646474</v>
      </c>
      <c r="M6" s="60">
        <f t="shared" si="0"/>
        <v>82.067054541575217</v>
      </c>
      <c r="N6" s="60">
        <f t="shared" si="0"/>
        <v>85.735102108335752</v>
      </c>
      <c r="O6" s="60">
        <f t="shared" si="0"/>
        <v>87.964124233385704</v>
      </c>
      <c r="P6" s="60">
        <f t="shared" si="0"/>
        <v>92.968407419709152</v>
      </c>
      <c r="Q6" s="60">
        <f t="shared" si="0"/>
        <v>102.21952500021142</v>
      </c>
      <c r="R6" s="60">
        <f t="shared" si="0"/>
        <v>110.11518095774294</v>
      </c>
      <c r="S6" s="60">
        <f t="shared" si="0"/>
        <v>113.74570530055351</v>
      </c>
      <c r="T6" s="60">
        <f t="shared" si="0"/>
        <v>115.12790591792822</v>
      </c>
      <c r="U6" s="60">
        <f t="shared" si="0"/>
        <v>116.60660043385201</v>
      </c>
      <c r="V6" s="60">
        <f t="shared" si="0"/>
        <v>116.13745279007941</v>
      </c>
      <c r="W6" s="60">
        <f t="shared" si="0"/>
        <v>119.11592371224091</v>
      </c>
      <c r="X6" s="60">
        <f t="shared" si="0"/>
        <v>119.89725077629005</v>
      </c>
      <c r="Y6" s="60">
        <f t="shared" si="0"/>
        <v>118.86645522411099</v>
      </c>
      <c r="Z6" s="60">
        <f t="shared" si="0"/>
        <v>119.20026966953634</v>
      </c>
      <c r="AA6" s="60">
        <f t="shared" si="0"/>
        <v>120.91316708313609</v>
      </c>
      <c r="AB6" s="60">
        <f t="shared" si="0"/>
        <v>121.99954074769015</v>
      </c>
      <c r="AC6" s="60">
        <f t="shared" si="0"/>
        <v>123.92482941118678</v>
      </c>
      <c r="AD6" s="60">
        <f>SUM(AD7:AD13)</f>
        <v>127.03614102022127</v>
      </c>
      <c r="AE6" s="61">
        <f>SUM(AE7:AE13)</f>
        <v>130.1957903153922</v>
      </c>
    </row>
    <row r="7" spans="1:31" x14ac:dyDescent="0.2">
      <c r="A7" s="56"/>
      <c r="B7" s="62" t="s">
        <v>82</v>
      </c>
      <c r="C7" s="52"/>
      <c r="D7" s="59"/>
      <c r="E7" s="59">
        <v>49.522258040333227</v>
      </c>
      <c r="F7" s="59">
        <v>47.94075612579492</v>
      </c>
      <c r="G7" s="59">
        <v>48.817721334577683</v>
      </c>
      <c r="H7" s="59">
        <v>50.5854988076726</v>
      </c>
      <c r="I7" s="59">
        <v>51.883424022719595</v>
      </c>
      <c r="J7" s="59">
        <v>54.365118981839004</v>
      </c>
      <c r="K7" s="59">
        <v>57.195018619281669</v>
      </c>
      <c r="L7" s="59">
        <v>50.662741000452883</v>
      </c>
      <c r="M7" s="59">
        <v>54.10067754659589</v>
      </c>
      <c r="N7" s="59">
        <v>55.674895839882012</v>
      </c>
      <c r="O7" s="59">
        <v>56.361967095488751</v>
      </c>
      <c r="P7" s="59">
        <v>59.499337920416103</v>
      </c>
      <c r="Q7" s="59">
        <v>63.782191828598116</v>
      </c>
      <c r="R7" s="59">
        <v>67.233481378878622</v>
      </c>
      <c r="S7" s="59">
        <v>69.259449255491134</v>
      </c>
      <c r="T7" s="59">
        <v>69.964226882307997</v>
      </c>
      <c r="U7" s="59">
        <v>71.417663478022078</v>
      </c>
      <c r="V7" s="59">
        <v>71.767201772029836</v>
      </c>
      <c r="W7" s="59">
        <v>74.445109712650194</v>
      </c>
      <c r="X7" s="59">
        <v>76.188497619334655</v>
      </c>
      <c r="Y7" s="59">
        <v>76.260841282174098</v>
      </c>
      <c r="Z7" s="59">
        <v>77.849082852675281</v>
      </c>
      <c r="AA7" s="59">
        <v>78.754818480353279</v>
      </c>
      <c r="AB7" s="59">
        <v>79.786297067726025</v>
      </c>
      <c r="AC7" s="59">
        <v>80.791089351617885</v>
      </c>
      <c r="AD7" s="59">
        <v>83.075217108778602</v>
      </c>
      <c r="AE7" s="63">
        <v>85.482115143261908</v>
      </c>
    </row>
    <row r="8" spans="1:31" ht="15.75" x14ac:dyDescent="0.25">
      <c r="A8" s="56"/>
      <c r="B8" s="62" t="s">
        <v>83</v>
      </c>
      <c r="C8" s="52"/>
      <c r="D8" s="64"/>
      <c r="E8" s="65">
        <v>2.0998259999999993</v>
      </c>
      <c r="F8" s="65">
        <v>2.0692210000000011</v>
      </c>
      <c r="G8" s="65">
        <v>2.1721239999999997</v>
      </c>
      <c r="H8" s="65">
        <v>2.2900530000000003</v>
      </c>
      <c r="I8" s="65">
        <v>2.3074289999999991</v>
      </c>
      <c r="J8" s="65">
        <v>2.4446205909192615</v>
      </c>
      <c r="K8" s="65">
        <v>2.5100190229062487</v>
      </c>
      <c r="L8" s="65">
        <v>2.3129833021935946</v>
      </c>
      <c r="M8" s="65">
        <v>2.4395769949793151</v>
      </c>
      <c r="N8" s="65">
        <v>2.4642882684537462</v>
      </c>
      <c r="O8" s="65">
        <v>2.4994651378969461</v>
      </c>
      <c r="P8" s="65">
        <v>2.5812694992930538</v>
      </c>
      <c r="Q8" s="65">
        <v>2.7356939902229587</v>
      </c>
      <c r="R8" s="65">
        <v>2.8884295788643231</v>
      </c>
      <c r="S8" s="65">
        <v>2.9448395410833914</v>
      </c>
      <c r="T8" s="65">
        <v>2.9857251693702178</v>
      </c>
      <c r="U8" s="65">
        <v>3.0934481784299397</v>
      </c>
      <c r="V8" s="65">
        <v>3.1585510180495651</v>
      </c>
      <c r="W8" s="65">
        <v>3.2808139995907384</v>
      </c>
      <c r="X8" s="65">
        <v>3.383444008815391</v>
      </c>
      <c r="Y8" s="65">
        <v>3.3996572943268908</v>
      </c>
      <c r="Z8" s="65">
        <v>3.475959</v>
      </c>
      <c r="AA8" s="65">
        <v>3.5079455850000003</v>
      </c>
      <c r="AB8" s="65">
        <v>3.7354047550000002</v>
      </c>
      <c r="AC8" s="65">
        <v>3.8827452500000001</v>
      </c>
      <c r="AD8" s="65">
        <v>3.9567985649999997</v>
      </c>
      <c r="AE8" s="66">
        <v>4.0108874200000004</v>
      </c>
    </row>
    <row r="9" spans="1:31" ht="15.75" customHeight="1" x14ac:dyDescent="0.2">
      <c r="A9" s="70"/>
      <c r="B9" s="62" t="s">
        <v>84</v>
      </c>
      <c r="C9" s="52"/>
      <c r="D9" s="59"/>
      <c r="E9" s="59">
        <f>'Non-DWP welfare'!AZ41/1000+'Non-DWP welfare'!AZ42/1000</f>
        <v>0</v>
      </c>
      <c r="F9" s="59">
        <f>'Non-DWP welfare'!BA41/1000+'Non-DWP welfare'!BA42/1000</f>
        <v>0</v>
      </c>
      <c r="G9" s="59">
        <f>'Non-DWP welfare'!BB41/1000+'Non-DWP welfare'!BB42/1000</f>
        <v>0</v>
      </c>
      <c r="H9" s="59">
        <f>'Non-DWP welfare'!BC41/1000+'Non-DWP welfare'!BC42/1000</f>
        <v>1.097</v>
      </c>
      <c r="I9" s="59">
        <f>'Non-DWP welfare'!BD41/1000+'Non-DWP welfare'!BD42/1000</f>
        <v>4.4690000000000003</v>
      </c>
      <c r="J9" s="59">
        <f>'Non-DWP welfare'!BE41/1000+'Non-DWP welfare'!BE42/1000</f>
        <v>5.673</v>
      </c>
      <c r="K9" s="59">
        <f>'Non-DWP welfare'!BF41/1000+'Non-DWP welfare'!BF42/1000</f>
        <v>6.6479999999999997</v>
      </c>
      <c r="L9" s="59">
        <f>'Non-DWP welfare'!BG41/1000+'Non-DWP welfare'!BG42/1000</f>
        <v>13.440000000000001</v>
      </c>
      <c r="M9" s="59">
        <f>'Non-DWP welfare'!BH41/1000+'Non-DWP welfare'!BH42/1000</f>
        <v>15.896000000000001</v>
      </c>
      <c r="N9" s="59">
        <f>'Non-DWP welfare'!BI41/1000+'Non-DWP welfare'!BI42/1000</f>
        <v>17.332000000000001</v>
      </c>
      <c r="O9" s="59">
        <f>'Non-DWP welfare'!BJ41/1000+'Non-DWP welfare'!BJ42/1000</f>
        <v>18.684000000000001</v>
      </c>
      <c r="P9" s="59">
        <f>'Non-DWP welfare'!BK41/1000+'Non-DWP welfare'!BK42/1000</f>
        <v>20.03</v>
      </c>
      <c r="Q9" s="59">
        <f>'Non-DWP welfare'!BL41/1000+'Non-DWP welfare'!BL42/1000</f>
        <v>24.099162181390334</v>
      </c>
      <c r="R9" s="59">
        <f>'Non-DWP welfare'!BM41/1000+'Non-DWP welfare'!BM42/1000</f>
        <v>27.600999999999999</v>
      </c>
      <c r="S9" s="59">
        <f>'Non-DWP welfare'!BN41/1000+'Non-DWP welfare'!BN42/1000</f>
        <v>28.879493928319999</v>
      </c>
      <c r="T9" s="59">
        <f>'Non-DWP welfare'!BO41/1000+'Non-DWP welfare'!BO42/1000</f>
        <v>29.830088114479999</v>
      </c>
      <c r="U9" s="59">
        <f>'Non-DWP welfare'!BP41/1000+'Non-DWP welfare'!BP42/1000</f>
        <v>29.887844814499999</v>
      </c>
      <c r="V9" s="59">
        <f>'Non-DWP welfare'!BQ41/1000+'Non-DWP welfare'!BQ42/1000</f>
        <v>29.71</v>
      </c>
      <c r="W9" s="59">
        <f>'Non-DWP welfare'!BR41/1000+'Non-DWP welfare'!BR42/1000</f>
        <v>29.731999999999999</v>
      </c>
      <c r="X9" s="59">
        <f>'Non-DWP welfare'!BS41/1000+'Non-DWP welfare'!BS42/1000</f>
        <v>28.53890914814</v>
      </c>
      <c r="Y9" s="59">
        <f>'Non-DWP welfare'!BT41/1000+'Non-DWP welfare'!BT42/1000</f>
        <v>27.428956647610001</v>
      </c>
      <c r="Z9" s="59">
        <f>'Non-DWP welfare'!BU41/1000+'Non-DWP welfare'!BU42/1000</f>
        <v>26.10490590000401</v>
      </c>
      <c r="AA9" s="59">
        <f>'Non-DWP welfare'!BV41/1000+'Non-DWP welfare'!BV42/1000</f>
        <v>26.640438986753942</v>
      </c>
      <c r="AB9" s="59">
        <f>'Non-DWP welfare'!BW41/1000+'Non-DWP welfare'!BW42/1000</f>
        <v>26.17838240606525</v>
      </c>
      <c r="AC9" s="59">
        <f>'Non-DWP welfare'!BX41/1000+'Non-DWP welfare'!BX42/1000</f>
        <v>26.591567327324199</v>
      </c>
      <c r="AD9" s="59">
        <f>'Non-DWP welfare'!BY41/1000+'Non-DWP welfare'!BY42/1000</f>
        <v>27.004679688123272</v>
      </c>
      <c r="AE9" s="63">
        <f>'Non-DWP welfare'!BZ41/1000+'Non-DWP welfare'!BZ42/1000</f>
        <v>27.310718703166625</v>
      </c>
    </row>
    <row r="10" spans="1:31" ht="15.75" customHeight="1" x14ac:dyDescent="0.2">
      <c r="A10" s="70"/>
      <c r="B10" s="62" t="s">
        <v>85</v>
      </c>
      <c r="C10" s="52"/>
      <c r="D10" s="59"/>
      <c r="E10" s="59">
        <f>'Non-DWP welfare'!AZ45/1000</f>
        <v>0</v>
      </c>
      <c r="F10" s="59">
        <f>'Non-DWP welfare'!BA45/1000</f>
        <v>0</v>
      </c>
      <c r="G10" s="59">
        <f>'Non-DWP welfare'!BB45/1000</f>
        <v>0</v>
      </c>
      <c r="H10" s="59">
        <f>'Non-DWP welfare'!BC45/1000</f>
        <v>0</v>
      </c>
      <c r="I10" s="59">
        <f>'Non-DWP welfare'!BD45/1000</f>
        <v>0</v>
      </c>
      <c r="J10" s="59">
        <f>'Non-DWP welfare'!BE45/1000</f>
        <v>0</v>
      </c>
      <c r="K10" s="59">
        <f>'Non-DWP welfare'!BF45/1000</f>
        <v>0</v>
      </c>
      <c r="L10" s="59">
        <f>'Non-DWP welfare'!BG45/1000</f>
        <v>9.4250000000000007</v>
      </c>
      <c r="M10" s="59">
        <f>'Non-DWP welfare'!BH45/1000</f>
        <v>9.593</v>
      </c>
      <c r="N10" s="59">
        <f>'Non-DWP welfare'!BI45/1000</f>
        <v>9.77</v>
      </c>
      <c r="O10" s="59">
        <f>'Non-DWP welfare'!BJ45/1000</f>
        <v>10.156000000000001</v>
      </c>
      <c r="P10" s="59">
        <f>'Non-DWP welfare'!BK45/1000</f>
        <v>10.603</v>
      </c>
      <c r="Q10" s="59">
        <f>'Non-DWP welfare'!BL45/1000</f>
        <v>11.262</v>
      </c>
      <c r="R10" s="59">
        <f>'Non-DWP welfare'!BM45/1000</f>
        <v>11.824</v>
      </c>
      <c r="S10" s="59">
        <f>'Non-DWP welfare'!BN45/1000</f>
        <v>12.159883575658979</v>
      </c>
      <c r="T10" s="59">
        <f>'Non-DWP welfare'!BO45/1000</f>
        <v>12.17729075177</v>
      </c>
      <c r="U10" s="59">
        <f>'Non-DWP welfare'!BP45/1000</f>
        <v>12.1673369629</v>
      </c>
      <c r="V10" s="59">
        <f>'Non-DWP welfare'!BQ45/1000</f>
        <v>11.438000000000001</v>
      </c>
      <c r="W10" s="59">
        <f>'Non-DWP welfare'!BR45/1000</f>
        <v>11.582000000000001</v>
      </c>
      <c r="X10" s="59">
        <f>'Non-DWP welfare'!BS45/1000</f>
        <v>11.680999999999999</v>
      </c>
      <c r="Y10" s="59">
        <f>'Non-DWP welfare'!BT45/1000</f>
        <v>11.64</v>
      </c>
      <c r="Z10" s="59">
        <f>'Non-DWP welfare'!BU45/1000</f>
        <v>11.589187116095019</v>
      </c>
      <c r="AA10" s="59">
        <f>'Non-DWP welfare'!BV45/1000</f>
        <v>11.564455732561036</v>
      </c>
      <c r="AB10" s="59">
        <f>'Non-DWP welfare'!BW45/1000</f>
        <v>11.57883608180698</v>
      </c>
      <c r="AC10" s="59">
        <f>'Non-DWP welfare'!BX45/1000</f>
        <v>11.792314625942485</v>
      </c>
      <c r="AD10" s="59">
        <f>'Non-DWP welfare'!BY45/1000</f>
        <v>12.031315061936569</v>
      </c>
      <c r="AE10" s="63">
        <f>'Non-DWP welfare'!BZ45/1000</f>
        <v>12.271927155465159</v>
      </c>
    </row>
    <row r="11" spans="1:31" ht="15" customHeight="1" x14ac:dyDescent="0.2">
      <c r="A11" s="70"/>
      <c r="B11" s="62" t="s">
        <v>86</v>
      </c>
      <c r="C11" s="52"/>
      <c r="D11" s="59"/>
      <c r="E11" s="59">
        <f>'Non-DWP welfare'!AZ48/1000</f>
        <v>0</v>
      </c>
      <c r="F11" s="59">
        <f>'Non-DWP welfare'!BA48/1000</f>
        <v>0</v>
      </c>
      <c r="G11" s="59">
        <f>'Non-DWP welfare'!BB48/1000</f>
        <v>0</v>
      </c>
      <c r="H11" s="59">
        <f>'Non-DWP welfare'!BC48/1000</f>
        <v>0</v>
      </c>
      <c r="I11" s="59">
        <f>'Non-DWP welfare'!BD48/1000</f>
        <v>0</v>
      </c>
      <c r="J11" s="59">
        <f>'Non-DWP welfare'!BE48/1000</f>
        <v>0</v>
      </c>
      <c r="K11" s="59">
        <f>'Non-DWP welfare'!BF48/1000</f>
        <v>0</v>
      </c>
      <c r="L11" s="59">
        <f>'Non-DWP welfare'!BG48/1000</f>
        <v>0</v>
      </c>
      <c r="M11" s="59">
        <f>'Non-DWP welfare'!BH48/1000</f>
        <v>0</v>
      </c>
      <c r="N11" s="59">
        <f>'Non-DWP welfare'!BI48/1000</f>
        <v>0</v>
      </c>
      <c r="O11" s="59">
        <f>'Non-DWP welfare'!BJ48/1000</f>
        <v>0</v>
      </c>
      <c r="P11" s="59">
        <f>'Non-DWP welfare'!BK48/1000</f>
        <v>0</v>
      </c>
      <c r="Q11" s="59">
        <f>'Non-DWP welfare'!BL48/1000</f>
        <v>0</v>
      </c>
      <c r="R11" s="59">
        <f>'Non-DWP welfare'!BM48/1000</f>
        <v>0</v>
      </c>
      <c r="S11" s="59">
        <f>'Non-DWP welfare'!BN48/1000</f>
        <v>0</v>
      </c>
      <c r="T11" s="59">
        <f>'Non-DWP welfare'!BO48/1000</f>
        <v>0</v>
      </c>
      <c r="U11" s="59">
        <f>'Non-DWP welfare'!BP48/1000</f>
        <v>0</v>
      </c>
      <c r="V11" s="59">
        <f>'Non-DWP welfare'!BQ48/1000</f>
        <v>0</v>
      </c>
      <c r="W11" s="59">
        <f>'Non-DWP welfare'!BR48/1000</f>
        <v>0</v>
      </c>
      <c r="X11" s="59">
        <f>'Non-DWP welfare'!BS48/1000</f>
        <v>0</v>
      </c>
      <c r="Y11" s="59">
        <f>'Non-DWP welfare'!BT48/1000</f>
        <v>0</v>
      </c>
      <c r="Z11" s="59">
        <f>'Non-DWP welfare'!BU48/1000</f>
        <v>3.7034800762033485E-2</v>
      </c>
      <c r="AA11" s="59">
        <f>'Non-DWP welfare'!BV48/1000</f>
        <v>0.29720829846782143</v>
      </c>
      <c r="AB11" s="59">
        <f>'Non-DWP welfare'!BW48/1000</f>
        <v>0.5662204370918823</v>
      </c>
      <c r="AC11" s="59">
        <f>'Non-DWP welfare'!BX48/1000</f>
        <v>0.70871285630220826</v>
      </c>
      <c r="AD11" s="59">
        <f>'Non-DWP welfare'!BY48/1000</f>
        <v>0.80453059638281843</v>
      </c>
      <c r="AE11" s="63">
        <f>'Non-DWP welfare'!BZ48/1000</f>
        <v>0.95254189349850882</v>
      </c>
    </row>
    <row r="12" spans="1:31" ht="15" customHeight="1" x14ac:dyDescent="0.2">
      <c r="A12" s="70"/>
      <c r="B12" s="62" t="s">
        <v>87</v>
      </c>
      <c r="C12" s="52"/>
      <c r="D12" s="59"/>
      <c r="E12" s="59">
        <v>0</v>
      </c>
      <c r="F12" s="59">
        <v>0</v>
      </c>
      <c r="G12" s="59">
        <v>0</v>
      </c>
      <c r="H12" s="59">
        <v>0</v>
      </c>
      <c r="I12" s="59">
        <v>0</v>
      </c>
      <c r="J12" s="59">
        <v>0</v>
      </c>
      <c r="K12" s="59">
        <v>0</v>
      </c>
      <c r="L12" s="59">
        <v>0.02</v>
      </c>
      <c r="M12" s="59">
        <v>3.78E-2</v>
      </c>
      <c r="N12" s="59">
        <v>0.05</v>
      </c>
      <c r="O12" s="59">
        <v>6.692E-3</v>
      </c>
      <c r="P12" s="59">
        <v>4.2799999999999998E-2</v>
      </c>
      <c r="Q12" s="59">
        <v>4.4476999999999996E-2</v>
      </c>
      <c r="R12" s="59">
        <v>4.7670000000000004E-2</v>
      </c>
      <c r="S12" s="59">
        <v>5.7038999999999999E-2</v>
      </c>
      <c r="T12" s="59">
        <v>8.4574999999999997E-2</v>
      </c>
      <c r="U12" s="59">
        <v>4.0307000000000003E-2</v>
      </c>
      <c r="V12" s="59">
        <v>6.3699999999999993E-2</v>
      </c>
      <c r="W12" s="59">
        <v>7.5999999999999998E-2</v>
      </c>
      <c r="X12" s="59">
        <v>0.10539999999999999</v>
      </c>
      <c r="Y12" s="59">
        <v>0.13700000000000001</v>
      </c>
      <c r="Z12" s="59">
        <v>0.14410000000000001</v>
      </c>
      <c r="AA12" s="59">
        <v>0.14829999999999999</v>
      </c>
      <c r="AB12" s="59">
        <v>0.15439999999999998</v>
      </c>
      <c r="AC12" s="59">
        <v>0.15839999999999999</v>
      </c>
      <c r="AD12" s="59">
        <v>0.1636</v>
      </c>
      <c r="AE12" s="63">
        <v>0.1676</v>
      </c>
    </row>
    <row r="13" spans="1:31" ht="15" customHeight="1" x14ac:dyDescent="0.2">
      <c r="A13" s="67"/>
      <c r="B13" s="62" t="s">
        <v>88</v>
      </c>
      <c r="C13" s="52"/>
      <c r="D13" s="59"/>
      <c r="E13" s="59">
        <f>SUM('Non-DWP welfare'!AZ46:AZ47)/1000</f>
        <v>0</v>
      </c>
      <c r="F13" s="59">
        <f>SUM('Non-DWP welfare'!BA46:BA47)/1000</f>
        <v>0</v>
      </c>
      <c r="G13" s="59">
        <f>SUM('Non-DWP welfare'!BB46:BB47)/1000</f>
        <v>0</v>
      </c>
      <c r="H13" s="59">
        <f>SUM('Non-DWP welfare'!BC46:BC47)/1000</f>
        <v>0</v>
      </c>
      <c r="I13" s="59">
        <f>SUM('Non-DWP welfare'!BD46:BD47)/1000</f>
        <v>0</v>
      </c>
      <c r="J13" s="59">
        <f>SUM('Non-DWP welfare'!BE46:BE47)/1000</f>
        <v>0</v>
      </c>
      <c r="K13" s="59">
        <f>SUM('Non-DWP welfare'!BF46:BF47)/1000</f>
        <v>0</v>
      </c>
      <c r="L13" s="59">
        <f>SUM('Non-DWP welfare'!BG46:BG47)/1000</f>
        <v>0</v>
      </c>
      <c r="M13" s="59">
        <f>SUM('Non-DWP welfare'!BH46:BH47)/1000</f>
        <v>0</v>
      </c>
      <c r="N13" s="59">
        <f>SUM('Non-DWP welfare'!BI46:BI47)/1000</f>
        <v>0.44391799999999998</v>
      </c>
      <c r="O13" s="59">
        <f>SUM('Non-DWP welfare'!BJ46:BJ47)/1000</f>
        <v>0.25600000000000001</v>
      </c>
      <c r="P13" s="59">
        <f>SUM('Non-DWP welfare'!BK46:BK47)/1000</f>
        <v>0.21199999999999999</v>
      </c>
      <c r="Q13" s="59">
        <f>SUM('Non-DWP welfare'!BL46:BL47)/1000</f>
        <v>0.29599999999999999</v>
      </c>
      <c r="R13" s="59">
        <f>SUM('Non-DWP welfare'!BM46:BM47)/1000</f>
        <v>0.52060000000000006</v>
      </c>
      <c r="S13" s="59">
        <f>SUM('Non-DWP welfare'!BN46:BN47)/1000</f>
        <v>0.44500000000000001</v>
      </c>
      <c r="T13" s="59">
        <f>SUM('Non-DWP welfare'!BO46:BO47)/1000</f>
        <v>8.5999999999999993E-2</v>
      </c>
      <c r="U13" s="59">
        <f>SUM('Non-DWP welfare'!BP46:BP47)/1000</f>
        <v>0</v>
      </c>
      <c r="V13" s="59">
        <f>SUM('Non-DWP welfare'!BQ46:BQ47)/1000</f>
        <v>0</v>
      </c>
      <c r="W13" s="59">
        <f>SUM('Non-DWP welfare'!BR46:BR47)/1000</f>
        <v>0</v>
      </c>
      <c r="X13" s="59">
        <f>SUM('Non-DWP welfare'!BS46:BS47)/1000</f>
        <v>0</v>
      </c>
      <c r="Y13" s="68">
        <f>SUM('Non-DWP welfare'!BT46:BT47)/1000</f>
        <v>0</v>
      </c>
      <c r="Z13" s="68">
        <f>SUM('Non-DWP welfare'!BU46:BU47)/1000</f>
        <v>0</v>
      </c>
      <c r="AA13" s="68">
        <f>SUM('Non-DWP welfare'!BV46:BV47)/1000</f>
        <v>0</v>
      </c>
      <c r="AB13" s="68">
        <f>SUM('Non-DWP welfare'!BW46:BW47)/1000</f>
        <v>0</v>
      </c>
      <c r="AC13" s="68">
        <f>SUM('Non-DWP welfare'!BX46:BX47)/1000</f>
        <v>0</v>
      </c>
      <c r="AD13" s="68">
        <f>SUM('Non-DWP welfare'!BY46:BY47)/1000</f>
        <v>0</v>
      </c>
      <c r="AE13" s="69">
        <f>SUM('Non-DWP welfare'!BZ46:BZ47)/1000</f>
        <v>0</v>
      </c>
    </row>
    <row r="14" spans="1:31" ht="29.25" customHeight="1" x14ac:dyDescent="0.25">
      <c r="A14" s="70"/>
      <c r="B14" s="58" t="s">
        <v>89</v>
      </c>
      <c r="C14" s="52"/>
      <c r="D14" s="59"/>
      <c r="E14" s="60">
        <f t="shared" ref="E14:AC14" si="1">SUM(E15:E16)</f>
        <v>37.07017183002862</v>
      </c>
      <c r="F14" s="60">
        <f t="shared" si="1"/>
        <v>40.052393257747603</v>
      </c>
      <c r="G14" s="60">
        <f t="shared" si="1"/>
        <v>41.482308272286112</v>
      </c>
      <c r="H14" s="60">
        <f t="shared" si="1"/>
        <v>43.198177868167356</v>
      </c>
      <c r="I14" s="60">
        <f t="shared" si="1"/>
        <v>43.652676673257162</v>
      </c>
      <c r="J14" s="60">
        <f t="shared" si="1"/>
        <v>46.560542633074149</v>
      </c>
      <c r="K14" s="60">
        <f t="shared" si="1"/>
        <v>49.125519745283796</v>
      </c>
      <c r="L14" s="60">
        <f t="shared" si="1"/>
        <v>51.154907405316877</v>
      </c>
      <c r="M14" s="60">
        <f t="shared" si="1"/>
        <v>53.289192845549444</v>
      </c>
      <c r="N14" s="60">
        <f t="shared" si="1"/>
        <v>56.142507308734658</v>
      </c>
      <c r="O14" s="60">
        <f t="shared" si="1"/>
        <v>58.670307590866152</v>
      </c>
      <c r="P14" s="60">
        <f t="shared" si="1"/>
        <v>62.568356800441308</v>
      </c>
      <c r="Q14" s="60">
        <f t="shared" si="1"/>
        <v>67.625769915041303</v>
      </c>
      <c r="R14" s="60">
        <f t="shared" si="1"/>
        <v>76.015659484973781</v>
      </c>
      <c r="S14" s="60">
        <f t="shared" si="1"/>
        <v>79.168120029783523</v>
      </c>
      <c r="T14" s="60">
        <f t="shared" si="1"/>
        <v>84.404990704408505</v>
      </c>
      <c r="U14" s="60">
        <f t="shared" si="1"/>
        <v>90.681995202479627</v>
      </c>
      <c r="V14" s="60">
        <f t="shared" si="1"/>
        <v>92.830039044086902</v>
      </c>
      <c r="W14" s="60">
        <f t="shared" si="1"/>
        <v>94.243658686944883</v>
      </c>
      <c r="X14" s="60">
        <f t="shared" si="1"/>
        <v>96.299225561865342</v>
      </c>
      <c r="Y14" s="60">
        <f t="shared" si="1"/>
        <v>98.463018902193511</v>
      </c>
      <c r="Z14" s="60">
        <f t="shared" si="1"/>
        <v>100.45360746679698</v>
      </c>
      <c r="AA14" s="60">
        <f t="shared" si="1"/>
        <v>103.6218519844427</v>
      </c>
      <c r="AB14" s="60">
        <f t="shared" si="1"/>
        <v>106.00266230385851</v>
      </c>
      <c r="AC14" s="60">
        <f t="shared" si="1"/>
        <v>107.91905914475055</v>
      </c>
      <c r="AD14" s="60">
        <f>SUM(AD15:AD16)</f>
        <v>112.56979735572682</v>
      </c>
      <c r="AE14" s="61">
        <f>SUM(AE15:AE16)</f>
        <v>118.30892689281006</v>
      </c>
    </row>
    <row r="15" spans="1:31" ht="17.25" customHeight="1" x14ac:dyDescent="0.2">
      <c r="A15" s="70"/>
      <c r="B15" s="62" t="s">
        <v>82</v>
      </c>
      <c r="C15" s="52"/>
      <c r="D15" s="59"/>
      <c r="E15" s="59">
        <v>36.262791830028618</v>
      </c>
      <c r="F15" s="59">
        <v>39.114387257747602</v>
      </c>
      <c r="G15" s="59">
        <v>40.504937272286114</v>
      </c>
      <c r="H15" s="59">
        <v>42.211334868167356</v>
      </c>
      <c r="I15" s="59">
        <v>42.656488673257158</v>
      </c>
      <c r="J15" s="59">
        <v>45.475560633074153</v>
      </c>
      <c r="K15" s="59">
        <v>47.990174745283795</v>
      </c>
      <c r="L15" s="59">
        <v>49.970923405316874</v>
      </c>
      <c r="M15" s="59">
        <v>52.06493384554944</v>
      </c>
      <c r="N15" s="59">
        <v>54.862968308734658</v>
      </c>
      <c r="O15" s="59">
        <v>57.319652590866149</v>
      </c>
      <c r="P15" s="59">
        <v>61.12411280044131</v>
      </c>
      <c r="Q15" s="59">
        <v>66.064442915041298</v>
      </c>
      <c r="R15" s="59">
        <v>74.260055484973776</v>
      </c>
      <c r="S15" s="59">
        <v>77.316057029783522</v>
      </c>
      <c r="T15" s="59">
        <v>82.421441704408508</v>
      </c>
      <c r="U15" s="59">
        <v>88.553884202479622</v>
      </c>
      <c r="V15" s="59">
        <f>SUM('Table 1a'!BQ38+'Table 1a'!BQ60+'Table 1a'!BQ63+'Table 1a'!BQ70+'Table 1a'!BQ73,'Table 1a'!BQ29)/1000</f>
        <v>90.6321550440869</v>
      </c>
      <c r="W15" s="59">
        <f>SUM('Table 1a'!BR38+'Table 1a'!BR60+'Table 1a'!BR63+'Table 1a'!BR70+'Table 1a'!BR73,'Table 1a'!BR29)/1000</f>
        <v>91.987139686944886</v>
      </c>
      <c r="X15" s="59">
        <f>SUM('Table 1a'!BS38+'Table 1a'!BS60+'Table 1a'!BS63+'Table 1a'!BS70+'Table 1a'!BS73,'Table 1a'!BS29)/1000</f>
        <v>94.006298561865336</v>
      </c>
      <c r="Y15" s="59">
        <f>SUM('Table 1a'!BT38+'Table 1a'!BT60+'Table 1a'!BT63+'Table 1a'!BT70+'Table 1a'!BT73,'Table 1a'!BT29)/1000</f>
        <v>96.13126390219351</v>
      </c>
      <c r="Z15" s="59">
        <f>SUM('Table 1a'!BU38+'Table 1a'!BU60+'Table 1a'!BU63+'Table 1a'!BU70+'Table 1a'!BU73,'Table 1a'!BU29)/1000</f>
        <v>98.014434466796985</v>
      </c>
      <c r="AA15" s="59">
        <f>SUM('Table 1a'!BV38+'Table 1a'!BV60+'Table 1a'!BV63+'Table 1a'!BV70+'Table 1a'!BV73,'Table 1a'!BV29)/1000</f>
        <v>101.1077744844427</v>
      </c>
      <c r="AB15" s="59">
        <f>SUM('Table 1a'!BW38+'Table 1a'!BW60+'Table 1a'!BW63+'Table 1a'!BW70+'Table 1a'!BW73,'Table 1a'!BW29)/1000</f>
        <v>103.42825530385852</v>
      </c>
      <c r="AC15" s="59">
        <f>SUM('Table 1a'!BX38+'Table 1a'!BX60+'Table 1a'!BX63+'Table 1a'!BX70+'Table 1a'!BX73,'Table 1a'!BX29)/1000</f>
        <v>105.29010364475054</v>
      </c>
      <c r="AD15" s="59">
        <f>SUM('Table 1a'!BY38+'Table 1a'!BY60+'Table 1a'!BY63+'Table 1a'!BY70+'Table 1a'!BY73,'Table 1a'!BY29)/1000</f>
        <v>109.82724535572682</v>
      </c>
      <c r="AE15" s="63">
        <f>SUM('Table 1a'!BZ38+'Table 1a'!BZ60+'Table 1a'!BZ63+'Table 1a'!BZ70+'Table 1a'!BZ73,'Table 1a'!BZ29)/1000</f>
        <v>115.43259189281007</v>
      </c>
    </row>
    <row r="16" spans="1:31" ht="30" customHeight="1" thickBot="1" x14ac:dyDescent="0.25">
      <c r="A16" s="70"/>
      <c r="B16" s="71" t="s">
        <v>83</v>
      </c>
      <c r="C16" s="72"/>
      <c r="D16" s="73"/>
      <c r="E16" s="73">
        <v>0.80737999999999999</v>
      </c>
      <c r="F16" s="73">
        <v>0.93800600000000001</v>
      </c>
      <c r="G16" s="73">
        <v>0.9773710000000001</v>
      </c>
      <c r="H16" s="73">
        <v>0.98684300000000003</v>
      </c>
      <c r="I16" s="73">
        <v>0.99618800000000007</v>
      </c>
      <c r="J16" s="73">
        <v>1.0849819999999999</v>
      </c>
      <c r="K16" s="73">
        <v>1.1353449999999998</v>
      </c>
      <c r="L16" s="73">
        <v>1.1839839999999999</v>
      </c>
      <c r="M16" s="73">
        <v>1.2242590000000002</v>
      </c>
      <c r="N16" s="73">
        <v>1.2795389999999998</v>
      </c>
      <c r="O16" s="73">
        <v>1.3506549999999999</v>
      </c>
      <c r="P16" s="73">
        <v>1.4442439999999999</v>
      </c>
      <c r="Q16" s="73">
        <v>1.5613270000000001</v>
      </c>
      <c r="R16" s="73">
        <v>1.7556039999999999</v>
      </c>
      <c r="S16" s="73">
        <v>1.8520629999999998</v>
      </c>
      <c r="T16" s="73">
        <v>1.983549</v>
      </c>
      <c r="U16" s="73">
        <v>2.1281110000000001</v>
      </c>
      <c r="V16" s="73">
        <v>2.1978840000000002</v>
      </c>
      <c r="W16" s="73">
        <v>2.2565190000000004</v>
      </c>
      <c r="X16" s="73">
        <v>2.2929270000000002</v>
      </c>
      <c r="Y16" s="73">
        <v>2.3317550000000002</v>
      </c>
      <c r="Z16" s="73">
        <v>2.4391729999999998</v>
      </c>
      <c r="AA16" s="73">
        <v>2.5140775000000004</v>
      </c>
      <c r="AB16" s="73">
        <v>2.5744070000000003</v>
      </c>
      <c r="AC16" s="73">
        <v>2.6289555</v>
      </c>
      <c r="AD16" s="73">
        <v>2.7425520000000003</v>
      </c>
      <c r="AE16" s="74">
        <v>2.8763350000000001</v>
      </c>
    </row>
    <row r="17" spans="1:31" ht="39" customHeight="1" x14ac:dyDescent="0.25">
      <c r="A17" s="56"/>
      <c r="B17" s="57" t="s">
        <v>90</v>
      </c>
      <c r="C17" s="52"/>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6"/>
    </row>
    <row r="18" spans="1:31" ht="21.75" customHeight="1" x14ac:dyDescent="0.25">
      <c r="A18" s="56"/>
      <c r="B18" s="58" t="s">
        <v>81</v>
      </c>
      <c r="C18" s="52"/>
      <c r="D18" s="65"/>
      <c r="E18" s="64">
        <v>75.561230200390852</v>
      </c>
      <c r="F18" s="64">
        <v>72.663674826293672</v>
      </c>
      <c r="G18" s="64">
        <v>73.043544006015807</v>
      </c>
      <c r="H18" s="64">
        <v>76.976992065865872</v>
      </c>
      <c r="I18" s="64">
        <v>81.963415469993478</v>
      </c>
      <c r="J18" s="64">
        <v>86.245594930345788</v>
      </c>
      <c r="K18" s="64">
        <v>89.49365247436171</v>
      </c>
      <c r="L18" s="64">
        <v>100.12563156492865</v>
      </c>
      <c r="M18" s="64">
        <v>105.38397812631652</v>
      </c>
      <c r="N18" s="64">
        <v>107.29319216321576</v>
      </c>
      <c r="O18" s="64">
        <v>106.73965663394698</v>
      </c>
      <c r="P18" s="64">
        <v>110.07915301152627</v>
      </c>
      <c r="Q18" s="64">
        <v>117.96496480046358</v>
      </c>
      <c r="R18" s="64">
        <v>125.25696993025593</v>
      </c>
      <c r="S18" s="64">
        <v>127.06506271112158</v>
      </c>
      <c r="T18" s="64">
        <v>126.78326147028119</v>
      </c>
      <c r="U18" s="64">
        <v>125.79813944282267</v>
      </c>
      <c r="V18" s="64">
        <v>123.18805813176714</v>
      </c>
      <c r="W18" s="64">
        <v>124.54200967772641</v>
      </c>
      <c r="X18" s="64">
        <v>124.52004338714572</v>
      </c>
      <c r="Y18" s="64">
        <v>120.72633157466998</v>
      </c>
      <c r="Z18" s="64">
        <v>119.20026966953634</v>
      </c>
      <c r="AA18" s="64">
        <v>119.15269665716266</v>
      </c>
      <c r="AB18" s="64">
        <v>118.55733082024766</v>
      </c>
      <c r="AC18" s="64">
        <v>118.41753890578602</v>
      </c>
      <c r="AD18" s="64">
        <v>119.2148327223926</v>
      </c>
      <c r="AE18" s="75">
        <v>120.05595547725518</v>
      </c>
    </row>
    <row r="19" spans="1:31" ht="15.75" customHeight="1" x14ac:dyDescent="0.2">
      <c r="A19" s="56"/>
      <c r="B19" s="62" t="s">
        <v>82</v>
      </c>
      <c r="C19" s="52"/>
      <c r="D19" s="65"/>
      <c r="E19" s="65">
        <v>72.487634108400485</v>
      </c>
      <c r="F19" s="65">
        <v>69.657130721913646</v>
      </c>
      <c r="G19" s="65">
        <v>69.931951218482268</v>
      </c>
      <c r="H19" s="65">
        <v>72.146293068406152</v>
      </c>
      <c r="I19" s="65">
        <v>72.494941941517482</v>
      </c>
      <c r="J19" s="65">
        <v>75.040756248978226</v>
      </c>
      <c r="K19" s="65">
        <v>77.141775289639355</v>
      </c>
      <c r="L19" s="65">
        <v>66.867789440599708</v>
      </c>
      <c r="M19" s="65">
        <v>69.471783178243115</v>
      </c>
      <c r="N19" s="65">
        <v>69.67434750899649</v>
      </c>
      <c r="O19" s="65">
        <v>68.392166322540007</v>
      </c>
      <c r="P19" s="65">
        <v>70.45013359707697</v>
      </c>
      <c r="Q19" s="65">
        <v>73.606916231917836</v>
      </c>
      <c r="R19" s="65">
        <v>76.478666085218407</v>
      </c>
      <c r="S19" s="65">
        <v>77.369569600302952</v>
      </c>
      <c r="T19" s="65">
        <v>77.047287533477245</v>
      </c>
      <c r="U19" s="65">
        <v>77.04717533537324</v>
      </c>
      <c r="V19" s="65">
        <v>76.124127156698492</v>
      </c>
      <c r="W19" s="65">
        <v>77.836306728312749</v>
      </c>
      <c r="X19" s="65">
        <v>79.126043072182554</v>
      </c>
      <c r="Y19" s="65">
        <v>77.454077295707364</v>
      </c>
      <c r="Z19" s="65">
        <v>77.849082852675281</v>
      </c>
      <c r="AA19" s="65">
        <v>77.608164793395943</v>
      </c>
      <c r="AB19" s="65">
        <v>77.53513134892718</v>
      </c>
      <c r="AC19" s="65">
        <v>77.200686997051605</v>
      </c>
      <c r="AD19" s="65">
        <v>77.960476691613522</v>
      </c>
      <c r="AE19" s="66">
        <v>78.824645442685764</v>
      </c>
    </row>
    <row r="20" spans="1:31" x14ac:dyDescent="0.2">
      <c r="A20" s="56"/>
      <c r="B20" s="62" t="s">
        <v>83</v>
      </c>
      <c r="C20" s="52"/>
      <c r="D20" s="65"/>
      <c r="E20" s="65">
        <v>3.0735960919903547</v>
      </c>
      <c r="F20" s="65">
        <v>3.0065441043800183</v>
      </c>
      <c r="G20" s="65">
        <v>3.1115927875335485</v>
      </c>
      <c r="H20" s="65">
        <v>3.266130388638631</v>
      </c>
      <c r="I20" s="65">
        <v>3.224091981977204</v>
      </c>
      <c r="J20" s="65">
        <v>3.3743359955799366</v>
      </c>
      <c r="K20" s="65">
        <v>3.3853878906244126</v>
      </c>
      <c r="L20" s="65">
        <v>3.0528170678590354</v>
      </c>
      <c r="M20" s="65">
        <v>3.1327105634834504</v>
      </c>
      <c r="N20" s="65">
        <v>3.083933514170961</v>
      </c>
      <c r="O20" s="65">
        <v>3.0329643239531432</v>
      </c>
      <c r="P20" s="65">
        <v>3.0563496575120186</v>
      </c>
      <c r="Q20" s="65">
        <v>3.1570880931096443</v>
      </c>
      <c r="R20" s="65">
        <v>3.2856136071220798</v>
      </c>
      <c r="S20" s="65">
        <v>3.2896733988613347</v>
      </c>
      <c r="T20" s="65">
        <v>3.2879949635887198</v>
      </c>
      <c r="U20" s="65">
        <v>3.3372898606201145</v>
      </c>
      <c r="V20" s="65">
        <v>3.3503039465394502</v>
      </c>
      <c r="W20" s="65">
        <v>3.4302648726877183</v>
      </c>
      <c r="X20" s="65">
        <v>3.5138970414072666</v>
      </c>
      <c r="Y20" s="65">
        <v>3.4528509576678448</v>
      </c>
      <c r="Z20" s="65">
        <v>3.475959</v>
      </c>
      <c r="AA20" s="65">
        <v>3.4568706309044686</v>
      </c>
      <c r="AB20" s="65">
        <v>3.6300105276785311</v>
      </c>
      <c r="AC20" s="65">
        <v>3.7101938238506524</v>
      </c>
      <c r="AD20" s="65">
        <v>3.7131880365257057</v>
      </c>
      <c r="AE20" s="66">
        <v>3.6985137564995036</v>
      </c>
    </row>
    <row r="21" spans="1:31" x14ac:dyDescent="0.2">
      <c r="A21" s="56"/>
      <c r="B21" s="62" t="s">
        <v>84</v>
      </c>
      <c r="C21" s="52"/>
      <c r="D21" s="65"/>
      <c r="E21" s="65">
        <v>0</v>
      </c>
      <c r="F21" s="65">
        <v>0</v>
      </c>
      <c r="G21" s="65">
        <v>0</v>
      </c>
      <c r="H21" s="65">
        <v>1.5645686088210962</v>
      </c>
      <c r="I21" s="65">
        <v>6.2443815464987784</v>
      </c>
      <c r="J21" s="65">
        <v>7.8305026857876134</v>
      </c>
      <c r="K21" s="65">
        <v>8.9664892940979559</v>
      </c>
      <c r="L21" s="65">
        <v>17.738935405678635</v>
      </c>
      <c r="M21" s="65">
        <v>20.412377727621241</v>
      </c>
      <c r="N21" s="65">
        <v>21.690131122991364</v>
      </c>
      <c r="O21" s="65">
        <v>22.67201273166026</v>
      </c>
      <c r="P21" s="65">
        <v>23.716502153971923</v>
      </c>
      <c r="Q21" s="65">
        <v>27.811289657650963</v>
      </c>
      <c r="R21" s="65">
        <v>31.396376021683267</v>
      </c>
      <c r="S21" s="65">
        <v>32.261215466300143</v>
      </c>
      <c r="T21" s="65">
        <v>32.850036061593144</v>
      </c>
      <c r="U21" s="65">
        <v>32.243760264263734</v>
      </c>
      <c r="V21" s="65">
        <v>31.513668667334816</v>
      </c>
      <c r="W21" s="65">
        <v>31.08638136982886</v>
      </c>
      <c r="X21" s="65">
        <v>29.639263472177529</v>
      </c>
      <c r="Y21" s="65">
        <v>27.85813128475397</v>
      </c>
      <c r="Z21" s="65">
        <v>26.10490590000401</v>
      </c>
      <c r="AA21" s="65">
        <v>26.25255976646288</v>
      </c>
      <c r="AB21" s="65">
        <v>25.439760873145669</v>
      </c>
      <c r="AC21" s="65">
        <v>25.409822821712819</v>
      </c>
      <c r="AD21" s="65">
        <v>25.342066799942863</v>
      </c>
      <c r="AE21" s="66">
        <v>25.183720769592192</v>
      </c>
    </row>
    <row r="22" spans="1:31" ht="15.75" x14ac:dyDescent="0.25">
      <c r="A22" s="56"/>
      <c r="B22" s="62" t="s">
        <v>85</v>
      </c>
      <c r="C22" s="52"/>
      <c r="D22" s="64"/>
      <c r="E22" s="65">
        <v>0</v>
      </c>
      <c r="F22" s="65">
        <v>0</v>
      </c>
      <c r="G22" s="65">
        <v>0</v>
      </c>
      <c r="H22" s="65">
        <v>0</v>
      </c>
      <c r="I22" s="65">
        <v>0</v>
      </c>
      <c r="J22" s="65">
        <v>0</v>
      </c>
      <c r="K22" s="65">
        <v>0</v>
      </c>
      <c r="L22" s="65">
        <v>12.439692425485202</v>
      </c>
      <c r="M22" s="65">
        <v>12.318566906207257</v>
      </c>
      <c r="N22" s="65">
        <v>12.226666343851004</v>
      </c>
      <c r="O22" s="65">
        <v>12.323750872550931</v>
      </c>
      <c r="P22" s="65">
        <v>12.554471909064617</v>
      </c>
      <c r="Q22" s="65">
        <v>12.996748259005049</v>
      </c>
      <c r="R22" s="65">
        <v>13.449902180369659</v>
      </c>
      <c r="S22" s="65">
        <v>13.583777646974832</v>
      </c>
      <c r="T22" s="65">
        <v>13.410099185525738</v>
      </c>
      <c r="U22" s="65">
        <v>13.126429775088004</v>
      </c>
      <c r="V22" s="65">
        <v>12.132391188723515</v>
      </c>
      <c r="W22" s="65">
        <v>12.109594679986476</v>
      </c>
      <c r="X22" s="65">
        <v>12.131375968904896</v>
      </c>
      <c r="Y22" s="65">
        <v>11.822128428745433</v>
      </c>
      <c r="Z22" s="65">
        <v>11.589187116095019</v>
      </c>
      <c r="AA22" s="65">
        <v>11.396079675587403</v>
      </c>
      <c r="AB22" s="65">
        <v>11.252139897011874</v>
      </c>
      <c r="AC22" s="65">
        <v>11.268257399600326</v>
      </c>
      <c r="AD22" s="65">
        <v>11.290576059854187</v>
      </c>
      <c r="AE22" s="66">
        <v>11.31617187182175</v>
      </c>
    </row>
    <row r="23" spans="1:31" x14ac:dyDescent="0.2">
      <c r="A23" s="56"/>
      <c r="B23" s="62" t="s">
        <v>86</v>
      </c>
      <c r="C23" s="52"/>
      <c r="D23" s="65"/>
      <c r="E23" s="65">
        <v>0</v>
      </c>
      <c r="F23" s="65">
        <v>0</v>
      </c>
      <c r="G23" s="65">
        <v>0</v>
      </c>
      <c r="H23" s="65">
        <v>0</v>
      </c>
      <c r="I23" s="65">
        <v>0</v>
      </c>
      <c r="J23" s="65">
        <v>0</v>
      </c>
      <c r="K23" s="65">
        <v>0</v>
      </c>
      <c r="L23" s="65">
        <v>0</v>
      </c>
      <c r="M23" s="65">
        <v>0</v>
      </c>
      <c r="N23" s="65">
        <v>0</v>
      </c>
      <c r="O23" s="65">
        <v>0</v>
      </c>
      <c r="P23" s="65">
        <v>0</v>
      </c>
      <c r="Q23" s="65">
        <v>0</v>
      </c>
      <c r="R23" s="65">
        <v>0</v>
      </c>
      <c r="S23" s="65">
        <v>0</v>
      </c>
      <c r="T23" s="65">
        <v>0</v>
      </c>
      <c r="U23" s="65">
        <v>0</v>
      </c>
      <c r="V23" s="65">
        <v>0</v>
      </c>
      <c r="W23" s="65">
        <v>0</v>
      </c>
      <c r="X23" s="65">
        <v>0</v>
      </c>
      <c r="Y23" s="65">
        <v>0</v>
      </c>
      <c r="Z23" s="65">
        <v>3.7034800762033485E-2</v>
      </c>
      <c r="AA23" s="65">
        <v>0.29288100779775961</v>
      </c>
      <c r="AB23" s="65">
        <v>0.55024456048010573</v>
      </c>
      <c r="AC23" s="65">
        <v>0.67721725043279823</v>
      </c>
      <c r="AD23" s="65">
        <v>0.75499759121742727</v>
      </c>
      <c r="AE23" s="66">
        <v>0.87835656497841064</v>
      </c>
    </row>
    <row r="24" spans="1:31" x14ac:dyDescent="0.2">
      <c r="A24" s="56"/>
      <c r="B24" s="62" t="s">
        <v>87</v>
      </c>
      <c r="C24" s="52"/>
      <c r="D24" s="65"/>
      <c r="E24" s="65">
        <v>0</v>
      </c>
      <c r="F24" s="65">
        <v>0</v>
      </c>
      <c r="G24" s="65">
        <v>0</v>
      </c>
      <c r="H24" s="65">
        <v>0</v>
      </c>
      <c r="I24" s="65">
        <v>0</v>
      </c>
      <c r="J24" s="65">
        <v>0</v>
      </c>
      <c r="K24" s="65">
        <v>0</v>
      </c>
      <c r="L24" s="65">
        <v>2.6397225306069395E-2</v>
      </c>
      <c r="M24" s="65">
        <v>4.8539750761454635E-2</v>
      </c>
      <c r="N24" s="65">
        <v>6.2572499200875153E-2</v>
      </c>
      <c r="O24" s="65">
        <v>8.1203762149577429E-3</v>
      </c>
      <c r="P24" s="65">
        <v>5.067729866150765E-2</v>
      </c>
      <c r="Q24" s="65">
        <v>5.1328038742298659E-2</v>
      </c>
      <c r="R24" s="65">
        <v>5.4225036953503183E-2</v>
      </c>
      <c r="S24" s="65">
        <v>6.3718134173320701E-2</v>
      </c>
      <c r="T24" s="65">
        <v>9.3137230746583463E-2</v>
      </c>
      <c r="U24" s="65">
        <v>4.3484207477588258E-2</v>
      </c>
      <c r="V24" s="65">
        <v>6.7567172470859221E-2</v>
      </c>
      <c r="W24" s="65">
        <v>7.9462026910634781E-2</v>
      </c>
      <c r="X24" s="65">
        <v>0.10946383247346768</v>
      </c>
      <c r="Y24" s="65">
        <v>0.13914360779537152</v>
      </c>
      <c r="Z24" s="65">
        <v>0.14410000000000001</v>
      </c>
      <c r="AA24" s="65">
        <v>0.14614078301420763</v>
      </c>
      <c r="AB24" s="65">
        <v>0.1500436130042794</v>
      </c>
      <c r="AC24" s="65">
        <v>0.15136061313781615</v>
      </c>
      <c r="AD24" s="65">
        <v>0.15352754323888748</v>
      </c>
      <c r="AE24" s="66">
        <v>0.1545470716775483</v>
      </c>
    </row>
    <row r="25" spans="1:31" x14ac:dyDescent="0.2">
      <c r="A25" s="56"/>
      <c r="B25" s="62" t="s">
        <v>88</v>
      </c>
      <c r="C25" s="52"/>
      <c r="D25" s="65"/>
      <c r="E25" s="65">
        <v>0</v>
      </c>
      <c r="F25" s="65">
        <v>0</v>
      </c>
      <c r="G25" s="65">
        <v>0</v>
      </c>
      <c r="H25" s="65">
        <v>0</v>
      </c>
      <c r="I25" s="65">
        <v>0</v>
      </c>
      <c r="J25" s="65">
        <v>0</v>
      </c>
      <c r="K25" s="65">
        <v>0</v>
      </c>
      <c r="L25" s="65">
        <v>0</v>
      </c>
      <c r="M25" s="65">
        <v>0</v>
      </c>
      <c r="N25" s="65">
        <v>0.55554117400508185</v>
      </c>
      <c r="O25" s="65">
        <v>0.31064200702767214</v>
      </c>
      <c r="P25" s="65">
        <v>0.25101839523924352</v>
      </c>
      <c r="Q25" s="65">
        <v>0.3415945200377814</v>
      </c>
      <c r="R25" s="65">
        <v>0.59218699890903626</v>
      </c>
      <c r="S25" s="65">
        <v>0.49710846450898</v>
      </c>
      <c r="T25" s="65">
        <v>9.4706495349762665E-2</v>
      </c>
      <c r="U25" s="65">
        <v>0</v>
      </c>
      <c r="V25" s="65">
        <v>0</v>
      </c>
      <c r="W25" s="65">
        <v>0</v>
      </c>
      <c r="X25" s="65">
        <v>0</v>
      </c>
      <c r="Y25" s="65">
        <v>0</v>
      </c>
      <c r="Z25" s="65">
        <v>0</v>
      </c>
      <c r="AA25" s="65">
        <v>0</v>
      </c>
      <c r="AB25" s="65">
        <v>0</v>
      </c>
      <c r="AC25" s="65">
        <v>0</v>
      </c>
      <c r="AD25" s="65">
        <v>0</v>
      </c>
      <c r="AE25" s="66">
        <v>0</v>
      </c>
    </row>
    <row r="26" spans="1:31" ht="30" customHeight="1" x14ac:dyDescent="0.25">
      <c r="A26" s="56"/>
      <c r="B26" s="58" t="s">
        <v>89</v>
      </c>
      <c r="C26" s="52"/>
      <c r="D26" s="65"/>
      <c r="E26" s="64">
        <v>54.261036517400456</v>
      </c>
      <c r="F26" s="64">
        <v>58.195469123593362</v>
      </c>
      <c r="G26" s="64">
        <v>59.423887048017853</v>
      </c>
      <c r="H26" s="64">
        <v>61.610312717233242</v>
      </c>
      <c r="I26" s="64">
        <v>60.994398897687333</v>
      </c>
      <c r="J26" s="64">
        <v>64.268015889302973</v>
      </c>
      <c r="K26" s="64">
        <v>66.258039540175233</v>
      </c>
      <c r="L26" s="64">
        <v>67.517380814463365</v>
      </c>
      <c r="M26" s="64">
        <v>68.429739127038658</v>
      </c>
      <c r="N26" s="64">
        <v>70.259539874218532</v>
      </c>
      <c r="O26" s="64">
        <v>71.193211339677845</v>
      </c>
      <c r="P26" s="64">
        <v>74.084002437750868</v>
      </c>
      <c r="Q26" s="64">
        <v>78.042541947006669</v>
      </c>
      <c r="R26" s="64">
        <v>86.46846957452523</v>
      </c>
      <c r="S26" s="64">
        <v>88.43852266532204</v>
      </c>
      <c r="T26" s="64">
        <v>92.950009995858437</v>
      </c>
      <c r="U26" s="64">
        <v>97.830021928357027</v>
      </c>
      <c r="V26" s="64">
        <v>98.465671249111708</v>
      </c>
      <c r="W26" s="64">
        <v>98.536738720245978</v>
      </c>
      <c r="X26" s="64">
        <v>100.01216597939948</v>
      </c>
      <c r="Y26" s="64">
        <v>100.00364733193479</v>
      </c>
      <c r="Z26" s="64">
        <v>100.45360746679698</v>
      </c>
      <c r="AA26" s="64">
        <v>102.11313949014686</v>
      </c>
      <c r="AB26" s="64">
        <v>103.01180336880482</v>
      </c>
      <c r="AC26" s="64">
        <v>103.12307425129855</v>
      </c>
      <c r="AD26" s="64">
        <v>105.63914688828945</v>
      </c>
      <c r="AE26" s="75">
        <v>109.09485802265476</v>
      </c>
    </row>
    <row r="27" spans="1:31" x14ac:dyDescent="0.2">
      <c r="A27" s="56"/>
      <c r="B27" s="62" t="s">
        <v>82</v>
      </c>
      <c r="C27" s="52"/>
      <c r="D27" s="65"/>
      <c r="E27" s="65">
        <v>53.0792433532282</v>
      </c>
      <c r="F27" s="65">
        <v>56.83256182216298</v>
      </c>
      <c r="G27" s="65">
        <v>58.023791770609918</v>
      </c>
      <c r="H27" s="65">
        <v>60.202852754029202</v>
      </c>
      <c r="I27" s="65">
        <v>59.60245932193358</v>
      </c>
      <c r="J27" s="65">
        <v>62.770403609198766</v>
      </c>
      <c r="K27" s="65">
        <v>64.726743091979131</v>
      </c>
      <c r="L27" s="65">
        <v>65.954686194124292</v>
      </c>
      <c r="M27" s="65">
        <v>66.857643181867559</v>
      </c>
      <c r="N27" s="65">
        <v>68.658260813118758</v>
      </c>
      <c r="O27" s="65">
        <v>69.55426532404519</v>
      </c>
      <c r="P27" s="65">
        <v>72.373946724477733</v>
      </c>
      <c r="Q27" s="65">
        <v>76.240715098401836</v>
      </c>
      <c r="R27" s="65">
        <v>84.471454852987193</v>
      </c>
      <c r="S27" s="65">
        <v>86.369587397672845</v>
      </c>
      <c r="T27" s="65">
        <v>90.765649831387194</v>
      </c>
      <c r="U27" s="65">
        <v>95.534162145705437</v>
      </c>
      <c r="V27" s="65">
        <v>96.134355592927378</v>
      </c>
      <c r="W27" s="65">
        <v>96.177428542583357</v>
      </c>
      <c r="X27" s="65">
        <v>97.630832231753459</v>
      </c>
      <c r="Y27" s="65">
        <v>97.635407892555975</v>
      </c>
      <c r="Z27" s="65">
        <v>98.014434466796985</v>
      </c>
      <c r="AA27" s="65">
        <v>99.635666432773974</v>
      </c>
      <c r="AB27" s="65">
        <v>100.51003311217589</v>
      </c>
      <c r="AC27" s="65">
        <v>100.61095104175287</v>
      </c>
      <c r="AD27" s="65">
        <v>103.0654471892375</v>
      </c>
      <c r="AE27" s="66">
        <v>106.44253611684546</v>
      </c>
    </row>
    <row r="28" spans="1:31" ht="24.75" customHeight="1" thickBot="1" x14ac:dyDescent="0.25">
      <c r="A28" s="56"/>
      <c r="B28" s="76" t="s">
        <v>91</v>
      </c>
      <c r="C28" s="72"/>
      <c r="D28" s="77"/>
      <c r="E28" s="77">
        <v>1.1817931641722568</v>
      </c>
      <c r="F28" s="77">
        <v>1.3629073014303847</v>
      </c>
      <c r="G28" s="77">
        <v>1.4000952774079438</v>
      </c>
      <c r="H28" s="77">
        <v>1.4074599632040448</v>
      </c>
      <c r="I28" s="77">
        <v>1.3919395757537538</v>
      </c>
      <c r="J28" s="77">
        <v>1.4976122801042158</v>
      </c>
      <c r="K28" s="77">
        <v>1.5312964481960956</v>
      </c>
      <c r="L28" s="77">
        <v>1.562694620339063</v>
      </c>
      <c r="M28" s="77">
        <v>1.5720959451711032</v>
      </c>
      <c r="N28" s="77">
        <v>1.6012790610997716</v>
      </c>
      <c r="O28" s="77">
        <v>1.6389460156326583</v>
      </c>
      <c r="P28" s="77">
        <v>1.7100557132731413</v>
      </c>
      <c r="Q28" s="77">
        <v>1.8018268486048283</v>
      </c>
      <c r="R28" s="77">
        <v>1.9970147215380323</v>
      </c>
      <c r="S28" s="77">
        <v>2.0689352676492021</v>
      </c>
      <c r="T28" s="77">
        <v>2.1843601644712369</v>
      </c>
      <c r="U28" s="77">
        <v>2.2958597826515947</v>
      </c>
      <c r="V28" s="77">
        <v>2.3313156561843327</v>
      </c>
      <c r="W28" s="77">
        <v>2.3593101776626146</v>
      </c>
      <c r="X28" s="77">
        <v>2.3813337476460235</v>
      </c>
      <c r="Y28" s="77">
        <v>2.3682394393788067</v>
      </c>
      <c r="Z28" s="77">
        <v>2.4391729999999998</v>
      </c>
      <c r="AA28" s="77">
        <v>2.477473057372904</v>
      </c>
      <c r="AB28" s="77">
        <v>2.5017702566289377</v>
      </c>
      <c r="AC28" s="77">
        <v>2.5121232095456696</v>
      </c>
      <c r="AD28" s="77">
        <v>2.5736996990519403</v>
      </c>
      <c r="AE28" s="78">
        <v>2.6523219058093135</v>
      </c>
    </row>
    <row r="29" spans="1:31" ht="38.25" customHeight="1" x14ac:dyDescent="0.25">
      <c r="A29" s="56"/>
      <c r="B29" s="57" t="s">
        <v>92</v>
      </c>
      <c r="C29" s="52"/>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6"/>
    </row>
    <row r="30" spans="1:31" x14ac:dyDescent="0.2">
      <c r="A30" s="56"/>
      <c r="B30" s="62" t="s">
        <v>81</v>
      </c>
      <c r="C30" s="52"/>
      <c r="D30" s="54"/>
      <c r="E30" s="54">
        <v>3197.9528610288999</v>
      </c>
      <c r="F30" s="54">
        <v>3055.9203812891615</v>
      </c>
      <c r="G30" s="54">
        <v>3051.3636897825968</v>
      </c>
      <c r="H30" s="54">
        <v>3191.0206883831147</v>
      </c>
      <c r="I30" s="54">
        <v>3368.40568240634</v>
      </c>
      <c r="J30" s="54">
        <v>3511.984804416873</v>
      </c>
      <c r="K30" s="54">
        <v>3620.8792876825419</v>
      </c>
      <c r="L30" s="54">
        <v>4025.7983822495539</v>
      </c>
      <c r="M30" s="54">
        <v>4210.9797061582558</v>
      </c>
      <c r="N30" s="54">
        <v>4248.2258537858634</v>
      </c>
      <c r="O30" s="54">
        <v>4193.5982647997089</v>
      </c>
      <c r="P30" s="54">
        <v>4290.079621634759</v>
      </c>
      <c r="Q30" s="54">
        <v>4557.2421741038561</v>
      </c>
      <c r="R30" s="54">
        <v>4801.6869535808246</v>
      </c>
      <c r="S30" s="54">
        <v>4831.1320289214464</v>
      </c>
      <c r="T30" s="54">
        <v>4785.9106185776127</v>
      </c>
      <c r="U30" s="54">
        <v>4708.9915984366626</v>
      </c>
      <c r="V30" s="54">
        <v>4571.9721232517986</v>
      </c>
      <c r="W30" s="54">
        <v>4576.366607192489</v>
      </c>
      <c r="X30" s="54">
        <v>4530.5930769544075</v>
      </c>
      <c r="Y30" s="54">
        <v>4348.6353387073186</v>
      </c>
      <c r="Z30" s="54">
        <v>4252.6229890761833</v>
      </c>
      <c r="AA30" s="54">
        <v>4211.1237047876002</v>
      </c>
      <c r="AB30" s="54">
        <v>4151.708104965488</v>
      </c>
      <c r="AC30" s="54">
        <v>4110.3211645045676</v>
      </c>
      <c r="AD30" s="54">
        <v>4102.1992458120312</v>
      </c>
      <c r="AE30" s="55">
        <v>4096.4405242465573</v>
      </c>
    </row>
    <row r="31" spans="1:31" x14ac:dyDescent="0.2">
      <c r="A31" s="56"/>
      <c r="B31" s="62" t="s">
        <v>89</v>
      </c>
      <c r="C31" s="52"/>
      <c r="D31" s="54"/>
      <c r="E31" s="54">
        <v>2296.4718350008657</v>
      </c>
      <c r="F31" s="54">
        <v>2447.4501271592799</v>
      </c>
      <c r="G31" s="54">
        <v>2482.4081814695401</v>
      </c>
      <c r="H31" s="54">
        <v>2554.0070769486897</v>
      </c>
      <c r="I31" s="54">
        <v>2506.6534705004451</v>
      </c>
      <c r="J31" s="54">
        <v>2617.0414314556256</v>
      </c>
      <c r="K31" s="54">
        <v>2680.7751877397327</v>
      </c>
      <c r="L31" s="54">
        <v>2714.7031005775143</v>
      </c>
      <c r="M31" s="54">
        <v>2734.345845402328</v>
      </c>
      <c r="N31" s="54">
        <v>2781.894990268393</v>
      </c>
      <c r="O31" s="54">
        <v>2797.0459804218694</v>
      </c>
      <c r="P31" s="54">
        <v>2887.2521313282223</v>
      </c>
      <c r="Q31" s="54">
        <v>3014.952483025455</v>
      </c>
      <c r="R31" s="54">
        <v>3314.7418661275447</v>
      </c>
      <c r="S31" s="54">
        <v>3362.5150007621728</v>
      </c>
      <c r="T31" s="54">
        <v>3508.7474062208903</v>
      </c>
      <c r="U31" s="54">
        <v>3662.0633133043643</v>
      </c>
      <c r="V31" s="54">
        <v>3654.4313700170592</v>
      </c>
      <c r="W31" s="54">
        <v>3620.788212972227</v>
      </c>
      <c r="X31" s="54">
        <v>3638.8874792526594</v>
      </c>
      <c r="Y31" s="54">
        <v>3602.1917432180057</v>
      </c>
      <c r="Z31" s="54">
        <v>3583.8116946652494</v>
      </c>
      <c r="AA31" s="54">
        <v>3608.9075139818992</v>
      </c>
      <c r="AB31" s="54">
        <v>3607.3259746527483</v>
      </c>
      <c r="AC31" s="54">
        <v>3579.444046553966</v>
      </c>
      <c r="AD31" s="54">
        <v>3635.0579772442106</v>
      </c>
      <c r="AE31" s="55">
        <v>3722.4358892849241</v>
      </c>
    </row>
    <row r="32" spans="1:31" ht="24.75" customHeight="1" thickBot="1" x14ac:dyDescent="0.25">
      <c r="A32" s="56"/>
      <c r="B32" s="79" t="s">
        <v>93</v>
      </c>
      <c r="C32" s="80"/>
      <c r="D32" s="81"/>
      <c r="E32" s="81">
        <f t="shared" ref="E32:P32" si="2">SUM(E30:E31)</f>
        <v>5494.424696029766</v>
      </c>
      <c r="F32" s="81">
        <f t="shared" si="2"/>
        <v>5503.3705084484409</v>
      </c>
      <c r="G32" s="81">
        <f t="shared" si="2"/>
        <v>5533.7718712521364</v>
      </c>
      <c r="H32" s="81">
        <f t="shared" si="2"/>
        <v>5745.0277653318044</v>
      </c>
      <c r="I32" s="81">
        <f t="shared" si="2"/>
        <v>5875.0591529067851</v>
      </c>
      <c r="J32" s="81">
        <f t="shared" si="2"/>
        <v>6129.0262358724985</v>
      </c>
      <c r="K32" s="81">
        <f t="shared" si="2"/>
        <v>6301.6544754222741</v>
      </c>
      <c r="L32" s="81">
        <f t="shared" si="2"/>
        <v>6740.5014828270687</v>
      </c>
      <c r="M32" s="81">
        <f t="shared" si="2"/>
        <v>6945.3255515605833</v>
      </c>
      <c r="N32" s="81">
        <f t="shared" si="2"/>
        <v>7030.1208440542559</v>
      </c>
      <c r="O32" s="81">
        <f t="shared" si="2"/>
        <v>6990.6442452215779</v>
      </c>
      <c r="P32" s="81">
        <f t="shared" si="2"/>
        <v>7177.3317529629812</v>
      </c>
      <c r="Q32" s="81">
        <f t="shared" ref="Q32:AB32" si="3">SUM(Q30:Q31)</f>
        <v>7572.1946571293111</v>
      </c>
      <c r="R32" s="81">
        <f t="shared" si="3"/>
        <v>8116.4288197083697</v>
      </c>
      <c r="S32" s="81">
        <f t="shared" si="3"/>
        <v>8193.6470296836196</v>
      </c>
      <c r="T32" s="81">
        <f t="shared" si="3"/>
        <v>8294.6580247985039</v>
      </c>
      <c r="U32" s="81">
        <f t="shared" si="3"/>
        <v>8371.0549117410264</v>
      </c>
      <c r="V32" s="81">
        <f t="shared" si="3"/>
        <v>8226.4034932688573</v>
      </c>
      <c r="W32" s="81">
        <f t="shared" si="3"/>
        <v>8197.1548201647165</v>
      </c>
      <c r="X32" s="81">
        <f t="shared" si="3"/>
        <v>8169.4805562070669</v>
      </c>
      <c r="Y32" s="81">
        <f t="shared" si="3"/>
        <v>7950.8270819253248</v>
      </c>
      <c r="Z32" s="81">
        <f t="shared" si="3"/>
        <v>7836.4346837414323</v>
      </c>
      <c r="AA32" s="81">
        <f t="shared" si="3"/>
        <v>7820.0312187694999</v>
      </c>
      <c r="AB32" s="81">
        <f t="shared" si="3"/>
        <v>7759.0340796182363</v>
      </c>
      <c r="AC32" s="81">
        <f>SUM(AC30:AC31)</f>
        <v>7689.7652110585332</v>
      </c>
      <c r="AD32" s="81">
        <f>SUM(AD30:AD31)</f>
        <v>7737.2572230562419</v>
      </c>
      <c r="AE32" s="82">
        <f>SUM(AE30:AE31)</f>
        <v>7818.8764135314814</v>
      </c>
    </row>
    <row r="33" spans="1:31" ht="39" customHeight="1" x14ac:dyDescent="0.25">
      <c r="A33" s="56"/>
      <c r="B33" s="57" t="s">
        <v>94</v>
      </c>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83"/>
    </row>
    <row r="34" spans="1:31" x14ac:dyDescent="0.2">
      <c r="A34" s="56"/>
      <c r="B34" s="62" t="s">
        <v>81</v>
      </c>
      <c r="C34" s="52"/>
      <c r="D34" s="84"/>
      <c r="E34" s="84">
        <v>5.6358694129776128E-2</v>
      </c>
      <c r="F34" s="84">
        <v>5.2165127190545099E-2</v>
      </c>
      <c r="G34" s="84">
        <v>5.0939008204389701E-2</v>
      </c>
      <c r="H34" s="84">
        <v>5.1695865874557108E-2</v>
      </c>
      <c r="I34" s="84">
        <v>5.3394804891580418E-2</v>
      </c>
      <c r="J34" s="84">
        <v>5.4894266025873557E-2</v>
      </c>
      <c r="K34" s="84">
        <v>5.5408570559553276E-2</v>
      </c>
      <c r="L34" s="84">
        <v>5.9962410664011735E-2</v>
      </c>
      <c r="M34" s="84">
        <v>6.1925575374343782E-2</v>
      </c>
      <c r="N34" s="84">
        <v>6.0783568717102575E-2</v>
      </c>
      <c r="O34" s="84">
        <v>5.9247907617327185E-2</v>
      </c>
      <c r="P34" s="84">
        <v>5.9866142382831222E-2</v>
      </c>
      <c r="Q34" s="84">
        <v>6.5686141265194356E-2</v>
      </c>
      <c r="R34" s="84">
        <v>7.1491340714608984E-2</v>
      </c>
      <c r="S34" s="84">
        <v>7.1117023526433093E-2</v>
      </c>
      <c r="T34" s="84">
        <v>7.0193394102823464E-2</v>
      </c>
      <c r="U34" s="84">
        <v>6.8580015546581191E-2</v>
      </c>
      <c r="V34" s="84">
        <v>6.5478133798474364E-2</v>
      </c>
      <c r="W34" s="84">
        <v>6.4417244485242484E-2</v>
      </c>
      <c r="X34" s="84">
        <v>6.303275506050024E-2</v>
      </c>
      <c r="Y34" s="84">
        <v>5.9994718179497412E-2</v>
      </c>
      <c r="Z34" s="84">
        <v>5.8339848262673757E-2</v>
      </c>
      <c r="AA34" s="84">
        <v>5.756500689759167E-2</v>
      </c>
      <c r="AB34" s="84">
        <v>5.6536837246835732E-2</v>
      </c>
      <c r="AC34" s="84">
        <v>5.571931607617979E-2</v>
      </c>
      <c r="AD34" s="84">
        <v>5.5261143815240721E-2</v>
      </c>
      <c r="AE34" s="85">
        <v>5.4800936240455178E-2</v>
      </c>
    </row>
    <row r="35" spans="1:31" x14ac:dyDescent="0.2">
      <c r="A35" s="56"/>
      <c r="B35" s="62" t="s">
        <v>89</v>
      </c>
      <c r="C35" s="52"/>
      <c r="D35" s="84"/>
      <c r="E35" s="84">
        <v>4.047156395070136E-2</v>
      </c>
      <c r="F35" s="84">
        <v>4.1778427199049117E-2</v>
      </c>
      <c r="G35" s="84">
        <v>4.1440950203982536E-2</v>
      </c>
      <c r="H35" s="84">
        <v>4.137597972124378E-2</v>
      </c>
      <c r="I35" s="84">
        <v>3.973460610378713E-2</v>
      </c>
      <c r="J35" s="84">
        <v>4.0905805844712748E-2</v>
      </c>
      <c r="K35" s="84">
        <v>4.1022610626504703E-2</v>
      </c>
      <c r="L35" s="84">
        <v>4.0434250971290782E-2</v>
      </c>
      <c r="M35" s="84">
        <v>4.0210580806494645E-2</v>
      </c>
      <c r="N35" s="84">
        <v>3.9803322875136771E-2</v>
      </c>
      <c r="O35" s="84">
        <v>3.9517166734941461E-2</v>
      </c>
      <c r="P35" s="84">
        <v>4.0290312169862098E-2</v>
      </c>
      <c r="Q35" s="84">
        <v>4.3456236719919668E-2</v>
      </c>
      <c r="R35" s="84">
        <v>4.9352517651235134E-2</v>
      </c>
      <c r="S35" s="84">
        <v>4.9498141840386443E-2</v>
      </c>
      <c r="T35" s="84">
        <v>5.1461656750564432E-2</v>
      </c>
      <c r="U35" s="84">
        <v>5.3332938424089649E-2</v>
      </c>
      <c r="V35" s="84">
        <v>5.2337446456941238E-2</v>
      </c>
      <c r="W35" s="84">
        <v>5.0966458670015743E-2</v>
      </c>
      <c r="X35" s="84">
        <v>5.062672795294218E-2</v>
      </c>
      <c r="Y35" s="84">
        <v>4.9696620118788497E-2</v>
      </c>
      <c r="Z35" s="84">
        <v>4.9164722808918822E-2</v>
      </c>
      <c r="AA35" s="84">
        <v>4.9332862318661505E-2</v>
      </c>
      <c r="AB35" s="84">
        <v>4.9123588742017513E-2</v>
      </c>
      <c r="AC35" s="84">
        <v>4.8522771390536873E-2</v>
      </c>
      <c r="AD35" s="84">
        <v>4.8968236211907004E-2</v>
      </c>
      <c r="AE35" s="85">
        <v>4.9797615910804623E-2</v>
      </c>
    </row>
    <row r="36" spans="1:31" ht="24.75" customHeight="1" thickBot="1" x14ac:dyDescent="0.25">
      <c r="A36" s="56"/>
      <c r="B36" s="79" t="s">
        <v>93</v>
      </c>
      <c r="C36" s="80"/>
      <c r="D36" s="86"/>
      <c r="E36" s="86">
        <f t="shared" ref="E36:P36" si="4">SUM(E34:E35)</f>
        <v>9.6830258080477488E-2</v>
      </c>
      <c r="F36" s="86">
        <f t="shared" si="4"/>
        <v>9.3943554389594217E-2</v>
      </c>
      <c r="G36" s="86">
        <f t="shared" si="4"/>
        <v>9.2379958408372237E-2</v>
      </c>
      <c r="H36" s="86">
        <f t="shared" si="4"/>
        <v>9.3071845595800895E-2</v>
      </c>
      <c r="I36" s="86">
        <f t="shared" si="4"/>
        <v>9.3129410995367548E-2</v>
      </c>
      <c r="J36" s="86">
        <f t="shared" si="4"/>
        <v>9.5800071870586312E-2</v>
      </c>
      <c r="K36" s="86">
        <f t="shared" si="4"/>
        <v>9.6431181186057979E-2</v>
      </c>
      <c r="L36" s="86">
        <f t="shared" si="4"/>
        <v>0.10039666163530252</v>
      </c>
      <c r="M36" s="86">
        <f t="shared" si="4"/>
        <v>0.10213615618083843</v>
      </c>
      <c r="N36" s="86">
        <f t="shared" si="4"/>
        <v>0.10058689159223935</v>
      </c>
      <c r="O36" s="86">
        <f t="shared" si="4"/>
        <v>9.8765074352268639E-2</v>
      </c>
      <c r="P36" s="86">
        <f t="shared" si="4"/>
        <v>0.10015645455269331</v>
      </c>
      <c r="Q36" s="86">
        <f t="shared" ref="Q36:AB36" si="5">SUM(Q34:Q35)</f>
        <v>0.10914237798511403</v>
      </c>
      <c r="R36" s="86">
        <f t="shared" si="5"/>
        <v>0.12084385836584412</v>
      </c>
      <c r="S36" s="86">
        <f t="shared" si="5"/>
        <v>0.12061516536681954</v>
      </c>
      <c r="T36" s="86">
        <f t="shared" si="5"/>
        <v>0.1216550508533879</v>
      </c>
      <c r="U36" s="86">
        <f t="shared" si="5"/>
        <v>0.12191295397067084</v>
      </c>
      <c r="V36" s="86">
        <f t="shared" si="5"/>
        <v>0.11781558025541561</v>
      </c>
      <c r="W36" s="86">
        <f t="shared" si="5"/>
        <v>0.11538370315525823</v>
      </c>
      <c r="X36" s="86">
        <f t="shared" si="5"/>
        <v>0.11365948301344242</v>
      </c>
      <c r="Y36" s="86">
        <f t="shared" si="5"/>
        <v>0.10969133829828591</v>
      </c>
      <c r="Z36" s="86">
        <f t="shared" si="5"/>
        <v>0.10750457107159259</v>
      </c>
      <c r="AA36" s="86">
        <f t="shared" si="5"/>
        <v>0.10689786921625317</v>
      </c>
      <c r="AB36" s="86">
        <f t="shared" si="5"/>
        <v>0.10566042598885325</v>
      </c>
      <c r="AC36" s="86">
        <f>SUM(AC34:AC35)</f>
        <v>0.10424208746671666</v>
      </c>
      <c r="AD36" s="86">
        <f>SUM(AD34:AD35)</f>
        <v>0.10422938002714772</v>
      </c>
      <c r="AE36" s="87">
        <f>SUM(AE34:AE35)</f>
        <v>0.10459855215125979</v>
      </c>
    </row>
    <row r="37" spans="1:31" ht="39" customHeight="1" x14ac:dyDescent="0.25">
      <c r="A37" s="56"/>
      <c r="B37" s="57" t="s">
        <v>95</v>
      </c>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83"/>
    </row>
    <row r="38" spans="1:31" x14ac:dyDescent="0.2">
      <c r="A38" s="56"/>
      <c r="B38" s="62" t="s">
        <v>81</v>
      </c>
      <c r="C38" s="52"/>
      <c r="D38" s="84"/>
      <c r="E38" s="84">
        <v>0.15936430976409116</v>
      </c>
      <c r="F38" s="84">
        <v>0.15007645507845907</v>
      </c>
      <c r="G38" s="84">
        <v>0.14868618440343878</v>
      </c>
      <c r="H38" s="84">
        <v>0.15164662922556993</v>
      </c>
      <c r="I38" s="84">
        <v>0.15515072886831621</v>
      </c>
      <c r="J38" s="84">
        <v>0.15466139494292847</v>
      </c>
      <c r="K38" s="84">
        <v>0.15162284462554851</v>
      </c>
      <c r="L38" s="84">
        <v>0.15891289264924172</v>
      </c>
      <c r="M38" s="84">
        <v>0.15877973873357676</v>
      </c>
      <c r="N38" s="84">
        <v>0.1569518446800752</v>
      </c>
      <c r="O38" s="84">
        <v>0.15384314232689209</v>
      </c>
      <c r="P38" s="84">
        <v>0.15333907437445121</v>
      </c>
      <c r="Q38" s="84">
        <v>0.15453341184541663</v>
      </c>
      <c r="R38" s="84">
        <v>0.15852487238814514</v>
      </c>
      <c r="S38" s="84">
        <v>0.15869582031823168</v>
      </c>
      <c r="T38" s="84">
        <v>0.16054158974055771</v>
      </c>
      <c r="U38" s="84">
        <v>0.15938551264125117</v>
      </c>
      <c r="V38" s="84">
        <v>0.15827910665890663</v>
      </c>
      <c r="W38" s="84">
        <v>0.15854304142629855</v>
      </c>
      <c r="X38" s="84">
        <v>0.15841676161270382</v>
      </c>
      <c r="Y38" s="84">
        <v>0.15389434770531854</v>
      </c>
      <c r="Z38" s="84">
        <v>0.14987539113285356</v>
      </c>
      <c r="AA38" s="84">
        <v>0.14940480559437133</v>
      </c>
      <c r="AB38" s="84">
        <v>0.14756639800593138</v>
      </c>
      <c r="AC38" s="84">
        <v>0.14580456989289281</v>
      </c>
      <c r="AD38" s="84">
        <v>0.14573231965024527</v>
      </c>
      <c r="AE38" s="85">
        <v>0.14517323098378118</v>
      </c>
    </row>
    <row r="39" spans="1:31" x14ac:dyDescent="0.2">
      <c r="A39" s="56"/>
      <c r="B39" s="62" t="s">
        <v>89</v>
      </c>
      <c r="C39" s="52"/>
      <c r="D39" s="84"/>
      <c r="E39" s="84">
        <v>0.11444060146647718</v>
      </c>
      <c r="F39" s="84">
        <v>0.12019444004965821</v>
      </c>
      <c r="G39" s="84">
        <v>0.12096224447793791</v>
      </c>
      <c r="H39" s="84">
        <v>0.12137388066693083</v>
      </c>
      <c r="I39" s="84">
        <v>0.11545791975110535</v>
      </c>
      <c r="J39" s="84">
        <v>0.11524972371842897</v>
      </c>
      <c r="K39" s="84">
        <v>0.11225636854269078</v>
      </c>
      <c r="L39" s="84">
        <v>0.10715919711696488</v>
      </c>
      <c r="M39" s="84">
        <v>0.1031015937467703</v>
      </c>
      <c r="N39" s="84">
        <v>0.10277785726476411</v>
      </c>
      <c r="O39" s="84">
        <v>0.10261029209040248</v>
      </c>
      <c r="P39" s="84">
        <v>0.10319821736427982</v>
      </c>
      <c r="Q39" s="84">
        <v>0.1022352721128654</v>
      </c>
      <c r="R39" s="84">
        <v>0.10943425433756072</v>
      </c>
      <c r="S39" s="84">
        <v>0.11045383839311942</v>
      </c>
      <c r="T39" s="84">
        <v>0.11769962531397517</v>
      </c>
      <c r="U39" s="84">
        <v>0.12395007005523451</v>
      </c>
      <c r="V39" s="84">
        <v>0.12651436119894474</v>
      </c>
      <c r="W39" s="84">
        <v>0.12543810951310086</v>
      </c>
      <c r="X39" s="84">
        <v>0.12723737500692392</v>
      </c>
      <c r="Y39" s="84">
        <v>0.12747837090355066</v>
      </c>
      <c r="Z39" s="84">
        <v>0.1263044433668763</v>
      </c>
      <c r="AA39" s="84">
        <v>0.12803901365365544</v>
      </c>
      <c r="AB39" s="84">
        <v>0.12821713064945028</v>
      </c>
      <c r="AC39" s="84">
        <v>0.12697287602984261</v>
      </c>
      <c r="AD39" s="84">
        <v>0.12913693346995486</v>
      </c>
      <c r="AE39" s="85">
        <v>0.1319189286354574</v>
      </c>
    </row>
    <row r="40" spans="1:31" s="89" customFormat="1" ht="32.25" customHeight="1" thickBot="1" x14ac:dyDescent="0.3">
      <c r="A40" s="88"/>
      <c r="B40" s="79" t="s">
        <v>93</v>
      </c>
      <c r="C40" s="79"/>
      <c r="D40" s="86"/>
      <c r="E40" s="86">
        <f t="shared" ref="E40:P40" si="6">SUM(E38:E39)</f>
        <v>0.27380491123056833</v>
      </c>
      <c r="F40" s="86">
        <f t="shared" si="6"/>
        <v>0.27027089512811731</v>
      </c>
      <c r="G40" s="86">
        <f t="shared" si="6"/>
        <v>0.26964842888137669</v>
      </c>
      <c r="H40" s="86">
        <f t="shared" si="6"/>
        <v>0.27302050989250076</v>
      </c>
      <c r="I40" s="86">
        <f t="shared" si="6"/>
        <v>0.27060864861942158</v>
      </c>
      <c r="J40" s="86">
        <f t="shared" si="6"/>
        <v>0.26991111866135742</v>
      </c>
      <c r="K40" s="86">
        <f t="shared" si="6"/>
        <v>0.26387921316823926</v>
      </c>
      <c r="L40" s="86">
        <f t="shared" si="6"/>
        <v>0.26607208976620661</v>
      </c>
      <c r="M40" s="86">
        <f t="shared" si="6"/>
        <v>0.26188133248034706</v>
      </c>
      <c r="N40" s="86">
        <f t="shared" si="6"/>
        <v>0.2597297019448393</v>
      </c>
      <c r="O40" s="86">
        <f t="shared" si="6"/>
        <v>0.25645343441729457</v>
      </c>
      <c r="P40" s="86">
        <f t="shared" si="6"/>
        <v>0.25653729173873102</v>
      </c>
      <c r="Q40" s="86">
        <f t="shared" ref="Q40:AB40" si="7">SUM(Q38:Q39)</f>
        <v>0.25676868395828201</v>
      </c>
      <c r="R40" s="86">
        <f t="shared" si="7"/>
        <v>0.26795912672570588</v>
      </c>
      <c r="S40" s="86">
        <f t="shared" si="7"/>
        <v>0.2691496587113511</v>
      </c>
      <c r="T40" s="86">
        <f t="shared" si="7"/>
        <v>0.27824121505453286</v>
      </c>
      <c r="U40" s="86">
        <f t="shared" si="7"/>
        <v>0.28333558269648568</v>
      </c>
      <c r="V40" s="86">
        <f t="shared" si="7"/>
        <v>0.28479346785785137</v>
      </c>
      <c r="W40" s="86">
        <f t="shared" si="7"/>
        <v>0.28398115093939941</v>
      </c>
      <c r="X40" s="86">
        <f t="shared" si="7"/>
        <v>0.28565413661962774</v>
      </c>
      <c r="Y40" s="86">
        <f t="shared" si="7"/>
        <v>0.2813727186088692</v>
      </c>
      <c r="Z40" s="86">
        <f t="shared" si="7"/>
        <v>0.27617983449972983</v>
      </c>
      <c r="AA40" s="86">
        <f t="shared" si="7"/>
        <v>0.27744381924802675</v>
      </c>
      <c r="AB40" s="86">
        <f t="shared" si="7"/>
        <v>0.27578352865538169</v>
      </c>
      <c r="AC40" s="86">
        <f>SUM(AC38:AC39)</f>
        <v>0.27277744592273545</v>
      </c>
      <c r="AD40" s="86">
        <f>SUM(AD38:AD39)</f>
        <v>0.27486925312020016</v>
      </c>
      <c r="AE40" s="87">
        <f>SUM(AE38:AE39)</f>
        <v>0.27709215961923861</v>
      </c>
    </row>
  </sheetData>
  <conditionalFormatting sqref="D5:AA5">
    <cfRule type="cellIs" dxfId="8" priority="4" stopIfTrue="1" operator="equal">
      <formula>FALSE</formula>
    </cfRule>
  </conditionalFormatting>
  <conditionalFormatting sqref="AB5">
    <cfRule type="cellIs" dxfId="7" priority="3" stopIfTrue="1" operator="equal">
      <formula>FALSE</formula>
    </cfRule>
  </conditionalFormatting>
  <conditionalFormatting sqref="AC5:AD5">
    <cfRule type="cellIs" dxfId="6" priority="2" stopIfTrue="1" operator="equal">
      <formula>FALSE</formula>
    </cfRule>
  </conditionalFormatting>
  <conditionalFormatting sqref="AE5">
    <cfRule type="cellIs" dxfId="5"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9"/>
  <sheetViews>
    <sheetView zoomScale="85" zoomScaleNormal="85" workbookViewId="0">
      <pane xSplit="3" topLeftCell="BS1" activePane="topRight" state="frozen"/>
      <selection activeCell="A11" sqref="A11"/>
      <selection pane="topRight" activeCell="C1" sqref="C1"/>
    </sheetView>
  </sheetViews>
  <sheetFormatPr defaultColWidth="12.7109375" defaultRowHeight="15" x14ac:dyDescent="0.2"/>
  <cols>
    <col min="1" max="1" width="23.140625" style="348" bestFit="1" customWidth="1"/>
    <col min="2" max="2" width="75.7109375" style="348" customWidth="1"/>
    <col min="3" max="3" width="25.7109375" style="348" customWidth="1"/>
    <col min="4" max="75" width="12.7109375" style="208" customWidth="1"/>
    <col min="76" max="76" width="12.7109375" style="305" customWidth="1"/>
    <col min="77" max="16384" width="12.7109375" style="305"/>
  </cols>
  <sheetData>
    <row r="1" spans="1:78" s="303" customFormat="1" ht="25.15" customHeight="1" thickBot="1" x14ac:dyDescent="0.25">
      <c r="A1" s="37" t="s">
        <v>40</v>
      </c>
      <c r="B1" s="38" t="s">
        <v>76</v>
      </c>
      <c r="C1" s="9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2"/>
      <c r="BW1" s="302"/>
      <c r="BX1" s="302"/>
    </row>
    <row r="2" spans="1:78" ht="15.75" customHeight="1" x14ac:dyDescent="0.25">
      <c r="A2" s="41" t="s">
        <v>587</v>
      </c>
      <c r="B2" s="17" t="s">
        <v>572</v>
      </c>
      <c r="C2" s="396"/>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ht="15.75" x14ac:dyDescent="0.25">
      <c r="A3" s="46">
        <v>2017</v>
      </c>
      <c r="B3" s="306" t="s">
        <v>123</v>
      </c>
      <c r="C3" s="361"/>
      <c r="D3" s="277" t="s">
        <v>616</v>
      </c>
      <c r="E3" s="277" t="s">
        <v>616</v>
      </c>
      <c r="F3" s="277" t="s">
        <v>616</v>
      </c>
      <c r="G3" s="277" t="s">
        <v>616</v>
      </c>
      <c r="H3" s="277" t="s">
        <v>616</v>
      </c>
      <c r="I3" s="277" t="s">
        <v>616</v>
      </c>
      <c r="J3" s="277" t="s">
        <v>616</v>
      </c>
      <c r="K3" s="277" t="s">
        <v>616</v>
      </c>
      <c r="L3" s="277" t="s">
        <v>616</v>
      </c>
      <c r="M3" s="277" t="s">
        <v>616</v>
      </c>
      <c r="N3" s="277" t="s">
        <v>616</v>
      </c>
      <c r="O3" s="277" t="s">
        <v>616</v>
      </c>
      <c r="P3" s="277" t="s">
        <v>616</v>
      </c>
      <c r="Q3" s="277" t="s">
        <v>616</v>
      </c>
      <c r="R3" s="277" t="s">
        <v>616</v>
      </c>
      <c r="S3" s="277" t="s">
        <v>616</v>
      </c>
      <c r="T3" s="277" t="s">
        <v>616</v>
      </c>
      <c r="U3" s="277" t="s">
        <v>616</v>
      </c>
      <c r="V3" s="277" t="s">
        <v>616</v>
      </c>
      <c r="W3" s="277" t="s">
        <v>616</v>
      </c>
      <c r="X3" s="277" t="s">
        <v>616</v>
      </c>
      <c r="Y3" s="277" t="s">
        <v>616</v>
      </c>
      <c r="Z3" s="277" t="s">
        <v>616</v>
      </c>
      <c r="AA3" s="277" t="s">
        <v>616</v>
      </c>
      <c r="AB3" s="277" t="s">
        <v>616</v>
      </c>
      <c r="AC3" s="277" t="s">
        <v>616</v>
      </c>
      <c r="AD3" s="277" t="s">
        <v>616</v>
      </c>
      <c r="AE3" s="277" t="s">
        <v>616</v>
      </c>
      <c r="AF3" s="277" t="s">
        <v>616</v>
      </c>
      <c r="AG3" s="277" t="s">
        <v>616</v>
      </c>
      <c r="AH3" s="277" t="s">
        <v>616</v>
      </c>
      <c r="AI3" s="277" t="s">
        <v>616</v>
      </c>
      <c r="AJ3" s="277" t="s">
        <v>616</v>
      </c>
      <c r="AK3" s="277" t="s">
        <v>616</v>
      </c>
      <c r="AL3" s="277" t="s">
        <v>616</v>
      </c>
      <c r="AM3" s="277" t="s">
        <v>616</v>
      </c>
      <c r="AN3" s="277" t="s">
        <v>616</v>
      </c>
      <c r="AO3" s="277" t="s">
        <v>616</v>
      </c>
      <c r="AP3" s="277" t="s">
        <v>616</v>
      </c>
      <c r="AQ3" s="277" t="s">
        <v>616</v>
      </c>
      <c r="AR3" s="277" t="s">
        <v>616</v>
      </c>
      <c r="AS3" s="277" t="s">
        <v>616</v>
      </c>
      <c r="AT3" s="277" t="s">
        <v>616</v>
      </c>
      <c r="AU3" s="277" t="s">
        <v>616</v>
      </c>
      <c r="AV3" s="277" t="s">
        <v>616</v>
      </c>
      <c r="AW3" s="277" t="s">
        <v>616</v>
      </c>
      <c r="AX3" s="277" t="s">
        <v>616</v>
      </c>
      <c r="AY3" s="277" t="s">
        <v>616</v>
      </c>
      <c r="AZ3" s="277" t="s">
        <v>616</v>
      </c>
      <c r="BA3" s="277" t="s">
        <v>616</v>
      </c>
      <c r="BB3" s="277" t="s">
        <v>616</v>
      </c>
      <c r="BC3" s="277" t="s">
        <v>616</v>
      </c>
      <c r="BD3" s="277" t="s">
        <v>616</v>
      </c>
      <c r="BE3" s="277" t="s">
        <v>616</v>
      </c>
      <c r="BF3" s="277" t="s">
        <v>616</v>
      </c>
      <c r="BG3" s="277" t="s">
        <v>616</v>
      </c>
      <c r="BH3" s="277" t="s">
        <v>616</v>
      </c>
      <c r="BI3" s="277" t="s">
        <v>616</v>
      </c>
      <c r="BJ3" s="277" t="s">
        <v>616</v>
      </c>
      <c r="BK3" s="277" t="s">
        <v>616</v>
      </c>
      <c r="BL3" s="277" t="s">
        <v>616</v>
      </c>
      <c r="BM3" s="277" t="s">
        <v>616</v>
      </c>
      <c r="BN3" s="277" t="s">
        <v>616</v>
      </c>
      <c r="BO3" s="277" t="s">
        <v>616</v>
      </c>
      <c r="BP3" s="277" t="s">
        <v>616</v>
      </c>
      <c r="BQ3" s="277" t="s">
        <v>616</v>
      </c>
      <c r="BR3" s="277" t="s">
        <v>616</v>
      </c>
      <c r="BS3" s="277" t="s">
        <v>616</v>
      </c>
      <c r="BT3" s="277" t="s">
        <v>616</v>
      </c>
      <c r="BU3" s="277" t="s">
        <v>617</v>
      </c>
      <c r="BV3" s="277" t="s">
        <v>617</v>
      </c>
      <c r="BW3" s="277" t="s">
        <v>617</v>
      </c>
      <c r="BX3" s="277" t="s">
        <v>617</v>
      </c>
      <c r="BY3" s="277" t="s">
        <v>617</v>
      </c>
      <c r="BZ3" s="278" t="s">
        <v>617</v>
      </c>
    </row>
    <row r="4" spans="1:78" s="230" customFormat="1" ht="24" customHeight="1" x14ac:dyDescent="0.25">
      <c r="A4" s="462"/>
      <c r="B4" s="157" t="s">
        <v>93</v>
      </c>
      <c r="C4" s="408"/>
      <c r="D4" s="184">
        <f t="shared" ref="D4:BO4" si="0">SUM(D5,D11,D10)</f>
        <v>15.2</v>
      </c>
      <c r="E4" s="184">
        <f t="shared" si="0"/>
        <v>19.2</v>
      </c>
      <c r="F4" s="184">
        <f t="shared" si="0"/>
        <v>17</v>
      </c>
      <c r="G4" s="184">
        <f t="shared" si="0"/>
        <v>14.8</v>
      </c>
      <c r="H4" s="184">
        <f t="shared" si="0"/>
        <v>26.8</v>
      </c>
      <c r="I4" s="184">
        <f t="shared" si="0"/>
        <v>22.2</v>
      </c>
      <c r="J4" s="184">
        <f t="shared" si="0"/>
        <v>15.7</v>
      </c>
      <c r="K4" s="184">
        <f t="shared" si="0"/>
        <v>15.7</v>
      </c>
      <c r="L4" s="184">
        <f t="shared" si="0"/>
        <v>20.9</v>
      </c>
      <c r="M4" s="184">
        <f t="shared" si="0"/>
        <v>25.4</v>
      </c>
      <c r="N4" s="184">
        <f t="shared" si="0"/>
        <v>49.4</v>
      </c>
      <c r="O4" s="184">
        <f t="shared" si="0"/>
        <v>41.9</v>
      </c>
      <c r="P4" s="184">
        <f t="shared" si="0"/>
        <v>30.2</v>
      </c>
      <c r="Q4" s="184">
        <f t="shared" si="0"/>
        <v>36.299999999999997</v>
      </c>
      <c r="R4" s="184">
        <f t="shared" si="0"/>
        <v>64.5</v>
      </c>
      <c r="S4" s="184">
        <f t="shared" si="0"/>
        <v>64.599999999999994</v>
      </c>
      <c r="T4" s="184">
        <f t="shared" si="0"/>
        <v>44.9</v>
      </c>
      <c r="U4" s="184">
        <f t="shared" si="0"/>
        <v>49.2</v>
      </c>
      <c r="V4" s="184">
        <f t="shared" si="0"/>
        <v>78.3</v>
      </c>
      <c r="W4" s="184">
        <f t="shared" si="0"/>
        <v>121.7</v>
      </c>
      <c r="X4" s="184">
        <f t="shared" si="0"/>
        <v>123.3</v>
      </c>
      <c r="Y4" s="184">
        <f t="shared" si="0"/>
        <v>127.1</v>
      </c>
      <c r="Z4" s="184">
        <f t="shared" si="0"/>
        <v>150.4</v>
      </c>
      <c r="AA4" s="184">
        <f t="shared" si="0"/>
        <v>239.4</v>
      </c>
      <c r="AB4" s="184">
        <f t="shared" si="0"/>
        <v>209.1</v>
      </c>
      <c r="AC4" s="184">
        <f t="shared" si="0"/>
        <v>174.09</v>
      </c>
      <c r="AD4" s="184">
        <f t="shared" si="0"/>
        <v>214.12200000000001</v>
      </c>
      <c r="AE4" s="184">
        <f t="shared" si="0"/>
        <v>454.38499999999999</v>
      </c>
      <c r="AF4" s="184">
        <f t="shared" si="0"/>
        <v>558.846</v>
      </c>
      <c r="AG4" s="184">
        <f t="shared" si="0"/>
        <v>628.82600000000002</v>
      </c>
      <c r="AH4" s="184">
        <f t="shared" si="0"/>
        <v>1147</v>
      </c>
      <c r="AI4" s="184">
        <f t="shared" si="0"/>
        <v>1176</v>
      </c>
      <c r="AJ4" s="184">
        <f t="shared" si="0"/>
        <v>2074</v>
      </c>
      <c r="AK4" s="184">
        <f t="shared" si="0"/>
        <v>3214.04</v>
      </c>
      <c r="AL4" s="184">
        <f t="shared" si="0"/>
        <v>4067</v>
      </c>
      <c r="AM4" s="184">
        <f t="shared" si="0"/>
        <v>4754</v>
      </c>
      <c r="AN4" s="184">
        <f t="shared" si="0"/>
        <v>5308</v>
      </c>
      <c r="AO4" s="184">
        <f t="shared" si="0"/>
        <v>5803</v>
      </c>
      <c r="AP4" s="184">
        <f t="shared" si="0"/>
        <v>6070</v>
      </c>
      <c r="AQ4" s="184">
        <f t="shared" si="0"/>
        <v>5452.9279999999999</v>
      </c>
      <c r="AR4" s="184">
        <f t="shared" si="0"/>
        <v>4151.7449999999999</v>
      </c>
      <c r="AS4" s="184">
        <f t="shared" si="0"/>
        <v>3364.41</v>
      </c>
      <c r="AT4" s="184">
        <f t="shared" si="0"/>
        <v>3810.3180000000002</v>
      </c>
      <c r="AU4" s="184">
        <f t="shared" si="0"/>
        <v>5803.8150000000005</v>
      </c>
      <c r="AV4" s="184">
        <f t="shared" si="0"/>
        <v>7139.1579999999994</v>
      </c>
      <c r="AW4" s="184">
        <f t="shared" si="0"/>
        <v>7388.7640000000001</v>
      </c>
      <c r="AX4" s="184">
        <f t="shared" si="0"/>
        <v>6482.4830000000002</v>
      </c>
      <c r="AY4" s="184">
        <f t="shared" si="0"/>
        <v>5924.8270000000002</v>
      </c>
      <c r="AZ4" s="184">
        <f t="shared" si="0"/>
        <v>5112.2209999999995</v>
      </c>
      <c r="BA4" s="184">
        <f t="shared" si="0"/>
        <v>3893.4660000000003</v>
      </c>
      <c r="BB4" s="184">
        <f t="shared" si="0"/>
        <v>3557.6930000000002</v>
      </c>
      <c r="BC4" s="184">
        <f t="shared" si="0"/>
        <v>3255.0860000000002</v>
      </c>
      <c r="BD4" s="184">
        <f t="shared" si="0"/>
        <v>2882.2200000000003</v>
      </c>
      <c r="BE4" s="184">
        <f t="shared" si="0"/>
        <v>2605.5709014073173</v>
      </c>
      <c r="BF4" s="184">
        <f t="shared" si="0"/>
        <v>2624.1158686900003</v>
      </c>
      <c r="BG4" s="184">
        <f t="shared" si="0"/>
        <v>2559.18840136366</v>
      </c>
      <c r="BH4" s="184">
        <f t="shared" si="0"/>
        <v>2204.4830000000002</v>
      </c>
      <c r="BI4" s="184">
        <f t="shared" si="0"/>
        <v>2311.2043118300003</v>
      </c>
      <c r="BJ4" s="184">
        <f t="shared" si="0"/>
        <v>2439.7983671900001</v>
      </c>
      <c r="BK4" s="184">
        <f t="shared" si="0"/>
        <v>2241.4881393452138</v>
      </c>
      <c r="BL4" s="184">
        <f t="shared" si="0"/>
        <v>2856.8277160099997</v>
      </c>
      <c r="BM4" s="184">
        <f t="shared" si="0"/>
        <v>4684.0175697100003</v>
      </c>
      <c r="BN4" s="184">
        <f t="shared" si="0"/>
        <v>4473.4852258236315</v>
      </c>
      <c r="BO4" s="184">
        <f t="shared" si="0"/>
        <v>4933.9849943699983</v>
      </c>
      <c r="BP4" s="184">
        <f t="shared" ref="BP4:BU4" si="1">SUM(BP5,BP11,BP10)</f>
        <v>5169.8070100499999</v>
      </c>
      <c r="BQ4" s="184">
        <f t="shared" si="1"/>
        <v>4338.0295486261903</v>
      </c>
      <c r="BR4" s="184">
        <f t="shared" si="1"/>
        <v>3065.0410876799992</v>
      </c>
      <c r="BS4" s="184">
        <f t="shared" si="1"/>
        <v>2313.51601579</v>
      </c>
      <c r="BT4" s="184">
        <f t="shared" si="1"/>
        <v>1875.4784224599998</v>
      </c>
      <c r="BU4" s="184">
        <f t="shared" si="1"/>
        <v>1602.0913346625384</v>
      </c>
      <c r="BV4" s="184">
        <f>SUM(BV5,BV11,BV10)</f>
        <v>2488.9579408373761</v>
      </c>
      <c r="BW4" s="184">
        <f>SUM(BW5,BW11,BW10)</f>
        <v>2601.1588617500856</v>
      </c>
      <c r="BX4" s="184">
        <f>SUM(BX5,BX11,BX10)</f>
        <v>2671.9544808599508</v>
      </c>
      <c r="BY4" s="184">
        <f>SUM(BY5,BY11,BY10)</f>
        <v>2737.700264812936</v>
      </c>
      <c r="BZ4" s="319">
        <f>SUM(BZ5,BZ11,BZ10)</f>
        <v>2782.8491679838235</v>
      </c>
    </row>
    <row r="5" spans="1:78" ht="26.25" customHeight="1" x14ac:dyDescent="0.2">
      <c r="A5" s="464"/>
      <c r="B5" s="62" t="s">
        <v>573</v>
      </c>
      <c r="C5" s="52"/>
      <c r="D5" s="209">
        <f t="shared" ref="D5:BO5" si="2">SUM(D6,D7)</f>
        <v>0</v>
      </c>
      <c r="E5" s="209">
        <f t="shared" si="2"/>
        <v>0</v>
      </c>
      <c r="F5" s="209">
        <f t="shared" si="2"/>
        <v>0</v>
      </c>
      <c r="G5" s="209">
        <f t="shared" si="2"/>
        <v>0</v>
      </c>
      <c r="H5" s="209">
        <f t="shared" si="2"/>
        <v>0</v>
      </c>
      <c r="I5" s="209">
        <f t="shared" si="2"/>
        <v>0</v>
      </c>
      <c r="J5" s="209">
        <f t="shared" si="2"/>
        <v>0</v>
      </c>
      <c r="K5" s="209">
        <f t="shared" si="2"/>
        <v>0</v>
      </c>
      <c r="L5" s="209">
        <f t="shared" si="2"/>
        <v>0</v>
      </c>
      <c r="M5" s="209">
        <f t="shared" si="2"/>
        <v>0</v>
      </c>
      <c r="N5" s="209">
        <f t="shared" si="2"/>
        <v>0</v>
      </c>
      <c r="O5" s="209">
        <f t="shared" si="2"/>
        <v>0</v>
      </c>
      <c r="P5" s="209">
        <f t="shared" si="2"/>
        <v>0</v>
      </c>
      <c r="Q5" s="209">
        <f t="shared" si="2"/>
        <v>0</v>
      </c>
      <c r="R5" s="209">
        <f t="shared" si="2"/>
        <v>0</v>
      </c>
      <c r="S5" s="209">
        <f t="shared" si="2"/>
        <v>0</v>
      </c>
      <c r="T5" s="209">
        <f t="shared" si="2"/>
        <v>0</v>
      </c>
      <c r="U5" s="209">
        <f t="shared" si="2"/>
        <v>0</v>
      </c>
      <c r="V5" s="209">
        <f t="shared" si="2"/>
        <v>0</v>
      </c>
      <c r="W5" s="209">
        <f t="shared" si="2"/>
        <v>0</v>
      </c>
      <c r="X5" s="209">
        <f t="shared" si="2"/>
        <v>0</v>
      </c>
      <c r="Y5" s="209">
        <f t="shared" si="2"/>
        <v>0</v>
      </c>
      <c r="Z5" s="209">
        <f t="shared" si="2"/>
        <v>0</v>
      </c>
      <c r="AA5" s="209">
        <f t="shared" si="2"/>
        <v>0</v>
      </c>
      <c r="AB5" s="209">
        <f t="shared" si="2"/>
        <v>0</v>
      </c>
      <c r="AC5" s="209">
        <f t="shared" si="2"/>
        <v>0</v>
      </c>
      <c r="AD5" s="209">
        <f t="shared" si="2"/>
        <v>0</v>
      </c>
      <c r="AE5" s="209">
        <f t="shared" si="2"/>
        <v>0</v>
      </c>
      <c r="AF5" s="209">
        <f t="shared" si="2"/>
        <v>0</v>
      </c>
      <c r="AG5" s="209">
        <f t="shared" si="2"/>
        <v>0</v>
      </c>
      <c r="AH5" s="209">
        <f t="shared" si="2"/>
        <v>0</v>
      </c>
      <c r="AI5" s="209">
        <f t="shared" si="2"/>
        <v>0</v>
      </c>
      <c r="AJ5" s="209">
        <f t="shared" si="2"/>
        <v>0</v>
      </c>
      <c r="AK5" s="209">
        <f t="shared" si="2"/>
        <v>0</v>
      </c>
      <c r="AL5" s="209">
        <f t="shared" si="2"/>
        <v>0</v>
      </c>
      <c r="AM5" s="209">
        <f t="shared" si="2"/>
        <v>0</v>
      </c>
      <c r="AN5" s="209">
        <f t="shared" si="2"/>
        <v>0</v>
      </c>
      <c r="AO5" s="209">
        <f t="shared" si="2"/>
        <v>0</v>
      </c>
      <c r="AP5" s="209">
        <f t="shared" si="2"/>
        <v>0</v>
      </c>
      <c r="AQ5" s="209">
        <f t="shared" si="2"/>
        <v>0</v>
      </c>
      <c r="AR5" s="209">
        <f t="shared" si="2"/>
        <v>0</v>
      </c>
      <c r="AS5" s="209">
        <f t="shared" si="2"/>
        <v>0</v>
      </c>
      <c r="AT5" s="209">
        <f t="shared" si="2"/>
        <v>0</v>
      </c>
      <c r="AU5" s="209">
        <f t="shared" si="2"/>
        <v>0</v>
      </c>
      <c r="AV5" s="209">
        <f t="shared" si="2"/>
        <v>0</v>
      </c>
      <c r="AW5" s="209">
        <f t="shared" si="2"/>
        <v>0</v>
      </c>
      <c r="AX5" s="209">
        <f t="shared" si="2"/>
        <v>0</v>
      </c>
      <c r="AY5" s="209">
        <f t="shared" si="2"/>
        <v>0</v>
      </c>
      <c r="AZ5" s="209">
        <f t="shared" si="2"/>
        <v>2165.9229999999998</v>
      </c>
      <c r="BA5" s="209">
        <f t="shared" si="2"/>
        <v>3893.4660000000003</v>
      </c>
      <c r="BB5" s="209">
        <f t="shared" si="2"/>
        <v>3557.6930000000002</v>
      </c>
      <c r="BC5" s="209">
        <f t="shared" si="2"/>
        <v>3255.0860000000002</v>
      </c>
      <c r="BD5" s="209">
        <f t="shared" si="2"/>
        <v>2882.2200000000003</v>
      </c>
      <c r="BE5" s="209">
        <f t="shared" si="2"/>
        <v>2605.5709014073173</v>
      </c>
      <c r="BF5" s="209">
        <f t="shared" si="2"/>
        <v>2624.1158686900003</v>
      </c>
      <c r="BG5" s="209">
        <f t="shared" si="2"/>
        <v>2559.18840136366</v>
      </c>
      <c r="BH5" s="209">
        <f t="shared" si="2"/>
        <v>2204.4830000000002</v>
      </c>
      <c r="BI5" s="209">
        <f t="shared" si="2"/>
        <v>2311.2043118300003</v>
      </c>
      <c r="BJ5" s="209">
        <f t="shared" si="2"/>
        <v>2439.7983671900001</v>
      </c>
      <c r="BK5" s="209">
        <f t="shared" si="2"/>
        <v>2241.4881393452138</v>
      </c>
      <c r="BL5" s="209">
        <f t="shared" si="2"/>
        <v>2856.8277160099997</v>
      </c>
      <c r="BM5" s="209">
        <f t="shared" si="2"/>
        <v>4684.0175697100003</v>
      </c>
      <c r="BN5" s="209">
        <f t="shared" si="2"/>
        <v>4473.4852258236315</v>
      </c>
      <c r="BO5" s="209">
        <f t="shared" si="2"/>
        <v>4933.9849943699983</v>
      </c>
      <c r="BP5" s="209">
        <f t="shared" ref="BP5:BU5" si="3">SUM(BP6,BP7)</f>
        <v>5169.8070100499999</v>
      </c>
      <c r="BQ5" s="209">
        <f t="shared" si="3"/>
        <v>4338.0295486261903</v>
      </c>
      <c r="BR5" s="209">
        <f t="shared" si="3"/>
        <v>3065.0410876799992</v>
      </c>
      <c r="BS5" s="209">
        <f t="shared" si="3"/>
        <v>2313.51601579</v>
      </c>
      <c r="BT5" s="209">
        <f t="shared" si="3"/>
        <v>1875.4784224599998</v>
      </c>
      <c r="BU5" s="209">
        <f t="shared" si="3"/>
        <v>1602.0913346625384</v>
      </c>
      <c r="BV5" s="209">
        <f>SUM(BV6,BV7)</f>
        <v>2488.9579408373761</v>
      </c>
      <c r="BW5" s="209">
        <f>SUM(BW6,BW7)</f>
        <v>2601.1588617500856</v>
      </c>
      <c r="BX5" s="209">
        <f>SUM(BX6,BX7)</f>
        <v>2671.9544808599508</v>
      </c>
      <c r="BY5" s="209">
        <f>SUM(BY6,BY7)</f>
        <v>2737.700264812936</v>
      </c>
      <c r="BZ5" s="210">
        <f>SUM(BZ6,BZ7)</f>
        <v>2782.8491679838235</v>
      </c>
    </row>
    <row r="6" spans="1:78" x14ac:dyDescent="0.2">
      <c r="A6" s="464"/>
      <c r="B6" s="98" t="s">
        <v>133</v>
      </c>
      <c r="C6" s="52"/>
      <c r="D6" s="209">
        <v>0</v>
      </c>
      <c r="E6" s="209">
        <v>0</v>
      </c>
      <c r="F6" s="209">
        <v>0</v>
      </c>
      <c r="G6" s="209">
        <v>0</v>
      </c>
      <c r="H6" s="209">
        <v>0</v>
      </c>
      <c r="I6" s="209">
        <v>0</v>
      </c>
      <c r="J6" s="209">
        <v>0</v>
      </c>
      <c r="K6" s="209">
        <v>0</v>
      </c>
      <c r="L6" s="209">
        <v>0</v>
      </c>
      <c r="M6" s="209">
        <v>0</v>
      </c>
      <c r="N6" s="209">
        <v>0</v>
      </c>
      <c r="O6" s="209">
        <v>0</v>
      </c>
      <c r="P6" s="209">
        <v>0</v>
      </c>
      <c r="Q6" s="209">
        <v>0</v>
      </c>
      <c r="R6" s="209">
        <v>0</v>
      </c>
      <c r="S6" s="209">
        <v>0</v>
      </c>
      <c r="T6" s="209">
        <v>0</v>
      </c>
      <c r="U6" s="209">
        <v>0</v>
      </c>
      <c r="V6" s="209">
        <v>0</v>
      </c>
      <c r="W6" s="209">
        <v>0</v>
      </c>
      <c r="X6" s="209">
        <v>0</v>
      </c>
      <c r="Y6" s="209">
        <v>0</v>
      </c>
      <c r="Z6" s="209">
        <v>0</v>
      </c>
      <c r="AA6" s="209">
        <v>0</v>
      </c>
      <c r="AB6" s="209">
        <v>0</v>
      </c>
      <c r="AC6" s="209">
        <v>0</v>
      </c>
      <c r="AD6" s="209">
        <v>0</v>
      </c>
      <c r="AE6" s="209">
        <v>0</v>
      </c>
      <c r="AF6" s="209">
        <v>0</v>
      </c>
      <c r="AG6" s="209">
        <v>0</v>
      </c>
      <c r="AH6" s="209">
        <v>0</v>
      </c>
      <c r="AI6" s="209">
        <v>0</v>
      </c>
      <c r="AJ6" s="209">
        <v>0</v>
      </c>
      <c r="AK6" s="209">
        <v>0</v>
      </c>
      <c r="AL6" s="209">
        <v>0</v>
      </c>
      <c r="AM6" s="209">
        <v>0</v>
      </c>
      <c r="AN6" s="209">
        <v>0</v>
      </c>
      <c r="AO6" s="209">
        <v>0</v>
      </c>
      <c r="AP6" s="209">
        <v>0</v>
      </c>
      <c r="AQ6" s="209">
        <v>0</v>
      </c>
      <c r="AR6" s="209">
        <v>0</v>
      </c>
      <c r="AS6" s="209">
        <v>0</v>
      </c>
      <c r="AT6" s="209">
        <v>0</v>
      </c>
      <c r="AU6" s="209">
        <v>0</v>
      </c>
      <c r="AV6" s="209">
        <v>0</v>
      </c>
      <c r="AW6" s="209">
        <v>0</v>
      </c>
      <c r="AX6" s="209">
        <v>0</v>
      </c>
      <c r="AY6" s="209">
        <v>0</v>
      </c>
      <c r="AZ6" s="209">
        <v>332.70800000000008</v>
      </c>
      <c r="BA6" s="209">
        <v>475.00800000000004</v>
      </c>
      <c r="BB6" s="209">
        <v>474.24400000000003</v>
      </c>
      <c r="BC6" s="209">
        <v>459.01900000000001</v>
      </c>
      <c r="BD6" s="209">
        <v>446.95400000000001</v>
      </c>
      <c r="BE6" s="209">
        <v>469.76190140731705</v>
      </c>
      <c r="BF6" s="209">
        <v>518.64773074999994</v>
      </c>
      <c r="BG6" s="209">
        <v>507.20891397539998</v>
      </c>
      <c r="BH6" s="209">
        <v>445.23599999999999</v>
      </c>
      <c r="BI6" s="209">
        <v>486.24370455000002</v>
      </c>
      <c r="BJ6" s="209">
        <v>477.92547793</v>
      </c>
      <c r="BK6" s="209">
        <v>424.03039473491737</v>
      </c>
      <c r="BL6" s="209">
        <v>727.70019646000003</v>
      </c>
      <c r="BM6" s="209">
        <v>1088.6921164999999</v>
      </c>
      <c r="BN6" s="209">
        <v>801.16036899012533</v>
      </c>
      <c r="BO6" s="209">
        <v>749.87685299999998</v>
      </c>
      <c r="BP6" s="209">
        <v>662.33543288999988</v>
      </c>
      <c r="BQ6" s="209">
        <v>526.70929591000004</v>
      </c>
      <c r="BR6" s="209">
        <v>369.21073870999999</v>
      </c>
      <c r="BS6" s="209">
        <v>309.89859552000007</v>
      </c>
      <c r="BT6" s="209">
        <v>264.26859475999998</v>
      </c>
      <c r="BU6" s="209">
        <v>238.05027558822925</v>
      </c>
      <c r="BV6" s="209">
        <v>300.61338027470055</v>
      </c>
      <c r="BW6" s="209">
        <v>313.29461753799455</v>
      </c>
      <c r="BX6" s="209">
        <v>324.36069773409241</v>
      </c>
      <c r="BY6" s="209">
        <v>324.12376849937266</v>
      </c>
      <c r="BZ6" s="210">
        <v>327.27268632515091</v>
      </c>
    </row>
    <row r="7" spans="1:78" x14ac:dyDescent="0.2">
      <c r="A7" s="464"/>
      <c r="B7" s="98" t="s">
        <v>143</v>
      </c>
      <c r="C7" s="52"/>
      <c r="D7" s="209">
        <v>0</v>
      </c>
      <c r="E7" s="209">
        <v>0</v>
      </c>
      <c r="F7" s="209">
        <v>0</v>
      </c>
      <c r="G7" s="209">
        <v>0</v>
      </c>
      <c r="H7" s="209">
        <v>0</v>
      </c>
      <c r="I7" s="209">
        <v>0</v>
      </c>
      <c r="J7" s="209">
        <v>0</v>
      </c>
      <c r="K7" s="209">
        <v>0</v>
      </c>
      <c r="L7" s="209">
        <v>0</v>
      </c>
      <c r="M7" s="209">
        <v>0</v>
      </c>
      <c r="N7" s="209">
        <v>0</v>
      </c>
      <c r="O7" s="209">
        <v>0</v>
      </c>
      <c r="P7" s="209">
        <v>0</v>
      </c>
      <c r="Q7" s="209">
        <v>0</v>
      </c>
      <c r="R7" s="209">
        <v>0</v>
      </c>
      <c r="S7" s="209">
        <v>0</v>
      </c>
      <c r="T7" s="209">
        <v>0</v>
      </c>
      <c r="U7" s="209">
        <v>0</v>
      </c>
      <c r="V7" s="209">
        <v>0</v>
      </c>
      <c r="W7" s="209">
        <v>0</v>
      </c>
      <c r="X7" s="209">
        <v>0</v>
      </c>
      <c r="Y7" s="209">
        <v>0</v>
      </c>
      <c r="Z7" s="209">
        <v>0</v>
      </c>
      <c r="AA7" s="209">
        <v>0</v>
      </c>
      <c r="AB7" s="209">
        <v>0</v>
      </c>
      <c r="AC7" s="209">
        <v>0</v>
      </c>
      <c r="AD7" s="209">
        <v>0</v>
      </c>
      <c r="AE7" s="209">
        <v>0</v>
      </c>
      <c r="AF7" s="209">
        <v>0</v>
      </c>
      <c r="AG7" s="209">
        <v>0</v>
      </c>
      <c r="AH7" s="209">
        <v>0</v>
      </c>
      <c r="AI7" s="209">
        <v>0</v>
      </c>
      <c r="AJ7" s="209">
        <v>0</v>
      </c>
      <c r="AK7" s="209">
        <v>0</v>
      </c>
      <c r="AL7" s="209">
        <v>0</v>
      </c>
      <c r="AM7" s="209">
        <v>0</v>
      </c>
      <c r="AN7" s="209">
        <v>0</v>
      </c>
      <c r="AO7" s="209">
        <v>0</v>
      </c>
      <c r="AP7" s="209">
        <v>0</v>
      </c>
      <c r="AQ7" s="209">
        <v>0</v>
      </c>
      <c r="AR7" s="209">
        <v>0</v>
      </c>
      <c r="AS7" s="209">
        <v>0</v>
      </c>
      <c r="AT7" s="209">
        <v>0</v>
      </c>
      <c r="AU7" s="209">
        <v>0</v>
      </c>
      <c r="AV7" s="209">
        <v>0</v>
      </c>
      <c r="AW7" s="209">
        <v>0</v>
      </c>
      <c r="AX7" s="209">
        <v>0</v>
      </c>
      <c r="AY7" s="209">
        <v>0</v>
      </c>
      <c r="AZ7" s="209">
        <v>1833.2149999999999</v>
      </c>
      <c r="BA7" s="209">
        <v>3418.4580000000001</v>
      </c>
      <c r="BB7" s="209">
        <v>3083.4490000000001</v>
      </c>
      <c r="BC7" s="209">
        <v>2796.067</v>
      </c>
      <c r="BD7" s="209">
        <v>2435.2660000000001</v>
      </c>
      <c r="BE7" s="209">
        <v>2135.8090000000002</v>
      </c>
      <c r="BF7" s="209">
        <v>2105.4681379400004</v>
      </c>
      <c r="BG7" s="209">
        <v>2051.9794873882602</v>
      </c>
      <c r="BH7" s="209">
        <v>1759.2470000000001</v>
      </c>
      <c r="BI7" s="209">
        <v>1824.9606072800002</v>
      </c>
      <c r="BJ7" s="209">
        <v>1961.87288926</v>
      </c>
      <c r="BK7" s="209">
        <v>1817.4577446102965</v>
      </c>
      <c r="BL7" s="209">
        <v>2129.1275195499998</v>
      </c>
      <c r="BM7" s="209">
        <v>3595.32545321</v>
      </c>
      <c r="BN7" s="209">
        <v>3672.3248568335066</v>
      </c>
      <c r="BO7" s="209">
        <v>4184.1081413699985</v>
      </c>
      <c r="BP7" s="209">
        <v>4507.4715771600004</v>
      </c>
      <c r="BQ7" s="209">
        <v>3811.3202527161902</v>
      </c>
      <c r="BR7" s="209">
        <v>2695.8303489699992</v>
      </c>
      <c r="BS7" s="209">
        <v>2003.6174202700001</v>
      </c>
      <c r="BT7" s="209">
        <v>1611.2098276999998</v>
      </c>
      <c r="BU7" s="209">
        <v>1364.0410590743093</v>
      </c>
      <c r="BV7" s="209">
        <v>2188.3445605626757</v>
      </c>
      <c r="BW7" s="209">
        <v>2287.8642442120909</v>
      </c>
      <c r="BX7" s="209">
        <v>2347.5937831258584</v>
      </c>
      <c r="BY7" s="209">
        <v>2413.5764963135634</v>
      </c>
      <c r="BZ7" s="210">
        <v>2455.5764816586725</v>
      </c>
    </row>
    <row r="8" spans="1:78" x14ac:dyDescent="0.2">
      <c r="A8" s="464"/>
      <c r="B8" s="297" t="s">
        <v>313</v>
      </c>
      <c r="C8" s="62"/>
      <c r="D8" s="209">
        <v>0</v>
      </c>
      <c r="E8" s="209">
        <v>0</v>
      </c>
      <c r="F8" s="209">
        <v>0</v>
      </c>
      <c r="G8" s="209">
        <v>0</v>
      </c>
      <c r="H8" s="209">
        <v>0</v>
      </c>
      <c r="I8" s="209">
        <v>0</v>
      </c>
      <c r="J8" s="209">
        <v>0</v>
      </c>
      <c r="K8" s="209">
        <v>0</v>
      </c>
      <c r="L8" s="209">
        <v>0</v>
      </c>
      <c r="M8" s="209">
        <v>0</v>
      </c>
      <c r="N8" s="209">
        <v>0</v>
      </c>
      <c r="O8" s="209">
        <v>0</v>
      </c>
      <c r="P8" s="209">
        <v>0</v>
      </c>
      <c r="Q8" s="209">
        <v>0</v>
      </c>
      <c r="R8" s="209">
        <v>0</v>
      </c>
      <c r="S8" s="209">
        <v>0</v>
      </c>
      <c r="T8" s="209">
        <v>0</v>
      </c>
      <c r="U8" s="209">
        <v>0</v>
      </c>
      <c r="V8" s="209">
        <v>0</v>
      </c>
      <c r="W8" s="209">
        <v>0</v>
      </c>
      <c r="X8" s="209">
        <v>0</v>
      </c>
      <c r="Y8" s="209">
        <v>0</v>
      </c>
      <c r="Z8" s="209">
        <v>0</v>
      </c>
      <c r="AA8" s="209">
        <v>0</v>
      </c>
      <c r="AB8" s="209">
        <v>0</v>
      </c>
      <c r="AC8" s="209">
        <v>0</v>
      </c>
      <c r="AD8" s="209">
        <v>0</v>
      </c>
      <c r="AE8" s="209">
        <v>0</v>
      </c>
      <c r="AF8" s="209">
        <v>0</v>
      </c>
      <c r="AG8" s="209">
        <v>0</v>
      </c>
      <c r="AH8" s="209">
        <v>0</v>
      </c>
      <c r="AI8" s="209">
        <v>0</v>
      </c>
      <c r="AJ8" s="209">
        <v>0</v>
      </c>
      <c r="AK8" s="209">
        <v>0</v>
      </c>
      <c r="AL8" s="209">
        <v>0</v>
      </c>
      <c r="AM8" s="209">
        <v>0</v>
      </c>
      <c r="AN8" s="209">
        <v>0</v>
      </c>
      <c r="AO8" s="209">
        <v>0</v>
      </c>
      <c r="AP8" s="209">
        <v>0</v>
      </c>
      <c r="AQ8" s="209">
        <v>0</v>
      </c>
      <c r="AR8" s="209">
        <v>0</v>
      </c>
      <c r="AS8" s="209">
        <v>0</v>
      </c>
      <c r="AT8" s="209">
        <v>0</v>
      </c>
      <c r="AU8" s="209">
        <v>0</v>
      </c>
      <c r="AV8" s="209">
        <v>0</v>
      </c>
      <c r="AW8" s="209">
        <v>0</v>
      </c>
      <c r="AX8" s="209">
        <v>0</v>
      </c>
      <c r="AY8" s="209">
        <v>0</v>
      </c>
      <c r="AZ8" s="209">
        <v>214.28451982657336</v>
      </c>
      <c r="BA8" s="209">
        <v>330</v>
      </c>
      <c r="BB8" s="209">
        <v>305</v>
      </c>
      <c r="BC8" s="209">
        <v>285</v>
      </c>
      <c r="BD8" s="209">
        <v>305</v>
      </c>
      <c r="BE8" s="209">
        <v>284</v>
      </c>
      <c r="BF8" s="209">
        <v>289.81299999999999</v>
      </c>
      <c r="BG8" s="209">
        <v>255.8872903330878</v>
      </c>
      <c r="BH8" s="209">
        <v>142.881</v>
      </c>
      <c r="BI8" s="209">
        <v>24.123565300067376</v>
      </c>
      <c r="BJ8" s="209">
        <v>12.22461096189574</v>
      </c>
      <c r="BK8" s="209">
        <v>0</v>
      </c>
      <c r="BL8" s="209">
        <v>0</v>
      </c>
      <c r="BM8" s="209">
        <v>0</v>
      </c>
      <c r="BN8" s="209">
        <v>0</v>
      </c>
      <c r="BO8" s="209">
        <v>0</v>
      </c>
      <c r="BP8" s="209">
        <v>0</v>
      </c>
      <c r="BQ8" s="209">
        <v>0</v>
      </c>
      <c r="BR8" s="209">
        <v>0</v>
      </c>
      <c r="BS8" s="209">
        <v>0</v>
      </c>
      <c r="BT8" s="209">
        <v>0</v>
      </c>
      <c r="BU8" s="209">
        <v>0</v>
      </c>
      <c r="BV8" s="209">
        <v>0</v>
      </c>
      <c r="BW8" s="209">
        <v>0</v>
      </c>
      <c r="BX8" s="209">
        <v>0</v>
      </c>
      <c r="BY8" s="209">
        <v>0</v>
      </c>
      <c r="BZ8" s="210">
        <v>0</v>
      </c>
    </row>
    <row r="9" spans="1:78" x14ac:dyDescent="0.2">
      <c r="A9" s="464"/>
      <c r="B9" s="297" t="s">
        <v>326</v>
      </c>
      <c r="C9" s="62"/>
      <c r="D9" s="209">
        <v>0</v>
      </c>
      <c r="E9" s="209">
        <v>0</v>
      </c>
      <c r="F9" s="209">
        <v>0</v>
      </c>
      <c r="G9" s="209">
        <v>0</v>
      </c>
      <c r="H9" s="209">
        <v>0</v>
      </c>
      <c r="I9" s="209">
        <v>0</v>
      </c>
      <c r="J9" s="209">
        <v>0</v>
      </c>
      <c r="K9" s="209">
        <v>0</v>
      </c>
      <c r="L9" s="209">
        <v>0</v>
      </c>
      <c r="M9" s="209">
        <v>0</v>
      </c>
      <c r="N9" s="209">
        <v>0</v>
      </c>
      <c r="O9" s="209">
        <v>0</v>
      </c>
      <c r="P9" s="209">
        <v>0</v>
      </c>
      <c r="Q9" s="209">
        <v>0</v>
      </c>
      <c r="R9" s="209">
        <v>0</v>
      </c>
      <c r="S9" s="209">
        <v>0</v>
      </c>
      <c r="T9" s="209">
        <v>0</v>
      </c>
      <c r="U9" s="209">
        <v>0</v>
      </c>
      <c r="V9" s="209">
        <v>0</v>
      </c>
      <c r="W9" s="209">
        <v>0</v>
      </c>
      <c r="X9" s="209">
        <v>0</v>
      </c>
      <c r="Y9" s="209">
        <v>0</v>
      </c>
      <c r="Z9" s="209">
        <v>0</v>
      </c>
      <c r="AA9" s="209">
        <v>0</v>
      </c>
      <c r="AB9" s="209">
        <v>0</v>
      </c>
      <c r="AC9" s="209">
        <v>0</v>
      </c>
      <c r="AD9" s="209">
        <v>0</v>
      </c>
      <c r="AE9" s="209">
        <v>0</v>
      </c>
      <c r="AF9" s="209">
        <v>0</v>
      </c>
      <c r="AG9" s="209">
        <v>0</v>
      </c>
      <c r="AH9" s="209">
        <v>0</v>
      </c>
      <c r="AI9" s="209">
        <v>0</v>
      </c>
      <c r="AJ9" s="209">
        <v>0</v>
      </c>
      <c r="AK9" s="209">
        <v>0</v>
      </c>
      <c r="AL9" s="209">
        <v>0</v>
      </c>
      <c r="AM9" s="209">
        <v>0</v>
      </c>
      <c r="AN9" s="209">
        <v>0</v>
      </c>
      <c r="AO9" s="209">
        <v>0</v>
      </c>
      <c r="AP9" s="209">
        <v>0</v>
      </c>
      <c r="AQ9" s="209">
        <v>0</v>
      </c>
      <c r="AR9" s="209">
        <v>0</v>
      </c>
      <c r="AS9" s="209">
        <v>0</v>
      </c>
      <c r="AT9" s="209">
        <v>0</v>
      </c>
      <c r="AU9" s="209">
        <v>0</v>
      </c>
      <c r="AV9" s="209">
        <v>0</v>
      </c>
      <c r="AW9" s="209">
        <v>0</v>
      </c>
      <c r="AX9" s="209">
        <v>0</v>
      </c>
      <c r="AY9" s="209">
        <v>0</v>
      </c>
      <c r="AZ9" s="209">
        <v>1618.9304801734265</v>
      </c>
      <c r="BA9" s="209">
        <v>3088.4580000000001</v>
      </c>
      <c r="BB9" s="209">
        <v>2778.4490000000001</v>
      </c>
      <c r="BC9" s="209">
        <v>2511.067</v>
      </c>
      <c r="BD9" s="209">
        <v>2130.2660000000001</v>
      </c>
      <c r="BE9" s="209">
        <v>1851.8090000000002</v>
      </c>
      <c r="BF9" s="209">
        <v>1815.6551379400003</v>
      </c>
      <c r="BG9" s="209">
        <v>1796.0921970551724</v>
      </c>
      <c r="BH9" s="209">
        <v>1616.366</v>
      </c>
      <c r="BI9" s="209">
        <v>1800.8370419799328</v>
      </c>
      <c r="BJ9" s="209">
        <v>1949.6482782981043</v>
      </c>
      <c r="BK9" s="209">
        <v>1817.4577446102965</v>
      </c>
      <c r="BL9" s="209">
        <v>2129.1275195499998</v>
      </c>
      <c r="BM9" s="209">
        <v>3595.32545321</v>
      </c>
      <c r="BN9" s="209">
        <v>3672.3248568335066</v>
      </c>
      <c r="BO9" s="209">
        <v>4184.1081413699985</v>
      </c>
      <c r="BP9" s="209">
        <v>4507.4715771600004</v>
      </c>
      <c r="BQ9" s="209">
        <v>3811.3202527161902</v>
      </c>
      <c r="BR9" s="209">
        <v>2695.8303489699992</v>
      </c>
      <c r="BS9" s="209">
        <v>2003.6174202700001</v>
      </c>
      <c r="BT9" s="209">
        <v>1611.2098276999998</v>
      </c>
      <c r="BU9" s="209">
        <v>1364.0410590743093</v>
      </c>
      <c r="BV9" s="209">
        <v>2188.3445605626757</v>
      </c>
      <c r="BW9" s="209">
        <v>2287.8642442120909</v>
      </c>
      <c r="BX9" s="209">
        <v>2347.5937831258584</v>
      </c>
      <c r="BY9" s="209">
        <v>2413.5764963135634</v>
      </c>
      <c r="BZ9" s="210">
        <v>2455.5764816586725</v>
      </c>
    </row>
    <row r="10" spans="1:78" ht="26.25" customHeight="1" x14ac:dyDescent="0.2">
      <c r="A10" s="464"/>
      <c r="B10" s="62" t="s">
        <v>574</v>
      </c>
      <c r="C10" s="229"/>
      <c r="D10" s="209">
        <f>'Income Support'!D23</f>
        <v>0</v>
      </c>
      <c r="E10" s="209">
        <f>'Income Support'!E23</f>
        <v>0</v>
      </c>
      <c r="F10" s="209">
        <f>'Income Support'!F23</f>
        <v>0</v>
      </c>
      <c r="G10" s="209">
        <f>'Income Support'!G23</f>
        <v>0</v>
      </c>
      <c r="H10" s="209">
        <f>'Income Support'!H23</f>
        <v>0</v>
      </c>
      <c r="I10" s="209">
        <f>'Income Support'!I23</f>
        <v>0</v>
      </c>
      <c r="J10" s="209">
        <f>'Income Support'!J23</f>
        <v>0</v>
      </c>
      <c r="K10" s="209">
        <f>'Income Support'!K23</f>
        <v>0</v>
      </c>
      <c r="L10" s="209">
        <f>'Income Support'!L23</f>
        <v>0</v>
      </c>
      <c r="M10" s="209">
        <f>'Income Support'!M23</f>
        <v>0</v>
      </c>
      <c r="N10" s="209">
        <f>'Income Support'!N23</f>
        <v>0</v>
      </c>
      <c r="O10" s="209">
        <f>'Income Support'!O23</f>
        <v>0</v>
      </c>
      <c r="P10" s="209">
        <f>'Income Support'!P23</f>
        <v>0</v>
      </c>
      <c r="Q10" s="209">
        <f>'Income Support'!Q23</f>
        <v>0</v>
      </c>
      <c r="R10" s="209">
        <f>'Income Support'!R23</f>
        <v>0</v>
      </c>
      <c r="S10" s="209">
        <f>'Income Support'!S23</f>
        <v>0</v>
      </c>
      <c r="T10" s="209">
        <f>'Income Support'!T23</f>
        <v>0</v>
      </c>
      <c r="U10" s="209">
        <f>'Income Support'!U23</f>
        <v>0</v>
      </c>
      <c r="V10" s="209">
        <f>'Income Support'!V23</f>
        <v>0</v>
      </c>
      <c r="W10" s="209">
        <f>'Income Support'!W23</f>
        <v>0</v>
      </c>
      <c r="X10" s="209">
        <f>'Income Support'!X23</f>
        <v>0</v>
      </c>
      <c r="Y10" s="209">
        <f>'Income Support'!Y23</f>
        <v>0</v>
      </c>
      <c r="Z10" s="209">
        <f>'Income Support'!Z23</f>
        <v>0</v>
      </c>
      <c r="AA10" s="209">
        <f>'Income Support'!AA23</f>
        <v>0</v>
      </c>
      <c r="AB10" s="209">
        <f>'Income Support'!AB23</f>
        <v>0</v>
      </c>
      <c r="AC10" s="209">
        <f>'Income Support'!AC23</f>
        <v>0</v>
      </c>
      <c r="AD10" s="209">
        <f>'Income Support'!AD23</f>
        <v>0</v>
      </c>
      <c r="AE10" s="209">
        <f>'Income Support'!AE23</f>
        <v>0</v>
      </c>
      <c r="AF10" s="209">
        <f>'Income Support'!AF23</f>
        <v>0</v>
      </c>
      <c r="AG10" s="209">
        <f>'Income Support'!AG23</f>
        <v>0</v>
      </c>
      <c r="AH10" s="209">
        <f>'Income Support'!AH23</f>
        <v>515</v>
      </c>
      <c r="AI10" s="209">
        <f>'Income Support'!AI23</f>
        <v>523</v>
      </c>
      <c r="AJ10" s="209">
        <f>'Income Support'!AJ23</f>
        <v>794</v>
      </c>
      <c r="AK10" s="209">
        <f>'Income Support'!AK23</f>
        <v>1512.04</v>
      </c>
      <c r="AL10" s="209">
        <f>'Income Support'!AL23</f>
        <v>2567</v>
      </c>
      <c r="AM10" s="209">
        <f>'Income Support'!AM23</f>
        <v>3257</v>
      </c>
      <c r="AN10" s="209">
        <f>'Income Support'!AN23</f>
        <v>3730</v>
      </c>
      <c r="AO10" s="209">
        <f>'Income Support'!AO23</f>
        <v>4214</v>
      </c>
      <c r="AP10" s="209">
        <f>'Income Support'!AP23</f>
        <v>4336</v>
      </c>
      <c r="AQ10" s="209">
        <f>'Income Support'!AQ23</f>
        <v>3985</v>
      </c>
      <c r="AR10" s="209">
        <f>'Income Support'!AR23</f>
        <v>3045</v>
      </c>
      <c r="AS10" s="209">
        <f>'Income Support'!AS23</f>
        <v>2631</v>
      </c>
      <c r="AT10" s="209">
        <f>'Income Support'!AT23</f>
        <v>2940.4780000000001</v>
      </c>
      <c r="AU10" s="209">
        <f>'Income Support'!AU23</f>
        <v>4200</v>
      </c>
      <c r="AV10" s="209">
        <f>'Income Support'!AV23</f>
        <v>5379</v>
      </c>
      <c r="AW10" s="209">
        <f>'Income Support'!AW23</f>
        <v>5737</v>
      </c>
      <c r="AX10" s="209">
        <f>'Income Support'!AX23</f>
        <v>5183</v>
      </c>
      <c r="AY10" s="209">
        <f>'Income Support'!AY23</f>
        <v>4823</v>
      </c>
      <c r="AZ10" s="209">
        <f>'Income Support'!AZ23</f>
        <v>2359</v>
      </c>
      <c r="BA10" s="209">
        <f>'Income Support'!BA23</f>
        <v>0</v>
      </c>
      <c r="BB10" s="209">
        <f>'Income Support'!BB23</f>
        <v>0</v>
      </c>
      <c r="BC10" s="209">
        <f>'Income Support'!BC23</f>
        <v>0</v>
      </c>
      <c r="BD10" s="209">
        <f>'Income Support'!BD23</f>
        <v>0</v>
      </c>
      <c r="BE10" s="209">
        <f>'Income Support'!BE23</f>
        <v>0</v>
      </c>
      <c r="BF10" s="209">
        <f>'Income Support'!BF23</f>
        <v>0</v>
      </c>
      <c r="BG10" s="209">
        <f>'Income Support'!BG23</f>
        <v>0</v>
      </c>
      <c r="BH10" s="209">
        <f>'Income Support'!BH23</f>
        <v>0</v>
      </c>
      <c r="BI10" s="209">
        <f>'Income Support'!BI23</f>
        <v>0</v>
      </c>
      <c r="BJ10" s="209">
        <f>'Income Support'!BJ23</f>
        <v>0</v>
      </c>
      <c r="BK10" s="209">
        <f>'Income Support'!BK23</f>
        <v>0</v>
      </c>
      <c r="BL10" s="209">
        <f>'Income Support'!BL23</f>
        <v>0</v>
      </c>
      <c r="BM10" s="209">
        <f>'Income Support'!BM23</f>
        <v>0</v>
      </c>
      <c r="BN10" s="209">
        <f>'Income Support'!BN23</f>
        <v>0</v>
      </c>
      <c r="BO10" s="209">
        <f>'Income Support'!BO23</f>
        <v>0</v>
      </c>
      <c r="BP10" s="209">
        <f>'Income Support'!BP23</f>
        <v>0</v>
      </c>
      <c r="BQ10" s="209">
        <f>'Income Support'!BQ23</f>
        <v>0</v>
      </c>
      <c r="BR10" s="209">
        <f>'Income Support'!BR23</f>
        <v>0</v>
      </c>
      <c r="BS10" s="209">
        <f>'Income Support'!BS23</f>
        <v>0</v>
      </c>
      <c r="BT10" s="209">
        <f>'Income Support'!BT23</f>
        <v>0</v>
      </c>
      <c r="BU10" s="209">
        <f>'Income Support'!BU23</f>
        <v>0</v>
      </c>
      <c r="BV10" s="209">
        <f>'Income Support'!BV23</f>
        <v>0</v>
      </c>
      <c r="BW10" s="209">
        <f>'Income Support'!BW23</f>
        <v>0</v>
      </c>
      <c r="BX10" s="209">
        <f>'Income Support'!BX23</f>
        <v>0</v>
      </c>
      <c r="BY10" s="209">
        <f>'Income Support'!BY23</f>
        <v>0</v>
      </c>
      <c r="BZ10" s="210">
        <f>'Income Support'!BZ23</f>
        <v>0</v>
      </c>
    </row>
    <row r="11" spans="1:78" s="303" customFormat="1" ht="35.25" customHeight="1" thickBot="1" x14ac:dyDescent="0.25">
      <c r="A11" s="526"/>
      <c r="B11" s="370" t="s">
        <v>179</v>
      </c>
      <c r="C11" s="527"/>
      <c r="D11" s="301">
        <v>15.2</v>
      </c>
      <c r="E11" s="301">
        <v>19.2</v>
      </c>
      <c r="F11" s="301">
        <v>17</v>
      </c>
      <c r="G11" s="301">
        <v>14.8</v>
      </c>
      <c r="H11" s="301">
        <v>26.8</v>
      </c>
      <c r="I11" s="301">
        <v>22.2</v>
      </c>
      <c r="J11" s="301">
        <v>15.7</v>
      </c>
      <c r="K11" s="301">
        <v>15.7</v>
      </c>
      <c r="L11" s="301">
        <v>20.9</v>
      </c>
      <c r="M11" s="301">
        <v>25.4</v>
      </c>
      <c r="N11" s="301">
        <v>49.4</v>
      </c>
      <c r="O11" s="301">
        <v>41.9</v>
      </c>
      <c r="P11" s="301">
        <v>30.2</v>
      </c>
      <c r="Q11" s="301">
        <v>36.299999999999997</v>
      </c>
      <c r="R11" s="301">
        <v>64.5</v>
      </c>
      <c r="S11" s="301">
        <v>64.599999999999994</v>
      </c>
      <c r="T11" s="301">
        <v>44.9</v>
      </c>
      <c r="U11" s="301">
        <v>49.2</v>
      </c>
      <c r="V11" s="301">
        <v>78.3</v>
      </c>
      <c r="W11" s="301">
        <v>121.7</v>
      </c>
      <c r="X11" s="301">
        <v>123.3</v>
      </c>
      <c r="Y11" s="301">
        <v>127.1</v>
      </c>
      <c r="Z11" s="301">
        <v>150.4</v>
      </c>
      <c r="AA11" s="301">
        <v>239.4</v>
      </c>
      <c r="AB11" s="301">
        <v>209.1</v>
      </c>
      <c r="AC11" s="301">
        <v>174.09</v>
      </c>
      <c r="AD11" s="301">
        <v>214.12200000000001</v>
      </c>
      <c r="AE11" s="301">
        <v>454.38499999999999</v>
      </c>
      <c r="AF11" s="301">
        <v>558.846</v>
      </c>
      <c r="AG11" s="301">
        <v>628.82600000000002</v>
      </c>
      <c r="AH11" s="301">
        <v>632</v>
      </c>
      <c r="AI11" s="301">
        <v>653</v>
      </c>
      <c r="AJ11" s="301">
        <v>1280</v>
      </c>
      <c r="AK11" s="301">
        <v>1702</v>
      </c>
      <c r="AL11" s="301">
        <v>1500</v>
      </c>
      <c r="AM11" s="301">
        <v>1497</v>
      </c>
      <c r="AN11" s="301">
        <v>1578</v>
      </c>
      <c r="AO11" s="301">
        <v>1589</v>
      </c>
      <c r="AP11" s="301">
        <v>1734</v>
      </c>
      <c r="AQ11" s="301">
        <v>1467.9280000000001</v>
      </c>
      <c r="AR11" s="301">
        <v>1106.7449999999999</v>
      </c>
      <c r="AS11" s="301">
        <v>733.41</v>
      </c>
      <c r="AT11" s="301">
        <v>869.84</v>
      </c>
      <c r="AU11" s="301">
        <v>1603.8150000000001</v>
      </c>
      <c r="AV11" s="301">
        <v>1760.1579999999999</v>
      </c>
      <c r="AW11" s="301">
        <v>1651.7639999999999</v>
      </c>
      <c r="AX11" s="301">
        <v>1299.4829999999999</v>
      </c>
      <c r="AY11" s="301">
        <v>1101.827</v>
      </c>
      <c r="AZ11" s="301">
        <v>587.298</v>
      </c>
      <c r="BA11" s="301">
        <v>0</v>
      </c>
      <c r="BB11" s="301">
        <v>0</v>
      </c>
      <c r="BC11" s="301">
        <v>0</v>
      </c>
      <c r="BD11" s="301">
        <v>0</v>
      </c>
      <c r="BE11" s="301">
        <v>0</v>
      </c>
      <c r="BF11" s="301">
        <v>0</v>
      </c>
      <c r="BG11" s="301">
        <v>0</v>
      </c>
      <c r="BH11" s="301">
        <v>0</v>
      </c>
      <c r="BI11" s="301">
        <v>0</v>
      </c>
      <c r="BJ11" s="301">
        <v>0</v>
      </c>
      <c r="BK11" s="301">
        <v>0</v>
      </c>
      <c r="BL11" s="301">
        <v>0</v>
      </c>
      <c r="BM11" s="301">
        <v>0</v>
      </c>
      <c r="BN11" s="301">
        <v>0</v>
      </c>
      <c r="BO11" s="301">
        <v>0</v>
      </c>
      <c r="BP11" s="301">
        <v>0</v>
      </c>
      <c r="BQ11" s="301">
        <v>0</v>
      </c>
      <c r="BR11" s="301">
        <v>0</v>
      </c>
      <c r="BS11" s="301">
        <v>0</v>
      </c>
      <c r="BT11" s="301">
        <v>0</v>
      </c>
      <c r="BU11" s="301">
        <v>0</v>
      </c>
      <c r="BV11" s="301">
        <v>0</v>
      </c>
      <c r="BW11" s="301">
        <v>0</v>
      </c>
      <c r="BX11" s="301">
        <v>0</v>
      </c>
      <c r="BY11" s="301">
        <v>0</v>
      </c>
      <c r="BZ11" s="528">
        <v>0</v>
      </c>
    </row>
    <row r="12" spans="1:78" ht="26.25" customHeight="1" x14ac:dyDescent="0.25">
      <c r="A12" s="473"/>
      <c r="B12" s="178" t="s">
        <v>575</v>
      </c>
      <c r="C12" s="305"/>
      <c r="D12" s="43" t="s">
        <v>618</v>
      </c>
      <c r="E12" s="43" t="s">
        <v>619</v>
      </c>
      <c r="F12" s="43" t="s">
        <v>620</v>
      </c>
      <c r="G12" s="43" t="s">
        <v>621</v>
      </c>
      <c r="H12" s="43" t="s">
        <v>622</v>
      </c>
      <c r="I12" s="43" t="s">
        <v>623</v>
      </c>
      <c r="J12" s="43" t="s">
        <v>624</v>
      </c>
      <c r="K12" s="43" t="s">
        <v>625</v>
      </c>
      <c r="L12" s="43" t="s">
        <v>626</v>
      </c>
      <c r="M12" s="43" t="s">
        <v>627</v>
      </c>
      <c r="N12" s="43" t="s">
        <v>628</v>
      </c>
      <c r="O12" s="43" t="s">
        <v>629</v>
      </c>
      <c r="P12" s="43" t="s">
        <v>630</v>
      </c>
      <c r="Q12" s="43" t="s">
        <v>631</v>
      </c>
      <c r="R12" s="43" t="s">
        <v>632</v>
      </c>
      <c r="S12" s="43" t="s">
        <v>633</v>
      </c>
      <c r="T12" s="43" t="s">
        <v>634</v>
      </c>
      <c r="U12" s="43" t="s">
        <v>635</v>
      </c>
      <c r="V12" s="43" t="s">
        <v>636</v>
      </c>
      <c r="W12" s="43" t="s">
        <v>637</v>
      </c>
      <c r="X12" s="43" t="s">
        <v>638</v>
      </c>
      <c r="Y12" s="43" t="s">
        <v>639</v>
      </c>
      <c r="Z12" s="43" t="s">
        <v>640</v>
      </c>
      <c r="AA12" s="43" t="s">
        <v>641</v>
      </c>
      <c r="AB12" s="43" t="s">
        <v>642</v>
      </c>
      <c r="AC12" s="43" t="s">
        <v>643</v>
      </c>
      <c r="AD12" s="43" t="s">
        <v>644</v>
      </c>
      <c r="AE12" s="43" t="s">
        <v>645</v>
      </c>
      <c r="AF12" s="43" t="s">
        <v>646</v>
      </c>
      <c r="AG12" s="43" t="s">
        <v>647</v>
      </c>
      <c r="AH12" s="43" t="s">
        <v>648</v>
      </c>
      <c r="AI12" s="43" t="s">
        <v>649</v>
      </c>
      <c r="AJ12" s="43" t="s">
        <v>650</v>
      </c>
      <c r="AK12" s="43" t="s">
        <v>651</v>
      </c>
      <c r="AL12" s="43" t="s">
        <v>652</v>
      </c>
      <c r="AM12" s="43" t="s">
        <v>653</v>
      </c>
      <c r="AN12" s="43" t="s">
        <v>654</v>
      </c>
      <c r="AO12" s="43" t="s">
        <v>655</v>
      </c>
      <c r="AP12" s="43" t="s">
        <v>656</v>
      </c>
      <c r="AQ12" s="43" t="s">
        <v>657</v>
      </c>
      <c r="AR12" s="43" t="s">
        <v>658</v>
      </c>
      <c r="AS12" s="43" t="s">
        <v>659</v>
      </c>
      <c r="AT12" s="43" t="s">
        <v>660</v>
      </c>
      <c r="AU12" s="43" t="s">
        <v>661</v>
      </c>
      <c r="AV12" s="43" t="s">
        <v>662</v>
      </c>
      <c r="AW12" s="43" t="s">
        <v>663</v>
      </c>
      <c r="AX12" s="43" t="s">
        <v>664</v>
      </c>
      <c r="AY12" s="43" t="s">
        <v>588</v>
      </c>
      <c r="AZ12" s="43" t="s">
        <v>589</v>
      </c>
      <c r="BA12" s="43" t="s">
        <v>590</v>
      </c>
      <c r="BB12" s="43" t="s">
        <v>591</v>
      </c>
      <c r="BC12" s="43" t="s">
        <v>592</v>
      </c>
      <c r="BD12" s="43" t="s">
        <v>593</v>
      </c>
      <c r="BE12" s="43" t="s">
        <v>594</v>
      </c>
      <c r="BF12" s="43" t="s">
        <v>595</v>
      </c>
      <c r="BG12" s="43" t="s">
        <v>596</v>
      </c>
      <c r="BH12" s="43" t="s">
        <v>597</v>
      </c>
      <c r="BI12" s="43" t="s">
        <v>598</v>
      </c>
      <c r="BJ12" s="43" t="s">
        <v>599</v>
      </c>
      <c r="BK12" s="43" t="s">
        <v>600</v>
      </c>
      <c r="BL12" s="43" t="s">
        <v>601</v>
      </c>
      <c r="BM12" s="43" t="s">
        <v>602</v>
      </c>
      <c r="BN12" s="43" t="s">
        <v>603</v>
      </c>
      <c r="BO12" s="43" t="s">
        <v>604</v>
      </c>
      <c r="BP12" s="43" t="s">
        <v>605</v>
      </c>
      <c r="BQ12" s="43" t="s">
        <v>606</v>
      </c>
      <c r="BR12" s="43" t="s">
        <v>607</v>
      </c>
      <c r="BS12" s="43" t="s">
        <v>608</v>
      </c>
      <c r="BT12" s="43" t="s">
        <v>609</v>
      </c>
      <c r="BU12" s="43" t="s">
        <v>610</v>
      </c>
      <c r="BV12" s="43" t="s">
        <v>611</v>
      </c>
      <c r="BW12" s="43" t="s">
        <v>612</v>
      </c>
      <c r="BX12" s="43" t="s">
        <v>613</v>
      </c>
      <c r="BY12" s="43" t="s">
        <v>614</v>
      </c>
      <c r="BZ12" s="44" t="s">
        <v>615</v>
      </c>
    </row>
    <row r="13" spans="1:78" ht="15.75" x14ac:dyDescent="0.25">
      <c r="A13" s="473"/>
      <c r="B13" s="360" t="s">
        <v>225</v>
      </c>
      <c r="C13" s="361"/>
      <c r="D13" s="277" t="s">
        <v>616</v>
      </c>
      <c r="E13" s="277" t="s">
        <v>616</v>
      </c>
      <c r="F13" s="277" t="s">
        <v>616</v>
      </c>
      <c r="G13" s="277" t="s">
        <v>616</v>
      </c>
      <c r="H13" s="277" t="s">
        <v>616</v>
      </c>
      <c r="I13" s="277" t="s">
        <v>616</v>
      </c>
      <c r="J13" s="277" t="s">
        <v>616</v>
      </c>
      <c r="K13" s="277" t="s">
        <v>616</v>
      </c>
      <c r="L13" s="277" t="s">
        <v>616</v>
      </c>
      <c r="M13" s="277" t="s">
        <v>616</v>
      </c>
      <c r="N13" s="277" t="s">
        <v>616</v>
      </c>
      <c r="O13" s="277" t="s">
        <v>616</v>
      </c>
      <c r="P13" s="277" t="s">
        <v>616</v>
      </c>
      <c r="Q13" s="277" t="s">
        <v>616</v>
      </c>
      <c r="R13" s="277" t="s">
        <v>616</v>
      </c>
      <c r="S13" s="277" t="s">
        <v>616</v>
      </c>
      <c r="T13" s="277" t="s">
        <v>616</v>
      </c>
      <c r="U13" s="277" t="s">
        <v>616</v>
      </c>
      <c r="V13" s="277" t="s">
        <v>616</v>
      </c>
      <c r="W13" s="277" t="s">
        <v>616</v>
      </c>
      <c r="X13" s="277" t="s">
        <v>616</v>
      </c>
      <c r="Y13" s="277" t="s">
        <v>616</v>
      </c>
      <c r="Z13" s="277" t="s">
        <v>616</v>
      </c>
      <c r="AA13" s="277" t="s">
        <v>616</v>
      </c>
      <c r="AB13" s="277" t="s">
        <v>616</v>
      </c>
      <c r="AC13" s="277" t="s">
        <v>616</v>
      </c>
      <c r="AD13" s="277" t="s">
        <v>616</v>
      </c>
      <c r="AE13" s="277" t="s">
        <v>616</v>
      </c>
      <c r="AF13" s="277" t="s">
        <v>616</v>
      </c>
      <c r="AG13" s="277" t="s">
        <v>616</v>
      </c>
      <c r="AH13" s="277" t="s">
        <v>616</v>
      </c>
      <c r="AI13" s="277" t="s">
        <v>616</v>
      </c>
      <c r="AJ13" s="277" t="s">
        <v>616</v>
      </c>
      <c r="AK13" s="277" t="s">
        <v>616</v>
      </c>
      <c r="AL13" s="277" t="s">
        <v>616</v>
      </c>
      <c r="AM13" s="277" t="s">
        <v>616</v>
      </c>
      <c r="AN13" s="277" t="s">
        <v>616</v>
      </c>
      <c r="AO13" s="277" t="s">
        <v>616</v>
      </c>
      <c r="AP13" s="277" t="s">
        <v>616</v>
      </c>
      <c r="AQ13" s="277" t="s">
        <v>616</v>
      </c>
      <c r="AR13" s="277" t="s">
        <v>616</v>
      </c>
      <c r="AS13" s="277" t="s">
        <v>616</v>
      </c>
      <c r="AT13" s="277" t="s">
        <v>616</v>
      </c>
      <c r="AU13" s="277" t="s">
        <v>616</v>
      </c>
      <c r="AV13" s="277" t="s">
        <v>616</v>
      </c>
      <c r="AW13" s="277" t="s">
        <v>616</v>
      </c>
      <c r="AX13" s="277" t="s">
        <v>616</v>
      </c>
      <c r="AY13" s="277" t="s">
        <v>616</v>
      </c>
      <c r="AZ13" s="277" t="s">
        <v>616</v>
      </c>
      <c r="BA13" s="277" t="s">
        <v>616</v>
      </c>
      <c r="BB13" s="277" t="s">
        <v>616</v>
      </c>
      <c r="BC13" s="277" t="s">
        <v>616</v>
      </c>
      <c r="BD13" s="277" t="s">
        <v>616</v>
      </c>
      <c r="BE13" s="277" t="s">
        <v>616</v>
      </c>
      <c r="BF13" s="277" t="s">
        <v>616</v>
      </c>
      <c r="BG13" s="277" t="s">
        <v>616</v>
      </c>
      <c r="BH13" s="277" t="s">
        <v>616</v>
      </c>
      <c r="BI13" s="277" t="s">
        <v>616</v>
      </c>
      <c r="BJ13" s="277" t="s">
        <v>616</v>
      </c>
      <c r="BK13" s="277" t="s">
        <v>616</v>
      </c>
      <c r="BL13" s="277" t="s">
        <v>616</v>
      </c>
      <c r="BM13" s="277" t="s">
        <v>616</v>
      </c>
      <c r="BN13" s="277" t="s">
        <v>616</v>
      </c>
      <c r="BO13" s="277" t="s">
        <v>616</v>
      </c>
      <c r="BP13" s="277" t="s">
        <v>616</v>
      </c>
      <c r="BQ13" s="277" t="s">
        <v>616</v>
      </c>
      <c r="BR13" s="277" t="s">
        <v>616</v>
      </c>
      <c r="BS13" s="277" t="s">
        <v>616</v>
      </c>
      <c r="BT13" s="277" t="s">
        <v>616</v>
      </c>
      <c r="BU13" s="277" t="s">
        <v>617</v>
      </c>
      <c r="BV13" s="277" t="s">
        <v>617</v>
      </c>
      <c r="BW13" s="277" t="s">
        <v>617</v>
      </c>
      <c r="BX13" s="277" t="s">
        <v>617</v>
      </c>
      <c r="BY13" s="277" t="s">
        <v>617</v>
      </c>
      <c r="BZ13" s="278" t="s">
        <v>617</v>
      </c>
    </row>
    <row r="14" spans="1:78" s="230" customFormat="1" ht="24" customHeight="1" x14ac:dyDescent="0.25">
      <c r="A14" s="529"/>
      <c r="B14" s="58" t="s">
        <v>93</v>
      </c>
      <c r="C14" s="408"/>
      <c r="D14" s="184">
        <f t="shared" ref="D14:AX14" si="4">SUM(D15,D21,D20)</f>
        <v>476.3604814533702</v>
      </c>
      <c r="E14" s="184">
        <f t="shared" si="4"/>
        <v>586.67554031625605</v>
      </c>
      <c r="F14" s="184">
        <f t="shared" si="4"/>
        <v>506.78273299676579</v>
      </c>
      <c r="G14" s="184">
        <f t="shared" si="4"/>
        <v>411.11732938828538</v>
      </c>
      <c r="H14" s="184">
        <f t="shared" si="4"/>
        <v>682.41772918731158</v>
      </c>
      <c r="I14" s="184">
        <f t="shared" si="4"/>
        <v>553.74987223728226</v>
      </c>
      <c r="J14" s="184">
        <f t="shared" si="4"/>
        <v>383.78358262355067</v>
      </c>
      <c r="K14" s="184">
        <f t="shared" si="4"/>
        <v>369.02267559956789</v>
      </c>
      <c r="L14" s="184">
        <f t="shared" si="4"/>
        <v>462.12245983804644</v>
      </c>
      <c r="M14" s="184">
        <f t="shared" si="4"/>
        <v>536.50194999669998</v>
      </c>
      <c r="N14" s="184">
        <f t="shared" si="4"/>
        <v>1017.8978925683228</v>
      </c>
      <c r="O14" s="184">
        <f t="shared" si="4"/>
        <v>859.30547281114707</v>
      </c>
      <c r="P14" s="184">
        <f t="shared" si="4"/>
        <v>606.73410389617857</v>
      </c>
      <c r="Q14" s="184">
        <f t="shared" si="4"/>
        <v>705.8740448669555</v>
      </c>
      <c r="R14" s="184">
        <f t="shared" si="4"/>
        <v>1216.1684352856394</v>
      </c>
      <c r="S14" s="184">
        <f t="shared" si="4"/>
        <v>1199.1150940491389</v>
      </c>
      <c r="T14" s="184">
        <f t="shared" si="4"/>
        <v>795.80376629944135</v>
      </c>
      <c r="U14" s="184">
        <f t="shared" si="4"/>
        <v>828.08267920035576</v>
      </c>
      <c r="V14" s="184">
        <f t="shared" si="4"/>
        <v>1254.9385513676452</v>
      </c>
      <c r="W14" s="184">
        <f t="shared" si="4"/>
        <v>1897.661966381638</v>
      </c>
      <c r="X14" s="184">
        <f t="shared" si="4"/>
        <v>1829.30583708569</v>
      </c>
      <c r="Y14" s="184">
        <f t="shared" si="4"/>
        <v>1766.8861860156653</v>
      </c>
      <c r="Z14" s="184">
        <f t="shared" si="4"/>
        <v>1902.5726159126391</v>
      </c>
      <c r="AA14" s="184">
        <f t="shared" si="4"/>
        <v>2816.0946621453186</v>
      </c>
      <c r="AB14" s="184">
        <f t="shared" si="4"/>
        <v>2266.205042796656</v>
      </c>
      <c r="AC14" s="184">
        <f t="shared" si="4"/>
        <v>1733.6952748993838</v>
      </c>
      <c r="AD14" s="184">
        <f t="shared" si="4"/>
        <v>1774.6504261801654</v>
      </c>
      <c r="AE14" s="184">
        <f t="shared" si="4"/>
        <v>3025.5397756503135</v>
      </c>
      <c r="AF14" s="184">
        <f t="shared" si="4"/>
        <v>3266.5084186168988</v>
      </c>
      <c r="AG14" s="184">
        <f t="shared" si="4"/>
        <v>3230.5208959338902</v>
      </c>
      <c r="AH14" s="184">
        <f t="shared" si="4"/>
        <v>5299.5549660421802</v>
      </c>
      <c r="AI14" s="184">
        <f t="shared" si="4"/>
        <v>4648.4951132886836</v>
      </c>
      <c r="AJ14" s="184">
        <f t="shared" si="4"/>
        <v>6880.3429818324821</v>
      </c>
      <c r="AK14" s="184">
        <f t="shared" si="4"/>
        <v>9648.3520223653068</v>
      </c>
      <c r="AL14" s="184">
        <f t="shared" si="4"/>
        <v>11379.090412401849</v>
      </c>
      <c r="AM14" s="184">
        <f t="shared" si="4"/>
        <v>12698.272418243276</v>
      </c>
      <c r="AN14" s="184">
        <f t="shared" si="4"/>
        <v>13408.228325608256</v>
      </c>
      <c r="AO14" s="184">
        <f t="shared" si="4"/>
        <v>13873.032268132061</v>
      </c>
      <c r="AP14" s="184">
        <f t="shared" si="4"/>
        <v>13934.471355237092</v>
      </c>
      <c r="AQ14" s="184">
        <f t="shared" si="4"/>
        <v>11859.052608311409</v>
      </c>
      <c r="AR14" s="184">
        <f t="shared" si="4"/>
        <v>8478.446083106106</v>
      </c>
      <c r="AS14" s="184">
        <f t="shared" si="4"/>
        <v>6381.7201283140075</v>
      </c>
      <c r="AT14" s="184">
        <f t="shared" si="4"/>
        <v>6682.0607116786741</v>
      </c>
      <c r="AU14" s="184">
        <f t="shared" si="4"/>
        <v>9626.9715559474644</v>
      </c>
      <c r="AV14" s="184">
        <f t="shared" si="4"/>
        <v>11552.522518377702</v>
      </c>
      <c r="AW14" s="184">
        <f t="shared" si="4"/>
        <v>11682.628378328831</v>
      </c>
      <c r="AX14" s="184">
        <f t="shared" si="4"/>
        <v>10130.238422990427</v>
      </c>
      <c r="AY14" s="184">
        <f>SUM(AY15,AY21,AY20)</f>
        <v>8985.742226742901</v>
      </c>
      <c r="AZ14" s="184">
        <f>SUM(AZ15,AZ21,AZ20)</f>
        <v>7482.9545338475791</v>
      </c>
      <c r="BA14" s="184">
        <f>SUM(BA15,BA21,BA20)</f>
        <v>5657.1421070557699</v>
      </c>
      <c r="BB14" s="184">
        <f>SUM(BB15,BB21,BB20)</f>
        <v>5096.4364276894848</v>
      </c>
      <c r="BC14" s="184">
        <f>SUM(BC15,BC21,BC20)</f>
        <v>4642.4843888906353</v>
      </c>
      <c r="BD14" s="184">
        <f t="shared" ref="BD14:BX14" si="5">SUM(BD15,BD21,BD20)</f>
        <v>4027.2278766949448</v>
      </c>
      <c r="BE14" s="184">
        <f t="shared" si="5"/>
        <v>3596.4974337176182</v>
      </c>
      <c r="BF14" s="184">
        <f t="shared" si="5"/>
        <v>3539.2759992601455</v>
      </c>
      <c r="BG14" s="184">
        <f t="shared" si="5"/>
        <v>3377.7736415738045</v>
      </c>
      <c r="BH14" s="184">
        <f t="shared" si="5"/>
        <v>2830.821570842958</v>
      </c>
      <c r="BI14" s="184">
        <f t="shared" si="5"/>
        <v>2892.3565991008381</v>
      </c>
      <c r="BJ14" s="184">
        <f t="shared" si="5"/>
        <v>2960.5619590888241</v>
      </c>
      <c r="BK14" s="184">
        <f t="shared" si="5"/>
        <v>2654.0318664444972</v>
      </c>
      <c r="BL14" s="184">
        <f t="shared" si="5"/>
        <v>3296.8807178414431</v>
      </c>
      <c r="BM14" s="184">
        <f t="shared" si="5"/>
        <v>5328.1104637797971</v>
      </c>
      <c r="BN14" s="184">
        <f t="shared" si="5"/>
        <v>4997.3199362085243</v>
      </c>
      <c r="BO14" s="184">
        <f t="shared" si="5"/>
        <v>5433.4933363383843</v>
      </c>
      <c r="BP14" s="184">
        <f t="shared" si="5"/>
        <v>5577.318099687508</v>
      </c>
      <c r="BQ14" s="184">
        <f t="shared" si="5"/>
        <v>4601.3876090378244</v>
      </c>
      <c r="BR14" s="184">
        <f t="shared" si="5"/>
        <v>3204.6628604135449</v>
      </c>
      <c r="BS14" s="184">
        <f t="shared" si="5"/>
        <v>2402.7165994034253</v>
      </c>
      <c r="BT14" s="184">
        <f t="shared" si="5"/>
        <v>1904.8236061566151</v>
      </c>
      <c r="BU14" s="184">
        <f t="shared" si="5"/>
        <v>1602.0913346625384</v>
      </c>
      <c r="BV14" s="184">
        <f t="shared" si="5"/>
        <v>2452.7192337383954</v>
      </c>
      <c r="BW14" s="184">
        <f t="shared" si="5"/>
        <v>2527.7673161598559</v>
      </c>
      <c r="BX14" s="184">
        <f t="shared" si="5"/>
        <v>2553.2112910309183</v>
      </c>
      <c r="BY14" s="184">
        <f>SUM(BY15,BY21,BY20)</f>
        <v>2569.1466734791061</v>
      </c>
      <c r="BZ14" s="319">
        <f>SUM(BZ15,BZ21,BZ20)</f>
        <v>2566.1168844403437</v>
      </c>
    </row>
    <row r="15" spans="1:78" ht="26.25" customHeight="1" x14ac:dyDescent="0.2">
      <c r="A15" s="464"/>
      <c r="B15" s="62" t="s">
        <v>573</v>
      </c>
      <c r="C15" s="52"/>
      <c r="D15" s="209">
        <f t="shared" ref="D15:BO15" si="6">SUM(D16,D17)</f>
        <v>0</v>
      </c>
      <c r="E15" s="209">
        <f t="shared" si="6"/>
        <v>0</v>
      </c>
      <c r="F15" s="209">
        <f t="shared" si="6"/>
        <v>0</v>
      </c>
      <c r="G15" s="209">
        <f t="shared" si="6"/>
        <v>0</v>
      </c>
      <c r="H15" s="209">
        <f t="shared" si="6"/>
        <v>0</v>
      </c>
      <c r="I15" s="209">
        <f t="shared" si="6"/>
        <v>0</v>
      </c>
      <c r="J15" s="209">
        <f t="shared" si="6"/>
        <v>0</v>
      </c>
      <c r="K15" s="209">
        <f t="shared" si="6"/>
        <v>0</v>
      </c>
      <c r="L15" s="209">
        <f t="shared" si="6"/>
        <v>0</v>
      </c>
      <c r="M15" s="209">
        <f t="shared" si="6"/>
        <v>0</v>
      </c>
      <c r="N15" s="209">
        <f t="shared" si="6"/>
        <v>0</v>
      </c>
      <c r="O15" s="209">
        <f t="shared" si="6"/>
        <v>0</v>
      </c>
      <c r="P15" s="209">
        <f t="shared" si="6"/>
        <v>0</v>
      </c>
      <c r="Q15" s="209">
        <f t="shared" si="6"/>
        <v>0</v>
      </c>
      <c r="R15" s="209">
        <f t="shared" si="6"/>
        <v>0</v>
      </c>
      <c r="S15" s="209">
        <f t="shared" si="6"/>
        <v>0</v>
      </c>
      <c r="T15" s="209">
        <f t="shared" si="6"/>
        <v>0</v>
      </c>
      <c r="U15" s="209">
        <f t="shared" si="6"/>
        <v>0</v>
      </c>
      <c r="V15" s="209">
        <f t="shared" si="6"/>
        <v>0</v>
      </c>
      <c r="W15" s="209">
        <f t="shared" si="6"/>
        <v>0</v>
      </c>
      <c r="X15" s="209">
        <f t="shared" si="6"/>
        <v>0</v>
      </c>
      <c r="Y15" s="209">
        <f t="shared" si="6"/>
        <v>0</v>
      </c>
      <c r="Z15" s="209">
        <f t="shared" si="6"/>
        <v>0</v>
      </c>
      <c r="AA15" s="209">
        <f t="shared" si="6"/>
        <v>0</v>
      </c>
      <c r="AB15" s="209">
        <f t="shared" si="6"/>
        <v>0</v>
      </c>
      <c r="AC15" s="209">
        <f t="shared" si="6"/>
        <v>0</v>
      </c>
      <c r="AD15" s="209">
        <f t="shared" si="6"/>
        <v>0</v>
      </c>
      <c r="AE15" s="209">
        <f t="shared" si="6"/>
        <v>0</v>
      </c>
      <c r="AF15" s="209">
        <f t="shared" si="6"/>
        <v>0</v>
      </c>
      <c r="AG15" s="209">
        <f t="shared" si="6"/>
        <v>0</v>
      </c>
      <c r="AH15" s="209">
        <f t="shared" si="6"/>
        <v>0</v>
      </c>
      <c r="AI15" s="209">
        <f t="shared" si="6"/>
        <v>0</v>
      </c>
      <c r="AJ15" s="209">
        <f t="shared" si="6"/>
        <v>0</v>
      </c>
      <c r="AK15" s="209">
        <f t="shared" si="6"/>
        <v>0</v>
      </c>
      <c r="AL15" s="209">
        <f t="shared" si="6"/>
        <v>0</v>
      </c>
      <c r="AM15" s="209">
        <f t="shared" si="6"/>
        <v>0</v>
      </c>
      <c r="AN15" s="209">
        <f t="shared" si="6"/>
        <v>0</v>
      </c>
      <c r="AO15" s="209">
        <f t="shared" si="6"/>
        <v>0</v>
      </c>
      <c r="AP15" s="209">
        <f t="shared" si="6"/>
        <v>0</v>
      </c>
      <c r="AQ15" s="209">
        <f t="shared" si="6"/>
        <v>0</v>
      </c>
      <c r="AR15" s="209">
        <f t="shared" si="6"/>
        <v>0</v>
      </c>
      <c r="AS15" s="209">
        <f t="shared" si="6"/>
        <v>0</v>
      </c>
      <c r="AT15" s="209">
        <f t="shared" si="6"/>
        <v>0</v>
      </c>
      <c r="AU15" s="209">
        <f t="shared" si="6"/>
        <v>0</v>
      </c>
      <c r="AV15" s="209">
        <f t="shared" si="6"/>
        <v>0</v>
      </c>
      <c r="AW15" s="209">
        <f t="shared" si="6"/>
        <v>0</v>
      </c>
      <c r="AX15" s="209">
        <f t="shared" si="6"/>
        <v>0</v>
      </c>
      <c r="AY15" s="209">
        <f t="shared" si="6"/>
        <v>0</v>
      </c>
      <c r="AZ15" s="209">
        <f t="shared" si="6"/>
        <v>3170.344813499798</v>
      </c>
      <c r="BA15" s="209">
        <f t="shared" si="6"/>
        <v>5657.1421070557699</v>
      </c>
      <c r="BB15" s="209">
        <f t="shared" si="6"/>
        <v>5096.4364276894848</v>
      </c>
      <c r="BC15" s="209">
        <f t="shared" si="6"/>
        <v>4642.4843888906353</v>
      </c>
      <c r="BD15" s="209">
        <f t="shared" si="6"/>
        <v>4027.2278766949448</v>
      </c>
      <c r="BE15" s="209">
        <f t="shared" si="6"/>
        <v>3596.4974337176182</v>
      </c>
      <c r="BF15" s="209">
        <f t="shared" si="6"/>
        <v>3539.2759992601455</v>
      </c>
      <c r="BG15" s="209">
        <f t="shared" si="6"/>
        <v>3377.7736415738045</v>
      </c>
      <c r="BH15" s="209">
        <f t="shared" si="6"/>
        <v>2830.821570842958</v>
      </c>
      <c r="BI15" s="209">
        <f t="shared" si="6"/>
        <v>2892.3565991008381</v>
      </c>
      <c r="BJ15" s="209">
        <f t="shared" si="6"/>
        <v>2960.5619590888241</v>
      </c>
      <c r="BK15" s="209">
        <f t="shared" si="6"/>
        <v>2654.0318664444972</v>
      </c>
      <c r="BL15" s="209">
        <f t="shared" si="6"/>
        <v>3296.8807178414431</v>
      </c>
      <c r="BM15" s="209">
        <f t="shared" si="6"/>
        <v>5328.1104637797971</v>
      </c>
      <c r="BN15" s="209">
        <f t="shared" si="6"/>
        <v>4997.3199362085243</v>
      </c>
      <c r="BO15" s="209">
        <f t="shared" si="6"/>
        <v>5433.4933363383843</v>
      </c>
      <c r="BP15" s="209">
        <f t="shared" ref="BP15:BX15" si="7">SUM(BP16,BP17)</f>
        <v>5577.318099687508</v>
      </c>
      <c r="BQ15" s="209">
        <f t="shared" si="7"/>
        <v>4601.3876090378244</v>
      </c>
      <c r="BR15" s="209">
        <f t="shared" si="7"/>
        <v>3204.6628604135449</v>
      </c>
      <c r="BS15" s="209">
        <f t="shared" si="7"/>
        <v>2402.7165994034253</v>
      </c>
      <c r="BT15" s="209">
        <f t="shared" si="7"/>
        <v>1904.8236061566151</v>
      </c>
      <c r="BU15" s="209">
        <f t="shared" si="7"/>
        <v>1602.0913346625384</v>
      </c>
      <c r="BV15" s="209">
        <f t="shared" si="7"/>
        <v>2452.7192337383954</v>
      </c>
      <c r="BW15" s="209">
        <f t="shared" si="7"/>
        <v>2527.7673161598559</v>
      </c>
      <c r="BX15" s="209">
        <f t="shared" si="7"/>
        <v>2553.2112910309183</v>
      </c>
      <c r="BY15" s="209">
        <f>SUM(BY16,BY17)</f>
        <v>2569.1466734791061</v>
      </c>
      <c r="BZ15" s="210">
        <f>SUM(BZ16,BZ17)</f>
        <v>2566.1168844403437</v>
      </c>
    </row>
    <row r="16" spans="1:78" x14ac:dyDescent="0.2">
      <c r="A16" s="464"/>
      <c r="B16" s="98" t="s">
        <v>133</v>
      </c>
      <c r="C16" s="52"/>
      <c r="D16" s="209">
        <v>0</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v>0</v>
      </c>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09">
        <v>0</v>
      </c>
      <c r="AM16" s="209">
        <v>0</v>
      </c>
      <c r="AN16" s="209">
        <v>0</v>
      </c>
      <c r="AO16" s="209">
        <v>0</v>
      </c>
      <c r="AP16" s="209">
        <v>0</v>
      </c>
      <c r="AQ16" s="209">
        <v>0</v>
      </c>
      <c r="AR16" s="209">
        <v>0</v>
      </c>
      <c r="AS16" s="209">
        <v>0</v>
      </c>
      <c r="AT16" s="209">
        <v>0</v>
      </c>
      <c r="AU16" s="209">
        <v>0</v>
      </c>
      <c r="AV16" s="209">
        <v>0</v>
      </c>
      <c r="AW16" s="209">
        <v>0</v>
      </c>
      <c r="AX16" s="209">
        <v>0</v>
      </c>
      <c r="AY16" s="209">
        <v>0</v>
      </c>
      <c r="AZ16" s="209">
        <v>486.99749816124165</v>
      </c>
      <c r="BA16" s="209">
        <v>690.17881702019406</v>
      </c>
      <c r="BB16" s="209">
        <v>679.36002269256289</v>
      </c>
      <c r="BC16" s="209">
        <v>654.6642828190071</v>
      </c>
      <c r="BD16" s="209">
        <v>624.5136070113706</v>
      </c>
      <c r="BE16" s="209">
        <v>648.41738597755898</v>
      </c>
      <c r="BF16" s="209">
        <v>699.52607177768868</v>
      </c>
      <c r="BG16" s="209">
        <v>669.44539897277014</v>
      </c>
      <c r="BH16" s="209">
        <v>571.73662619119091</v>
      </c>
      <c r="BI16" s="209">
        <v>608.509676287709</v>
      </c>
      <c r="BJ16" s="209">
        <v>579.93644403841654</v>
      </c>
      <c r="BK16" s="209">
        <v>502.0727793350091</v>
      </c>
      <c r="BL16" s="209">
        <v>839.79188966605727</v>
      </c>
      <c r="BM16" s="209">
        <v>1238.396690753096</v>
      </c>
      <c r="BN16" s="209">
        <v>894.97438394186304</v>
      </c>
      <c r="BO16" s="209">
        <v>825.79312432022277</v>
      </c>
      <c r="BP16" s="209">
        <v>714.54415817468396</v>
      </c>
      <c r="BQ16" s="209">
        <v>558.68536638549142</v>
      </c>
      <c r="BR16" s="209">
        <v>386.02939019828113</v>
      </c>
      <c r="BS16" s="209">
        <v>321.84713419131134</v>
      </c>
      <c r="BT16" s="209">
        <v>268.40354526948471</v>
      </c>
      <c r="BU16" s="209">
        <v>238.05027558822925</v>
      </c>
      <c r="BV16" s="209">
        <v>296.23651232564055</v>
      </c>
      <c r="BW16" s="209">
        <v>304.45502817483538</v>
      </c>
      <c r="BX16" s="209">
        <v>309.94592226541721</v>
      </c>
      <c r="BY16" s="209">
        <v>304.16825111881781</v>
      </c>
      <c r="BZ16" s="210">
        <v>301.78422023625825</v>
      </c>
    </row>
    <row r="17" spans="1:78" x14ac:dyDescent="0.2">
      <c r="A17" s="464"/>
      <c r="B17" s="98" t="s">
        <v>143</v>
      </c>
      <c r="C17" s="52"/>
      <c r="D17" s="209">
        <v>0</v>
      </c>
      <c r="E17" s="209">
        <v>0</v>
      </c>
      <c r="F17" s="209">
        <v>0</v>
      </c>
      <c r="G17" s="209">
        <v>0</v>
      </c>
      <c r="H17" s="209">
        <v>0</v>
      </c>
      <c r="I17" s="209">
        <v>0</v>
      </c>
      <c r="J17" s="209">
        <v>0</v>
      </c>
      <c r="K17" s="209">
        <v>0</v>
      </c>
      <c r="L17" s="209">
        <v>0</v>
      </c>
      <c r="M17" s="209">
        <v>0</v>
      </c>
      <c r="N17" s="209">
        <v>0</v>
      </c>
      <c r="O17" s="209">
        <v>0</v>
      </c>
      <c r="P17" s="209">
        <v>0</v>
      </c>
      <c r="Q17" s="209">
        <v>0</v>
      </c>
      <c r="R17" s="209">
        <v>0</v>
      </c>
      <c r="S17" s="209">
        <v>0</v>
      </c>
      <c r="T17" s="209">
        <v>0</v>
      </c>
      <c r="U17" s="209">
        <v>0</v>
      </c>
      <c r="V17" s="209">
        <v>0</v>
      </c>
      <c r="W17" s="209">
        <v>0</v>
      </c>
      <c r="X17" s="209">
        <v>0</v>
      </c>
      <c r="Y17" s="209">
        <v>0</v>
      </c>
      <c r="Z17" s="209">
        <v>0</v>
      </c>
      <c r="AA17" s="209">
        <v>0</v>
      </c>
      <c r="AB17" s="209">
        <v>0</v>
      </c>
      <c r="AC17" s="209">
        <v>0</v>
      </c>
      <c r="AD17" s="209">
        <v>0</v>
      </c>
      <c r="AE17" s="209">
        <v>0</v>
      </c>
      <c r="AF17" s="209">
        <v>0</v>
      </c>
      <c r="AG17" s="209">
        <v>0</v>
      </c>
      <c r="AH17" s="209">
        <v>0</v>
      </c>
      <c r="AI17" s="209">
        <v>0</v>
      </c>
      <c r="AJ17" s="209">
        <v>0</v>
      </c>
      <c r="AK17" s="209">
        <v>0</v>
      </c>
      <c r="AL17" s="209">
        <v>0</v>
      </c>
      <c r="AM17" s="209">
        <v>0</v>
      </c>
      <c r="AN17" s="209">
        <v>0</v>
      </c>
      <c r="AO17" s="209">
        <v>0</v>
      </c>
      <c r="AP17" s="209">
        <v>0</v>
      </c>
      <c r="AQ17" s="209">
        <v>0</v>
      </c>
      <c r="AR17" s="209">
        <v>0</v>
      </c>
      <c r="AS17" s="209">
        <v>0</v>
      </c>
      <c r="AT17" s="209">
        <v>0</v>
      </c>
      <c r="AU17" s="209">
        <v>0</v>
      </c>
      <c r="AV17" s="209">
        <v>0</v>
      </c>
      <c r="AW17" s="209">
        <v>0</v>
      </c>
      <c r="AX17" s="209">
        <v>0</v>
      </c>
      <c r="AY17" s="209">
        <v>0</v>
      </c>
      <c r="AZ17" s="209">
        <v>2683.3473153385562</v>
      </c>
      <c r="BA17" s="209">
        <v>4966.9632900355755</v>
      </c>
      <c r="BB17" s="209">
        <v>4417.0764049969221</v>
      </c>
      <c r="BC17" s="209">
        <v>3987.8201060716283</v>
      </c>
      <c r="BD17" s="209">
        <v>3402.7142696835745</v>
      </c>
      <c r="BE17" s="209">
        <v>2948.0800477400594</v>
      </c>
      <c r="BF17" s="209">
        <v>2839.7499274824568</v>
      </c>
      <c r="BG17" s="209">
        <v>2708.3282426010342</v>
      </c>
      <c r="BH17" s="209">
        <v>2259.0849446517668</v>
      </c>
      <c r="BI17" s="209">
        <v>2283.8469228131289</v>
      </c>
      <c r="BJ17" s="209">
        <v>2380.6255150504076</v>
      </c>
      <c r="BK17" s="209">
        <v>2151.9590871094879</v>
      </c>
      <c r="BL17" s="209">
        <v>2457.088828175386</v>
      </c>
      <c r="BM17" s="209">
        <v>4089.7137730267009</v>
      </c>
      <c r="BN17" s="209">
        <v>4102.3455522666609</v>
      </c>
      <c r="BO17" s="209">
        <v>4607.7002120181614</v>
      </c>
      <c r="BP17" s="209">
        <v>4862.7739415128244</v>
      </c>
      <c r="BQ17" s="209">
        <v>4042.7022426523331</v>
      </c>
      <c r="BR17" s="209">
        <v>2818.6334702152635</v>
      </c>
      <c r="BS17" s="209">
        <v>2080.8694652121139</v>
      </c>
      <c r="BT17" s="209">
        <v>1636.4200608871304</v>
      </c>
      <c r="BU17" s="209">
        <v>1364.0410590743093</v>
      </c>
      <c r="BV17" s="209">
        <v>2156.4827214127549</v>
      </c>
      <c r="BW17" s="209">
        <v>2223.3122879850207</v>
      </c>
      <c r="BX17" s="209">
        <v>2243.2653687655011</v>
      </c>
      <c r="BY17" s="209">
        <v>2264.9784223602883</v>
      </c>
      <c r="BZ17" s="210">
        <v>2264.3326642040856</v>
      </c>
    </row>
    <row r="18" spans="1:78" x14ac:dyDescent="0.2">
      <c r="A18" s="464"/>
      <c r="B18" s="297" t="s">
        <v>313</v>
      </c>
      <c r="C18" s="62"/>
      <c r="D18" s="209">
        <v>0</v>
      </c>
      <c r="E18" s="209">
        <v>0</v>
      </c>
      <c r="F18" s="209">
        <v>0</v>
      </c>
      <c r="G18" s="209">
        <v>0</v>
      </c>
      <c r="H18" s="209">
        <v>0</v>
      </c>
      <c r="I18" s="209">
        <v>0</v>
      </c>
      <c r="J18" s="209">
        <v>0</v>
      </c>
      <c r="K18" s="209">
        <v>0</v>
      </c>
      <c r="L18" s="209">
        <v>0</v>
      </c>
      <c r="M18" s="209">
        <v>0</v>
      </c>
      <c r="N18" s="209">
        <v>0</v>
      </c>
      <c r="O18" s="209">
        <v>0</v>
      </c>
      <c r="P18" s="209">
        <v>0</v>
      </c>
      <c r="Q18" s="209">
        <v>0</v>
      </c>
      <c r="R18" s="209">
        <v>0</v>
      </c>
      <c r="S18" s="209">
        <v>0</v>
      </c>
      <c r="T18" s="209">
        <v>0</v>
      </c>
      <c r="U18" s="209">
        <v>0</v>
      </c>
      <c r="V18" s="209">
        <v>0</v>
      </c>
      <c r="W18" s="209">
        <v>0</v>
      </c>
      <c r="X18" s="209">
        <v>0</v>
      </c>
      <c r="Y18" s="209">
        <v>0</v>
      </c>
      <c r="Z18" s="209">
        <v>0</v>
      </c>
      <c r="AA18" s="209">
        <v>0</v>
      </c>
      <c r="AB18" s="209">
        <v>0</v>
      </c>
      <c r="AC18" s="209">
        <v>0</v>
      </c>
      <c r="AD18" s="209">
        <v>0</v>
      </c>
      <c r="AE18" s="209">
        <v>0</v>
      </c>
      <c r="AF18" s="209">
        <v>0</v>
      </c>
      <c r="AG18" s="209">
        <v>0</v>
      </c>
      <c r="AH18" s="209">
        <v>0</v>
      </c>
      <c r="AI18" s="209">
        <v>0</v>
      </c>
      <c r="AJ18" s="209">
        <v>0</v>
      </c>
      <c r="AK18" s="209">
        <v>0</v>
      </c>
      <c r="AL18" s="209">
        <v>0</v>
      </c>
      <c r="AM18" s="209">
        <v>0</v>
      </c>
      <c r="AN18" s="209">
        <v>0</v>
      </c>
      <c r="AO18" s="209">
        <v>0</v>
      </c>
      <c r="AP18" s="209">
        <v>0</v>
      </c>
      <c r="AQ18" s="209">
        <v>0</v>
      </c>
      <c r="AR18" s="209">
        <v>0</v>
      </c>
      <c r="AS18" s="209">
        <v>0</v>
      </c>
      <c r="AT18" s="209">
        <v>0</v>
      </c>
      <c r="AU18" s="209">
        <v>0</v>
      </c>
      <c r="AV18" s="209">
        <v>0</v>
      </c>
      <c r="AW18" s="209">
        <v>0</v>
      </c>
      <c r="AX18" s="209">
        <v>0</v>
      </c>
      <c r="AY18" s="209">
        <v>0</v>
      </c>
      <c r="AZ18" s="209">
        <v>313.65649473479505</v>
      </c>
      <c r="BA18" s="209">
        <v>479.48457629484983</v>
      </c>
      <c r="BB18" s="209">
        <v>436.91603250907059</v>
      </c>
      <c r="BC18" s="209">
        <v>406.47406883683902</v>
      </c>
      <c r="BD18" s="209">
        <v>426.16611583847111</v>
      </c>
      <c r="BE18" s="209">
        <v>392.00824303960553</v>
      </c>
      <c r="BF18" s="209">
        <v>390.88525297689699</v>
      </c>
      <c r="BG18" s="209">
        <v>337.73572279410558</v>
      </c>
      <c r="BH18" s="209">
        <v>183.47640551712698</v>
      </c>
      <c r="BI18" s="209">
        <v>30.189435409214511</v>
      </c>
      <c r="BJ18" s="209">
        <v>14.833897204436619</v>
      </c>
      <c r="BK18" s="209">
        <v>0</v>
      </c>
      <c r="BL18" s="209">
        <v>0</v>
      </c>
      <c r="BM18" s="209">
        <v>0</v>
      </c>
      <c r="BN18" s="209">
        <v>0</v>
      </c>
      <c r="BO18" s="209">
        <v>0</v>
      </c>
      <c r="BP18" s="209">
        <v>0</v>
      </c>
      <c r="BQ18" s="209">
        <v>0</v>
      </c>
      <c r="BR18" s="209">
        <v>0</v>
      </c>
      <c r="BS18" s="209">
        <v>0</v>
      </c>
      <c r="BT18" s="209">
        <v>0</v>
      </c>
      <c r="BU18" s="209">
        <v>0</v>
      </c>
      <c r="BV18" s="209">
        <v>0</v>
      </c>
      <c r="BW18" s="209">
        <v>0</v>
      </c>
      <c r="BX18" s="209">
        <v>0</v>
      </c>
      <c r="BY18" s="209">
        <v>0</v>
      </c>
      <c r="BZ18" s="210">
        <v>0</v>
      </c>
    </row>
    <row r="19" spans="1:78" x14ac:dyDescent="0.2">
      <c r="A19" s="464"/>
      <c r="B19" s="297" t="s">
        <v>326</v>
      </c>
      <c r="C19" s="62"/>
      <c r="D19" s="209">
        <v>0</v>
      </c>
      <c r="E19" s="209">
        <v>0</v>
      </c>
      <c r="F19" s="209">
        <v>0</v>
      </c>
      <c r="G19" s="209">
        <v>0</v>
      </c>
      <c r="H19" s="209">
        <v>0</v>
      </c>
      <c r="I19" s="209">
        <v>0</v>
      </c>
      <c r="J19" s="209">
        <v>0</v>
      </c>
      <c r="K19" s="209">
        <v>0</v>
      </c>
      <c r="L19" s="209">
        <v>0</v>
      </c>
      <c r="M19" s="209">
        <v>0</v>
      </c>
      <c r="N19" s="209">
        <v>0</v>
      </c>
      <c r="O19" s="209">
        <v>0</v>
      </c>
      <c r="P19" s="209">
        <v>0</v>
      </c>
      <c r="Q19" s="209">
        <v>0</v>
      </c>
      <c r="R19" s="209">
        <v>0</v>
      </c>
      <c r="S19" s="209">
        <v>0</v>
      </c>
      <c r="T19" s="209">
        <v>0</v>
      </c>
      <c r="U19" s="209">
        <v>0</v>
      </c>
      <c r="V19" s="209">
        <v>0</v>
      </c>
      <c r="W19" s="209">
        <v>0</v>
      </c>
      <c r="X19" s="209">
        <v>0</v>
      </c>
      <c r="Y19" s="209">
        <v>0</v>
      </c>
      <c r="Z19" s="209">
        <v>0</v>
      </c>
      <c r="AA19" s="209">
        <v>0</v>
      </c>
      <c r="AB19" s="209">
        <v>0</v>
      </c>
      <c r="AC19" s="209">
        <v>0</v>
      </c>
      <c r="AD19" s="209">
        <v>0</v>
      </c>
      <c r="AE19" s="209">
        <v>0</v>
      </c>
      <c r="AF19" s="209">
        <v>0</v>
      </c>
      <c r="AG19" s="209">
        <v>0</v>
      </c>
      <c r="AH19" s="209">
        <v>0</v>
      </c>
      <c r="AI19" s="209">
        <v>0</v>
      </c>
      <c r="AJ19" s="209">
        <v>0</v>
      </c>
      <c r="AK19" s="209">
        <v>0</v>
      </c>
      <c r="AL19" s="209">
        <v>0</v>
      </c>
      <c r="AM19" s="209">
        <v>0</v>
      </c>
      <c r="AN19" s="209">
        <v>0</v>
      </c>
      <c r="AO19" s="209">
        <v>0</v>
      </c>
      <c r="AP19" s="209">
        <v>0</v>
      </c>
      <c r="AQ19" s="209">
        <v>0</v>
      </c>
      <c r="AR19" s="209">
        <v>0</v>
      </c>
      <c r="AS19" s="209">
        <v>0</v>
      </c>
      <c r="AT19" s="209">
        <v>0</v>
      </c>
      <c r="AU19" s="209">
        <v>0</v>
      </c>
      <c r="AV19" s="209">
        <v>0</v>
      </c>
      <c r="AW19" s="209">
        <v>0</v>
      </c>
      <c r="AX19" s="209">
        <v>0</v>
      </c>
      <c r="AY19" s="209">
        <v>0</v>
      </c>
      <c r="AZ19" s="209">
        <v>2369.690820603761</v>
      </c>
      <c r="BA19" s="209">
        <v>4487.4787137407257</v>
      </c>
      <c r="BB19" s="209">
        <v>3980.1603724878514</v>
      </c>
      <c r="BC19" s="209">
        <v>3581.346037234789</v>
      </c>
      <c r="BD19" s="209">
        <v>2976.5481538451036</v>
      </c>
      <c r="BE19" s="209">
        <v>2556.0718047004539</v>
      </c>
      <c r="BF19" s="209">
        <v>2448.8646745055598</v>
      </c>
      <c r="BG19" s="209">
        <v>2370.5925198069285</v>
      </c>
      <c r="BH19" s="209">
        <v>2075.6085391346396</v>
      </c>
      <c r="BI19" s="209">
        <v>2253.6574874039143</v>
      </c>
      <c r="BJ19" s="209">
        <v>2365.7916178459709</v>
      </c>
      <c r="BK19" s="209">
        <v>2151.9590871094879</v>
      </c>
      <c r="BL19" s="209">
        <v>2457.088828175386</v>
      </c>
      <c r="BM19" s="209">
        <v>4089.7137730267009</v>
      </c>
      <c r="BN19" s="209">
        <v>4102.3455522666609</v>
      </c>
      <c r="BO19" s="209">
        <v>4607.7002120181614</v>
      </c>
      <c r="BP19" s="209">
        <v>4862.7739415128244</v>
      </c>
      <c r="BQ19" s="209">
        <v>4042.7022426523331</v>
      </c>
      <c r="BR19" s="209">
        <v>2818.6334702152635</v>
      </c>
      <c r="BS19" s="209">
        <v>2080.8694652121139</v>
      </c>
      <c r="BT19" s="209">
        <v>1636.4200608871304</v>
      </c>
      <c r="BU19" s="209">
        <v>1364.0410590743093</v>
      </c>
      <c r="BV19" s="209">
        <v>2156.4827214127549</v>
      </c>
      <c r="BW19" s="209">
        <v>2223.3122879850207</v>
      </c>
      <c r="BX19" s="209">
        <v>2243.2653687655011</v>
      </c>
      <c r="BY19" s="209">
        <v>2264.9784223602883</v>
      </c>
      <c r="BZ19" s="210">
        <v>2264.3326642040856</v>
      </c>
    </row>
    <row r="20" spans="1:78" ht="26.25" customHeight="1" x14ac:dyDescent="0.2">
      <c r="A20" s="464"/>
      <c r="B20" s="62" t="s">
        <v>574</v>
      </c>
      <c r="C20" s="229"/>
      <c r="D20" s="209">
        <v>0</v>
      </c>
      <c r="E20" s="209">
        <v>0</v>
      </c>
      <c r="F20" s="209">
        <v>0</v>
      </c>
      <c r="G20" s="209">
        <v>0</v>
      </c>
      <c r="H20" s="209">
        <v>0</v>
      </c>
      <c r="I20" s="209">
        <v>0</v>
      </c>
      <c r="J20" s="209">
        <v>0</v>
      </c>
      <c r="K20" s="209">
        <v>0</v>
      </c>
      <c r="L20" s="209">
        <v>0</v>
      </c>
      <c r="M20" s="209">
        <v>0</v>
      </c>
      <c r="N20" s="209">
        <v>0</v>
      </c>
      <c r="O20" s="209">
        <v>0</v>
      </c>
      <c r="P20" s="209">
        <v>0</v>
      </c>
      <c r="Q20" s="209">
        <v>0</v>
      </c>
      <c r="R20" s="209">
        <v>0</v>
      </c>
      <c r="S20" s="209">
        <v>0</v>
      </c>
      <c r="T20" s="209">
        <v>0</v>
      </c>
      <c r="U20" s="209">
        <v>0</v>
      </c>
      <c r="V20" s="209">
        <v>0</v>
      </c>
      <c r="W20" s="209">
        <v>0</v>
      </c>
      <c r="X20" s="209">
        <v>0</v>
      </c>
      <c r="Y20" s="209">
        <v>0</v>
      </c>
      <c r="Z20" s="209">
        <v>0</v>
      </c>
      <c r="AA20" s="209">
        <v>0</v>
      </c>
      <c r="AB20" s="209">
        <v>0</v>
      </c>
      <c r="AC20" s="209">
        <v>0</v>
      </c>
      <c r="AD20" s="209">
        <v>0</v>
      </c>
      <c r="AE20" s="209">
        <v>0</v>
      </c>
      <c r="AF20" s="209">
        <v>0</v>
      </c>
      <c r="AG20" s="209">
        <v>0</v>
      </c>
      <c r="AH20" s="209">
        <v>2379.4863186675875</v>
      </c>
      <c r="AI20" s="209">
        <v>2067.315428783998</v>
      </c>
      <c r="AJ20" s="209">
        <v>2634.0368021094459</v>
      </c>
      <c r="AK20" s="209">
        <v>4539.0518449979591</v>
      </c>
      <c r="AL20" s="209">
        <v>7182.2289374564898</v>
      </c>
      <c r="AM20" s="209">
        <v>8699.678852801504</v>
      </c>
      <c r="AN20" s="209">
        <v>9422.1348256440833</v>
      </c>
      <c r="AO20" s="209">
        <v>10074.264686870327</v>
      </c>
      <c r="AP20" s="209">
        <v>9953.84971932587</v>
      </c>
      <c r="AQ20" s="209">
        <v>8666.5961193914463</v>
      </c>
      <c r="AR20" s="209">
        <v>6218.3174359355144</v>
      </c>
      <c r="AS20" s="209">
        <v>4990.564662925789</v>
      </c>
      <c r="AT20" s="209">
        <v>5156.6437544990958</v>
      </c>
      <c r="AU20" s="209">
        <v>6966.6728755102213</v>
      </c>
      <c r="AV20" s="209">
        <v>8704.2503648684706</v>
      </c>
      <c r="AW20" s="209">
        <v>9070.9676214414885</v>
      </c>
      <c r="AX20" s="209">
        <v>8099.5238624396516</v>
      </c>
      <c r="AY20" s="209">
        <v>7314.6835780320689</v>
      </c>
      <c r="AZ20" s="209">
        <v>3452.9590456567585</v>
      </c>
      <c r="BA20" s="209">
        <v>0</v>
      </c>
      <c r="BB20" s="209">
        <v>0</v>
      </c>
      <c r="BC20" s="209">
        <v>0</v>
      </c>
      <c r="BD20" s="209">
        <v>0</v>
      </c>
      <c r="BE20" s="209">
        <v>0</v>
      </c>
      <c r="BF20" s="209">
        <v>0</v>
      </c>
      <c r="BG20" s="209">
        <v>0</v>
      </c>
      <c r="BH20" s="209">
        <v>0</v>
      </c>
      <c r="BI20" s="209">
        <v>0</v>
      </c>
      <c r="BJ20" s="209">
        <v>0</v>
      </c>
      <c r="BK20" s="209">
        <v>0</v>
      </c>
      <c r="BL20" s="209">
        <v>0</v>
      </c>
      <c r="BM20" s="209">
        <v>0</v>
      </c>
      <c r="BN20" s="209">
        <v>0</v>
      </c>
      <c r="BO20" s="209">
        <v>0</v>
      </c>
      <c r="BP20" s="209">
        <v>0</v>
      </c>
      <c r="BQ20" s="209">
        <v>0</v>
      </c>
      <c r="BR20" s="209">
        <v>0</v>
      </c>
      <c r="BS20" s="209">
        <v>0</v>
      </c>
      <c r="BT20" s="209">
        <v>0</v>
      </c>
      <c r="BU20" s="209">
        <v>0</v>
      </c>
      <c r="BV20" s="209">
        <v>0</v>
      </c>
      <c r="BW20" s="209">
        <v>0</v>
      </c>
      <c r="BX20" s="209">
        <v>0</v>
      </c>
      <c r="BY20" s="209">
        <v>0</v>
      </c>
      <c r="BZ20" s="210">
        <v>0</v>
      </c>
    </row>
    <row r="21" spans="1:78" s="303" customFormat="1" ht="35.25" customHeight="1" thickBot="1" x14ac:dyDescent="0.25">
      <c r="A21" s="526"/>
      <c r="B21" s="370" t="s">
        <v>179</v>
      </c>
      <c r="C21" s="527"/>
      <c r="D21" s="301">
        <v>476.3604814533702</v>
      </c>
      <c r="E21" s="301">
        <v>586.67554031625605</v>
      </c>
      <c r="F21" s="301">
        <v>506.78273299676579</v>
      </c>
      <c r="G21" s="301">
        <v>411.11732938828538</v>
      </c>
      <c r="H21" s="301">
        <v>682.41772918731158</v>
      </c>
      <c r="I21" s="301">
        <v>553.74987223728226</v>
      </c>
      <c r="J21" s="301">
        <v>383.78358262355067</v>
      </c>
      <c r="K21" s="301">
        <v>369.02267559956789</v>
      </c>
      <c r="L21" s="301">
        <v>462.12245983804644</v>
      </c>
      <c r="M21" s="301">
        <v>536.50194999669998</v>
      </c>
      <c r="N21" s="301">
        <v>1017.8978925683228</v>
      </c>
      <c r="O21" s="301">
        <v>859.30547281114707</v>
      </c>
      <c r="P21" s="301">
        <v>606.73410389617857</v>
      </c>
      <c r="Q21" s="301">
        <v>705.8740448669555</v>
      </c>
      <c r="R21" s="301">
        <v>1216.1684352856394</v>
      </c>
      <c r="S21" s="301">
        <v>1199.1150940491389</v>
      </c>
      <c r="T21" s="301">
        <v>795.80376629944135</v>
      </c>
      <c r="U21" s="301">
        <v>828.08267920035576</v>
      </c>
      <c r="V21" s="301">
        <v>1254.9385513676452</v>
      </c>
      <c r="W21" s="301">
        <v>1897.661966381638</v>
      </c>
      <c r="X21" s="301">
        <v>1829.30583708569</v>
      </c>
      <c r="Y21" s="301">
        <v>1766.8861860156653</v>
      </c>
      <c r="Z21" s="301">
        <v>1902.5726159126391</v>
      </c>
      <c r="AA21" s="301">
        <v>2816.0946621453186</v>
      </c>
      <c r="AB21" s="301">
        <v>2266.205042796656</v>
      </c>
      <c r="AC21" s="301">
        <v>1733.6952748993838</v>
      </c>
      <c r="AD21" s="301">
        <v>1774.6504261801654</v>
      </c>
      <c r="AE21" s="301">
        <v>3025.5397756503135</v>
      </c>
      <c r="AF21" s="301">
        <v>3266.5084186168988</v>
      </c>
      <c r="AG21" s="301">
        <v>3230.5208959338902</v>
      </c>
      <c r="AH21" s="301">
        <v>2920.0686473745927</v>
      </c>
      <c r="AI21" s="301">
        <v>2581.1796845046861</v>
      </c>
      <c r="AJ21" s="301">
        <v>4246.3061797230366</v>
      </c>
      <c r="AK21" s="301">
        <v>5109.3001773673486</v>
      </c>
      <c r="AL21" s="301">
        <v>4196.8614749453582</v>
      </c>
      <c r="AM21" s="301">
        <v>3998.5935654417722</v>
      </c>
      <c r="AN21" s="301">
        <v>3986.0934999641722</v>
      </c>
      <c r="AO21" s="301">
        <v>3798.7675812617349</v>
      </c>
      <c r="AP21" s="301">
        <v>3980.6216359112218</v>
      </c>
      <c r="AQ21" s="301">
        <v>3192.4564889199619</v>
      </c>
      <c r="AR21" s="301">
        <v>2260.1286471705912</v>
      </c>
      <c r="AS21" s="301">
        <v>1391.1554653882183</v>
      </c>
      <c r="AT21" s="301">
        <v>1525.4169571795787</v>
      </c>
      <c r="AU21" s="301">
        <v>2660.298680437244</v>
      </c>
      <c r="AV21" s="301">
        <v>2848.2721535092314</v>
      </c>
      <c r="AW21" s="301">
        <v>2611.6607568873414</v>
      </c>
      <c r="AX21" s="301">
        <v>2030.7145605507749</v>
      </c>
      <c r="AY21" s="301">
        <v>1671.0586487108314</v>
      </c>
      <c r="AZ21" s="301">
        <v>859.65067469102291</v>
      </c>
      <c r="BA21" s="301">
        <v>0</v>
      </c>
      <c r="BB21" s="301">
        <v>0</v>
      </c>
      <c r="BC21" s="301">
        <v>0</v>
      </c>
      <c r="BD21" s="301">
        <v>0</v>
      </c>
      <c r="BE21" s="301">
        <v>0</v>
      </c>
      <c r="BF21" s="301">
        <v>0</v>
      </c>
      <c r="BG21" s="301">
        <v>0</v>
      </c>
      <c r="BH21" s="301">
        <v>0</v>
      </c>
      <c r="BI21" s="301">
        <v>0</v>
      </c>
      <c r="BJ21" s="301">
        <v>0</v>
      </c>
      <c r="BK21" s="301">
        <v>0</v>
      </c>
      <c r="BL21" s="301">
        <v>0</v>
      </c>
      <c r="BM21" s="301">
        <v>0</v>
      </c>
      <c r="BN21" s="301">
        <v>0</v>
      </c>
      <c r="BO21" s="301">
        <v>0</v>
      </c>
      <c r="BP21" s="301">
        <v>0</v>
      </c>
      <c r="BQ21" s="301">
        <v>0</v>
      </c>
      <c r="BR21" s="301">
        <v>0</v>
      </c>
      <c r="BS21" s="301">
        <v>0</v>
      </c>
      <c r="BT21" s="301">
        <v>0</v>
      </c>
      <c r="BU21" s="301">
        <v>0</v>
      </c>
      <c r="BV21" s="301">
        <v>0</v>
      </c>
      <c r="BW21" s="301">
        <v>0</v>
      </c>
      <c r="BX21" s="301">
        <v>0</v>
      </c>
      <c r="BY21" s="301">
        <v>0</v>
      </c>
      <c r="BZ21" s="528">
        <v>0</v>
      </c>
    </row>
    <row r="22" spans="1:78" ht="39.75" customHeight="1" x14ac:dyDescent="0.25">
      <c r="A22" s="530"/>
      <c r="B22" s="375" t="s">
        <v>576</v>
      </c>
      <c r="C22" s="364"/>
      <c r="D22" s="365" t="s">
        <v>665</v>
      </c>
      <c r="E22" s="365" t="s">
        <v>666</v>
      </c>
      <c r="F22" s="365" t="s">
        <v>667</v>
      </c>
      <c r="G22" s="365" t="s">
        <v>668</v>
      </c>
      <c r="H22" s="365" t="s">
        <v>669</v>
      </c>
      <c r="I22" s="365" t="s">
        <v>670</v>
      </c>
      <c r="J22" s="365" t="s">
        <v>671</v>
      </c>
      <c r="K22" s="365" t="s">
        <v>672</v>
      </c>
      <c r="L22" s="365" t="s">
        <v>673</v>
      </c>
      <c r="M22" s="365" t="s">
        <v>674</v>
      </c>
      <c r="N22" s="365" t="s">
        <v>675</v>
      </c>
      <c r="O22" s="365" t="s">
        <v>676</v>
      </c>
      <c r="P22" s="365" t="s">
        <v>677</v>
      </c>
      <c r="Q22" s="365" t="s">
        <v>678</v>
      </c>
      <c r="R22" s="365" t="s">
        <v>679</v>
      </c>
      <c r="S22" s="365" t="s">
        <v>680</v>
      </c>
      <c r="T22" s="365" t="s">
        <v>681</v>
      </c>
      <c r="U22" s="365" t="s">
        <v>682</v>
      </c>
      <c r="V22" s="365" t="s">
        <v>683</v>
      </c>
      <c r="W22" s="365" t="s">
        <v>684</v>
      </c>
      <c r="X22" s="365" t="s">
        <v>685</v>
      </c>
      <c r="Y22" s="365" t="s">
        <v>686</v>
      </c>
      <c r="Z22" s="365" t="s">
        <v>687</v>
      </c>
      <c r="AA22" s="365" t="s">
        <v>688</v>
      </c>
      <c r="AB22" s="365" t="s">
        <v>689</v>
      </c>
      <c r="AC22" s="365" t="s">
        <v>690</v>
      </c>
      <c r="AD22" s="365" t="s">
        <v>691</v>
      </c>
      <c r="AE22" s="365" t="s">
        <v>692</v>
      </c>
      <c r="AF22" s="365" t="s">
        <v>693</v>
      </c>
      <c r="AG22" s="365" t="s">
        <v>694</v>
      </c>
      <c r="AH22" s="365" t="s">
        <v>695</v>
      </c>
      <c r="AI22" s="365" t="s">
        <v>696</v>
      </c>
      <c r="AJ22" s="365" t="s">
        <v>697</v>
      </c>
      <c r="AK22" s="365" t="s">
        <v>698</v>
      </c>
      <c r="AL22" s="365" t="s">
        <v>699</v>
      </c>
      <c r="AM22" s="365" t="s">
        <v>700</v>
      </c>
      <c r="AN22" s="365" t="s">
        <v>701</v>
      </c>
      <c r="AO22" s="365" t="s">
        <v>702</v>
      </c>
      <c r="AP22" s="365" t="s">
        <v>703</v>
      </c>
      <c r="AQ22" s="365" t="s">
        <v>704</v>
      </c>
      <c r="AR22" s="365" t="s">
        <v>705</v>
      </c>
      <c r="AS22" s="365" t="s">
        <v>706</v>
      </c>
      <c r="AT22" s="365" t="s">
        <v>707</v>
      </c>
      <c r="AU22" s="365" t="s">
        <v>708</v>
      </c>
      <c r="AV22" s="365" t="s">
        <v>709</v>
      </c>
      <c r="AW22" s="365" t="s">
        <v>710</v>
      </c>
      <c r="AX22" s="365" t="s">
        <v>711</v>
      </c>
      <c r="AY22" s="365" t="s">
        <v>712</v>
      </c>
      <c r="AZ22" s="365" t="s">
        <v>713</v>
      </c>
      <c r="BA22" s="365" t="s">
        <v>714</v>
      </c>
      <c r="BB22" s="365" t="s">
        <v>715</v>
      </c>
      <c r="BC22" s="365" t="s">
        <v>716</v>
      </c>
      <c r="BD22" s="365" t="s">
        <v>717</v>
      </c>
      <c r="BE22" s="365" t="s">
        <v>718</v>
      </c>
      <c r="BF22" s="365" t="s">
        <v>719</v>
      </c>
      <c r="BG22" s="365" t="s">
        <v>720</v>
      </c>
      <c r="BH22" s="365" t="s">
        <v>721</v>
      </c>
      <c r="BI22" s="365" t="s">
        <v>722</v>
      </c>
      <c r="BJ22" s="365" t="s">
        <v>723</v>
      </c>
      <c r="BK22" s="365" t="s">
        <v>724</v>
      </c>
      <c r="BL22" s="365" t="s">
        <v>725</v>
      </c>
      <c r="BM22" s="365" t="s">
        <v>726</v>
      </c>
      <c r="BN22" s="365" t="s">
        <v>727</v>
      </c>
      <c r="BO22" s="365" t="s">
        <v>728</v>
      </c>
      <c r="BP22" s="365" t="s">
        <v>729</v>
      </c>
      <c r="BQ22" s="365" t="s">
        <v>730</v>
      </c>
      <c r="BR22" s="365" t="s">
        <v>731</v>
      </c>
      <c r="BS22" s="365" t="s">
        <v>732</v>
      </c>
      <c r="BT22" s="365" t="s">
        <v>733</v>
      </c>
      <c r="BU22" s="365" t="s">
        <v>734</v>
      </c>
      <c r="BV22" s="365" t="s">
        <v>735</v>
      </c>
      <c r="BW22" s="365" t="s">
        <v>736</v>
      </c>
      <c r="BX22" s="365" t="s">
        <v>737</v>
      </c>
      <c r="BY22" s="365" t="s">
        <v>738</v>
      </c>
      <c r="BZ22" s="366" t="s">
        <v>739</v>
      </c>
    </row>
    <row r="23" spans="1:78" s="230" customFormat="1" ht="26.25" customHeight="1" x14ac:dyDescent="0.25">
      <c r="A23" s="529"/>
      <c r="B23" s="58" t="s">
        <v>93</v>
      </c>
      <c r="D23" s="184">
        <v>0</v>
      </c>
      <c r="E23" s="184">
        <v>0</v>
      </c>
      <c r="F23" s="184">
        <v>0</v>
      </c>
      <c r="G23" s="184">
        <v>0</v>
      </c>
      <c r="H23" s="184">
        <v>0</v>
      </c>
      <c r="I23" s="184">
        <v>0</v>
      </c>
      <c r="J23" s="184">
        <v>0</v>
      </c>
      <c r="K23" s="184">
        <v>0</v>
      </c>
      <c r="L23" s="184">
        <v>0</v>
      </c>
      <c r="M23" s="184">
        <v>0</v>
      </c>
      <c r="N23" s="184">
        <v>0</v>
      </c>
      <c r="O23" s="184">
        <v>0</v>
      </c>
      <c r="P23" s="184">
        <v>0</v>
      </c>
      <c r="Q23" s="184">
        <v>0</v>
      </c>
      <c r="R23" s="184">
        <v>0</v>
      </c>
      <c r="S23" s="184">
        <v>0</v>
      </c>
      <c r="T23" s="184">
        <v>0</v>
      </c>
      <c r="U23" s="184">
        <v>0</v>
      </c>
      <c r="V23" s="184">
        <v>0</v>
      </c>
      <c r="W23" s="184">
        <v>0</v>
      </c>
      <c r="X23" s="184">
        <v>0</v>
      </c>
      <c r="Y23" s="184">
        <v>0</v>
      </c>
      <c r="Z23" s="184">
        <v>0</v>
      </c>
      <c r="AA23" s="184">
        <v>0</v>
      </c>
      <c r="AB23" s="184">
        <v>0</v>
      </c>
      <c r="AC23" s="184">
        <v>0</v>
      </c>
      <c r="AD23" s="184">
        <v>0</v>
      </c>
      <c r="AE23" s="184">
        <v>0</v>
      </c>
      <c r="AF23" s="184">
        <v>1210</v>
      </c>
      <c r="AG23" s="184">
        <v>1307</v>
      </c>
      <c r="AH23" s="184">
        <v>1234</v>
      </c>
      <c r="AI23" s="184">
        <v>1136</v>
      </c>
      <c r="AJ23" s="184">
        <v>1697</v>
      </c>
      <c r="AK23" s="184">
        <v>2234</v>
      </c>
      <c r="AL23" s="184">
        <v>2771</v>
      </c>
      <c r="AM23" s="184">
        <v>2877</v>
      </c>
      <c r="AN23" s="184">
        <v>2997</v>
      </c>
      <c r="AO23" s="184">
        <v>3028</v>
      </c>
      <c r="AP23" s="184">
        <v>3054</v>
      </c>
      <c r="AQ23" s="184">
        <v>2589</v>
      </c>
      <c r="AR23" s="184">
        <v>2024</v>
      </c>
      <c r="AS23" s="184">
        <v>1518</v>
      </c>
      <c r="AT23" s="184">
        <v>1516</v>
      </c>
      <c r="AU23" s="184">
        <v>2223</v>
      </c>
      <c r="AV23" s="184">
        <v>2640</v>
      </c>
      <c r="AW23" s="184">
        <v>2612</v>
      </c>
      <c r="AX23" s="184">
        <v>2412</v>
      </c>
      <c r="AY23" s="184">
        <v>2151</v>
      </c>
      <c r="AZ23" s="184">
        <v>1931</v>
      </c>
      <c r="BA23" s="184">
        <v>1252</v>
      </c>
      <c r="BB23" s="184">
        <v>1110</v>
      </c>
      <c r="BC23" s="184">
        <v>1177</v>
      </c>
      <c r="BD23" s="184">
        <v>1022</v>
      </c>
      <c r="BE23" s="184">
        <v>932</v>
      </c>
      <c r="BF23" s="184">
        <v>920</v>
      </c>
      <c r="BG23" s="184">
        <v>898</v>
      </c>
      <c r="BH23" s="184">
        <v>819</v>
      </c>
      <c r="BI23" s="184">
        <v>870</v>
      </c>
      <c r="BJ23" s="184">
        <v>927</v>
      </c>
      <c r="BK23" s="184">
        <v>818</v>
      </c>
      <c r="BL23" s="184">
        <v>1025</v>
      </c>
      <c r="BM23" s="184">
        <v>1538</v>
      </c>
      <c r="BN23" s="184">
        <v>1415</v>
      </c>
      <c r="BO23" s="184">
        <v>1515</v>
      </c>
      <c r="BP23" s="184">
        <v>1507</v>
      </c>
      <c r="BQ23" s="184">
        <v>1273</v>
      </c>
      <c r="BR23" s="184">
        <v>885</v>
      </c>
      <c r="BS23" s="184">
        <v>717</v>
      </c>
      <c r="BT23" s="184">
        <v>684</v>
      </c>
      <c r="BU23" s="184">
        <v>431</v>
      </c>
      <c r="BV23" s="184">
        <v>706</v>
      </c>
      <c r="BW23" s="184">
        <v>733</v>
      </c>
      <c r="BX23" s="184">
        <v>741</v>
      </c>
      <c r="BY23" s="184">
        <v>743</v>
      </c>
      <c r="BZ23" s="319">
        <v>743</v>
      </c>
    </row>
    <row r="24" spans="1:78" ht="26.25" customHeight="1" x14ac:dyDescent="0.2">
      <c r="A24" s="464"/>
      <c r="B24" s="62" t="s">
        <v>573</v>
      </c>
      <c r="C24" s="305"/>
      <c r="D24" s="531" t="s">
        <v>290</v>
      </c>
      <c r="E24" s="531" t="s">
        <v>290</v>
      </c>
      <c r="F24" s="531" t="s">
        <v>290</v>
      </c>
      <c r="G24" s="531" t="s">
        <v>290</v>
      </c>
      <c r="H24" s="531" t="s">
        <v>290</v>
      </c>
      <c r="I24" s="531" t="s">
        <v>290</v>
      </c>
      <c r="J24" s="531" t="s">
        <v>290</v>
      </c>
      <c r="K24" s="531" t="s">
        <v>290</v>
      </c>
      <c r="L24" s="531" t="s">
        <v>290</v>
      </c>
      <c r="M24" s="531" t="s">
        <v>290</v>
      </c>
      <c r="N24" s="531" t="s">
        <v>290</v>
      </c>
      <c r="O24" s="531" t="s">
        <v>290</v>
      </c>
      <c r="P24" s="531" t="s">
        <v>290</v>
      </c>
      <c r="Q24" s="531" t="s">
        <v>290</v>
      </c>
      <c r="R24" s="531" t="s">
        <v>290</v>
      </c>
      <c r="S24" s="531" t="s">
        <v>290</v>
      </c>
      <c r="T24" s="531" t="s">
        <v>290</v>
      </c>
      <c r="U24" s="531" t="s">
        <v>290</v>
      </c>
      <c r="V24" s="531" t="s">
        <v>290</v>
      </c>
      <c r="W24" s="531" t="s">
        <v>290</v>
      </c>
      <c r="X24" s="531" t="s">
        <v>290</v>
      </c>
      <c r="Y24" s="531" t="s">
        <v>290</v>
      </c>
      <c r="Z24" s="531" t="s">
        <v>290</v>
      </c>
      <c r="AA24" s="531" t="s">
        <v>290</v>
      </c>
      <c r="AB24" s="531" t="s">
        <v>290</v>
      </c>
      <c r="AC24" s="531" t="s">
        <v>290</v>
      </c>
      <c r="AD24" s="531" t="s">
        <v>290</v>
      </c>
      <c r="AE24" s="531" t="s">
        <v>290</v>
      </c>
      <c r="AF24" s="531" t="s">
        <v>290</v>
      </c>
      <c r="AG24" s="531" t="s">
        <v>290</v>
      </c>
      <c r="AH24" s="531" t="s">
        <v>290</v>
      </c>
      <c r="AI24" s="531" t="s">
        <v>290</v>
      </c>
      <c r="AJ24" s="531" t="s">
        <v>290</v>
      </c>
      <c r="AK24" s="531" t="s">
        <v>290</v>
      </c>
      <c r="AL24" s="531" t="s">
        <v>290</v>
      </c>
      <c r="AM24" s="531" t="s">
        <v>290</v>
      </c>
      <c r="AN24" s="531" t="s">
        <v>290</v>
      </c>
      <c r="AO24" s="531" t="s">
        <v>290</v>
      </c>
      <c r="AP24" s="531" t="s">
        <v>290</v>
      </c>
      <c r="AQ24" s="531" t="s">
        <v>290</v>
      </c>
      <c r="AR24" s="531" t="s">
        <v>290</v>
      </c>
      <c r="AS24" s="531" t="s">
        <v>290</v>
      </c>
      <c r="AT24" s="531" t="s">
        <v>290</v>
      </c>
      <c r="AU24" s="531" t="s">
        <v>290</v>
      </c>
      <c r="AV24" s="531" t="s">
        <v>290</v>
      </c>
      <c r="AW24" s="531" t="s">
        <v>290</v>
      </c>
      <c r="AX24" s="531" t="s">
        <v>290</v>
      </c>
      <c r="AY24" s="531" t="s">
        <v>290</v>
      </c>
      <c r="AZ24" s="209">
        <v>1931</v>
      </c>
      <c r="BA24" s="209">
        <v>1252</v>
      </c>
      <c r="BB24" s="209">
        <v>1110</v>
      </c>
      <c r="BC24" s="209">
        <v>1177</v>
      </c>
      <c r="BD24" s="209">
        <v>1022</v>
      </c>
      <c r="BE24" s="209">
        <v>932</v>
      </c>
      <c r="BF24" s="209">
        <v>920</v>
      </c>
      <c r="BG24" s="209">
        <v>898</v>
      </c>
      <c r="BH24" s="209">
        <v>819</v>
      </c>
      <c r="BI24" s="209">
        <v>870</v>
      </c>
      <c r="BJ24" s="209">
        <v>927</v>
      </c>
      <c r="BK24" s="209">
        <v>818</v>
      </c>
      <c r="BL24" s="209">
        <v>1025</v>
      </c>
      <c r="BM24" s="209">
        <v>1538</v>
      </c>
      <c r="BN24" s="209">
        <v>1415</v>
      </c>
      <c r="BO24" s="209">
        <v>1515</v>
      </c>
      <c r="BP24" s="209">
        <v>1507</v>
      </c>
      <c r="BQ24" s="209">
        <v>1273</v>
      </c>
      <c r="BR24" s="209">
        <v>885</v>
      </c>
      <c r="BS24" s="209">
        <v>717</v>
      </c>
      <c r="BT24" s="209">
        <v>684</v>
      </c>
      <c r="BU24" s="209">
        <v>431</v>
      </c>
      <c r="BV24" s="209">
        <v>706</v>
      </c>
      <c r="BW24" s="209">
        <v>733</v>
      </c>
      <c r="BX24" s="209">
        <v>741</v>
      </c>
      <c r="BY24" s="209">
        <v>743</v>
      </c>
      <c r="BZ24" s="210">
        <v>743</v>
      </c>
    </row>
    <row r="25" spans="1:78" x14ac:dyDescent="0.2">
      <c r="A25" s="464"/>
      <c r="B25" s="98" t="s">
        <v>232</v>
      </c>
      <c r="C25" s="305"/>
      <c r="D25" s="531" t="s">
        <v>290</v>
      </c>
      <c r="E25" s="531" t="s">
        <v>290</v>
      </c>
      <c r="F25" s="531" t="s">
        <v>290</v>
      </c>
      <c r="G25" s="531" t="s">
        <v>290</v>
      </c>
      <c r="H25" s="531" t="s">
        <v>290</v>
      </c>
      <c r="I25" s="531" t="s">
        <v>290</v>
      </c>
      <c r="J25" s="531" t="s">
        <v>290</v>
      </c>
      <c r="K25" s="531" t="s">
        <v>290</v>
      </c>
      <c r="L25" s="531" t="s">
        <v>290</v>
      </c>
      <c r="M25" s="531" t="s">
        <v>290</v>
      </c>
      <c r="N25" s="531" t="s">
        <v>290</v>
      </c>
      <c r="O25" s="531" t="s">
        <v>290</v>
      </c>
      <c r="P25" s="531" t="s">
        <v>290</v>
      </c>
      <c r="Q25" s="531" t="s">
        <v>290</v>
      </c>
      <c r="R25" s="531" t="s">
        <v>290</v>
      </c>
      <c r="S25" s="531" t="s">
        <v>290</v>
      </c>
      <c r="T25" s="531" t="s">
        <v>290</v>
      </c>
      <c r="U25" s="531" t="s">
        <v>290</v>
      </c>
      <c r="V25" s="531" t="s">
        <v>290</v>
      </c>
      <c r="W25" s="531" t="s">
        <v>290</v>
      </c>
      <c r="X25" s="531" t="s">
        <v>290</v>
      </c>
      <c r="Y25" s="531" t="s">
        <v>290</v>
      </c>
      <c r="Z25" s="531" t="s">
        <v>290</v>
      </c>
      <c r="AA25" s="531" t="s">
        <v>290</v>
      </c>
      <c r="AB25" s="531" t="s">
        <v>290</v>
      </c>
      <c r="AC25" s="531" t="s">
        <v>290</v>
      </c>
      <c r="AD25" s="531" t="s">
        <v>290</v>
      </c>
      <c r="AE25" s="531" t="s">
        <v>290</v>
      </c>
      <c r="AF25" s="531" t="s">
        <v>290</v>
      </c>
      <c r="AG25" s="531" t="s">
        <v>290</v>
      </c>
      <c r="AH25" s="531" t="s">
        <v>290</v>
      </c>
      <c r="AI25" s="531" t="s">
        <v>290</v>
      </c>
      <c r="AJ25" s="531" t="s">
        <v>290</v>
      </c>
      <c r="AK25" s="531" t="s">
        <v>290</v>
      </c>
      <c r="AL25" s="531" t="s">
        <v>290</v>
      </c>
      <c r="AM25" s="531" t="s">
        <v>290</v>
      </c>
      <c r="AN25" s="531" t="s">
        <v>290</v>
      </c>
      <c r="AO25" s="531" t="s">
        <v>290</v>
      </c>
      <c r="AP25" s="531" t="s">
        <v>290</v>
      </c>
      <c r="AQ25" s="531" t="s">
        <v>290</v>
      </c>
      <c r="AR25" s="531" t="s">
        <v>290</v>
      </c>
      <c r="AS25" s="531" t="s">
        <v>290</v>
      </c>
      <c r="AT25" s="531" t="s">
        <v>290</v>
      </c>
      <c r="AU25" s="531" t="s">
        <v>290</v>
      </c>
      <c r="AV25" s="531" t="s">
        <v>290</v>
      </c>
      <c r="AW25" s="531" t="s">
        <v>290</v>
      </c>
      <c r="AX25" s="531" t="s">
        <v>290</v>
      </c>
      <c r="AY25" s="531" t="s">
        <v>290</v>
      </c>
      <c r="AZ25" s="209">
        <v>308</v>
      </c>
      <c r="BA25" s="209">
        <v>170</v>
      </c>
      <c r="BB25" s="209">
        <v>162</v>
      </c>
      <c r="BC25" s="209">
        <v>178</v>
      </c>
      <c r="BD25" s="209">
        <v>168</v>
      </c>
      <c r="BE25" s="209">
        <v>178</v>
      </c>
      <c r="BF25" s="209">
        <v>190</v>
      </c>
      <c r="BG25" s="209">
        <v>185</v>
      </c>
      <c r="BH25" s="209">
        <v>158</v>
      </c>
      <c r="BI25" s="209">
        <v>165</v>
      </c>
      <c r="BJ25" s="209">
        <v>157</v>
      </c>
      <c r="BK25" s="209">
        <v>142</v>
      </c>
      <c r="BL25" s="209">
        <v>244</v>
      </c>
      <c r="BM25" s="209">
        <v>321</v>
      </c>
      <c r="BN25" s="209">
        <v>234</v>
      </c>
      <c r="BO25" s="209">
        <v>212</v>
      </c>
      <c r="BP25" s="209">
        <v>178</v>
      </c>
      <c r="BQ25" s="209">
        <v>145</v>
      </c>
      <c r="BR25" s="209">
        <v>111</v>
      </c>
      <c r="BS25" s="209">
        <v>72</v>
      </c>
      <c r="BT25" s="209">
        <v>62</v>
      </c>
      <c r="BU25" s="209">
        <v>47</v>
      </c>
      <c r="BV25" s="209">
        <v>78</v>
      </c>
      <c r="BW25" s="209">
        <v>81</v>
      </c>
      <c r="BX25" s="209">
        <v>82</v>
      </c>
      <c r="BY25" s="209">
        <v>82</v>
      </c>
      <c r="BZ25" s="210">
        <v>82</v>
      </c>
    </row>
    <row r="26" spans="1:78" x14ac:dyDescent="0.2">
      <c r="A26" s="464"/>
      <c r="B26" s="98" t="s">
        <v>233</v>
      </c>
      <c r="C26" s="305"/>
      <c r="D26" s="531" t="s">
        <v>290</v>
      </c>
      <c r="E26" s="531" t="s">
        <v>290</v>
      </c>
      <c r="F26" s="531" t="s">
        <v>290</v>
      </c>
      <c r="G26" s="531" t="s">
        <v>290</v>
      </c>
      <c r="H26" s="531" t="s">
        <v>290</v>
      </c>
      <c r="I26" s="531" t="s">
        <v>290</v>
      </c>
      <c r="J26" s="531" t="s">
        <v>290</v>
      </c>
      <c r="K26" s="531" t="s">
        <v>290</v>
      </c>
      <c r="L26" s="531" t="s">
        <v>290</v>
      </c>
      <c r="M26" s="531" t="s">
        <v>290</v>
      </c>
      <c r="N26" s="531" t="s">
        <v>290</v>
      </c>
      <c r="O26" s="531" t="s">
        <v>290</v>
      </c>
      <c r="P26" s="531" t="s">
        <v>290</v>
      </c>
      <c r="Q26" s="531" t="s">
        <v>290</v>
      </c>
      <c r="R26" s="531" t="s">
        <v>290</v>
      </c>
      <c r="S26" s="531" t="s">
        <v>290</v>
      </c>
      <c r="T26" s="531" t="s">
        <v>290</v>
      </c>
      <c r="U26" s="531" t="s">
        <v>290</v>
      </c>
      <c r="V26" s="531" t="s">
        <v>290</v>
      </c>
      <c r="W26" s="531" t="s">
        <v>290</v>
      </c>
      <c r="X26" s="531" t="s">
        <v>290</v>
      </c>
      <c r="Y26" s="531" t="s">
        <v>290</v>
      </c>
      <c r="Z26" s="531" t="s">
        <v>290</v>
      </c>
      <c r="AA26" s="531" t="s">
        <v>290</v>
      </c>
      <c r="AB26" s="531" t="s">
        <v>290</v>
      </c>
      <c r="AC26" s="531" t="s">
        <v>290</v>
      </c>
      <c r="AD26" s="531" t="s">
        <v>290</v>
      </c>
      <c r="AE26" s="531" t="s">
        <v>290</v>
      </c>
      <c r="AF26" s="531" t="s">
        <v>290</v>
      </c>
      <c r="AG26" s="531" t="s">
        <v>290</v>
      </c>
      <c r="AH26" s="531" t="s">
        <v>290</v>
      </c>
      <c r="AI26" s="531" t="s">
        <v>290</v>
      </c>
      <c r="AJ26" s="531" t="s">
        <v>290</v>
      </c>
      <c r="AK26" s="531" t="s">
        <v>290</v>
      </c>
      <c r="AL26" s="531" t="s">
        <v>290</v>
      </c>
      <c r="AM26" s="531" t="s">
        <v>290</v>
      </c>
      <c r="AN26" s="531" t="s">
        <v>290</v>
      </c>
      <c r="AO26" s="531" t="s">
        <v>290</v>
      </c>
      <c r="AP26" s="531" t="s">
        <v>290</v>
      </c>
      <c r="AQ26" s="531" t="s">
        <v>290</v>
      </c>
      <c r="AR26" s="531" t="s">
        <v>290</v>
      </c>
      <c r="AS26" s="531" t="s">
        <v>290</v>
      </c>
      <c r="AT26" s="531" t="s">
        <v>290</v>
      </c>
      <c r="AU26" s="531" t="s">
        <v>290</v>
      </c>
      <c r="AV26" s="531" t="s">
        <v>290</v>
      </c>
      <c r="AW26" s="531" t="s">
        <v>290</v>
      </c>
      <c r="AX26" s="531" t="s">
        <v>290</v>
      </c>
      <c r="AY26" s="531" t="s">
        <v>290</v>
      </c>
      <c r="AZ26" s="209">
        <v>48</v>
      </c>
      <c r="BA26" s="209">
        <v>25</v>
      </c>
      <c r="BB26" s="209">
        <v>23</v>
      </c>
      <c r="BC26" s="209">
        <v>24</v>
      </c>
      <c r="BD26" s="209">
        <v>21</v>
      </c>
      <c r="BE26" s="209">
        <v>20</v>
      </c>
      <c r="BF26" s="209">
        <v>19</v>
      </c>
      <c r="BG26" s="209">
        <v>18</v>
      </c>
      <c r="BH26" s="209">
        <v>14</v>
      </c>
      <c r="BI26" s="209">
        <v>15</v>
      </c>
      <c r="BJ26" s="209">
        <v>15</v>
      </c>
      <c r="BK26" s="209">
        <v>13</v>
      </c>
      <c r="BL26" s="209">
        <v>21</v>
      </c>
      <c r="BM26" s="209">
        <v>30</v>
      </c>
      <c r="BN26" s="209">
        <v>22</v>
      </c>
      <c r="BO26" s="209">
        <v>19</v>
      </c>
      <c r="BP26" s="209">
        <v>18</v>
      </c>
      <c r="BQ26" s="209">
        <v>15</v>
      </c>
      <c r="BR26" s="209">
        <v>11</v>
      </c>
      <c r="BS26" s="209">
        <v>9</v>
      </c>
      <c r="BT26" s="209">
        <v>9</v>
      </c>
      <c r="BU26" s="209">
        <v>8</v>
      </c>
      <c r="BV26" s="209">
        <v>9</v>
      </c>
      <c r="BW26" s="209">
        <v>9</v>
      </c>
      <c r="BX26" s="209">
        <v>10</v>
      </c>
      <c r="BY26" s="209">
        <v>8</v>
      </c>
      <c r="BZ26" s="210">
        <v>8</v>
      </c>
    </row>
    <row r="27" spans="1:78" x14ac:dyDescent="0.2">
      <c r="A27" s="464"/>
      <c r="B27" s="98" t="s">
        <v>234</v>
      </c>
      <c r="C27" s="305"/>
      <c r="D27" s="531" t="s">
        <v>290</v>
      </c>
      <c r="E27" s="531" t="s">
        <v>290</v>
      </c>
      <c r="F27" s="531" t="s">
        <v>290</v>
      </c>
      <c r="G27" s="531" t="s">
        <v>290</v>
      </c>
      <c r="H27" s="531" t="s">
        <v>290</v>
      </c>
      <c r="I27" s="531" t="s">
        <v>290</v>
      </c>
      <c r="J27" s="531" t="s">
        <v>290</v>
      </c>
      <c r="K27" s="531" t="s">
        <v>290</v>
      </c>
      <c r="L27" s="531" t="s">
        <v>290</v>
      </c>
      <c r="M27" s="531" t="s">
        <v>290</v>
      </c>
      <c r="N27" s="531" t="s">
        <v>290</v>
      </c>
      <c r="O27" s="531" t="s">
        <v>290</v>
      </c>
      <c r="P27" s="531" t="s">
        <v>290</v>
      </c>
      <c r="Q27" s="531" t="s">
        <v>290</v>
      </c>
      <c r="R27" s="531" t="s">
        <v>290</v>
      </c>
      <c r="S27" s="531" t="s">
        <v>290</v>
      </c>
      <c r="T27" s="531" t="s">
        <v>290</v>
      </c>
      <c r="U27" s="531" t="s">
        <v>290</v>
      </c>
      <c r="V27" s="531" t="s">
        <v>290</v>
      </c>
      <c r="W27" s="531" t="s">
        <v>290</v>
      </c>
      <c r="X27" s="531" t="s">
        <v>290</v>
      </c>
      <c r="Y27" s="531" t="s">
        <v>290</v>
      </c>
      <c r="Z27" s="531" t="s">
        <v>290</v>
      </c>
      <c r="AA27" s="531" t="s">
        <v>290</v>
      </c>
      <c r="AB27" s="531" t="s">
        <v>290</v>
      </c>
      <c r="AC27" s="531" t="s">
        <v>290</v>
      </c>
      <c r="AD27" s="531" t="s">
        <v>290</v>
      </c>
      <c r="AE27" s="531" t="s">
        <v>290</v>
      </c>
      <c r="AF27" s="531" t="s">
        <v>290</v>
      </c>
      <c r="AG27" s="531" t="s">
        <v>290</v>
      </c>
      <c r="AH27" s="531" t="s">
        <v>290</v>
      </c>
      <c r="AI27" s="531" t="s">
        <v>290</v>
      </c>
      <c r="AJ27" s="531" t="s">
        <v>290</v>
      </c>
      <c r="AK27" s="531" t="s">
        <v>290</v>
      </c>
      <c r="AL27" s="531" t="s">
        <v>290</v>
      </c>
      <c r="AM27" s="531" t="s">
        <v>290</v>
      </c>
      <c r="AN27" s="531" t="s">
        <v>290</v>
      </c>
      <c r="AO27" s="531" t="s">
        <v>290</v>
      </c>
      <c r="AP27" s="531" t="s">
        <v>290</v>
      </c>
      <c r="AQ27" s="531" t="s">
        <v>290</v>
      </c>
      <c r="AR27" s="531" t="s">
        <v>290</v>
      </c>
      <c r="AS27" s="531" t="s">
        <v>290</v>
      </c>
      <c r="AT27" s="531" t="s">
        <v>290</v>
      </c>
      <c r="AU27" s="531" t="s">
        <v>290</v>
      </c>
      <c r="AV27" s="531" t="s">
        <v>290</v>
      </c>
      <c r="AW27" s="531" t="s">
        <v>290</v>
      </c>
      <c r="AX27" s="531" t="s">
        <v>290</v>
      </c>
      <c r="AY27" s="531" t="s">
        <v>290</v>
      </c>
      <c r="AZ27" s="209">
        <v>1389</v>
      </c>
      <c r="BA27" s="209">
        <v>962</v>
      </c>
      <c r="BB27" s="209">
        <v>846</v>
      </c>
      <c r="BC27" s="209">
        <v>888</v>
      </c>
      <c r="BD27" s="209">
        <v>764</v>
      </c>
      <c r="BE27" s="209">
        <v>666</v>
      </c>
      <c r="BF27" s="209">
        <v>646</v>
      </c>
      <c r="BG27" s="209">
        <v>631</v>
      </c>
      <c r="BH27" s="209">
        <v>588</v>
      </c>
      <c r="BI27" s="209">
        <v>632</v>
      </c>
      <c r="BJ27" s="209">
        <v>691</v>
      </c>
      <c r="BK27" s="209">
        <v>609</v>
      </c>
      <c r="BL27" s="209">
        <v>695</v>
      </c>
      <c r="BM27" s="209">
        <v>1072</v>
      </c>
      <c r="BN27" s="209">
        <v>1069</v>
      </c>
      <c r="BO27" s="209">
        <v>1208</v>
      </c>
      <c r="BP27" s="209">
        <v>1242</v>
      </c>
      <c r="BQ27" s="209">
        <v>1045</v>
      </c>
      <c r="BR27" s="209">
        <v>710</v>
      </c>
      <c r="BS27" s="209">
        <v>587</v>
      </c>
      <c r="BT27" s="209">
        <v>561</v>
      </c>
      <c r="BU27" s="209">
        <v>324</v>
      </c>
      <c r="BV27" s="209">
        <v>563</v>
      </c>
      <c r="BW27" s="209">
        <v>586</v>
      </c>
      <c r="BX27" s="209">
        <v>592</v>
      </c>
      <c r="BY27" s="209">
        <v>595</v>
      </c>
      <c r="BZ27" s="210">
        <v>595</v>
      </c>
    </row>
    <row r="28" spans="1:78" x14ac:dyDescent="0.2">
      <c r="A28" s="464"/>
      <c r="B28" s="98" t="s">
        <v>235</v>
      </c>
      <c r="C28" s="305"/>
      <c r="D28" s="531" t="s">
        <v>290</v>
      </c>
      <c r="E28" s="531" t="s">
        <v>290</v>
      </c>
      <c r="F28" s="531" t="s">
        <v>290</v>
      </c>
      <c r="G28" s="531" t="s">
        <v>290</v>
      </c>
      <c r="H28" s="531" t="s">
        <v>290</v>
      </c>
      <c r="I28" s="531" t="s">
        <v>290</v>
      </c>
      <c r="J28" s="531" t="s">
        <v>290</v>
      </c>
      <c r="K28" s="531" t="s">
        <v>290</v>
      </c>
      <c r="L28" s="531" t="s">
        <v>290</v>
      </c>
      <c r="M28" s="531" t="s">
        <v>290</v>
      </c>
      <c r="N28" s="531" t="s">
        <v>290</v>
      </c>
      <c r="O28" s="531" t="s">
        <v>290</v>
      </c>
      <c r="P28" s="531" t="s">
        <v>290</v>
      </c>
      <c r="Q28" s="531" t="s">
        <v>290</v>
      </c>
      <c r="R28" s="531" t="s">
        <v>290</v>
      </c>
      <c r="S28" s="531" t="s">
        <v>290</v>
      </c>
      <c r="T28" s="531" t="s">
        <v>290</v>
      </c>
      <c r="U28" s="531" t="s">
        <v>290</v>
      </c>
      <c r="V28" s="531" t="s">
        <v>290</v>
      </c>
      <c r="W28" s="531" t="s">
        <v>290</v>
      </c>
      <c r="X28" s="531" t="s">
        <v>290</v>
      </c>
      <c r="Y28" s="531" t="s">
        <v>290</v>
      </c>
      <c r="Z28" s="531" t="s">
        <v>290</v>
      </c>
      <c r="AA28" s="531" t="s">
        <v>290</v>
      </c>
      <c r="AB28" s="531" t="s">
        <v>290</v>
      </c>
      <c r="AC28" s="531" t="s">
        <v>290</v>
      </c>
      <c r="AD28" s="531" t="s">
        <v>290</v>
      </c>
      <c r="AE28" s="531" t="s">
        <v>290</v>
      </c>
      <c r="AF28" s="531" t="s">
        <v>290</v>
      </c>
      <c r="AG28" s="531" t="s">
        <v>290</v>
      </c>
      <c r="AH28" s="531" t="s">
        <v>290</v>
      </c>
      <c r="AI28" s="531" t="s">
        <v>290</v>
      </c>
      <c r="AJ28" s="531" t="s">
        <v>290</v>
      </c>
      <c r="AK28" s="531" t="s">
        <v>290</v>
      </c>
      <c r="AL28" s="531" t="s">
        <v>290</v>
      </c>
      <c r="AM28" s="531" t="s">
        <v>290</v>
      </c>
      <c r="AN28" s="531" t="s">
        <v>290</v>
      </c>
      <c r="AO28" s="531" t="s">
        <v>290</v>
      </c>
      <c r="AP28" s="531" t="s">
        <v>290</v>
      </c>
      <c r="AQ28" s="531" t="s">
        <v>290</v>
      </c>
      <c r="AR28" s="531" t="s">
        <v>290</v>
      </c>
      <c r="AS28" s="531" t="s">
        <v>290</v>
      </c>
      <c r="AT28" s="531" t="s">
        <v>290</v>
      </c>
      <c r="AU28" s="531" t="s">
        <v>290</v>
      </c>
      <c r="AV28" s="531" t="s">
        <v>290</v>
      </c>
      <c r="AW28" s="531" t="s">
        <v>290</v>
      </c>
      <c r="AX28" s="531" t="s">
        <v>290</v>
      </c>
      <c r="AY28" s="531" t="s">
        <v>290</v>
      </c>
      <c r="AZ28" s="209">
        <v>187</v>
      </c>
      <c r="BA28" s="209">
        <v>96</v>
      </c>
      <c r="BB28" s="209">
        <v>79</v>
      </c>
      <c r="BC28" s="209">
        <v>87</v>
      </c>
      <c r="BD28" s="209">
        <v>69</v>
      </c>
      <c r="BE28" s="209">
        <v>67</v>
      </c>
      <c r="BF28" s="209">
        <v>65</v>
      </c>
      <c r="BG28" s="209">
        <v>64</v>
      </c>
      <c r="BH28" s="209">
        <v>59</v>
      </c>
      <c r="BI28" s="209">
        <v>58</v>
      </c>
      <c r="BJ28" s="209">
        <v>64</v>
      </c>
      <c r="BK28" s="209">
        <v>54</v>
      </c>
      <c r="BL28" s="209">
        <v>66</v>
      </c>
      <c r="BM28" s="209">
        <v>114</v>
      </c>
      <c r="BN28" s="209">
        <v>91</v>
      </c>
      <c r="BO28" s="209">
        <v>77</v>
      </c>
      <c r="BP28" s="209">
        <v>69</v>
      </c>
      <c r="BQ28" s="209">
        <v>68</v>
      </c>
      <c r="BR28" s="209">
        <v>53</v>
      </c>
      <c r="BS28" s="209">
        <v>49</v>
      </c>
      <c r="BT28" s="209">
        <v>53</v>
      </c>
      <c r="BU28" s="209">
        <v>52</v>
      </c>
      <c r="BV28" s="209">
        <v>56</v>
      </c>
      <c r="BW28" s="209">
        <v>57</v>
      </c>
      <c r="BX28" s="209">
        <v>58</v>
      </c>
      <c r="BY28" s="209">
        <v>58</v>
      </c>
      <c r="BZ28" s="210">
        <v>58</v>
      </c>
    </row>
    <row r="29" spans="1:78" ht="26.25" customHeight="1" x14ac:dyDescent="0.2">
      <c r="A29" s="464"/>
      <c r="B29" s="98" t="s">
        <v>577</v>
      </c>
      <c r="C29" s="305"/>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v>355</v>
      </c>
      <c r="BA29" s="209">
        <v>195</v>
      </c>
      <c r="BB29" s="209">
        <v>185</v>
      </c>
      <c r="BC29" s="209">
        <v>202</v>
      </c>
      <c r="BD29" s="209">
        <v>189</v>
      </c>
      <c r="BE29" s="209">
        <v>198</v>
      </c>
      <c r="BF29" s="209">
        <v>209</v>
      </c>
      <c r="BG29" s="209">
        <v>203</v>
      </c>
      <c r="BH29" s="209">
        <v>173</v>
      </c>
      <c r="BI29" s="209">
        <v>180</v>
      </c>
      <c r="BJ29" s="209">
        <v>172</v>
      </c>
      <c r="BK29" s="209">
        <v>155</v>
      </c>
      <c r="BL29" s="209">
        <v>265</v>
      </c>
      <c r="BM29" s="209">
        <v>352</v>
      </c>
      <c r="BN29" s="209">
        <v>256</v>
      </c>
      <c r="BO29" s="209">
        <v>231</v>
      </c>
      <c r="BP29" s="209">
        <v>196</v>
      </c>
      <c r="BQ29" s="209">
        <v>160</v>
      </c>
      <c r="BR29" s="209">
        <v>121</v>
      </c>
      <c r="BS29" s="209">
        <v>81</v>
      </c>
      <c r="BT29" s="209">
        <v>71</v>
      </c>
      <c r="BU29" s="209">
        <v>55</v>
      </c>
      <c r="BV29" s="209">
        <v>87</v>
      </c>
      <c r="BW29" s="209">
        <v>90</v>
      </c>
      <c r="BX29" s="209">
        <v>92</v>
      </c>
      <c r="BY29" s="209">
        <v>90</v>
      </c>
      <c r="BZ29" s="210">
        <v>90</v>
      </c>
    </row>
    <row r="30" spans="1:78" x14ac:dyDescent="0.2">
      <c r="A30" s="464"/>
      <c r="B30" s="98" t="s">
        <v>578</v>
      </c>
      <c r="C30" s="305"/>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v>1437</v>
      </c>
      <c r="BA30" s="209">
        <v>987</v>
      </c>
      <c r="BB30" s="209">
        <v>869</v>
      </c>
      <c r="BC30" s="209">
        <v>913</v>
      </c>
      <c r="BD30" s="209">
        <v>785</v>
      </c>
      <c r="BE30" s="209">
        <v>686</v>
      </c>
      <c r="BF30" s="209">
        <v>665</v>
      </c>
      <c r="BG30" s="209">
        <v>649</v>
      </c>
      <c r="BH30" s="209">
        <v>602</v>
      </c>
      <c r="BI30" s="209">
        <v>647</v>
      </c>
      <c r="BJ30" s="209">
        <v>706</v>
      </c>
      <c r="BK30" s="209">
        <v>622</v>
      </c>
      <c r="BL30" s="209">
        <v>716</v>
      </c>
      <c r="BM30" s="209">
        <v>1103</v>
      </c>
      <c r="BN30" s="209">
        <v>1091</v>
      </c>
      <c r="BO30" s="209">
        <v>1227</v>
      </c>
      <c r="BP30" s="209">
        <v>1260</v>
      </c>
      <c r="BQ30" s="209">
        <v>1059</v>
      </c>
      <c r="BR30" s="209">
        <v>721</v>
      </c>
      <c r="BS30" s="209">
        <v>595</v>
      </c>
      <c r="BT30" s="209">
        <v>570</v>
      </c>
      <c r="BU30" s="209">
        <v>332</v>
      </c>
      <c r="BV30" s="209">
        <v>572</v>
      </c>
      <c r="BW30" s="209">
        <v>595</v>
      </c>
      <c r="BX30" s="209">
        <v>602</v>
      </c>
      <c r="BY30" s="209">
        <v>603</v>
      </c>
      <c r="BZ30" s="210">
        <v>603</v>
      </c>
    </row>
    <row r="31" spans="1:78" ht="26.25" customHeight="1" x14ac:dyDescent="0.2">
      <c r="A31" s="464"/>
      <c r="B31" s="62" t="s">
        <v>579</v>
      </c>
      <c r="C31" s="305"/>
      <c r="D31" s="209">
        <v>0</v>
      </c>
      <c r="E31" s="209">
        <v>0</v>
      </c>
      <c r="F31" s="209">
        <v>0</v>
      </c>
      <c r="G31" s="209">
        <v>0</v>
      </c>
      <c r="H31" s="209">
        <v>0</v>
      </c>
      <c r="I31" s="209">
        <v>0</v>
      </c>
      <c r="J31" s="209">
        <v>0</v>
      </c>
      <c r="K31" s="209">
        <v>0</v>
      </c>
      <c r="L31" s="209">
        <v>0</v>
      </c>
      <c r="M31" s="209">
        <v>0</v>
      </c>
      <c r="N31" s="209">
        <v>0</v>
      </c>
      <c r="O31" s="209">
        <v>0</v>
      </c>
      <c r="P31" s="209">
        <v>0</v>
      </c>
      <c r="Q31" s="209">
        <v>0</v>
      </c>
      <c r="R31" s="209">
        <v>0</v>
      </c>
      <c r="S31" s="209">
        <v>0</v>
      </c>
      <c r="T31" s="209">
        <v>0</v>
      </c>
      <c r="U31" s="209">
        <v>0</v>
      </c>
      <c r="V31" s="209">
        <v>0</v>
      </c>
      <c r="W31" s="209">
        <v>0</v>
      </c>
      <c r="X31" s="209">
        <v>0</v>
      </c>
      <c r="Y31" s="209">
        <v>0</v>
      </c>
      <c r="Z31" s="209">
        <v>0</v>
      </c>
      <c r="AA31" s="209">
        <v>0</v>
      </c>
      <c r="AB31" s="209">
        <v>0</v>
      </c>
      <c r="AC31" s="209">
        <v>0</v>
      </c>
      <c r="AD31" s="209">
        <v>0</v>
      </c>
      <c r="AE31" s="209">
        <v>0</v>
      </c>
      <c r="AF31" s="209">
        <v>1210</v>
      </c>
      <c r="AG31" s="209">
        <v>1307</v>
      </c>
      <c r="AH31" s="209">
        <v>1234</v>
      </c>
      <c r="AI31" s="209">
        <v>1136</v>
      </c>
      <c r="AJ31" s="209">
        <v>1697</v>
      </c>
      <c r="AK31" s="209">
        <v>2234</v>
      </c>
      <c r="AL31" s="209">
        <v>2771</v>
      </c>
      <c r="AM31" s="209">
        <v>2877</v>
      </c>
      <c r="AN31" s="209">
        <v>2997</v>
      </c>
      <c r="AO31" s="209">
        <v>3028</v>
      </c>
      <c r="AP31" s="209">
        <v>3054</v>
      </c>
      <c r="AQ31" s="209">
        <v>2589</v>
      </c>
      <c r="AR31" s="209">
        <v>2024</v>
      </c>
      <c r="AS31" s="209">
        <v>1518</v>
      </c>
      <c r="AT31" s="209">
        <v>1516</v>
      </c>
      <c r="AU31" s="209">
        <v>2223</v>
      </c>
      <c r="AV31" s="209">
        <v>2640</v>
      </c>
      <c r="AW31" s="209">
        <v>2612</v>
      </c>
      <c r="AX31" s="209">
        <v>2412</v>
      </c>
      <c r="AY31" s="209">
        <v>2151</v>
      </c>
      <c r="AZ31" s="209"/>
      <c r="BA31" s="209">
        <v>0</v>
      </c>
      <c r="BB31" s="209">
        <v>0</v>
      </c>
      <c r="BC31" s="209">
        <v>0</v>
      </c>
      <c r="BD31" s="209">
        <v>0</v>
      </c>
      <c r="BE31" s="209">
        <v>0</v>
      </c>
      <c r="BF31" s="209">
        <v>0</v>
      </c>
      <c r="BG31" s="209">
        <v>0</v>
      </c>
      <c r="BH31" s="209">
        <v>0</v>
      </c>
      <c r="BI31" s="209">
        <v>0</v>
      </c>
      <c r="BJ31" s="209">
        <v>0</v>
      </c>
      <c r="BK31" s="209">
        <v>0</v>
      </c>
      <c r="BL31" s="209">
        <v>0</v>
      </c>
      <c r="BM31" s="209">
        <v>0</v>
      </c>
      <c r="BN31" s="209">
        <v>0</v>
      </c>
      <c r="BO31" s="209">
        <v>0</v>
      </c>
      <c r="BP31" s="209">
        <v>0</v>
      </c>
      <c r="BQ31" s="209">
        <v>0</v>
      </c>
      <c r="BR31" s="209">
        <v>0</v>
      </c>
      <c r="BS31" s="209">
        <v>0</v>
      </c>
      <c r="BT31" s="209">
        <v>0</v>
      </c>
      <c r="BU31" s="209">
        <v>0</v>
      </c>
      <c r="BV31" s="209">
        <v>0</v>
      </c>
      <c r="BW31" s="209">
        <v>0</v>
      </c>
      <c r="BX31" s="209">
        <v>0</v>
      </c>
      <c r="BY31" s="209">
        <v>0</v>
      </c>
      <c r="BZ31" s="210">
        <v>0</v>
      </c>
    </row>
    <row r="32" spans="1:78" x14ac:dyDescent="0.2">
      <c r="A32" s="464"/>
      <c r="B32" s="289" t="s">
        <v>580</v>
      </c>
      <c r="C32" s="305"/>
      <c r="D32" s="209">
        <v>0</v>
      </c>
      <c r="E32" s="209">
        <v>0</v>
      </c>
      <c r="F32" s="209">
        <v>0</v>
      </c>
      <c r="G32" s="209">
        <v>0</v>
      </c>
      <c r="H32" s="209">
        <v>0</v>
      </c>
      <c r="I32" s="209">
        <v>0</v>
      </c>
      <c r="J32" s="209">
        <v>0</v>
      </c>
      <c r="K32" s="209">
        <v>0</v>
      </c>
      <c r="L32" s="209">
        <v>0</v>
      </c>
      <c r="M32" s="209">
        <v>0</v>
      </c>
      <c r="N32" s="209">
        <v>0</v>
      </c>
      <c r="O32" s="209">
        <v>0</v>
      </c>
      <c r="P32" s="209">
        <v>0</v>
      </c>
      <c r="Q32" s="209">
        <v>0</v>
      </c>
      <c r="R32" s="209">
        <v>0</v>
      </c>
      <c r="S32" s="209">
        <v>0</v>
      </c>
      <c r="T32" s="209">
        <v>0</v>
      </c>
      <c r="U32" s="209">
        <v>0</v>
      </c>
      <c r="V32" s="209">
        <v>0</v>
      </c>
      <c r="W32" s="209">
        <v>0</v>
      </c>
      <c r="X32" s="209">
        <v>0</v>
      </c>
      <c r="Y32" s="209">
        <v>0</v>
      </c>
      <c r="Z32" s="209">
        <v>0</v>
      </c>
      <c r="AA32" s="209">
        <v>0</v>
      </c>
      <c r="AB32" s="209">
        <v>0</v>
      </c>
      <c r="AC32" s="209">
        <v>0</v>
      </c>
      <c r="AD32" s="209">
        <v>0</v>
      </c>
      <c r="AE32" s="209">
        <v>0</v>
      </c>
      <c r="AF32" s="209">
        <v>434</v>
      </c>
      <c r="AG32" s="209">
        <v>429</v>
      </c>
      <c r="AH32" s="209">
        <v>406</v>
      </c>
      <c r="AI32" s="209">
        <v>379</v>
      </c>
      <c r="AJ32" s="209">
        <v>681</v>
      </c>
      <c r="AK32" s="209">
        <v>700</v>
      </c>
      <c r="AL32" s="209">
        <v>719</v>
      </c>
      <c r="AM32" s="209">
        <v>694</v>
      </c>
      <c r="AN32" s="209">
        <v>710</v>
      </c>
      <c r="AO32" s="209">
        <v>686</v>
      </c>
      <c r="AP32" s="209">
        <v>738</v>
      </c>
      <c r="AQ32" s="209">
        <v>581</v>
      </c>
      <c r="AR32" s="209">
        <v>425</v>
      </c>
      <c r="AS32" s="209">
        <v>233</v>
      </c>
      <c r="AT32" s="209">
        <v>272</v>
      </c>
      <c r="AU32" s="209">
        <v>489</v>
      </c>
      <c r="AV32" s="209">
        <v>538</v>
      </c>
      <c r="AW32" s="209">
        <v>503</v>
      </c>
      <c r="AX32" s="209">
        <v>358</v>
      </c>
      <c r="AY32" s="209">
        <v>272</v>
      </c>
      <c r="AZ32" s="209"/>
      <c r="BA32" s="209">
        <v>0</v>
      </c>
      <c r="BB32" s="209">
        <v>0</v>
      </c>
      <c r="BC32" s="209">
        <v>0</v>
      </c>
      <c r="BD32" s="209">
        <v>0</v>
      </c>
      <c r="BE32" s="209">
        <v>0</v>
      </c>
      <c r="BF32" s="209">
        <v>0</v>
      </c>
      <c r="BG32" s="209">
        <v>0</v>
      </c>
      <c r="BH32" s="209">
        <v>0</v>
      </c>
      <c r="BI32" s="209">
        <v>0</v>
      </c>
      <c r="BJ32" s="209">
        <v>0</v>
      </c>
      <c r="BK32" s="209">
        <v>0</v>
      </c>
      <c r="BL32" s="209">
        <v>0</v>
      </c>
      <c r="BM32" s="209">
        <v>0</v>
      </c>
      <c r="BN32" s="209">
        <v>0</v>
      </c>
      <c r="BO32" s="209">
        <v>0</v>
      </c>
      <c r="BP32" s="209">
        <v>0</v>
      </c>
      <c r="BQ32" s="209">
        <v>0</v>
      </c>
      <c r="BR32" s="209">
        <v>0</v>
      </c>
      <c r="BS32" s="209">
        <v>0</v>
      </c>
      <c r="BT32" s="209">
        <v>0</v>
      </c>
      <c r="BU32" s="209">
        <v>0</v>
      </c>
      <c r="BV32" s="209">
        <v>0</v>
      </c>
      <c r="BW32" s="209">
        <v>0</v>
      </c>
      <c r="BX32" s="209">
        <v>0</v>
      </c>
      <c r="BY32" s="209">
        <v>0</v>
      </c>
      <c r="BZ32" s="210">
        <v>0</v>
      </c>
    </row>
    <row r="33" spans="1:78" x14ac:dyDescent="0.2">
      <c r="A33" s="464"/>
      <c r="B33" s="289" t="s">
        <v>581</v>
      </c>
      <c r="C33" s="305"/>
      <c r="D33" s="209">
        <v>0</v>
      </c>
      <c r="E33" s="209">
        <v>0</v>
      </c>
      <c r="F33" s="209">
        <v>0</v>
      </c>
      <c r="G33" s="209">
        <v>0</v>
      </c>
      <c r="H33" s="209">
        <v>0</v>
      </c>
      <c r="I33" s="209">
        <v>0</v>
      </c>
      <c r="J33" s="209">
        <v>0</v>
      </c>
      <c r="K33" s="209">
        <v>0</v>
      </c>
      <c r="L33" s="209">
        <v>0</v>
      </c>
      <c r="M33" s="209">
        <v>0</v>
      </c>
      <c r="N33" s="209">
        <v>0</v>
      </c>
      <c r="O33" s="209">
        <v>0</v>
      </c>
      <c r="P33" s="209">
        <v>0</v>
      </c>
      <c r="Q33" s="209">
        <v>0</v>
      </c>
      <c r="R33" s="209">
        <v>0</v>
      </c>
      <c r="S33" s="209">
        <v>0</v>
      </c>
      <c r="T33" s="209">
        <v>0</v>
      </c>
      <c r="U33" s="209">
        <v>0</v>
      </c>
      <c r="V33" s="209">
        <v>0</v>
      </c>
      <c r="W33" s="209">
        <v>0</v>
      </c>
      <c r="X33" s="209">
        <v>0</v>
      </c>
      <c r="Y33" s="209">
        <v>0</v>
      </c>
      <c r="Z33" s="209">
        <v>0</v>
      </c>
      <c r="AA33" s="209">
        <v>0</v>
      </c>
      <c r="AB33" s="209">
        <v>0</v>
      </c>
      <c r="AC33" s="209">
        <v>0</v>
      </c>
      <c r="AD33" s="209">
        <v>0</v>
      </c>
      <c r="AE33" s="209">
        <v>0</v>
      </c>
      <c r="AF33" s="209">
        <v>138</v>
      </c>
      <c r="AG33" s="209">
        <v>123</v>
      </c>
      <c r="AH33" s="209">
        <v>98</v>
      </c>
      <c r="AI33" s="209">
        <v>82</v>
      </c>
      <c r="AJ33" s="209">
        <v>142</v>
      </c>
      <c r="AK33" s="209">
        <v>200</v>
      </c>
      <c r="AL33" s="209">
        <v>258</v>
      </c>
      <c r="AM33" s="209">
        <v>232</v>
      </c>
      <c r="AN33" s="209">
        <v>203</v>
      </c>
      <c r="AO33" s="209">
        <v>200</v>
      </c>
      <c r="AP33" s="209">
        <v>186</v>
      </c>
      <c r="AQ33" s="209">
        <v>135</v>
      </c>
      <c r="AR33" s="209">
        <v>121</v>
      </c>
      <c r="AS33" s="209">
        <v>86</v>
      </c>
      <c r="AT33" s="209">
        <v>56</v>
      </c>
      <c r="AU33" s="209">
        <v>113</v>
      </c>
      <c r="AV33" s="209">
        <v>122</v>
      </c>
      <c r="AW33" s="209">
        <v>106</v>
      </c>
      <c r="AX33" s="209">
        <v>129</v>
      </c>
      <c r="AY33" s="209">
        <v>124</v>
      </c>
      <c r="AZ33" s="209"/>
      <c r="BA33" s="209">
        <v>0</v>
      </c>
      <c r="BB33" s="209">
        <v>0</v>
      </c>
      <c r="BC33" s="209">
        <v>0</v>
      </c>
      <c r="BD33" s="209">
        <v>0</v>
      </c>
      <c r="BE33" s="209">
        <v>0</v>
      </c>
      <c r="BF33" s="209">
        <v>0</v>
      </c>
      <c r="BG33" s="209">
        <v>0</v>
      </c>
      <c r="BH33" s="209">
        <v>0</v>
      </c>
      <c r="BI33" s="209">
        <v>0</v>
      </c>
      <c r="BJ33" s="209">
        <v>0</v>
      </c>
      <c r="BK33" s="209">
        <v>0</v>
      </c>
      <c r="BL33" s="209">
        <v>0</v>
      </c>
      <c r="BM33" s="209">
        <v>0</v>
      </c>
      <c r="BN33" s="209">
        <v>0</v>
      </c>
      <c r="BO33" s="209">
        <v>0</v>
      </c>
      <c r="BP33" s="209">
        <v>0</v>
      </c>
      <c r="BQ33" s="209">
        <v>0</v>
      </c>
      <c r="BR33" s="209">
        <v>0</v>
      </c>
      <c r="BS33" s="209">
        <v>0</v>
      </c>
      <c r="BT33" s="209">
        <v>0</v>
      </c>
      <c r="BU33" s="209">
        <v>0</v>
      </c>
      <c r="BV33" s="209">
        <v>0</v>
      </c>
      <c r="BW33" s="209">
        <v>0</v>
      </c>
      <c r="BX33" s="209">
        <v>0</v>
      </c>
      <c r="BY33" s="209">
        <v>0</v>
      </c>
      <c r="BZ33" s="210">
        <v>0</v>
      </c>
    </row>
    <row r="34" spans="1:78" x14ac:dyDescent="0.2">
      <c r="A34" s="464"/>
      <c r="B34" s="289" t="s">
        <v>582</v>
      </c>
      <c r="C34" s="305"/>
      <c r="D34" s="209">
        <v>0</v>
      </c>
      <c r="E34" s="209">
        <v>0</v>
      </c>
      <c r="F34" s="209">
        <v>0</v>
      </c>
      <c r="G34" s="209">
        <v>0</v>
      </c>
      <c r="H34" s="209">
        <v>0</v>
      </c>
      <c r="I34" s="209">
        <v>0</v>
      </c>
      <c r="J34" s="209">
        <v>0</v>
      </c>
      <c r="K34" s="209">
        <v>0</v>
      </c>
      <c r="L34" s="209">
        <v>0</v>
      </c>
      <c r="M34" s="209">
        <v>0</v>
      </c>
      <c r="N34" s="209">
        <v>0</v>
      </c>
      <c r="O34" s="209">
        <v>0</v>
      </c>
      <c r="P34" s="209">
        <v>0</v>
      </c>
      <c r="Q34" s="209">
        <v>0</v>
      </c>
      <c r="R34" s="209">
        <v>0</v>
      </c>
      <c r="S34" s="209">
        <v>0</v>
      </c>
      <c r="T34" s="209">
        <v>0</v>
      </c>
      <c r="U34" s="209">
        <v>0</v>
      </c>
      <c r="V34" s="209">
        <v>0</v>
      </c>
      <c r="W34" s="209">
        <v>0</v>
      </c>
      <c r="X34" s="209">
        <v>0</v>
      </c>
      <c r="Y34" s="209">
        <v>0</v>
      </c>
      <c r="Z34" s="209">
        <v>0</v>
      </c>
      <c r="AA34" s="209">
        <v>0</v>
      </c>
      <c r="AB34" s="209">
        <v>0</v>
      </c>
      <c r="AC34" s="209">
        <v>0</v>
      </c>
      <c r="AD34" s="209">
        <v>0</v>
      </c>
      <c r="AE34" s="209">
        <v>0</v>
      </c>
      <c r="AF34" s="209">
        <v>438</v>
      </c>
      <c r="AG34" s="209">
        <v>522</v>
      </c>
      <c r="AH34" s="209">
        <v>514</v>
      </c>
      <c r="AI34" s="209">
        <v>469</v>
      </c>
      <c r="AJ34" s="209">
        <v>604</v>
      </c>
      <c r="AK34" s="209">
        <v>979</v>
      </c>
      <c r="AL34" s="209">
        <v>1353</v>
      </c>
      <c r="AM34" s="209">
        <v>1582</v>
      </c>
      <c r="AN34" s="209">
        <v>1682</v>
      </c>
      <c r="AO34" s="209">
        <v>1692</v>
      </c>
      <c r="AP34" s="209">
        <v>1647</v>
      </c>
      <c r="AQ34" s="209">
        <v>1442</v>
      </c>
      <c r="AR34" s="209">
        <v>1129</v>
      </c>
      <c r="AS34" s="209">
        <v>945</v>
      </c>
      <c r="AT34" s="209">
        <v>951</v>
      </c>
      <c r="AU34" s="209">
        <v>1327</v>
      </c>
      <c r="AV34" s="209">
        <v>1631</v>
      </c>
      <c r="AW34" s="209">
        <v>1684</v>
      </c>
      <c r="AX34" s="209">
        <v>1672</v>
      </c>
      <c r="AY34" s="209">
        <v>1536</v>
      </c>
      <c r="AZ34" s="209"/>
      <c r="BA34" s="209">
        <v>0</v>
      </c>
      <c r="BB34" s="209">
        <v>0</v>
      </c>
      <c r="BC34" s="209">
        <v>0</v>
      </c>
      <c r="BD34" s="209">
        <v>0</v>
      </c>
      <c r="BE34" s="209">
        <v>0</v>
      </c>
      <c r="BF34" s="209">
        <v>0</v>
      </c>
      <c r="BG34" s="209">
        <v>0</v>
      </c>
      <c r="BH34" s="209">
        <v>0</v>
      </c>
      <c r="BI34" s="209">
        <v>0</v>
      </c>
      <c r="BJ34" s="209">
        <v>0</v>
      </c>
      <c r="BK34" s="209">
        <v>0</v>
      </c>
      <c r="BL34" s="209">
        <v>0</v>
      </c>
      <c r="BM34" s="209">
        <v>0</v>
      </c>
      <c r="BN34" s="209">
        <v>0</v>
      </c>
      <c r="BO34" s="209">
        <v>0</v>
      </c>
      <c r="BP34" s="209">
        <v>0</v>
      </c>
      <c r="BQ34" s="209">
        <v>0</v>
      </c>
      <c r="BR34" s="209">
        <v>0</v>
      </c>
      <c r="BS34" s="209">
        <v>0</v>
      </c>
      <c r="BT34" s="209">
        <v>0</v>
      </c>
      <c r="BU34" s="209">
        <v>0</v>
      </c>
      <c r="BV34" s="209">
        <v>0</v>
      </c>
      <c r="BW34" s="209">
        <v>0</v>
      </c>
      <c r="BX34" s="209">
        <v>0</v>
      </c>
      <c r="BY34" s="209">
        <v>0</v>
      </c>
      <c r="BZ34" s="210">
        <v>0</v>
      </c>
    </row>
    <row r="35" spans="1:78" x14ac:dyDescent="0.2">
      <c r="A35" s="464"/>
      <c r="B35" s="289" t="s">
        <v>235</v>
      </c>
      <c r="C35" s="305"/>
      <c r="D35" s="209">
        <v>0</v>
      </c>
      <c r="E35" s="209">
        <v>0</v>
      </c>
      <c r="F35" s="209">
        <v>0</v>
      </c>
      <c r="G35" s="209">
        <v>0</v>
      </c>
      <c r="H35" s="209">
        <v>0</v>
      </c>
      <c r="I35" s="209">
        <v>0</v>
      </c>
      <c r="J35" s="209">
        <v>0</v>
      </c>
      <c r="K35" s="209">
        <v>0</v>
      </c>
      <c r="L35" s="209">
        <v>0</v>
      </c>
      <c r="M35" s="209">
        <v>0</v>
      </c>
      <c r="N35" s="209">
        <v>0</v>
      </c>
      <c r="O35" s="209">
        <v>0</v>
      </c>
      <c r="P35" s="209">
        <v>0</v>
      </c>
      <c r="Q35" s="209">
        <v>0</v>
      </c>
      <c r="R35" s="209">
        <v>0</v>
      </c>
      <c r="S35" s="209">
        <v>0</v>
      </c>
      <c r="T35" s="209">
        <v>0</v>
      </c>
      <c r="U35" s="209">
        <v>0</v>
      </c>
      <c r="V35" s="209">
        <v>0</v>
      </c>
      <c r="W35" s="209">
        <v>0</v>
      </c>
      <c r="X35" s="209">
        <v>0</v>
      </c>
      <c r="Y35" s="209">
        <v>0</v>
      </c>
      <c r="Z35" s="209">
        <v>0</v>
      </c>
      <c r="AA35" s="209">
        <v>0</v>
      </c>
      <c r="AB35" s="209">
        <v>0</v>
      </c>
      <c r="AC35" s="209">
        <v>0</v>
      </c>
      <c r="AD35" s="209">
        <v>0</v>
      </c>
      <c r="AE35" s="209">
        <v>0</v>
      </c>
      <c r="AF35" s="209">
        <v>201</v>
      </c>
      <c r="AG35" s="209">
        <v>233</v>
      </c>
      <c r="AH35" s="209">
        <v>216</v>
      </c>
      <c r="AI35" s="209">
        <v>206</v>
      </c>
      <c r="AJ35" s="209">
        <v>269</v>
      </c>
      <c r="AK35" s="209">
        <v>355</v>
      </c>
      <c r="AL35" s="209">
        <v>440</v>
      </c>
      <c r="AM35" s="209">
        <v>370</v>
      </c>
      <c r="AN35" s="209">
        <v>401</v>
      </c>
      <c r="AO35" s="209">
        <v>450</v>
      </c>
      <c r="AP35" s="209">
        <v>484</v>
      </c>
      <c r="AQ35" s="209">
        <v>431</v>
      </c>
      <c r="AR35" s="209">
        <v>350</v>
      </c>
      <c r="AS35" s="209">
        <v>254</v>
      </c>
      <c r="AT35" s="209">
        <v>237</v>
      </c>
      <c r="AU35" s="209">
        <v>293</v>
      </c>
      <c r="AV35" s="209">
        <v>350</v>
      </c>
      <c r="AW35" s="209">
        <v>319</v>
      </c>
      <c r="AX35" s="209">
        <v>254</v>
      </c>
      <c r="AY35" s="209">
        <v>220</v>
      </c>
      <c r="AZ35" s="209"/>
      <c r="BA35" s="209">
        <v>0</v>
      </c>
      <c r="BB35" s="209">
        <v>0</v>
      </c>
      <c r="BC35" s="209">
        <v>0</v>
      </c>
      <c r="BD35" s="209">
        <v>0</v>
      </c>
      <c r="BE35" s="209">
        <v>0</v>
      </c>
      <c r="BF35" s="209">
        <v>0</v>
      </c>
      <c r="BG35" s="209">
        <v>0</v>
      </c>
      <c r="BH35" s="209">
        <v>0</v>
      </c>
      <c r="BI35" s="209">
        <v>0</v>
      </c>
      <c r="BJ35" s="209">
        <v>0</v>
      </c>
      <c r="BK35" s="209">
        <v>0</v>
      </c>
      <c r="BL35" s="209">
        <v>0</v>
      </c>
      <c r="BM35" s="209">
        <v>0</v>
      </c>
      <c r="BN35" s="209">
        <v>0</v>
      </c>
      <c r="BO35" s="209">
        <v>0</v>
      </c>
      <c r="BP35" s="209">
        <v>0</v>
      </c>
      <c r="BQ35" s="209">
        <v>0</v>
      </c>
      <c r="BR35" s="209">
        <v>0</v>
      </c>
      <c r="BS35" s="209">
        <v>0</v>
      </c>
      <c r="BT35" s="209">
        <v>0</v>
      </c>
      <c r="BU35" s="209">
        <v>0</v>
      </c>
      <c r="BV35" s="209">
        <v>0</v>
      </c>
      <c r="BW35" s="209">
        <v>0</v>
      </c>
      <c r="BX35" s="209">
        <v>0</v>
      </c>
      <c r="BY35" s="209">
        <v>0</v>
      </c>
      <c r="BZ35" s="210">
        <v>0</v>
      </c>
    </row>
    <row r="36" spans="1:78" ht="26.25" customHeight="1" x14ac:dyDescent="0.2">
      <c r="A36" s="464"/>
      <c r="B36" s="62" t="s">
        <v>179</v>
      </c>
      <c r="C36" s="305"/>
      <c r="D36" s="209">
        <v>0</v>
      </c>
      <c r="E36" s="209">
        <v>0</v>
      </c>
      <c r="F36" s="209">
        <v>0</v>
      </c>
      <c r="G36" s="209">
        <v>0</v>
      </c>
      <c r="H36" s="209">
        <v>0</v>
      </c>
      <c r="I36" s="209">
        <v>0</v>
      </c>
      <c r="J36" s="209">
        <v>0</v>
      </c>
      <c r="K36" s="209">
        <v>0</v>
      </c>
      <c r="L36" s="209">
        <v>0</v>
      </c>
      <c r="M36" s="209">
        <v>0</v>
      </c>
      <c r="N36" s="209">
        <v>0</v>
      </c>
      <c r="O36" s="209">
        <v>0</v>
      </c>
      <c r="P36" s="209">
        <v>0</v>
      </c>
      <c r="Q36" s="209">
        <v>0</v>
      </c>
      <c r="R36" s="209">
        <v>0</v>
      </c>
      <c r="S36" s="209">
        <v>0</v>
      </c>
      <c r="T36" s="209">
        <v>0</v>
      </c>
      <c r="U36" s="209">
        <v>0</v>
      </c>
      <c r="V36" s="209">
        <v>0</v>
      </c>
      <c r="W36" s="209">
        <v>0</v>
      </c>
      <c r="X36" s="209">
        <v>0</v>
      </c>
      <c r="Y36" s="209">
        <v>0</v>
      </c>
      <c r="Z36" s="209">
        <v>0</v>
      </c>
      <c r="AA36" s="209">
        <v>0</v>
      </c>
      <c r="AB36" s="209">
        <v>0</v>
      </c>
      <c r="AC36" s="209">
        <v>0</v>
      </c>
      <c r="AD36" s="209">
        <v>0</v>
      </c>
      <c r="AE36" s="209">
        <v>0</v>
      </c>
      <c r="AF36" s="209">
        <v>572</v>
      </c>
      <c r="AG36" s="209">
        <v>552</v>
      </c>
      <c r="AH36" s="209">
        <v>503</v>
      </c>
      <c r="AI36" s="209">
        <v>461</v>
      </c>
      <c r="AJ36" s="209">
        <v>823</v>
      </c>
      <c r="AK36" s="209">
        <v>901</v>
      </c>
      <c r="AL36" s="209">
        <v>978</v>
      </c>
      <c r="AM36" s="209">
        <v>925</v>
      </c>
      <c r="AN36" s="209">
        <v>913</v>
      </c>
      <c r="AO36" s="209">
        <v>886</v>
      </c>
      <c r="AP36" s="209">
        <v>924</v>
      </c>
      <c r="AQ36" s="209">
        <v>716</v>
      </c>
      <c r="AR36" s="209">
        <v>546</v>
      </c>
      <c r="AS36" s="209">
        <v>319</v>
      </c>
      <c r="AT36" s="209">
        <v>328</v>
      </c>
      <c r="AU36" s="209">
        <v>603</v>
      </c>
      <c r="AV36" s="209">
        <v>660</v>
      </c>
      <c r="AW36" s="209">
        <v>609</v>
      </c>
      <c r="AX36" s="209">
        <v>487</v>
      </c>
      <c r="AY36" s="209">
        <v>395</v>
      </c>
      <c r="AZ36" s="209"/>
      <c r="BA36" s="209">
        <v>0</v>
      </c>
      <c r="BB36" s="209">
        <v>0</v>
      </c>
      <c r="BC36" s="209">
        <v>0</v>
      </c>
      <c r="BD36" s="209">
        <v>0</v>
      </c>
      <c r="BE36" s="209">
        <v>0</v>
      </c>
      <c r="BF36" s="209">
        <v>0</v>
      </c>
      <c r="BG36" s="209">
        <v>0</v>
      </c>
      <c r="BH36" s="209">
        <v>0</v>
      </c>
      <c r="BI36" s="209">
        <v>0</v>
      </c>
      <c r="BJ36" s="209">
        <v>0</v>
      </c>
      <c r="BK36" s="209">
        <v>0</v>
      </c>
      <c r="BL36" s="209">
        <v>0</v>
      </c>
      <c r="BM36" s="209">
        <v>0</v>
      </c>
      <c r="BN36" s="209">
        <v>0</v>
      </c>
      <c r="BO36" s="209">
        <v>0</v>
      </c>
      <c r="BP36" s="209">
        <v>0</v>
      </c>
      <c r="BQ36" s="209">
        <v>0</v>
      </c>
      <c r="BR36" s="209">
        <v>0</v>
      </c>
      <c r="BS36" s="209">
        <v>0</v>
      </c>
      <c r="BT36" s="209">
        <v>0</v>
      </c>
      <c r="BU36" s="209">
        <v>0</v>
      </c>
      <c r="BV36" s="209">
        <v>0</v>
      </c>
      <c r="BW36" s="209">
        <v>0</v>
      </c>
      <c r="BX36" s="209">
        <v>0</v>
      </c>
      <c r="BY36" s="209">
        <v>0</v>
      </c>
      <c r="BZ36" s="210">
        <v>0</v>
      </c>
    </row>
    <row r="37" spans="1:78" ht="15.75" customHeight="1" x14ac:dyDescent="0.2">
      <c r="A37" s="464"/>
      <c r="B37" s="62" t="s">
        <v>583</v>
      </c>
      <c r="C37" s="305"/>
      <c r="D37" s="209">
        <v>0</v>
      </c>
      <c r="E37" s="209">
        <v>0</v>
      </c>
      <c r="F37" s="209">
        <v>0</v>
      </c>
      <c r="G37" s="209">
        <v>0</v>
      </c>
      <c r="H37" s="209">
        <v>0</v>
      </c>
      <c r="I37" s="209">
        <v>0</v>
      </c>
      <c r="J37" s="209">
        <v>0</v>
      </c>
      <c r="K37" s="209">
        <v>0</v>
      </c>
      <c r="L37" s="209">
        <v>0</v>
      </c>
      <c r="M37" s="209">
        <v>0</v>
      </c>
      <c r="N37" s="209">
        <v>0</v>
      </c>
      <c r="O37" s="209">
        <v>0</v>
      </c>
      <c r="P37" s="209">
        <v>0</v>
      </c>
      <c r="Q37" s="209">
        <v>0</v>
      </c>
      <c r="R37" s="209">
        <v>0</v>
      </c>
      <c r="S37" s="209">
        <v>0</v>
      </c>
      <c r="T37" s="209">
        <v>0</v>
      </c>
      <c r="U37" s="209">
        <v>0</v>
      </c>
      <c r="V37" s="209">
        <v>0</v>
      </c>
      <c r="W37" s="209">
        <v>0</v>
      </c>
      <c r="X37" s="209">
        <v>0</v>
      </c>
      <c r="Y37" s="209">
        <v>0</v>
      </c>
      <c r="Z37" s="209">
        <v>0</v>
      </c>
      <c r="AA37" s="209">
        <v>0</v>
      </c>
      <c r="AB37" s="209">
        <v>0</v>
      </c>
      <c r="AC37" s="209">
        <v>0</v>
      </c>
      <c r="AD37" s="209">
        <v>0</v>
      </c>
      <c r="AE37" s="209">
        <v>0</v>
      </c>
      <c r="AF37" s="209">
        <v>576</v>
      </c>
      <c r="AG37" s="209">
        <v>645</v>
      </c>
      <c r="AH37" s="209">
        <v>612</v>
      </c>
      <c r="AI37" s="209">
        <v>551</v>
      </c>
      <c r="AJ37" s="209">
        <v>746</v>
      </c>
      <c r="AK37" s="209">
        <v>1179</v>
      </c>
      <c r="AL37" s="209">
        <v>1611</v>
      </c>
      <c r="AM37" s="209">
        <v>1813</v>
      </c>
      <c r="AN37" s="209">
        <v>1885</v>
      </c>
      <c r="AO37" s="209">
        <v>1892</v>
      </c>
      <c r="AP37" s="209">
        <v>1832</v>
      </c>
      <c r="AQ37" s="209">
        <v>1578</v>
      </c>
      <c r="AR37" s="209">
        <v>1249</v>
      </c>
      <c r="AS37" s="209">
        <v>1031</v>
      </c>
      <c r="AT37" s="209">
        <v>1007</v>
      </c>
      <c r="AU37" s="209">
        <v>1441</v>
      </c>
      <c r="AV37" s="209">
        <v>1753</v>
      </c>
      <c r="AW37" s="209">
        <v>1790</v>
      </c>
      <c r="AX37" s="209">
        <v>1800</v>
      </c>
      <c r="AY37" s="209">
        <v>1659</v>
      </c>
      <c r="AZ37" s="209"/>
      <c r="BA37" s="209">
        <v>0</v>
      </c>
      <c r="BB37" s="209">
        <v>0</v>
      </c>
      <c r="BC37" s="209">
        <v>0</v>
      </c>
      <c r="BD37" s="209">
        <v>0</v>
      </c>
      <c r="BE37" s="209">
        <v>0</v>
      </c>
      <c r="BF37" s="209">
        <v>0</v>
      </c>
      <c r="BG37" s="209">
        <v>0</v>
      </c>
      <c r="BH37" s="209">
        <v>0</v>
      </c>
      <c r="BI37" s="209">
        <v>0</v>
      </c>
      <c r="BJ37" s="209">
        <v>0</v>
      </c>
      <c r="BK37" s="209">
        <v>0</v>
      </c>
      <c r="BL37" s="209">
        <v>0</v>
      </c>
      <c r="BM37" s="209">
        <v>0</v>
      </c>
      <c r="BN37" s="209">
        <v>0</v>
      </c>
      <c r="BO37" s="209">
        <v>0</v>
      </c>
      <c r="BP37" s="209">
        <v>0</v>
      </c>
      <c r="BQ37" s="209">
        <v>0</v>
      </c>
      <c r="BR37" s="209">
        <v>0</v>
      </c>
      <c r="BS37" s="209">
        <v>0</v>
      </c>
      <c r="BT37" s="209">
        <v>0</v>
      </c>
      <c r="BU37" s="209">
        <v>0</v>
      </c>
      <c r="BV37" s="209">
        <v>0</v>
      </c>
      <c r="BW37" s="209">
        <v>0</v>
      </c>
      <c r="BX37" s="209">
        <v>0</v>
      </c>
      <c r="BY37" s="209">
        <v>0</v>
      </c>
      <c r="BZ37" s="210">
        <v>0</v>
      </c>
    </row>
    <row r="38" spans="1:78" ht="37.5" customHeight="1" x14ac:dyDescent="0.25">
      <c r="A38" s="464"/>
      <c r="B38" s="58" t="s">
        <v>584</v>
      </c>
      <c r="C38" s="305"/>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10"/>
    </row>
    <row r="39" spans="1:78" s="329" customFormat="1" ht="76.5" customHeight="1" thickBot="1" x14ac:dyDescent="0.25">
      <c r="A39" s="532"/>
      <c r="B39" s="533" t="s">
        <v>585</v>
      </c>
      <c r="C39" s="333"/>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9"/>
  <sheetViews>
    <sheetView zoomScale="85" zoomScaleNormal="85" workbookViewId="0">
      <pane xSplit="3" ySplit="4" topLeftCell="BS5" activePane="bottomRight" state="frozen"/>
      <selection activeCell="A2" sqref="A2"/>
      <selection pane="topRight" activeCell="A2" sqref="A2"/>
      <selection pane="bottomLeft" activeCell="A2" sqref="A2"/>
      <selection pane="bottomRight" activeCell="C1" sqref="C1"/>
    </sheetView>
  </sheetViews>
  <sheetFormatPr defaultColWidth="9.140625" defaultRowHeight="15" x14ac:dyDescent="0.2"/>
  <cols>
    <col min="1" max="1" width="23.140625" style="45" bestFit="1" customWidth="1"/>
    <col min="2" max="2" width="75.7109375" style="45" customWidth="1"/>
    <col min="3" max="3" width="25.7109375" style="45" customWidth="1"/>
    <col min="4" max="78" width="12.7109375" style="45" customWidth="1"/>
    <col min="79" max="16384" width="9.140625" style="45"/>
  </cols>
  <sheetData>
    <row r="1" spans="1:78" s="40"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row>
    <row r="2" spans="1:78" ht="33" customHeight="1" x14ac:dyDescent="0.25">
      <c r="A2" s="41" t="s">
        <v>587</v>
      </c>
      <c r="B2" s="17" t="s">
        <v>96</v>
      </c>
      <c r="C2" s="4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50" customFormat="1" ht="15.75" x14ac:dyDescent="0.25">
      <c r="A3" s="46">
        <v>2017</v>
      </c>
      <c r="B3" s="20" t="s">
        <v>97</v>
      </c>
      <c r="C3" s="47"/>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2"/>
      <c r="B4" s="93" t="s">
        <v>79</v>
      </c>
      <c r="C4" s="94"/>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6"/>
      <c r="BU4" s="96"/>
      <c r="BV4" s="96"/>
      <c r="BW4" s="96"/>
      <c r="BX4" s="96"/>
      <c r="BY4" s="96"/>
      <c r="BZ4" s="97"/>
    </row>
    <row r="5" spans="1:78" ht="39" customHeight="1" x14ac:dyDescent="0.25">
      <c r="A5" s="56"/>
      <c r="B5" s="57" t="s">
        <v>98</v>
      </c>
      <c r="C5" s="52"/>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5"/>
    </row>
    <row r="6" spans="1:78" x14ac:dyDescent="0.2">
      <c r="A6" s="56"/>
      <c r="B6" s="62" t="s">
        <v>99</v>
      </c>
      <c r="C6" s="52"/>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59">
        <f>('Table 2a'!AH17+'Table 2a'!AH78+'Non-DWP welfare'!AH4)/1000</f>
        <v>6.236945637563803</v>
      </c>
      <c r="AI6" s="59">
        <f>('Table 2a'!AI17+'Table 2a'!AI78+'Non-DWP welfare'!AI4)/1000</f>
        <v>7.6402431908341208</v>
      </c>
      <c r="AJ6" s="59">
        <f>('Table 2a'!AJ17+'Table 2a'!AJ78+'Non-DWP welfare'!AJ4)/1000</f>
        <v>9.303319692904541</v>
      </c>
      <c r="AK6" s="59">
        <f>('Table 2a'!AK17+'Table 2a'!AK78+'Non-DWP welfare'!AK4)/1000</f>
        <v>11.812471278723885</v>
      </c>
      <c r="AL6" s="59">
        <f>('Table 2a'!AL17+'Table 2a'!AL78+'Non-DWP welfare'!AL4)/1000</f>
        <v>13.762741104741497</v>
      </c>
      <c r="AM6" s="59">
        <f>('Table 2a'!AM17+'Table 2a'!AM78+'Non-DWP welfare'!AM4)/1000</f>
        <v>15.890157842686397</v>
      </c>
      <c r="AN6" s="59">
        <f>('Table 2a'!AN17+'Table 2a'!AN78+'Non-DWP welfare'!AN4)/1000</f>
        <v>17.515119469376764</v>
      </c>
      <c r="AO6" s="59">
        <f>('Table 2a'!AO17+'Table 2a'!AO78+'Non-DWP welfare'!AO4)/1000</f>
        <v>19.015815138861655</v>
      </c>
      <c r="AP6" s="59">
        <f>('Table 2a'!AP17+'Table 2a'!AP78+'Non-DWP welfare'!AP4)/1000</f>
        <v>20.365264344721265</v>
      </c>
      <c r="AQ6" s="59">
        <f>('Table 2a'!AQ17+'Table 2a'!AQ78+'Non-DWP welfare'!AQ4)/1000</f>
        <v>20.711534236682208</v>
      </c>
      <c r="AR6" s="59">
        <f>('Table 2a'!AR17+'Table 2a'!AR78+'Non-DWP welfare'!AR4)/1000</f>
        <v>20.353255617035689</v>
      </c>
      <c r="AS6" s="59">
        <f>('Table 2a'!AS17+'Table 2a'!AS78+'Non-DWP welfare'!AS4)/1000</f>
        <v>20.767604224384066</v>
      </c>
      <c r="AT6" s="59">
        <f>('Table 2a'!AT17+'Table 2a'!AT78+'Non-DWP welfare'!AT4)/1000</f>
        <v>23.387504457684422</v>
      </c>
      <c r="AU6" s="59">
        <f>('Table 2a'!AU17+'Table 2a'!AU78+'Non-DWP welfare'!AU4)/1000</f>
        <v>29.555510322849447</v>
      </c>
      <c r="AV6" s="59">
        <f>('Table 2a'!AV17+'Table 2a'!AV78+'Non-DWP welfare'!AV4)/1000</f>
        <v>34.94783868550568</v>
      </c>
      <c r="AW6" s="59">
        <f>('Table 2a'!AW17+'Table 2a'!AW78+'Non-DWP welfare'!AW4)/1000</f>
        <v>39.026780887744579</v>
      </c>
      <c r="AX6" s="59">
        <f>('Table 2a'!AX17+'Table 2a'!AX78+'Non-DWP welfare'!AX4)/1000</f>
        <v>40.28216432355827</v>
      </c>
      <c r="AY6" s="59">
        <f>('Table 2a'!AY17+'Table 2a'!AY78+'Non-DWP welfare'!AY4)/1000</f>
        <v>42.273652126274818</v>
      </c>
      <c r="AZ6" s="59">
        <f>('Table 2a'!AZ17+'Table 2a'!AZ78+'Non-DWP welfare'!AZ4)/1000</f>
        <v>43.29915944130552</v>
      </c>
      <c r="BA6" s="59">
        <f>('Table 2a'!BA17+'Table 2a'!BA78+'Non-DWP welfare'!BA4)/1000</f>
        <v>42.550279613573061</v>
      </c>
      <c r="BB6" s="59">
        <f>('Table 2a'!BB17+'Table 2a'!BB78+'Non-DWP welfare'!BB4)/1000</f>
        <v>42.705111877504095</v>
      </c>
      <c r="BC6" s="59">
        <f>('Table 2a'!BC17+'Table 2a'!BC78+'Non-DWP welfare'!BC4)/1000</f>
        <v>44.109295941042205</v>
      </c>
      <c r="BD6" s="59">
        <f>('Table 2a'!BD17+'Table 2a'!BD78+'Non-DWP welfare'!BD4)/1000</f>
        <v>46.558846296953519</v>
      </c>
      <c r="BE6" s="59">
        <f>('Table 2a'!BE17+'Table 2a'!BE78+'Non-DWP welfare'!BE4)/1000</f>
        <v>48.912172972446285</v>
      </c>
      <c r="BF6" s="59">
        <f>('Table 2a'!BF17+'Table 2a'!BF78+'Non-DWP welfare'!BF4)/1000</f>
        <v>51.814338281793198</v>
      </c>
      <c r="BG6" s="59">
        <f>('Table 2a'!BG17+'Table 2a'!BG78+'Non-DWP welfare'!BG4)/1000</f>
        <v>59.836856145852742</v>
      </c>
      <c r="BH6" s="59">
        <f>('Table 2a'!BH17+'Table 2a'!BH78+'Non-DWP welfare'!BH4)/1000</f>
        <v>62.878193459512246</v>
      </c>
      <c r="BI6" s="59">
        <f>('Table 2a'!BI17+'Table 2a'!BI78+'Non-DWP welfare'!BI4)/1000</f>
        <v>65.118729971103093</v>
      </c>
      <c r="BJ6" s="59">
        <f>('Table 2a'!BJ17+'Table 2a'!BJ78+'Non-DWP welfare'!BJ4)/1000</f>
        <v>67.452470542914625</v>
      </c>
      <c r="BK6" s="59">
        <f>('Table 2a'!BK17+'Table 2a'!BK78+'Non-DWP welfare'!BK4)/1000</f>
        <v>70.891374745640604</v>
      </c>
      <c r="BL6" s="59">
        <f>('Table 2a'!BL17+'Table 2a'!BL78+'Non-DWP welfare'!BL4)/1000</f>
        <v>77.802879787265553</v>
      </c>
      <c r="BM6" s="59">
        <f>('Table 2a'!BM17+'Table 2a'!BM78+'Non-DWP welfare'!BM4)/1000</f>
        <v>87.588087446148279</v>
      </c>
      <c r="BN6" s="59">
        <f>('Table 2a'!BN17+'Table 2a'!BN78+'Non-DWP welfare'!BN4)/1000</f>
        <v>90.513067696414709</v>
      </c>
      <c r="BO6" s="59">
        <f>('Table 2a'!BO17+'Table 2a'!BO78+'Non-DWP welfare'!BO4)/1000</f>
        <v>92.804846960901401</v>
      </c>
      <c r="BP6" s="59">
        <f>('Table 2a'!BP17+'Table 2a'!BP78+'Non-DWP welfare'!BP4)/1000</f>
        <v>94.559931177704655</v>
      </c>
      <c r="BQ6" s="59">
        <f>('Table 2a'!BQ17+'Table 2a'!BQ78+'Non-DWP welfare'!BQ4)/1000</f>
        <v>93.22243868101458</v>
      </c>
      <c r="BR6" s="59">
        <f>('Table 2a'!BR17+'Table 2a'!BR78+'Non-DWP welfare'!BR4)/1000</f>
        <v>94.117194598115162</v>
      </c>
      <c r="BS6" s="59">
        <f>('Table 2a'!BS17+'Table 2a'!BS78+'Non-DWP welfare'!BS4)/1000</f>
        <v>94.326540238580122</v>
      </c>
      <c r="BT6" s="59">
        <f>('Table 2a'!BT17+'Table 2a'!BT78+'Non-DWP welfare'!BT4)/1000</f>
        <v>93.728723681520648</v>
      </c>
      <c r="BU6" s="59">
        <f>('Table 2a'!BU17+'Table 2a'!BU78+'Non-DWP welfare'!BU4)/1000</f>
        <v>94.319127727159994</v>
      </c>
      <c r="BV6" s="59">
        <f>('Table 2a'!BV17+'Table 2a'!BV78+'Non-DWP welfare'!BV4)/1000</f>
        <v>96.758151223349103</v>
      </c>
      <c r="BW6" s="59">
        <f>('Table 2a'!BW17+'Table 2a'!BW78+'Non-DWP welfare'!BW4)/1000</f>
        <v>98.062556121679748</v>
      </c>
      <c r="BX6" s="59">
        <f>('Table 2a'!BX17+'Table 2a'!BX78+'Non-DWP welfare'!BX4)/1000</f>
        <v>99.652284976166726</v>
      </c>
      <c r="BY6" s="59">
        <f>('Table 2a'!BY17+'Table 2a'!BY78+'Non-DWP welfare'!BY4)/1000</f>
        <v>102.24534049970033</v>
      </c>
      <c r="BZ6" s="63">
        <f>('Table 2a'!BZ17+'Table 2a'!BZ78+'Non-DWP welfare'!BZ4)/1000</f>
        <v>104.64927635207249</v>
      </c>
    </row>
    <row r="7" spans="1:78" x14ac:dyDescent="0.2">
      <c r="A7" s="56"/>
      <c r="B7" s="62" t="s">
        <v>100</v>
      </c>
      <c r="C7" s="52"/>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59">
        <f>'Table 2a'!AH127/1000</f>
        <v>8.9100543624361954</v>
      </c>
      <c r="AI7" s="59">
        <f>'Table 2a'!AI127/1000</f>
        <v>10.30681680916588</v>
      </c>
      <c r="AJ7" s="59">
        <f>'Table 2a'!AJ127/1000</f>
        <v>12.313740307095463</v>
      </c>
      <c r="AK7" s="59">
        <f>'Table 2a'!AK127/1000</f>
        <v>14.493238721276105</v>
      </c>
      <c r="AL7" s="59">
        <f>'Table 2a'!AL127/1000</f>
        <v>16.239318895258503</v>
      </c>
      <c r="AM7" s="59">
        <f>'Table 2a'!AM127/1000</f>
        <v>17.595902157313606</v>
      </c>
      <c r="AN7" s="59">
        <f>'Table 2a'!AN127/1000</f>
        <v>18.637940530623233</v>
      </c>
      <c r="AO7" s="59">
        <f>'Table 2a'!AO127/1000</f>
        <v>20.344244861138339</v>
      </c>
      <c r="AP7" s="59">
        <f>'Table 2a'!AP127/1000</f>
        <v>21.827393655278737</v>
      </c>
      <c r="AQ7" s="59">
        <f>'Table 2a'!AQ127/1000</f>
        <v>23.018209763317806</v>
      </c>
      <c r="AR7" s="59">
        <f>'Table 2a'!AR127/1000</f>
        <v>24.111016892964305</v>
      </c>
      <c r="AS7" s="59">
        <f>'Table 2a'!AS127/1000</f>
        <v>26.101131256615957</v>
      </c>
      <c r="AT7" s="59">
        <f>'Table 2a'!AT127/1000</f>
        <v>28.882238575136881</v>
      </c>
      <c r="AU7" s="59">
        <f>'Table 2a'!AU127/1000</f>
        <v>32.769179029366185</v>
      </c>
      <c r="AV7" s="59">
        <f>'Table 2a'!AV127/1000</f>
        <v>35.520090726400312</v>
      </c>
      <c r="AW7" s="59">
        <f>'Table 2a'!AW127/1000</f>
        <v>38.027385195152178</v>
      </c>
      <c r="AX7" s="59">
        <f>'Table 2a'!AX127/1000</f>
        <v>39.174223848013305</v>
      </c>
      <c r="AY7" s="59">
        <f>'Table 2a'!AY127/1000</f>
        <v>41.009677420196041</v>
      </c>
      <c r="AZ7" s="59">
        <f>'Table 2a'!AZ127/1000</f>
        <v>43.344847705346645</v>
      </c>
      <c r="BA7" s="59">
        <f>'Table 2a'!BA127/1000</f>
        <v>45.296793622831608</v>
      </c>
      <c r="BB7" s="59">
        <f>'Table 2a'!BB127/1000</f>
        <v>47.433782529303187</v>
      </c>
      <c r="BC7" s="59">
        <f>'Table 2a'!BC127/1000</f>
        <v>50.591433705644626</v>
      </c>
      <c r="BD7" s="59">
        <f>'Table 2a'!BD127/1000</f>
        <v>53.270351131481974</v>
      </c>
      <c r="BE7" s="59">
        <f>'Table 2a'!BE127/1000</f>
        <v>57.415151294864764</v>
      </c>
      <c r="BF7" s="59">
        <f>'Table 2a'!BF127/1000</f>
        <v>60.917041156778012</v>
      </c>
      <c r="BG7" s="59">
        <f>'Table 2a'!BG127/1000</f>
        <v>64.096181623095063</v>
      </c>
      <c r="BH7" s="59">
        <f>'Table 2a'!BH127/1000</f>
        <v>68.865767916761982</v>
      </c>
      <c r="BI7" s="59">
        <f>'Table 2a'!BI127/1000</f>
        <v>73.094220242091581</v>
      </c>
      <c r="BJ7" s="59">
        <f>'Table 2a'!BJ127/1000</f>
        <v>75.442196958720331</v>
      </c>
      <c r="BK7" s="59">
        <f>'Table 2a'!BK127/1000</f>
        <v>80.664915636812808</v>
      </c>
      <c r="BL7" s="59">
        <f>'Table 2a'!BL127/1000</f>
        <v>87.690903575046477</v>
      </c>
      <c r="BM7" s="59">
        <f>'Table 2a'!BM127/1000</f>
        <v>93.817217961027325</v>
      </c>
      <c r="BN7" s="59">
        <f>'Table 2a'!BN127/1000</f>
        <v>97.481017197801009</v>
      </c>
      <c r="BO7" s="59">
        <f>'Table 2a'!BO127/1000</f>
        <v>101.38614626106553</v>
      </c>
      <c r="BP7" s="59">
        <f>'Table 2a'!BP127/1000</f>
        <v>107.13380979268361</v>
      </c>
      <c r="BQ7" s="59">
        <f>'Table 2a'!BQ127/1000</f>
        <v>110.08018108297058</v>
      </c>
      <c r="BR7" s="59">
        <f>'Table 2a'!BR127/1000</f>
        <v>113.50184827687684</v>
      </c>
      <c r="BS7" s="59">
        <f>'Table 2a'!BS127/1000</f>
        <v>115.7523857855327</v>
      </c>
      <c r="BT7" s="59">
        <f>'Table 2a'!BT127/1000</f>
        <v>117.37393652020539</v>
      </c>
      <c r="BU7" s="59">
        <f>'Table 2a'!BU127/1000</f>
        <v>118.98653307914134</v>
      </c>
      <c r="BV7" s="59">
        <f>'Table 2a'!BV127/1000</f>
        <v>121.29061716194181</v>
      </c>
      <c r="BW7" s="59">
        <f>'Table 2a'!BW127/1000</f>
        <v>123.16210829616111</v>
      </c>
      <c r="BX7" s="59">
        <f>'Table 2a'!BX127/1000</f>
        <v>125.17635870351251</v>
      </c>
      <c r="BY7" s="59">
        <f>'Table 2a'!BY127/1000</f>
        <v>130.15422087261726</v>
      </c>
      <c r="BZ7" s="63">
        <f>'Table 2a'!BZ127/1000</f>
        <v>136.45663288054243</v>
      </c>
    </row>
    <row r="8" spans="1:78" ht="15.75" x14ac:dyDescent="0.25">
      <c r="A8" s="56"/>
      <c r="B8" s="58" t="s">
        <v>93</v>
      </c>
      <c r="C8" s="52"/>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4">
        <f>SUM(AH6:AH7)</f>
        <v>15.146999999999998</v>
      </c>
      <c r="AI8" s="64">
        <f t="shared" ref="AI8:BW8" si="0">SUM(AI6:AI7)</f>
        <v>17.94706</v>
      </c>
      <c r="AJ8" s="64">
        <f t="shared" si="0"/>
        <v>21.617060000000002</v>
      </c>
      <c r="AK8" s="64">
        <f t="shared" si="0"/>
        <v>26.305709999999991</v>
      </c>
      <c r="AL8" s="64">
        <f t="shared" si="0"/>
        <v>30.00206</v>
      </c>
      <c r="AM8" s="64">
        <f t="shared" si="0"/>
        <v>33.486060000000002</v>
      </c>
      <c r="AN8" s="64">
        <f t="shared" si="0"/>
        <v>36.153059999999996</v>
      </c>
      <c r="AO8" s="64">
        <f t="shared" si="0"/>
        <v>39.36005999999999</v>
      </c>
      <c r="AP8" s="64">
        <f t="shared" si="0"/>
        <v>42.192658000000002</v>
      </c>
      <c r="AQ8" s="64">
        <f t="shared" si="0"/>
        <v>43.729744000000011</v>
      </c>
      <c r="AR8" s="64">
        <f t="shared" si="0"/>
        <v>44.464272509999994</v>
      </c>
      <c r="AS8" s="64">
        <f t="shared" si="0"/>
        <v>46.868735481000023</v>
      </c>
      <c r="AT8" s="64">
        <f t="shared" si="0"/>
        <v>52.269743032821303</v>
      </c>
      <c r="AU8" s="64">
        <f t="shared" si="0"/>
        <v>62.324689352215628</v>
      </c>
      <c r="AV8" s="64">
        <f t="shared" si="0"/>
        <v>70.467929411905999</v>
      </c>
      <c r="AW8" s="64">
        <f t="shared" si="0"/>
        <v>77.054166082896757</v>
      </c>
      <c r="AX8" s="64">
        <f t="shared" si="0"/>
        <v>79.456388171571575</v>
      </c>
      <c r="AY8" s="64">
        <f t="shared" si="0"/>
        <v>83.283329546470867</v>
      </c>
      <c r="AZ8" s="64">
        <f t="shared" si="0"/>
        <v>86.644007146652172</v>
      </c>
      <c r="BA8" s="64">
        <f t="shared" si="0"/>
        <v>87.847073236404668</v>
      </c>
      <c r="BB8" s="64">
        <f t="shared" si="0"/>
        <v>90.138894406807282</v>
      </c>
      <c r="BC8" s="64">
        <f t="shared" si="0"/>
        <v>94.700729646686824</v>
      </c>
      <c r="BD8" s="64">
        <f t="shared" si="0"/>
        <v>99.829197428435492</v>
      </c>
      <c r="BE8" s="64">
        <f t="shared" si="0"/>
        <v>106.32732426731104</v>
      </c>
      <c r="BF8" s="64">
        <f t="shared" si="0"/>
        <v>112.73137943857121</v>
      </c>
      <c r="BG8" s="64">
        <f t="shared" si="0"/>
        <v>123.9330377689478</v>
      </c>
      <c r="BH8" s="64">
        <f t="shared" si="0"/>
        <v>131.74396137627423</v>
      </c>
      <c r="BI8" s="64">
        <f t="shared" si="0"/>
        <v>138.21295021319469</v>
      </c>
      <c r="BJ8" s="64">
        <f t="shared" si="0"/>
        <v>142.89466750163496</v>
      </c>
      <c r="BK8" s="64">
        <f t="shared" si="0"/>
        <v>151.55629038245343</v>
      </c>
      <c r="BL8" s="64">
        <f t="shared" si="0"/>
        <v>165.49378336231203</v>
      </c>
      <c r="BM8" s="64">
        <f t="shared" si="0"/>
        <v>181.4053054071756</v>
      </c>
      <c r="BN8" s="64">
        <f t="shared" si="0"/>
        <v>187.99408489421572</v>
      </c>
      <c r="BO8" s="64">
        <f t="shared" si="0"/>
        <v>194.19099322196695</v>
      </c>
      <c r="BP8" s="64">
        <f t="shared" si="0"/>
        <v>201.69374097038826</v>
      </c>
      <c r="BQ8" s="64">
        <f t="shared" si="0"/>
        <v>203.30261976398515</v>
      </c>
      <c r="BR8" s="64">
        <f t="shared" si="0"/>
        <v>207.619042874992</v>
      </c>
      <c r="BS8" s="64">
        <f t="shared" si="0"/>
        <v>210.07892602411283</v>
      </c>
      <c r="BT8" s="64">
        <f t="shared" si="0"/>
        <v>211.10266020172605</v>
      </c>
      <c r="BU8" s="64">
        <f t="shared" si="0"/>
        <v>213.30566080630132</v>
      </c>
      <c r="BV8" s="64">
        <f t="shared" si="0"/>
        <v>218.04876838529091</v>
      </c>
      <c r="BW8" s="64">
        <f t="shared" si="0"/>
        <v>221.22466441784087</v>
      </c>
      <c r="BX8" s="64">
        <f>SUM(BX6:BX7)</f>
        <v>224.82864367967923</v>
      </c>
      <c r="BY8" s="64">
        <f>SUM(BY6:BY7)</f>
        <v>232.39956137231758</v>
      </c>
      <c r="BZ8" s="75">
        <f>SUM(BZ6:BZ7)</f>
        <v>241.10590923261492</v>
      </c>
    </row>
    <row r="9" spans="1:78" x14ac:dyDescent="0.2">
      <c r="A9" s="56"/>
      <c r="B9" s="62" t="s">
        <v>101</v>
      </c>
      <c r="C9" s="52"/>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v>1.4268633916479716</v>
      </c>
      <c r="AI9" s="65">
        <v>1.5192804731543215</v>
      </c>
      <c r="AJ9" s="65">
        <v>2.0473215418333361</v>
      </c>
      <c r="AK9" s="65">
        <v>3.3043849659693962</v>
      </c>
      <c r="AL9" s="65">
        <v>4.9436900325814319</v>
      </c>
      <c r="AM9" s="65">
        <v>6.1101110386050008</v>
      </c>
      <c r="AN9" s="65">
        <v>6.9439920803724302</v>
      </c>
      <c r="AO9" s="65">
        <v>7.9022002300593446</v>
      </c>
      <c r="AP9" s="65">
        <v>8.4668693209918295</v>
      </c>
      <c r="AQ9" s="65">
        <v>8.3965704594158623</v>
      </c>
      <c r="AR9" s="65">
        <v>7.8636384186667492</v>
      </c>
      <c r="AS9" s="65">
        <v>8.0311969672297927</v>
      </c>
      <c r="AT9" s="65">
        <v>9.6316841860769493</v>
      </c>
      <c r="AU9" s="65">
        <v>13.010495813886488</v>
      </c>
      <c r="AV9" s="65">
        <v>16.646875209044424</v>
      </c>
      <c r="AW9" s="65">
        <v>18.994060436624821</v>
      </c>
      <c r="AX9" s="65">
        <v>20.135898531673622</v>
      </c>
      <c r="AY9" s="65">
        <v>21.389175144605431</v>
      </c>
      <c r="AZ9" s="65">
        <v>21.771981305022408</v>
      </c>
      <c r="BA9" s="65">
        <v>20.925213259225611</v>
      </c>
      <c r="BB9" s="65">
        <v>20.502889835096752</v>
      </c>
      <c r="BC9" s="65">
        <v>20.712980101868276</v>
      </c>
      <c r="BD9" s="65">
        <v>22.294551317655895</v>
      </c>
      <c r="BE9" s="65">
        <v>23.91690738448353</v>
      </c>
      <c r="BF9" s="65">
        <v>26.036434140755432</v>
      </c>
      <c r="BG9" s="65">
        <v>33.232901094498523</v>
      </c>
      <c r="BH9" s="65">
        <v>35.724956625437173</v>
      </c>
      <c r="BI9" s="65">
        <v>37.05152523762095</v>
      </c>
      <c r="BJ9" s="65">
        <v>38.810523784959422</v>
      </c>
      <c r="BK9" s="65">
        <v>40.996253310462798</v>
      </c>
      <c r="BL9" s="65">
        <v>45.745024278229316</v>
      </c>
      <c r="BM9" s="65">
        <v>53.534217325809792</v>
      </c>
      <c r="BN9" s="65">
        <v>56.161827582260074</v>
      </c>
      <c r="BO9" s="65">
        <v>58.697726120113309</v>
      </c>
      <c r="BP9" s="65">
        <v>60.59562283304053</v>
      </c>
      <c r="BQ9" s="65">
        <f>SUM('Table 3a'!BQ38:BQ41,'Table 3a'!BQ71,'Table 3a'!BQ88:BQ89,'Non-DWP welfare'!BQ5)/1000</f>
        <v>60.577387950685001</v>
      </c>
      <c r="BR9" s="65">
        <f>SUM('Table 3a'!BR38:BR41,'Table 3a'!BR71,'Table 3a'!BR88:BR89,'Non-DWP welfare'!BR5)/1000</f>
        <v>60.782166093059047</v>
      </c>
      <c r="BS9" s="65">
        <f>SUM('Table 3a'!BS38:BS41,'Table 3a'!BS71,'Table 3a'!BS88:BS89,'Non-DWP welfare'!BS5)/1000</f>
        <v>60.067128818406935</v>
      </c>
      <c r="BT9" s="65">
        <f>SUM('Table 3a'!BT38:BT41,'Table 3a'!BT71,'Table 3a'!BT88:BT89,'Non-DWP welfare'!BT5)/1000</f>
        <v>59.115972531064962</v>
      </c>
      <c r="BU9" s="65">
        <f>SUM('Table 3a'!BU38:BU41,'Table 3a'!BU71,'Table 3a'!BU88:BU89,'Non-DWP welfare'!BU5)/1000</f>
        <v>58.613364536194737</v>
      </c>
      <c r="BV9" s="65">
        <f>SUM('Table 3a'!BV38:BV41,'Table 3a'!BV71,'Table 3a'!BV88:BV89,'Non-DWP welfare'!BV5)/1000</f>
        <v>59.275069475940981</v>
      </c>
      <c r="BW9" s="65">
        <f>SUM('Table 3a'!BW38:BW41,'Table 3a'!BW71,'Table 3a'!BW88:BW89,'Non-DWP welfare'!BW5)/1000</f>
        <v>58.866151494510284</v>
      </c>
      <c r="BX9" s="65">
        <f>SUM('Table 3a'!BX38:BX41,'Table 3a'!BX71,'Table 3a'!BX88:BX89,'Non-DWP welfare'!BX5)/1000</f>
        <v>59.068894019720041</v>
      </c>
      <c r="BY9" s="65">
        <f>SUM('Table 3a'!BY38:BY41,'Table 3a'!BY71,'Table 3a'!BY88:BY89,'Non-DWP welfare'!BY5)/1000</f>
        <v>60.392376262156233</v>
      </c>
      <c r="BZ9" s="66">
        <f>SUM('Table 3a'!BZ38:BZ41,'Table 3a'!BZ71,'Table 3a'!BZ88:BZ89,'Non-DWP welfare'!BZ5)/1000</f>
        <v>61.345537524734652</v>
      </c>
    </row>
    <row r="10" spans="1:78" x14ac:dyDescent="0.2">
      <c r="A10" s="56"/>
      <c r="B10" s="98" t="s">
        <v>102</v>
      </c>
      <c r="C10" s="52"/>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59">
        <f>('Non-DWP welfare'!AH5)/1000</f>
        <v>0.311506263796343</v>
      </c>
      <c r="AI10" s="59">
        <f>('Non-DWP welfare'!AI5)/1000</f>
        <v>0.32908045600000002</v>
      </c>
      <c r="AJ10" s="59">
        <f>('Non-DWP welfare'!AJ5)/1000</f>
        <v>0.43788564615384618</v>
      </c>
      <c r="AK10" s="59">
        <f>('Non-DWP welfare'!AK5)/1000</f>
        <v>0.63036453049999996</v>
      </c>
      <c r="AL10" s="59">
        <f>('Non-DWP welfare'!AL5)/1000</f>
        <v>0.8494666057500001</v>
      </c>
      <c r="AM10" s="59">
        <f>('Non-DWP welfare'!AM5)/1000</f>
        <v>1.0059625655</v>
      </c>
      <c r="AN10" s="59">
        <f>('Non-DWP welfare'!AN5)/1000</f>
        <v>1.14677059775</v>
      </c>
      <c r="AO10" s="59">
        <f>('Non-DWP welfare'!AO5)/1000</f>
        <v>1.3021197127142856</v>
      </c>
      <c r="AP10" s="59">
        <f>('Non-DWP welfare'!AP5)/1000</f>
        <v>1.4065755610666668</v>
      </c>
      <c r="AQ10" s="59">
        <f>('Non-DWP welfare'!AQ5)/1000</f>
        <v>1.470998633</v>
      </c>
      <c r="AR10" s="59">
        <f>('Non-DWP welfare'!AR5)/1000</f>
        <v>1.7166079533333336</v>
      </c>
      <c r="AS10" s="59">
        <f>('Non-DWP welfare'!AS5)/1000</f>
        <v>1.842417283333333</v>
      </c>
      <c r="AT10" s="59">
        <f>('Non-DWP welfare'!AT5)/1000</f>
        <v>2.0956676243333332</v>
      </c>
      <c r="AU10" s="59">
        <f>('Non-DWP welfare'!AU5)/1000</f>
        <v>2.7103011549999998</v>
      </c>
      <c r="AV10" s="59">
        <f>('Non-DWP welfare'!AV5)/1000</f>
        <v>3.5205180103333333</v>
      </c>
      <c r="AW10" s="59">
        <f>('Non-DWP welfare'!AW5)/1000</f>
        <v>4.0868566219999991</v>
      </c>
      <c r="AX10" s="59">
        <f>('Non-DWP welfare'!AX5)/1000</f>
        <v>4.2380829999999996</v>
      </c>
      <c r="AY10" s="59">
        <f>('Non-DWP welfare'!AY5)/1000</f>
        <v>4.5030760000000001</v>
      </c>
      <c r="AZ10" s="59">
        <f>('Non-DWP welfare'!AZ5)/1000</f>
        <v>4.7702340000000003</v>
      </c>
      <c r="BA10" s="59">
        <f>('Non-DWP welfare'!BA5)/1000</f>
        <v>4.8528390000000003</v>
      </c>
      <c r="BB10" s="59">
        <f>('Non-DWP welfare'!BB5)/1000</f>
        <v>4.9433379999999998</v>
      </c>
      <c r="BC10" s="59">
        <f>('Non-DWP welfare'!BC5)/1000</f>
        <v>5.6592429505568198</v>
      </c>
      <c r="BD10" s="59">
        <f>('Non-DWP welfare'!BD5)/1000</f>
        <v>7.5496077903652825</v>
      </c>
      <c r="BE10" s="59">
        <f>('Non-DWP welfare'!BE5)/1000</f>
        <v>9.0642876641951045</v>
      </c>
      <c r="BF10" s="59">
        <f>('Non-DWP welfare'!BF5)/1000</f>
        <v>10.337278440494428</v>
      </c>
      <c r="BG10" s="59">
        <f>('Non-DWP welfare'!BG5)/1000</f>
        <v>16.958946968295454</v>
      </c>
      <c r="BH10" s="59">
        <f>('Non-DWP welfare'!BH5)/1000</f>
        <v>18.748567681119741</v>
      </c>
      <c r="BI10" s="59">
        <f>('Non-DWP welfare'!BI5)/1000</f>
        <v>19.262425548777454</v>
      </c>
      <c r="BJ10" s="59">
        <f>('Non-DWP welfare'!BJ5)/1000</f>
        <v>20.093035981705547</v>
      </c>
      <c r="BK10" s="59">
        <f>('Non-DWP welfare'!BK5)/1000</f>
        <v>21.080123790563061</v>
      </c>
      <c r="BL10" s="59">
        <f>('Non-DWP welfare'!BL5)/1000</f>
        <v>24.724548323492915</v>
      </c>
      <c r="BM10" s="59">
        <f>('Non-DWP welfare'!BM5)/1000</f>
        <v>27.528875527765326</v>
      </c>
      <c r="BN10" s="59">
        <f>('Non-DWP welfare'!BN5)/1000</f>
        <v>28.51141036584723</v>
      </c>
      <c r="BO10" s="59">
        <f>('Non-DWP welfare'!BO5)/1000</f>
        <v>29.23320777411741</v>
      </c>
      <c r="BP10" s="59">
        <f>('Non-DWP welfare'!BP5)/1000</f>
        <v>29.12412004915754</v>
      </c>
      <c r="BQ10" s="59">
        <f>('Non-DWP welfare'!BQ5)/1000</f>
        <v>28.8259814225766</v>
      </c>
      <c r="BR10" s="59">
        <f>('Non-DWP welfare'!BR5)/1000</f>
        <v>28.791226789019596</v>
      </c>
      <c r="BS10" s="59">
        <f>('Non-DWP welfare'!BS5)/1000</f>
        <v>27.582718548626939</v>
      </c>
      <c r="BT10" s="59">
        <f>('Non-DWP welfare'!BT5)/1000</f>
        <v>26.492021318677239</v>
      </c>
      <c r="BU10" s="59">
        <f>('Non-DWP welfare'!BU5)/1000</f>
        <v>25.199491252447203</v>
      </c>
      <c r="BV10" s="65">
        <f>('Non-DWP welfare'!BV5)/1000</f>
        <v>25.705649572089715</v>
      </c>
      <c r="BW10" s="59">
        <f>('Non-DWP welfare'!BW5)/1000</f>
        <v>25.253194499321541</v>
      </c>
      <c r="BX10" s="59">
        <f>('Non-DWP welfare'!BX5)/1000</f>
        <v>25.64577815889464</v>
      </c>
      <c r="BY10" s="59">
        <f>('Non-DWP welfare'!BY5)/1000</f>
        <v>26.040058374389996</v>
      </c>
      <c r="BZ10" s="63">
        <f>('Non-DWP welfare'!BZ5)/1000</f>
        <v>26.331714609372376</v>
      </c>
    </row>
    <row r="11" spans="1:78" ht="15.75" thickBot="1" x14ac:dyDescent="0.25">
      <c r="A11" s="56"/>
      <c r="B11" s="99"/>
      <c r="C11" s="99"/>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1"/>
    </row>
    <row r="12" spans="1:78" ht="39" customHeight="1" x14ac:dyDescent="0.25">
      <c r="A12" s="56"/>
      <c r="B12" s="57" t="s">
        <v>103</v>
      </c>
      <c r="C12" s="52"/>
      <c r="D12" s="65"/>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6"/>
    </row>
    <row r="13" spans="1:78" x14ac:dyDescent="0.2">
      <c r="A13" s="56"/>
      <c r="B13" s="62" t="s">
        <v>99</v>
      </c>
      <c r="C13" s="52"/>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v>28.816945271566144</v>
      </c>
      <c r="AI13" s="65">
        <v>30.200368313715607</v>
      </c>
      <c r="AJ13" s="65">
        <v>30.863081174937168</v>
      </c>
      <c r="AK13" s="65">
        <v>35.460318213590284</v>
      </c>
      <c r="AL13" s="65">
        <v>38.506878621424342</v>
      </c>
      <c r="AM13" s="65">
        <v>42.443742754589138</v>
      </c>
      <c r="AN13" s="65">
        <v>44.243918801000405</v>
      </c>
      <c r="AO13" s="65">
        <v>45.460454424653093</v>
      </c>
      <c r="AP13" s="65">
        <v>46.751102578805558</v>
      </c>
      <c r="AQ13" s="65">
        <v>45.043538831185224</v>
      </c>
      <c r="AR13" s="65">
        <v>41.564205018543667</v>
      </c>
      <c r="AS13" s="65">
        <v>39.392653658623885</v>
      </c>
      <c r="AT13" s="65">
        <v>41.014089816362556</v>
      </c>
      <c r="AU13" s="65">
        <v>49.024660020966088</v>
      </c>
      <c r="AV13" s="65">
        <v>56.552284370640869</v>
      </c>
      <c r="AW13" s="65">
        <v>61.706582848496176</v>
      </c>
      <c r="AX13" s="65">
        <v>62.949324941033268</v>
      </c>
      <c r="AY13" s="65">
        <v>64.113288200601872</v>
      </c>
      <c r="AZ13" s="65">
        <v>63.378645299783862</v>
      </c>
      <c r="BA13" s="65">
        <v>61.824856944671112</v>
      </c>
      <c r="BB13" s="65">
        <v>61.175567375000249</v>
      </c>
      <c r="BC13" s="65">
        <v>62.909771911170857</v>
      </c>
      <c r="BD13" s="65">
        <v>65.055090768173983</v>
      </c>
      <c r="BE13" s="65">
        <v>67.513996444288551</v>
      </c>
      <c r="BF13" s="65">
        <v>69.884583255786495</v>
      </c>
      <c r="BG13" s="65">
        <v>78.976348664446903</v>
      </c>
      <c r="BH13" s="65">
        <v>80.74317034008601</v>
      </c>
      <c r="BI13" s="65">
        <v>81.492833581577059</v>
      </c>
      <c r="BJ13" s="65">
        <v>81.849886048538806</v>
      </c>
      <c r="BK13" s="65">
        <v>83.938863796955374</v>
      </c>
      <c r="BL13" s="65">
        <v>89.787288440838452</v>
      </c>
      <c r="BM13" s="65">
        <v>99.632206386701455</v>
      </c>
      <c r="BN13" s="65">
        <v>101.11193730463387</v>
      </c>
      <c r="BO13" s="65">
        <v>102.20025357137261</v>
      </c>
      <c r="BP13" s="65">
        <v>102.01363699600009</v>
      </c>
      <c r="BQ13" s="65">
        <v>98.881893132091221</v>
      </c>
      <c r="BR13" s="65">
        <v>98.404513814590501</v>
      </c>
      <c r="BS13" s="65">
        <v>97.963421237929253</v>
      </c>
      <c r="BT13" s="65">
        <v>95.195275672279251</v>
      </c>
      <c r="BU13" s="65">
        <v>94.319127727159994</v>
      </c>
      <c r="BV13" s="65">
        <v>95.349372776718468</v>
      </c>
      <c r="BW13" s="65">
        <v>95.295726819506129</v>
      </c>
      <c r="BX13" s="65">
        <v>95.223680268794084</v>
      </c>
      <c r="BY13" s="65">
        <v>95.950341898181648</v>
      </c>
      <c r="BZ13" s="66">
        <v>96.499040652668896</v>
      </c>
    </row>
    <row r="14" spans="1:78" x14ac:dyDescent="0.2">
      <c r="A14" s="56"/>
      <c r="B14" s="62" t="s">
        <v>100</v>
      </c>
      <c r="C14" s="52"/>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v>41.167674667963851</v>
      </c>
      <c r="AI14" s="65">
        <v>40.740805757626923</v>
      </c>
      <c r="AJ14" s="65">
        <v>40.849930907440708</v>
      </c>
      <c r="AK14" s="65">
        <v>43.50781854832158</v>
      </c>
      <c r="AL14" s="65">
        <v>45.436114567241752</v>
      </c>
      <c r="AM14" s="65">
        <v>46.999907244072936</v>
      </c>
      <c r="AN14" s="65">
        <v>47.080211408007649</v>
      </c>
      <c r="AO14" s="65">
        <v>48.636285615948999</v>
      </c>
      <c r="AP14" s="65">
        <v>50.107609826847678</v>
      </c>
      <c r="AQ14" s="65">
        <v>50.060107254732344</v>
      </c>
      <c r="AR14" s="65">
        <v>49.238081032399236</v>
      </c>
      <c r="AS14" s="65">
        <v>49.509457739131655</v>
      </c>
      <c r="AT14" s="65">
        <v>50.650069534420069</v>
      </c>
      <c r="AU14" s="65">
        <v>54.355273975386609</v>
      </c>
      <c r="AV14" s="65">
        <v>57.478297576767261</v>
      </c>
      <c r="AW14" s="65">
        <v>60.126404014869934</v>
      </c>
      <c r="AX14" s="65">
        <v>61.217935722465029</v>
      </c>
      <c r="AY14" s="65">
        <v>62.196312246713767</v>
      </c>
      <c r="AZ14" s="65">
        <v>63.445520969390117</v>
      </c>
      <c r="BA14" s="65">
        <v>65.815496659874754</v>
      </c>
      <c r="BB14" s="65">
        <v>67.949442851151531</v>
      </c>
      <c r="BC14" s="65">
        <v>72.154757567096752</v>
      </c>
      <c r="BD14" s="65">
        <v>74.432847970672711</v>
      </c>
      <c r="BE14" s="65">
        <v>79.250748531524891</v>
      </c>
      <c r="BF14" s="65">
        <v>82.161852791873443</v>
      </c>
      <c r="BG14" s="65">
        <v>84.598067378179252</v>
      </c>
      <c r="BH14" s="65">
        <v>88.431936790365228</v>
      </c>
      <c r="BI14" s="65">
        <v>91.473760753737352</v>
      </c>
      <c r="BJ14" s="65">
        <v>91.544982335288381</v>
      </c>
      <c r="BK14" s="65">
        <v>95.511215449347688</v>
      </c>
      <c r="BL14" s="65">
        <v>101.19841931891004</v>
      </c>
      <c r="BM14" s="65">
        <v>106.71789617813235</v>
      </c>
      <c r="BN14" s="65">
        <v>108.89581747858951</v>
      </c>
      <c r="BO14" s="65">
        <v>111.65030917911582</v>
      </c>
      <c r="BP14" s="65">
        <v>115.57865415162455</v>
      </c>
      <c r="BQ14" s="65">
        <v>116.76305464452886</v>
      </c>
      <c r="BR14" s="65">
        <v>118.67219634452597</v>
      </c>
      <c r="BS14" s="65">
        <v>120.21536779916275</v>
      </c>
      <c r="BT14" s="65">
        <v>119.21045977055687</v>
      </c>
      <c r="BU14" s="65">
        <v>118.98653307914134</v>
      </c>
      <c r="BV14" s="65">
        <v>119.5246511417577</v>
      </c>
      <c r="BW14" s="65">
        <v>119.68709659313697</v>
      </c>
      <c r="BX14" s="65">
        <v>119.61344951845243</v>
      </c>
      <c r="BY14" s="65">
        <v>122.14093993120085</v>
      </c>
      <c r="BZ14" s="66">
        <v>125.82919464597903</v>
      </c>
    </row>
    <row r="15" spans="1:78" ht="15.75" x14ac:dyDescent="0.25">
      <c r="A15" s="56"/>
      <c r="B15" s="58" t="s">
        <v>93</v>
      </c>
      <c r="C15" s="52"/>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4">
        <f t="shared" ref="AH15:BW15" si="1">SUM(AH13:AH14)</f>
        <v>69.984619939529992</v>
      </c>
      <c r="AI15" s="64">
        <f t="shared" si="1"/>
        <v>70.94117407134253</v>
      </c>
      <c r="AJ15" s="64">
        <f t="shared" si="1"/>
        <v>71.713012082377873</v>
      </c>
      <c r="AK15" s="64">
        <f t="shared" si="1"/>
        <v>78.968136761911865</v>
      </c>
      <c r="AL15" s="64">
        <f t="shared" si="1"/>
        <v>83.942993188666094</v>
      </c>
      <c r="AM15" s="64">
        <f t="shared" si="1"/>
        <v>89.443649998662067</v>
      </c>
      <c r="AN15" s="64">
        <f t="shared" si="1"/>
        <v>91.324130209008047</v>
      </c>
      <c r="AO15" s="64">
        <f t="shared" si="1"/>
        <v>94.0967400406021</v>
      </c>
      <c r="AP15" s="64">
        <f t="shared" si="1"/>
        <v>96.858712405653236</v>
      </c>
      <c r="AQ15" s="64">
        <f t="shared" si="1"/>
        <v>95.103646085917575</v>
      </c>
      <c r="AR15" s="64">
        <f t="shared" si="1"/>
        <v>90.802286050942911</v>
      </c>
      <c r="AS15" s="64">
        <f t="shared" si="1"/>
        <v>88.902111397755533</v>
      </c>
      <c r="AT15" s="64">
        <f t="shared" si="1"/>
        <v>91.664159350782626</v>
      </c>
      <c r="AU15" s="64">
        <f t="shared" si="1"/>
        <v>103.37993399635269</v>
      </c>
      <c r="AV15" s="64">
        <f t="shared" si="1"/>
        <v>114.03058194740814</v>
      </c>
      <c r="AW15" s="64">
        <f t="shared" si="1"/>
        <v>121.8329868633661</v>
      </c>
      <c r="AX15" s="64">
        <f t="shared" si="1"/>
        <v>124.1672606634983</v>
      </c>
      <c r="AY15" s="64">
        <f t="shared" si="1"/>
        <v>126.30960044731563</v>
      </c>
      <c r="AZ15" s="64">
        <f t="shared" si="1"/>
        <v>126.82416626917399</v>
      </c>
      <c r="BA15" s="64">
        <f t="shared" si="1"/>
        <v>127.64035360454587</v>
      </c>
      <c r="BB15" s="64">
        <f t="shared" si="1"/>
        <v>129.12501022615177</v>
      </c>
      <c r="BC15" s="64">
        <f t="shared" si="1"/>
        <v>135.06452947826762</v>
      </c>
      <c r="BD15" s="64">
        <f t="shared" si="1"/>
        <v>139.48793873884671</v>
      </c>
      <c r="BE15" s="64">
        <f t="shared" si="1"/>
        <v>146.76474497581344</v>
      </c>
      <c r="BF15" s="64">
        <f t="shared" si="1"/>
        <v>152.04643604765994</v>
      </c>
      <c r="BG15" s="64">
        <f t="shared" si="1"/>
        <v>163.57441604262615</v>
      </c>
      <c r="BH15" s="64">
        <f t="shared" si="1"/>
        <v>169.17510713045124</v>
      </c>
      <c r="BI15" s="64">
        <f t="shared" si="1"/>
        <v>172.96659433531443</v>
      </c>
      <c r="BJ15" s="64">
        <f t="shared" si="1"/>
        <v>173.3948683838272</v>
      </c>
      <c r="BK15" s="64">
        <f t="shared" si="1"/>
        <v>179.45007924630306</v>
      </c>
      <c r="BL15" s="64">
        <f t="shared" si="1"/>
        <v>190.98570775974849</v>
      </c>
      <c r="BM15" s="64">
        <f t="shared" si="1"/>
        <v>206.3501025648338</v>
      </c>
      <c r="BN15" s="64">
        <f t="shared" si="1"/>
        <v>210.00775478322339</v>
      </c>
      <c r="BO15" s="64">
        <f t="shared" si="1"/>
        <v>213.85056275048845</v>
      </c>
      <c r="BP15" s="64">
        <f t="shared" si="1"/>
        <v>217.59229114762462</v>
      </c>
      <c r="BQ15" s="64">
        <f t="shared" si="1"/>
        <v>215.64494777662009</v>
      </c>
      <c r="BR15" s="64">
        <f t="shared" si="1"/>
        <v>217.07671015911649</v>
      </c>
      <c r="BS15" s="64">
        <f t="shared" si="1"/>
        <v>218.178789037092</v>
      </c>
      <c r="BT15" s="64">
        <f t="shared" si="1"/>
        <v>214.40573544283612</v>
      </c>
      <c r="BU15" s="64">
        <f t="shared" si="1"/>
        <v>213.30566080630132</v>
      </c>
      <c r="BV15" s="64">
        <f t="shared" si="1"/>
        <v>214.87402391847615</v>
      </c>
      <c r="BW15" s="64">
        <f t="shared" si="1"/>
        <v>214.98282341264309</v>
      </c>
      <c r="BX15" s="64">
        <f>SUM(BX13:BX14)</f>
        <v>214.83712978724651</v>
      </c>
      <c r="BY15" s="64">
        <f>SUM(BY13:BY14)</f>
        <v>218.0912818293825</v>
      </c>
      <c r="BZ15" s="75">
        <f>SUM(BZ13:BZ14)</f>
        <v>222.32823529864794</v>
      </c>
    </row>
    <row r="16" spans="1:78" x14ac:dyDescent="0.2">
      <c r="A16" s="56"/>
      <c r="B16" s="62" t="s">
        <v>101</v>
      </c>
      <c r="C16" s="52"/>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v>6.5926250855028741</v>
      </c>
      <c r="AI16" s="65">
        <v>6.0054148428339991</v>
      </c>
      <c r="AJ16" s="65">
        <v>6.7918391523179613</v>
      </c>
      <c r="AK16" s="65">
        <v>9.9195620991289282</v>
      </c>
      <c r="AL16" s="65">
        <v>13.831988161208249</v>
      </c>
      <c r="AM16" s="65">
        <v>16.320541538477421</v>
      </c>
      <c r="AN16" s="65">
        <v>17.540812227740961</v>
      </c>
      <c r="AO16" s="65">
        <v>18.891517970162656</v>
      </c>
      <c r="AP16" s="65">
        <v>19.436795390757226</v>
      </c>
      <c r="AQ16" s="65">
        <v>18.260899613493191</v>
      </c>
      <c r="AR16" s="65">
        <v>16.058653493821947</v>
      </c>
      <c r="AS16" s="65">
        <v>15.233830401236704</v>
      </c>
      <c r="AT16" s="65">
        <v>16.890847033523599</v>
      </c>
      <c r="AU16" s="65">
        <v>21.580921019891019</v>
      </c>
      <c r="AV16" s="65">
        <v>26.937826661506751</v>
      </c>
      <c r="AW16" s="65">
        <v>30.0321609238847</v>
      </c>
      <c r="AX16" s="65">
        <v>31.466561961982258</v>
      </c>
      <c r="AY16" s="65">
        <v>32.439363088927443</v>
      </c>
      <c r="AZ16" s="65">
        <v>31.868486557459502</v>
      </c>
      <c r="BA16" s="65">
        <v>30.403990949936869</v>
      </c>
      <c r="BB16" s="65">
        <v>29.37062715318369</v>
      </c>
      <c r="BC16" s="65">
        <v>29.541365964010115</v>
      </c>
      <c r="BD16" s="65">
        <v>31.15141750625207</v>
      </c>
      <c r="BE16" s="65">
        <v>33.012763530747733</v>
      </c>
      <c r="BF16" s="65">
        <v>35.116637782727153</v>
      </c>
      <c r="BG16" s="65">
        <v>43.86281888828988</v>
      </c>
      <c r="BH16" s="65">
        <v>45.875145252976132</v>
      </c>
      <c r="BI16" s="65">
        <v>46.368130666444848</v>
      </c>
      <c r="BJ16" s="65">
        <v>47.094449227949227</v>
      </c>
      <c r="BK16" s="65">
        <v>48.541574135914601</v>
      </c>
      <c r="BL16" s="65">
        <v>52.791383825805411</v>
      </c>
      <c r="BM16" s="65">
        <v>60.895634838869441</v>
      </c>
      <c r="BN16" s="65">
        <v>62.738246906596373</v>
      </c>
      <c r="BO16" s="65">
        <v>64.640185184141316</v>
      </c>
      <c r="BP16" s="65">
        <v>65.372085134235206</v>
      </c>
      <c r="BQ16" s="65">
        <v>64.254989317081368</v>
      </c>
      <c r="BR16" s="65">
        <v>63.550975233859617</v>
      </c>
      <c r="BS16" s="65">
        <v>62.383094175904176</v>
      </c>
      <c r="BT16" s="65">
        <v>60.040946688353714</v>
      </c>
      <c r="BU16" s="65">
        <v>58.613364536194737</v>
      </c>
      <c r="BV16" s="65">
        <v>58.412036860657942</v>
      </c>
      <c r="BW16" s="65">
        <v>57.205246463041355</v>
      </c>
      <c r="BX16" s="65">
        <v>56.44383848609538</v>
      </c>
      <c r="BY16" s="65">
        <v>56.674163556768669</v>
      </c>
      <c r="BZ16" s="66">
        <v>56.567859098644959</v>
      </c>
    </row>
    <row r="17" spans="1:78" x14ac:dyDescent="0.2">
      <c r="A17" s="56"/>
      <c r="B17" s="98" t="s">
        <v>102</v>
      </c>
      <c r="C17" s="52"/>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v>1.4392716366653489</v>
      </c>
      <c r="AI17" s="65">
        <v>1.3007898738051122</v>
      </c>
      <c r="AJ17" s="65">
        <v>1.4526535353711656</v>
      </c>
      <c r="AK17" s="65">
        <v>1.8923158680903263</v>
      </c>
      <c r="AL17" s="65">
        <v>2.376729114616515</v>
      </c>
      <c r="AM17" s="65">
        <v>2.6869976229015347</v>
      </c>
      <c r="AN17" s="65">
        <v>2.8967901303176831</v>
      </c>
      <c r="AO17" s="65">
        <v>3.1129327574454826</v>
      </c>
      <c r="AP17" s="65">
        <v>3.2289764192191117</v>
      </c>
      <c r="AQ17" s="65">
        <v>3.1991345155302189</v>
      </c>
      <c r="AR17" s="65">
        <v>3.5055544061997526</v>
      </c>
      <c r="AS17" s="65">
        <v>3.4947558299380699</v>
      </c>
      <c r="AT17" s="65">
        <v>3.6751206322660601</v>
      </c>
      <c r="AU17" s="65">
        <v>4.4956622716672667</v>
      </c>
      <c r="AV17" s="65">
        <v>5.6968711983584193</v>
      </c>
      <c r="AW17" s="65">
        <v>6.4618692856258892</v>
      </c>
      <c r="AX17" s="65">
        <v>6.6228929943082822</v>
      </c>
      <c r="AY17" s="65">
        <v>6.829478761731357</v>
      </c>
      <c r="AZ17" s="65">
        <v>6.9823750064431636</v>
      </c>
      <c r="BA17" s="65">
        <v>7.0510953083094634</v>
      </c>
      <c r="BB17" s="65">
        <v>7.0813889387256514</v>
      </c>
      <c r="BC17" s="65">
        <v>8.0713526619264169</v>
      </c>
      <c r="BD17" s="65">
        <v>10.548809928274869</v>
      </c>
      <c r="BE17" s="65">
        <v>12.511533386079904</v>
      </c>
      <c r="BF17" s="65">
        <v>13.942403198977575</v>
      </c>
      <c r="BG17" s="65">
        <v>22.383457203788879</v>
      </c>
      <c r="BH17" s="65">
        <v>24.075418052270258</v>
      </c>
      <c r="BI17" s="65">
        <v>24.105962145155889</v>
      </c>
      <c r="BJ17" s="65">
        <v>24.381800877485329</v>
      </c>
      <c r="BK17" s="65">
        <v>24.959900213923294</v>
      </c>
      <c r="BL17" s="65">
        <v>28.533007492278703</v>
      </c>
      <c r="BM17" s="65">
        <v>31.314333811232729</v>
      </c>
      <c r="BN17" s="65">
        <v>31.850030175172432</v>
      </c>
      <c r="BO17" s="65">
        <v>32.192728559512751</v>
      </c>
      <c r="BP17" s="65">
        <v>31.419834738873007</v>
      </c>
      <c r="BQ17" s="65">
        <v>30.575982078822879</v>
      </c>
      <c r="BR17" s="65">
        <v>30.102753130253479</v>
      </c>
      <c r="BS17" s="65">
        <v>28.64620571508263</v>
      </c>
      <c r="BT17" s="65">
        <v>26.906535942136106</v>
      </c>
      <c r="BU17" s="65">
        <v>25.199491252447203</v>
      </c>
      <c r="BV17" s="65">
        <v>25.331380690182215</v>
      </c>
      <c r="BW17" s="65">
        <v>24.540677089235743</v>
      </c>
      <c r="BX17" s="65">
        <v>24.506065066456483</v>
      </c>
      <c r="BY17" s="65">
        <v>24.436834890081386</v>
      </c>
      <c r="BZ17" s="66">
        <v>24.280962918421352</v>
      </c>
    </row>
    <row r="18" spans="1:78" ht="15.75" thickBot="1" x14ac:dyDescent="0.25">
      <c r="A18" s="56"/>
      <c r="B18" s="99"/>
      <c r="C18" s="99"/>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1"/>
    </row>
    <row r="19" spans="1:78" ht="38.25" customHeight="1" x14ac:dyDescent="0.25">
      <c r="A19" s="56"/>
      <c r="B19" s="57" t="s">
        <v>104</v>
      </c>
      <c r="C19" s="52"/>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6"/>
    </row>
    <row r="20" spans="1:78" x14ac:dyDescent="0.2">
      <c r="A20" s="56"/>
      <c r="B20" s="62" t="s">
        <v>99</v>
      </c>
      <c r="C20" s="52"/>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54">
        <v>1462.1510974990879</v>
      </c>
      <c r="AI20" s="54">
        <v>1520.4147073718468</v>
      </c>
      <c r="AJ20" s="54">
        <v>1541.7747870223873</v>
      </c>
      <c r="AK20" s="54">
        <v>1757.8509307003621</v>
      </c>
      <c r="AL20" s="54">
        <v>1888.7531725225331</v>
      </c>
      <c r="AM20" s="54">
        <v>2060.137965941542</v>
      </c>
      <c r="AN20" s="54">
        <v>2125.3439507822591</v>
      </c>
      <c r="AO20" s="54">
        <v>2161.4674823758528</v>
      </c>
      <c r="AP20" s="54">
        <v>2200.3483376986542</v>
      </c>
      <c r="AQ20" s="54">
        <v>2098.7522347199329</v>
      </c>
      <c r="AR20" s="54">
        <v>1917.4355962764732</v>
      </c>
      <c r="AS20" s="54">
        <v>1799.4172408893999</v>
      </c>
      <c r="AT20" s="54">
        <v>1855.2690904804792</v>
      </c>
      <c r="AU20" s="54">
        <v>2196.2747168730748</v>
      </c>
      <c r="AV20" s="54">
        <v>2517.1376263020538</v>
      </c>
      <c r="AW20" s="54">
        <v>2730.1972354191794</v>
      </c>
      <c r="AX20" s="54">
        <v>2769.2357241412756</v>
      </c>
      <c r="AY20" s="54">
        <v>2800.3544138525422</v>
      </c>
      <c r="AZ20" s="54">
        <v>2750.3784368057914</v>
      </c>
      <c r="BA20" s="54">
        <v>2666.544101449379</v>
      </c>
      <c r="BB20" s="54">
        <v>2621.4742569544696</v>
      </c>
      <c r="BC20" s="54">
        <v>2675.5250034553505</v>
      </c>
      <c r="BD20" s="54">
        <v>2743.2283938300611</v>
      </c>
      <c r="BE20" s="54">
        <v>2821.2521206941597</v>
      </c>
      <c r="BF20" s="54">
        <v>2902.1716378165574</v>
      </c>
      <c r="BG20" s="54">
        <v>3259.9785802507122</v>
      </c>
      <c r="BH20" s="54">
        <v>3312.8421810285163</v>
      </c>
      <c r="BI20" s="54">
        <v>3313.6824947716295</v>
      </c>
      <c r="BJ20" s="54">
        <v>3302.8128806628815</v>
      </c>
      <c r="BK20" s="54">
        <v>3360.3690625902782</v>
      </c>
      <c r="BL20" s="54">
        <v>3563.4451122173327</v>
      </c>
      <c r="BM20" s="54">
        <v>3924.2077782210235</v>
      </c>
      <c r="BN20" s="54">
        <v>3950.4756021108815</v>
      </c>
      <c r="BO20" s="54">
        <v>3964.9599885851571</v>
      </c>
      <c r="BP20" s="54">
        <v>3922.7186603507066</v>
      </c>
      <c r="BQ20" s="54">
        <v>3769.5899464616868</v>
      </c>
      <c r="BR20" s="54">
        <v>3713.8149888128528</v>
      </c>
      <c r="BS20" s="54">
        <v>3660.4857797907307</v>
      </c>
      <c r="BT20" s="54">
        <v>3521.0926756261442</v>
      </c>
      <c r="BU20" s="54">
        <v>3454.9733441198464</v>
      </c>
      <c r="BV20" s="54">
        <v>3459.683528373509</v>
      </c>
      <c r="BW20" s="54">
        <v>3425.7702529980475</v>
      </c>
      <c r="BX20" s="54">
        <v>3392.8069524982661</v>
      </c>
      <c r="BY20" s="54">
        <v>3388.8910005214402</v>
      </c>
      <c r="BZ20" s="55">
        <v>3379.4654442429896</v>
      </c>
    </row>
    <row r="21" spans="1:78" x14ac:dyDescent="0.2">
      <c r="A21" s="56"/>
      <c r="B21" s="62" t="s">
        <v>100</v>
      </c>
      <c r="C21" s="52"/>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54">
        <v>2088.8182328139369</v>
      </c>
      <c r="AI21" s="54">
        <v>2051.0650605523902</v>
      </c>
      <c r="AJ21" s="54">
        <v>2040.6709611302072</v>
      </c>
      <c r="AK21" s="54">
        <v>2156.7843488386479</v>
      </c>
      <c r="AL21" s="54">
        <v>2228.6305358499822</v>
      </c>
      <c r="AM21" s="54">
        <v>2281.2854622434638</v>
      </c>
      <c r="AN21" s="54">
        <v>2261.5908633142249</v>
      </c>
      <c r="AO21" s="54">
        <v>2312.4658816742658</v>
      </c>
      <c r="AP21" s="54">
        <v>2358.3229037798219</v>
      </c>
      <c r="AQ21" s="54">
        <v>2332.4935095563515</v>
      </c>
      <c r="AR21" s="54">
        <v>2271.4460488717828</v>
      </c>
      <c r="AS21" s="54">
        <v>2261.5427895494249</v>
      </c>
      <c r="AT21" s="54">
        <v>2291.1518665570252</v>
      </c>
      <c r="AU21" s="54">
        <v>2435.0829543702389</v>
      </c>
      <c r="AV21" s="54">
        <v>2558.3543995859891</v>
      </c>
      <c r="AW21" s="54">
        <v>2660.2824923904391</v>
      </c>
      <c r="AX21" s="54">
        <v>2693.0693016904629</v>
      </c>
      <c r="AY21" s="54">
        <v>2716.6243132075192</v>
      </c>
      <c r="AZ21" s="54">
        <v>2753.2805720401748</v>
      </c>
      <c r="BA21" s="54">
        <v>2838.6628465539416</v>
      </c>
      <c r="BB21" s="54">
        <v>2911.7460262654727</v>
      </c>
      <c r="BC21" s="54">
        <v>3068.7101880073164</v>
      </c>
      <c r="BD21" s="54">
        <v>3138.6675443188669</v>
      </c>
      <c r="BE21" s="54">
        <v>3311.7035598042844</v>
      </c>
      <c r="BF21" s="54">
        <v>3412.0229065441354</v>
      </c>
      <c r="BG21" s="54">
        <v>3492.031377080154</v>
      </c>
      <c r="BH21" s="54">
        <v>3628.3074979002286</v>
      </c>
      <c r="BI21" s="54">
        <v>3719.529514667805</v>
      </c>
      <c r="BJ21" s="54">
        <v>3694.0301497517371</v>
      </c>
      <c r="BK21" s="54">
        <v>3823.6511552354864</v>
      </c>
      <c r="BL21" s="54">
        <v>4016.3259070208155</v>
      </c>
      <c r="BM21" s="54">
        <v>4203.2914199670713</v>
      </c>
      <c r="BN21" s="54">
        <v>4254.5942802479794</v>
      </c>
      <c r="BO21" s="54">
        <v>4331.5842489490478</v>
      </c>
      <c r="BP21" s="54">
        <v>4444.332706190793</v>
      </c>
      <c r="BQ21" s="54">
        <v>4451.2581926217817</v>
      </c>
      <c r="BR21" s="54">
        <v>4478.7232257459273</v>
      </c>
      <c r="BS21" s="54">
        <v>4491.9485128268625</v>
      </c>
      <c r="BT21" s="54">
        <v>4409.3687821355188</v>
      </c>
      <c r="BU21" s="54">
        <v>4358.5570605238881</v>
      </c>
      <c r="BV21" s="54">
        <v>4336.866145497057</v>
      </c>
      <c r="BW21" s="54">
        <v>4302.6115531189307</v>
      </c>
      <c r="BX21" s="54">
        <v>4261.8111586630139</v>
      </c>
      <c r="BY21" s="54">
        <v>4313.9224304933987</v>
      </c>
      <c r="BZ21" s="55">
        <v>4406.6284214531233</v>
      </c>
    </row>
    <row r="22" spans="1:78" ht="15.75" x14ac:dyDescent="0.25">
      <c r="A22" s="56"/>
      <c r="B22" s="58" t="s">
        <v>93</v>
      </c>
      <c r="C22" s="52"/>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102">
        <v>3550.9693303130243</v>
      </c>
      <c r="AI22" s="102">
        <v>3571.479767924237</v>
      </c>
      <c r="AJ22" s="102">
        <v>3582.4457481525942</v>
      </c>
      <c r="AK22" s="102">
        <v>3914.6352795390103</v>
      </c>
      <c r="AL22" s="102">
        <v>4117.3837083725148</v>
      </c>
      <c r="AM22" s="102">
        <v>4341.4234281850049</v>
      </c>
      <c r="AN22" s="102">
        <v>4386.9348140964839</v>
      </c>
      <c r="AO22" s="102">
        <v>4473.9333640501191</v>
      </c>
      <c r="AP22" s="102">
        <v>4558.6712414784761</v>
      </c>
      <c r="AQ22" s="102">
        <v>4431.2457442762852</v>
      </c>
      <c r="AR22" s="102">
        <v>4188.8816451482562</v>
      </c>
      <c r="AS22" s="102">
        <v>4060.960030438825</v>
      </c>
      <c r="AT22" s="102">
        <v>4146.4209570375042</v>
      </c>
      <c r="AU22" s="102">
        <v>4631.3576712433132</v>
      </c>
      <c r="AV22" s="102">
        <v>5075.4920258880429</v>
      </c>
      <c r="AW22" s="102">
        <v>5390.4797278096175</v>
      </c>
      <c r="AX22" s="102">
        <v>5462.3050258317389</v>
      </c>
      <c r="AY22" s="102">
        <v>5516.9787270600618</v>
      </c>
      <c r="AZ22" s="102">
        <v>5503.6590088459661</v>
      </c>
      <c r="BA22" s="102">
        <v>5505.2069480033206</v>
      </c>
      <c r="BB22" s="102">
        <v>5533.2202832199428</v>
      </c>
      <c r="BC22" s="102">
        <v>5744.235191462667</v>
      </c>
      <c r="BD22" s="102">
        <v>5881.8959381489285</v>
      </c>
      <c r="BE22" s="102">
        <v>6132.9556804984441</v>
      </c>
      <c r="BF22" s="102">
        <v>6314.1945443606928</v>
      </c>
      <c r="BG22" s="102">
        <v>6752.0099573308662</v>
      </c>
      <c r="BH22" s="102">
        <v>6941.1496789287439</v>
      </c>
      <c r="BI22" s="102">
        <v>7033.212009439435</v>
      </c>
      <c r="BJ22" s="102">
        <v>6996.8430304146195</v>
      </c>
      <c r="BK22" s="102">
        <v>7184.0202178257641</v>
      </c>
      <c r="BL22" s="102">
        <v>7579.7710192381473</v>
      </c>
      <c r="BM22" s="102">
        <v>8127.4991981880939</v>
      </c>
      <c r="BN22" s="102">
        <v>8205.0698823588609</v>
      </c>
      <c r="BO22" s="102">
        <v>8296.5442375342063</v>
      </c>
      <c r="BP22" s="102">
        <v>8367.0513665415001</v>
      </c>
      <c r="BQ22" s="102">
        <v>8220.8481390834677</v>
      </c>
      <c r="BR22" s="102">
        <v>8192.538214558781</v>
      </c>
      <c r="BS22" s="102">
        <v>8152.4342926175932</v>
      </c>
      <c r="BT22" s="102">
        <v>7930.4614577616621</v>
      </c>
      <c r="BU22" s="102">
        <v>7813.530404643735</v>
      </c>
      <c r="BV22" s="102">
        <v>7796.549673870566</v>
      </c>
      <c r="BW22" s="102">
        <v>7728.3818061169777</v>
      </c>
      <c r="BX22" s="102">
        <v>7654.6181111612805</v>
      </c>
      <c r="BY22" s="102">
        <v>7702.8134310148398</v>
      </c>
      <c r="BZ22" s="103">
        <v>7786.0938656961143</v>
      </c>
    </row>
    <row r="23" spans="1:78" x14ac:dyDescent="0.2">
      <c r="A23" s="56"/>
      <c r="B23" s="62" t="s">
        <v>101</v>
      </c>
      <c r="C23" s="52"/>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54">
        <v>334.50505989888228</v>
      </c>
      <c r="AI23" s="54">
        <v>302.33806939259244</v>
      </c>
      <c r="AJ23" s="54">
        <v>339.28843018625327</v>
      </c>
      <c r="AK23" s="54">
        <v>491.73589935273037</v>
      </c>
      <c r="AL23" s="54">
        <v>678.45570602133239</v>
      </c>
      <c r="AM23" s="54">
        <v>792.167821828294</v>
      </c>
      <c r="AN23" s="54">
        <v>842.60753048832078</v>
      </c>
      <c r="AO23" s="54">
        <v>898.21807331256684</v>
      </c>
      <c r="AP23" s="54">
        <v>914.79597419441643</v>
      </c>
      <c r="AQ23" s="54">
        <v>850.84575649019325</v>
      </c>
      <c r="AR23" s="54">
        <v>740.81613791449411</v>
      </c>
      <c r="AS23" s="54">
        <v>695.86622181695395</v>
      </c>
      <c r="AT23" s="54">
        <v>764.05612202146972</v>
      </c>
      <c r="AU23" s="54">
        <v>966.81203260871314</v>
      </c>
      <c r="AV23" s="54">
        <v>1199.000496886787</v>
      </c>
      <c r="AW23" s="54">
        <v>1328.7678387469182</v>
      </c>
      <c r="AX23" s="54">
        <v>1384.2615084856213</v>
      </c>
      <c r="AY23" s="54">
        <v>1416.8936917478275</v>
      </c>
      <c r="AZ23" s="54">
        <v>1382.9642117890257</v>
      </c>
      <c r="BA23" s="54">
        <v>1311.3428277016412</v>
      </c>
      <c r="BB23" s="54">
        <v>1258.5799575950182</v>
      </c>
      <c r="BC23" s="54">
        <v>1256.381335868412</v>
      </c>
      <c r="BD23" s="54">
        <v>1313.5859469588461</v>
      </c>
      <c r="BE23" s="54">
        <v>1379.5262319858707</v>
      </c>
      <c r="BF23" s="54">
        <v>1458.3260776627651</v>
      </c>
      <c r="BG23" s="54">
        <v>1810.5654726174062</v>
      </c>
      <c r="BH23" s="54">
        <v>1882.2287459700897</v>
      </c>
      <c r="BI23" s="54">
        <v>1885.4328184683109</v>
      </c>
      <c r="BJ23" s="54">
        <v>1900.3588279347591</v>
      </c>
      <c r="BK23" s="54">
        <v>1943.2905879013865</v>
      </c>
      <c r="BL23" s="54">
        <v>2095.1651612155392</v>
      </c>
      <c r="BM23" s="54">
        <v>2398.4927420647291</v>
      </c>
      <c r="BN23" s="54">
        <v>2451.2032934053859</v>
      </c>
      <c r="BO23" s="54">
        <v>2507.7799609456802</v>
      </c>
      <c r="BP23" s="54">
        <v>2513.745277331444</v>
      </c>
      <c r="BQ23" s="54">
        <v>2449.5380707983668</v>
      </c>
      <c r="BR23" s="54">
        <v>2398.4322997812314</v>
      </c>
      <c r="BS23" s="54">
        <v>2330.9968786781228</v>
      </c>
      <c r="BT23" s="54">
        <v>2220.8007291225726</v>
      </c>
      <c r="BU23" s="54">
        <v>2147.0471256639762</v>
      </c>
      <c r="BV23" s="54">
        <v>2119.4388164334978</v>
      </c>
      <c r="BW23" s="54">
        <v>2056.4619022182142</v>
      </c>
      <c r="BX23" s="54">
        <v>2011.0863925942106</v>
      </c>
      <c r="BY23" s="54">
        <v>2001.6871127298537</v>
      </c>
      <c r="BZ23" s="55">
        <v>1981.046897313272</v>
      </c>
    </row>
    <row r="24" spans="1:78" x14ac:dyDescent="0.2">
      <c r="A24" s="56"/>
      <c r="B24" s="98" t="s">
        <v>102</v>
      </c>
      <c r="C24" s="52"/>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54">
        <v>73.027608697511894</v>
      </c>
      <c r="AI24" s="54">
        <v>65.487282631432791</v>
      </c>
      <c r="AJ24" s="54">
        <v>72.56775765256225</v>
      </c>
      <c r="AK24" s="54">
        <v>93.806524517503803</v>
      </c>
      <c r="AL24" s="54">
        <v>116.57799375514711</v>
      </c>
      <c r="AM24" s="54">
        <v>130.42171726798531</v>
      </c>
      <c r="AN24" s="54">
        <v>139.15303045030518</v>
      </c>
      <c r="AO24" s="54">
        <v>148.00782383715367</v>
      </c>
      <c r="AP24" s="54">
        <v>151.97230663214117</v>
      </c>
      <c r="AQ24" s="54">
        <v>149.06001810386724</v>
      </c>
      <c r="AR24" s="54">
        <v>161.71787238881143</v>
      </c>
      <c r="AS24" s="54">
        <v>159.63697057795486</v>
      </c>
      <c r="AT24" s="54">
        <v>166.24378947232233</v>
      </c>
      <c r="AU24" s="54">
        <v>201.40291393434157</v>
      </c>
      <c r="AV24" s="54">
        <v>253.56727858422221</v>
      </c>
      <c r="AW24" s="54">
        <v>285.90430461157609</v>
      </c>
      <c r="AX24" s="54">
        <v>291.3510493429992</v>
      </c>
      <c r="AY24" s="54">
        <v>298.29948722778289</v>
      </c>
      <c r="AZ24" s="54">
        <v>303.0070075587189</v>
      </c>
      <c r="BA24" s="54">
        <v>304.11807697277015</v>
      </c>
      <c r="BB24" s="54">
        <v>303.44922986260008</v>
      </c>
      <c r="BC24" s="54">
        <v>343.27108814164046</v>
      </c>
      <c r="BD24" s="54">
        <v>444.8198376892729</v>
      </c>
      <c r="BE24" s="54">
        <v>522.82773880437071</v>
      </c>
      <c r="BF24" s="54">
        <v>579.00105061762918</v>
      </c>
      <c r="BG24" s="54">
        <v>923.9423228635444</v>
      </c>
      <c r="BH24" s="54">
        <v>987.79946481565605</v>
      </c>
      <c r="BI24" s="54">
        <v>980.20281378568779</v>
      </c>
      <c r="BJ24" s="54">
        <v>983.85629937420902</v>
      </c>
      <c r="BK24" s="54">
        <v>999.23292608650468</v>
      </c>
      <c r="BL24" s="54">
        <v>1132.4075807480929</v>
      </c>
      <c r="BM24" s="54">
        <v>1233.3758005408497</v>
      </c>
      <c r="BN24" s="54">
        <v>1244.3908255306242</v>
      </c>
      <c r="BO24" s="54">
        <v>1248.9487667729711</v>
      </c>
      <c r="BP24" s="54">
        <v>1208.1832945544836</v>
      </c>
      <c r="BQ24" s="54">
        <v>1165.622046632491</v>
      </c>
      <c r="BR24" s="54">
        <v>1136.0866635681941</v>
      </c>
      <c r="BS24" s="54">
        <v>1070.3896142044991</v>
      </c>
      <c r="BT24" s="54">
        <v>995.22172674284639</v>
      </c>
      <c r="BU24" s="54">
        <v>923.07438226568365</v>
      </c>
      <c r="BV24" s="54">
        <v>919.13095988588361</v>
      </c>
      <c r="BW24" s="54">
        <v>882.20872400677297</v>
      </c>
      <c r="BX24" s="54">
        <v>873.14781051468981</v>
      </c>
      <c r="BY24" s="54">
        <v>863.08988797667382</v>
      </c>
      <c r="BZ24" s="55">
        <v>850.33669330557132</v>
      </c>
    </row>
    <row r="25" spans="1:78" ht="15.75" thickBot="1" x14ac:dyDescent="0.25">
      <c r="A25" s="56"/>
      <c r="B25" s="99"/>
      <c r="C25" s="99"/>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5"/>
    </row>
    <row r="26" spans="1:78" ht="39" customHeight="1" x14ac:dyDescent="0.25">
      <c r="A26" s="56"/>
      <c r="B26" s="57" t="s">
        <v>105</v>
      </c>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83"/>
    </row>
    <row r="27" spans="1:78" x14ac:dyDescent="0.2">
      <c r="A27" s="56"/>
      <c r="B27" s="62" t="s">
        <v>99</v>
      </c>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84">
        <v>3.2453497679603101E-2</v>
      </c>
      <c r="AI27" s="84">
        <v>3.286196774482944E-2</v>
      </c>
      <c r="AJ27" s="84">
        <v>3.4782405982325411E-2</v>
      </c>
      <c r="AK27" s="84">
        <v>3.9645418165696888E-2</v>
      </c>
      <c r="AL27" s="84">
        <v>4.2072325239717101E-2</v>
      </c>
      <c r="AM27" s="84">
        <v>4.4407126987154197E-2</v>
      </c>
      <c r="AN27" s="84">
        <v>4.5381012572324804E-2</v>
      </c>
      <c r="AO27" s="84">
        <v>4.4787354889212053E-2</v>
      </c>
      <c r="AP27" s="84">
        <v>4.4636489324250378E-2</v>
      </c>
      <c r="AQ27" s="84">
        <v>4.0487325408522644E-2</v>
      </c>
      <c r="AR27" s="84">
        <v>3.5675858436009657E-2</v>
      </c>
      <c r="AS27" s="84">
        <v>3.3064273766807199E-2</v>
      </c>
      <c r="AT27" s="84">
        <v>3.4499271230503649E-2</v>
      </c>
      <c r="AU27" s="84">
        <v>4.1407320686279919E-2</v>
      </c>
      <c r="AV27" s="84">
        <v>4.7537602168645388E-2</v>
      </c>
      <c r="AW27" s="84">
        <v>5.0146392371343371E-2</v>
      </c>
      <c r="AX27" s="84">
        <v>4.9397299878179007E-2</v>
      </c>
      <c r="AY27" s="84">
        <v>4.9187724640344897E-2</v>
      </c>
      <c r="AZ27" s="84">
        <v>4.7272095429589982E-2</v>
      </c>
      <c r="BA27" s="84">
        <v>4.4383958473966513E-2</v>
      </c>
      <c r="BB27" s="84">
        <v>4.2662534667905525E-2</v>
      </c>
      <c r="BC27" s="84">
        <v>4.2248664745644038E-2</v>
      </c>
      <c r="BD27" s="84">
        <v>4.237993083685463E-2</v>
      </c>
      <c r="BE27" s="84">
        <v>4.2971832755931784E-2</v>
      </c>
      <c r="BF27" s="84">
        <v>4.326792744840241E-2</v>
      </c>
      <c r="BG27" s="84">
        <v>4.7296702925572344E-2</v>
      </c>
      <c r="BH27" s="84">
        <v>4.7446180811899497E-2</v>
      </c>
      <c r="BI27" s="84">
        <v>4.6167190574607761E-2</v>
      </c>
      <c r="BJ27" s="84">
        <v>4.5432359818462192E-2</v>
      </c>
      <c r="BK27" s="84">
        <v>4.5649842263915621E-2</v>
      </c>
      <c r="BL27" s="84">
        <v>4.9996035028872322E-2</v>
      </c>
      <c r="BM27" s="84">
        <v>5.6865817661931058E-2</v>
      </c>
      <c r="BN27" s="84">
        <v>5.659132314320646E-2</v>
      </c>
      <c r="BO27" s="84">
        <v>5.6583042533776669E-2</v>
      </c>
      <c r="BP27" s="84">
        <v>5.5613674750164474E-2</v>
      </c>
      <c r="BQ27" s="84">
        <v>5.2558680824597505E-2</v>
      </c>
      <c r="BR27" s="84">
        <v>5.089806757775147E-2</v>
      </c>
      <c r="BS27" s="84">
        <v>4.9589641697927976E-2</v>
      </c>
      <c r="BT27" s="84">
        <v>4.7307109074589404E-2</v>
      </c>
      <c r="BU27" s="84">
        <v>4.6162341873262833E-2</v>
      </c>
      <c r="BV27" s="84">
        <v>4.6065153836725097E-2</v>
      </c>
      <c r="BW27" s="84">
        <v>4.5443997096071623E-2</v>
      </c>
      <c r="BX27" s="84">
        <v>4.4805848760759666E-2</v>
      </c>
      <c r="BY27" s="84">
        <v>4.4477063144517388E-2</v>
      </c>
      <c r="BZ27" s="85">
        <v>4.4048108676073693E-2</v>
      </c>
    </row>
    <row r="28" spans="1:78" x14ac:dyDescent="0.2">
      <c r="A28" s="56"/>
      <c r="B28" s="62" t="s">
        <v>100</v>
      </c>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84">
        <v>4.6362826514776148E-2</v>
      </c>
      <c r="AI28" s="84">
        <v>4.4331348240460568E-2</v>
      </c>
      <c r="AJ28" s="84">
        <v>4.603749292298058E-2</v>
      </c>
      <c r="AK28" s="84">
        <v>4.8642701101435815E-2</v>
      </c>
      <c r="AL28" s="84">
        <v>4.9643156187644644E-2</v>
      </c>
      <c r="AM28" s="84">
        <v>4.9174052850142404E-2</v>
      </c>
      <c r="AN28" s="84">
        <v>4.8290199505704609E-2</v>
      </c>
      <c r="AO28" s="84">
        <v>4.7916163882279754E-2</v>
      </c>
      <c r="AP28" s="84">
        <v>4.784117737821561E-2</v>
      </c>
      <c r="AQ28" s="84">
        <v>4.4996461312774766E-2</v>
      </c>
      <c r="AR28" s="84">
        <v>4.2262586468066542E-2</v>
      </c>
      <c r="AS28" s="84">
        <v>4.155582609181363E-2</v>
      </c>
      <c r="AT28" s="84">
        <v>4.2604638906669261E-2</v>
      </c>
      <c r="AU28" s="84">
        <v>4.5909676059495204E-2</v>
      </c>
      <c r="AV28" s="84">
        <v>4.8316004807648263E-2</v>
      </c>
      <c r="AW28" s="84">
        <v>4.8862246269744024E-2</v>
      </c>
      <c r="AX28" s="84">
        <v>4.8038652227619195E-2</v>
      </c>
      <c r="AY28" s="84">
        <v>4.7717020391531695E-2</v>
      </c>
      <c r="AZ28" s="84">
        <v>4.7321975843104519E-2</v>
      </c>
      <c r="BA28" s="84">
        <v>4.7248831862394577E-2</v>
      </c>
      <c r="BB28" s="84">
        <v>4.7386490811473336E-2</v>
      </c>
      <c r="BC28" s="84">
        <v>4.8457371083143005E-2</v>
      </c>
      <c r="BD28" s="84">
        <v>4.8489040776658755E-2</v>
      </c>
      <c r="BE28" s="84">
        <v>5.0442131869490175E-2</v>
      </c>
      <c r="BF28" s="84">
        <v>5.0869203478161186E-2</v>
      </c>
      <c r="BG28" s="84">
        <v>5.066339136370504E-2</v>
      </c>
      <c r="BH28" s="84">
        <v>5.1964242236585759E-2</v>
      </c>
      <c r="BI28" s="84">
        <v>5.1821569574782511E-2</v>
      </c>
      <c r="BJ28" s="84">
        <v>5.0813810230171189E-2</v>
      </c>
      <c r="BK28" s="84">
        <v>5.1943423135252541E-2</v>
      </c>
      <c r="BL28" s="84">
        <v>5.6350066974886898E-2</v>
      </c>
      <c r="BM28" s="84">
        <v>6.0910027444103447E-2</v>
      </c>
      <c r="BN28" s="84">
        <v>6.094788172545542E-2</v>
      </c>
      <c r="BO28" s="84">
        <v>6.1815053998660809E-2</v>
      </c>
      <c r="BP28" s="84">
        <v>6.3008768918828215E-2</v>
      </c>
      <c r="BQ28" s="84">
        <v>6.206305246369874E-2</v>
      </c>
      <c r="BR28" s="84">
        <v>6.1381182986428133E-2</v>
      </c>
      <c r="BS28" s="84">
        <v>6.0853703764247195E-2</v>
      </c>
      <c r="BT28" s="84">
        <v>5.9241408603220233E-2</v>
      </c>
      <c r="BU28" s="84">
        <v>5.8235239772387662E-2</v>
      </c>
      <c r="BV28" s="84">
        <v>5.7744705411112603E-2</v>
      </c>
      <c r="BW28" s="84">
        <v>5.7075592490286105E-2</v>
      </c>
      <c r="BX28" s="84">
        <v>5.628203104257537E-2</v>
      </c>
      <c r="BY28" s="84">
        <v>5.6617518920520651E-2</v>
      </c>
      <c r="BZ28" s="85">
        <v>5.743619835909345E-2</v>
      </c>
    </row>
    <row r="29" spans="1:78" ht="15.75" x14ac:dyDescent="0.25">
      <c r="A29" s="56"/>
      <c r="B29" s="58" t="s">
        <v>93</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106">
        <f t="shared" ref="AH29:BW29" si="2">SUM(AH27:AH28)</f>
        <v>7.8816324194379256E-2</v>
      </c>
      <c r="AI29" s="106">
        <f t="shared" si="2"/>
        <v>7.7193315985290001E-2</v>
      </c>
      <c r="AJ29" s="106">
        <f t="shared" si="2"/>
        <v>8.0819898905305998E-2</v>
      </c>
      <c r="AK29" s="106">
        <f t="shared" si="2"/>
        <v>8.8288119267132703E-2</v>
      </c>
      <c r="AL29" s="106">
        <f t="shared" si="2"/>
        <v>9.1715481427361745E-2</v>
      </c>
      <c r="AM29" s="106">
        <f t="shared" si="2"/>
        <v>9.3581179837296607E-2</v>
      </c>
      <c r="AN29" s="106">
        <f t="shared" si="2"/>
        <v>9.367121207802942E-2</v>
      </c>
      <c r="AO29" s="106">
        <f t="shared" si="2"/>
        <v>9.27035187714918E-2</v>
      </c>
      <c r="AP29" s="106">
        <f t="shared" si="2"/>
        <v>9.2477666702465988E-2</v>
      </c>
      <c r="AQ29" s="106">
        <f t="shared" si="2"/>
        <v>8.5483786721297417E-2</v>
      </c>
      <c r="AR29" s="106">
        <f t="shared" si="2"/>
        <v>7.7938444904076198E-2</v>
      </c>
      <c r="AS29" s="106">
        <f t="shared" si="2"/>
        <v>7.4620099858620836E-2</v>
      </c>
      <c r="AT29" s="106">
        <f t="shared" si="2"/>
        <v>7.710391013717291E-2</v>
      </c>
      <c r="AU29" s="106">
        <f t="shared" si="2"/>
        <v>8.7316996745775116E-2</v>
      </c>
      <c r="AV29" s="106">
        <f t="shared" si="2"/>
        <v>9.5853606976293651E-2</v>
      </c>
      <c r="AW29" s="106">
        <f t="shared" si="2"/>
        <v>9.9008638641087388E-2</v>
      </c>
      <c r="AX29" s="106">
        <f t="shared" si="2"/>
        <v>9.7435952105798196E-2</v>
      </c>
      <c r="AY29" s="106">
        <f t="shared" si="2"/>
        <v>9.6904745031876599E-2</v>
      </c>
      <c r="AZ29" s="106">
        <f t="shared" si="2"/>
        <v>9.4594071272694508E-2</v>
      </c>
      <c r="BA29" s="106">
        <f t="shared" si="2"/>
        <v>9.1632790336361097E-2</v>
      </c>
      <c r="BB29" s="106">
        <f t="shared" si="2"/>
        <v>9.0049025479378861E-2</v>
      </c>
      <c r="BC29" s="106">
        <f t="shared" si="2"/>
        <v>9.0706035828787043E-2</v>
      </c>
      <c r="BD29" s="106">
        <f t="shared" si="2"/>
        <v>9.0868971613513386E-2</v>
      </c>
      <c r="BE29" s="106">
        <f t="shared" si="2"/>
        <v>9.3413964625421952E-2</v>
      </c>
      <c r="BF29" s="106">
        <f t="shared" si="2"/>
        <v>9.4137130926563589E-2</v>
      </c>
      <c r="BG29" s="106">
        <f t="shared" si="2"/>
        <v>9.7960094289277377E-2</v>
      </c>
      <c r="BH29" s="106">
        <f t="shared" si="2"/>
        <v>9.9410423048485255E-2</v>
      </c>
      <c r="BI29" s="106">
        <f t="shared" si="2"/>
        <v>9.7988760149390272E-2</v>
      </c>
      <c r="BJ29" s="106">
        <f t="shared" si="2"/>
        <v>9.6246170048633381E-2</v>
      </c>
      <c r="BK29" s="106">
        <f t="shared" si="2"/>
        <v>9.7593265399168155E-2</v>
      </c>
      <c r="BL29" s="106">
        <f t="shared" si="2"/>
        <v>0.10634610200375921</v>
      </c>
      <c r="BM29" s="106">
        <f t="shared" si="2"/>
        <v>0.1177758451060345</v>
      </c>
      <c r="BN29" s="106">
        <f t="shared" si="2"/>
        <v>0.11753920486866187</v>
      </c>
      <c r="BO29" s="106">
        <f t="shared" si="2"/>
        <v>0.11839809653243748</v>
      </c>
      <c r="BP29" s="106">
        <f t="shared" si="2"/>
        <v>0.11862244366899269</v>
      </c>
      <c r="BQ29" s="106">
        <f t="shared" si="2"/>
        <v>0.11462173328829625</v>
      </c>
      <c r="BR29" s="106">
        <f t="shared" si="2"/>
        <v>0.1122792505641796</v>
      </c>
      <c r="BS29" s="106">
        <f t="shared" si="2"/>
        <v>0.11044334546217517</v>
      </c>
      <c r="BT29" s="106">
        <f t="shared" si="2"/>
        <v>0.10654851767780964</v>
      </c>
      <c r="BU29" s="106">
        <f t="shared" si="2"/>
        <v>0.10439758164565049</v>
      </c>
      <c r="BV29" s="106">
        <f t="shared" si="2"/>
        <v>0.1038098592478377</v>
      </c>
      <c r="BW29" s="106">
        <f t="shared" si="2"/>
        <v>0.10251958958635773</v>
      </c>
      <c r="BX29" s="106">
        <f>SUM(BX27:BX28)</f>
        <v>0.10108787980333503</v>
      </c>
      <c r="BY29" s="106">
        <f>SUM(BY27:BY28)</f>
        <v>0.10109458206503805</v>
      </c>
      <c r="BZ29" s="107">
        <f>SUM(BZ27:BZ28)</f>
        <v>0.10148430703516714</v>
      </c>
    </row>
    <row r="30" spans="1:78" x14ac:dyDescent="0.2">
      <c r="A30" s="56"/>
      <c r="B30" s="62" t="s">
        <v>101</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84">
        <v>7.4245809504996417E-3</v>
      </c>
      <c r="AI30" s="84">
        <v>6.5346802002379471E-3</v>
      </c>
      <c r="AJ30" s="84">
        <v>7.6543396760533301E-3</v>
      </c>
      <c r="AK30" s="84">
        <v>1.1090289293846332E-2</v>
      </c>
      <c r="AL30" s="84">
        <v>1.5112725971678467E-2</v>
      </c>
      <c r="AM30" s="84">
        <v>1.7075505447029168E-2</v>
      </c>
      <c r="AN30" s="84">
        <v>1.7991621036468907E-2</v>
      </c>
      <c r="AO30" s="84">
        <v>1.8611805148757231E-2</v>
      </c>
      <c r="AP30" s="84">
        <v>1.8557643822297635E-2</v>
      </c>
      <c r="AQ30" s="84">
        <v>1.6413785508166967E-2</v>
      </c>
      <c r="AR30" s="84">
        <v>1.378364504897722E-2</v>
      </c>
      <c r="AS30" s="84">
        <v>1.2786534851615182E-2</v>
      </c>
      <c r="AT30" s="84">
        <v>1.4207847004080095E-2</v>
      </c>
      <c r="AU30" s="84">
        <v>1.8227726964220502E-2</v>
      </c>
      <c r="AV30" s="84">
        <v>2.2643818925684987E-2</v>
      </c>
      <c r="AW30" s="84">
        <v>2.4405897327778384E-2</v>
      </c>
      <c r="AX30" s="84">
        <v>2.4692293345915342E-2</v>
      </c>
      <c r="AY30" s="84">
        <v>2.4887484387539991E-2</v>
      </c>
      <c r="AZ30" s="84">
        <v>2.3769680317637973E-2</v>
      </c>
      <c r="BA30" s="84">
        <v>2.1826972814065929E-2</v>
      </c>
      <c r="BB30" s="84">
        <v>2.0482448351641817E-2</v>
      </c>
      <c r="BC30" s="84">
        <v>1.9839259129792227E-2</v>
      </c>
      <c r="BD30" s="84">
        <v>2.0293491313224117E-2</v>
      </c>
      <c r="BE30" s="84">
        <v>2.1012220102020428E-2</v>
      </c>
      <c r="BF30" s="84">
        <v>2.1741907371094694E-2</v>
      </c>
      <c r="BG30" s="84">
        <v>2.6268202436808098E-2</v>
      </c>
      <c r="BH30" s="84">
        <v>2.6957084138226568E-2</v>
      </c>
      <c r="BI30" s="84">
        <v>2.6268399698277451E-2</v>
      </c>
      <c r="BJ30" s="84">
        <v>2.6140683464209721E-2</v>
      </c>
      <c r="BK30" s="84">
        <v>2.6399156508799964E-2</v>
      </c>
      <c r="BL30" s="84">
        <v>2.9395696437772546E-2</v>
      </c>
      <c r="BM30" s="84">
        <v>3.4756633349202828E-2</v>
      </c>
      <c r="BN30" s="84">
        <v>3.5113958833886919E-2</v>
      </c>
      <c r="BO30" s="84">
        <v>3.5787957660116658E-2</v>
      </c>
      <c r="BP30" s="84">
        <v>3.5638194926213333E-2</v>
      </c>
      <c r="BQ30" s="84">
        <v>3.4153446783154039E-2</v>
      </c>
      <c r="BR30" s="84">
        <v>3.2870665243868093E-2</v>
      </c>
      <c r="BS30" s="84">
        <v>3.1578677521660811E-2</v>
      </c>
      <c r="BT30" s="84">
        <v>2.9837232928510409E-2</v>
      </c>
      <c r="BU30" s="84">
        <v>2.8686971956409044E-2</v>
      </c>
      <c r="BV30" s="84">
        <v>2.8220001721497107E-2</v>
      </c>
      <c r="BW30" s="84">
        <v>2.7279660283931976E-2</v>
      </c>
      <c r="BX30" s="84">
        <v>2.6558667797189971E-2</v>
      </c>
      <c r="BY30" s="84">
        <v>2.6270884514950077E-2</v>
      </c>
      <c r="BZ30" s="85">
        <v>2.5821056751417801E-2</v>
      </c>
    </row>
    <row r="31" spans="1:78" x14ac:dyDescent="0.2">
      <c r="A31" s="56"/>
      <c r="B31" s="98" t="s">
        <v>102</v>
      </c>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84">
        <v>1.6209004209382979E-3</v>
      </c>
      <c r="AI31" s="84">
        <v>1.4154302501129057E-3</v>
      </c>
      <c r="AJ31" s="84">
        <v>1.637127049387772E-3</v>
      </c>
      <c r="AK31" s="84">
        <v>2.1156508929260653E-3</v>
      </c>
      <c r="AL31" s="84">
        <v>2.5967963100809797E-3</v>
      </c>
      <c r="AM31" s="84">
        <v>2.8112941251268063E-3</v>
      </c>
      <c r="AN31" s="84">
        <v>2.9712392773029121E-3</v>
      </c>
      <c r="AO31" s="84">
        <v>3.0668418500972385E-3</v>
      </c>
      <c r="AP31" s="84">
        <v>3.0829256106158875E-3</v>
      </c>
      <c r="AQ31" s="84">
        <v>2.8755378355448864E-3</v>
      </c>
      <c r="AR31" s="84">
        <v>3.0089270967534618E-3</v>
      </c>
      <c r="AS31" s="84">
        <v>2.9333277344193629E-3</v>
      </c>
      <c r="AT31" s="84">
        <v>3.0913518760273561E-3</v>
      </c>
      <c r="AU31" s="84">
        <v>3.7971365696472976E-3</v>
      </c>
      <c r="AV31" s="84">
        <v>4.7887649393376338E-3</v>
      </c>
      <c r="AW31" s="84">
        <v>5.2512943950391699E-3</v>
      </c>
      <c r="AX31" s="84">
        <v>5.1970856177948254E-3</v>
      </c>
      <c r="AY31" s="84">
        <v>5.2395771640670902E-3</v>
      </c>
      <c r="AZ31" s="84">
        <v>5.2079292018393899E-3</v>
      </c>
      <c r="BA31" s="84">
        <v>5.0619691953361166E-3</v>
      </c>
      <c r="BB31" s="84">
        <v>4.9384094673515832E-3</v>
      </c>
      <c r="BC31" s="84">
        <v>5.4205231126746292E-3</v>
      </c>
      <c r="BD31" s="84">
        <v>6.8719884930223234E-3</v>
      </c>
      <c r="BE31" s="84">
        <v>7.963437931430074E-3</v>
      </c>
      <c r="BF31" s="84">
        <v>8.632217035075258E-3</v>
      </c>
      <c r="BG31" s="84">
        <v>1.3404819844392828E-2</v>
      </c>
      <c r="BH31" s="84">
        <v>1.4147161093858864E-2</v>
      </c>
      <c r="BI31" s="84">
        <v>1.3656471365983825E-2</v>
      </c>
      <c r="BJ31" s="84">
        <v>1.3533589403302361E-2</v>
      </c>
      <c r="BK31" s="84">
        <v>1.357434990357829E-2</v>
      </c>
      <c r="BL31" s="84">
        <v>1.5887964397131769E-2</v>
      </c>
      <c r="BM31" s="84">
        <v>1.7872887305164474E-2</v>
      </c>
      <c r="BN31" s="84">
        <v>1.7826138019031466E-2</v>
      </c>
      <c r="BO31" s="84">
        <v>1.7823463892769401E-2</v>
      </c>
      <c r="BP31" s="84">
        <v>1.7128812591400071E-2</v>
      </c>
      <c r="BQ31" s="84">
        <v>1.6252048095728833E-2</v>
      </c>
      <c r="BR31" s="84">
        <v>1.5570139048569081E-2</v>
      </c>
      <c r="BS31" s="84">
        <v>1.4500872463058458E-2</v>
      </c>
      <c r="BT31" s="84">
        <v>1.337115126401857E-2</v>
      </c>
      <c r="BU31" s="84">
        <v>1.2333315184940914E-2</v>
      </c>
      <c r="BV31" s="84">
        <v>1.2238087303651488E-2</v>
      </c>
      <c r="BW31" s="84">
        <v>1.1702796081204602E-2</v>
      </c>
      <c r="BX31" s="84">
        <v>1.1530903258407429E-2</v>
      </c>
      <c r="BY31" s="84">
        <v>1.1327511991688825E-2</v>
      </c>
      <c r="BZ31" s="85">
        <v>1.108332773213698E-2</v>
      </c>
    </row>
    <row r="32" spans="1:78" ht="15.75" thickBot="1" x14ac:dyDescent="0.25">
      <c r="A32" s="56"/>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108"/>
    </row>
    <row r="33" spans="1:78" ht="39" customHeight="1" x14ac:dyDescent="0.25">
      <c r="A33" s="56"/>
      <c r="B33" s="57" t="s">
        <v>106</v>
      </c>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83"/>
    </row>
    <row r="34" spans="1:78" x14ac:dyDescent="0.2">
      <c r="A34" s="56"/>
      <c r="B34" s="62" t="s">
        <v>99</v>
      </c>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84">
        <v>7.8251350466272754E-2</v>
      </c>
      <c r="AI34" s="84">
        <v>8.0143531981224786E-2</v>
      </c>
      <c r="AJ34" s="84">
        <v>8.1088107773004167E-2</v>
      </c>
      <c r="AK34" s="84">
        <v>9.2174034979196018E-2</v>
      </c>
      <c r="AL34" s="84">
        <v>9.7175283875656632E-2</v>
      </c>
      <c r="AM34" s="84">
        <v>0.10358034954068143</v>
      </c>
      <c r="AN34" s="84">
        <v>0.10676630724211839</v>
      </c>
      <c r="AO34" s="84">
        <v>0.11103412416639898</v>
      </c>
      <c r="AP34" s="84">
        <v>0.1141345966234827</v>
      </c>
      <c r="AQ34" s="84">
        <v>0.10943429270148054</v>
      </c>
      <c r="AR34" s="84">
        <v>0.10390198335299936</v>
      </c>
      <c r="AS34" s="84">
        <v>9.5793741665555321E-2</v>
      </c>
      <c r="AT34" s="84">
        <v>9.9489966809108724E-2</v>
      </c>
      <c r="AU34" s="84">
        <v>0.11329115697520882</v>
      </c>
      <c r="AV34" s="84">
        <v>0.12415700770391494</v>
      </c>
      <c r="AW34" s="84">
        <v>0.13288879354312375</v>
      </c>
      <c r="AX34" s="84">
        <v>0.13186471277610809</v>
      </c>
      <c r="AY34" s="84">
        <v>0.13235249662267243</v>
      </c>
      <c r="AZ34" s="84">
        <v>0.13367032319612726</v>
      </c>
      <c r="BA34" s="84">
        <v>0.12769042287180946</v>
      </c>
      <c r="BB34" s="84">
        <v>0.12452793488436353</v>
      </c>
      <c r="BC34" s="84">
        <v>0.12393384827917789</v>
      </c>
      <c r="BD34" s="84">
        <v>0.12314451138229837</v>
      </c>
      <c r="BE34" s="84">
        <v>0.12107063411967486</v>
      </c>
      <c r="BF34" s="84">
        <v>0.11840056826096033</v>
      </c>
      <c r="BG34" s="84">
        <v>0.12534612587191304</v>
      </c>
      <c r="BH34" s="84">
        <v>0.12165397168583478</v>
      </c>
      <c r="BI34" s="84">
        <v>0.11921027141571017</v>
      </c>
      <c r="BJ34" s="84">
        <v>0.1179696849877306</v>
      </c>
      <c r="BK34" s="84">
        <v>0.11692593308126698</v>
      </c>
      <c r="BL34" s="84">
        <v>0.11762082111905803</v>
      </c>
      <c r="BM34" s="84">
        <v>0.12609424299498476</v>
      </c>
      <c r="BN34" s="84">
        <v>0.12628209117564168</v>
      </c>
      <c r="BO34" s="84">
        <v>0.12941291295051804</v>
      </c>
      <c r="BP34" s="84">
        <v>0.12925068606754864</v>
      </c>
      <c r="BQ34" s="84">
        <v>0.12704914702809889</v>
      </c>
      <c r="BR34" s="84">
        <v>0.1252697860795127</v>
      </c>
      <c r="BS34" s="84">
        <v>0.12463092307768957</v>
      </c>
      <c r="BT34" s="84">
        <v>0.12134896060477304</v>
      </c>
      <c r="BU34" s="84">
        <v>0.11859131022612446</v>
      </c>
      <c r="BV34" s="84">
        <v>0.11955796975573119</v>
      </c>
      <c r="BW34" s="84">
        <v>0.11861305458565634</v>
      </c>
      <c r="BX34" s="84">
        <v>0.11724654872498345</v>
      </c>
      <c r="BY34" s="84">
        <v>0.11729300437486279</v>
      </c>
      <c r="BZ34" s="85">
        <v>0.11668790159299711</v>
      </c>
    </row>
    <row r="35" spans="1:78" x14ac:dyDescent="0.2">
      <c r="A35" s="56"/>
      <c r="B35" s="62" t="s">
        <v>100</v>
      </c>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84">
        <v>0.1117892999402313</v>
      </c>
      <c r="AI35" s="84">
        <v>0.10811497513076282</v>
      </c>
      <c r="AJ35" s="84">
        <v>0.10732705465040367</v>
      </c>
      <c r="AK35" s="84">
        <v>0.11309236326042187</v>
      </c>
      <c r="AL35" s="84">
        <v>0.11466178224121291</v>
      </c>
      <c r="AM35" s="84">
        <v>0.1146992820324336</v>
      </c>
      <c r="AN35" s="84">
        <v>0.11361064870450795</v>
      </c>
      <c r="AO35" s="84">
        <v>0.11879087977495366</v>
      </c>
      <c r="AP35" s="84">
        <v>0.12232891888942979</v>
      </c>
      <c r="AQ35" s="84">
        <v>0.12162215874097963</v>
      </c>
      <c r="AR35" s="84">
        <v>0.12308509866794105</v>
      </c>
      <c r="AS35" s="84">
        <v>0.12039544849565699</v>
      </c>
      <c r="AT35" s="84">
        <v>0.12286445364071262</v>
      </c>
      <c r="AU35" s="84">
        <v>0.12560968038824671</v>
      </c>
      <c r="AV35" s="84">
        <v>0.12619001185302139</v>
      </c>
      <c r="AW35" s="84">
        <v>0.12948578451086959</v>
      </c>
      <c r="AX35" s="84">
        <v>0.12823784080847353</v>
      </c>
      <c r="AY35" s="84">
        <v>0.12839518043154408</v>
      </c>
      <c r="AZ35" s="84">
        <v>0.1338113690062411</v>
      </c>
      <c r="BA35" s="84">
        <v>0.13593251994967923</v>
      </c>
      <c r="BB35" s="84">
        <v>0.13831671953164201</v>
      </c>
      <c r="BC35" s="84">
        <v>0.14214670480077723</v>
      </c>
      <c r="BD35" s="84">
        <v>0.14089591738184995</v>
      </c>
      <c r="BE35" s="84">
        <v>0.14211776645585181</v>
      </c>
      <c r="BF35" s="84">
        <v>0.13920108851941532</v>
      </c>
      <c r="BG35" s="84">
        <v>0.13426855231254189</v>
      </c>
      <c r="BH35" s="84">
        <v>0.13323846820859375</v>
      </c>
      <c r="BI35" s="84">
        <v>0.13381068454262157</v>
      </c>
      <c r="BJ35" s="84">
        <v>0.13194316143454338</v>
      </c>
      <c r="BK35" s="84">
        <v>0.13304609427589104</v>
      </c>
      <c r="BL35" s="84">
        <v>0.13256933562576567</v>
      </c>
      <c r="BM35" s="84">
        <v>0.13506187226618621</v>
      </c>
      <c r="BN35" s="84">
        <v>0.13600364030258821</v>
      </c>
      <c r="BO35" s="84">
        <v>0.14137921617390839</v>
      </c>
      <c r="BP35" s="84">
        <v>0.14643748408310486</v>
      </c>
      <c r="BQ35" s="84">
        <v>0.15002389241441658</v>
      </c>
      <c r="BR35" s="84">
        <v>0.15107071894765564</v>
      </c>
      <c r="BS35" s="84">
        <v>0.15294027166062982</v>
      </c>
      <c r="BT35" s="84">
        <v>0.15196200950323721</v>
      </c>
      <c r="BU35" s="84">
        <v>0.14960665134582402</v>
      </c>
      <c r="BV35" s="84">
        <v>0.14987119694781903</v>
      </c>
      <c r="BW35" s="84">
        <v>0.14897259924664952</v>
      </c>
      <c r="BX35" s="84">
        <v>0.14727706488072481</v>
      </c>
      <c r="BY35" s="84">
        <v>0.14930929393563411</v>
      </c>
      <c r="BZ35" s="85">
        <v>0.15215430726636964</v>
      </c>
    </row>
    <row r="36" spans="1:78" s="89" customFormat="1" ht="15.75" x14ac:dyDescent="0.25">
      <c r="A36" s="109"/>
      <c r="B36" s="58" t="s">
        <v>93</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106">
        <f t="shared" ref="AH36:BW36" si="3">SUM(AH34:AH35)</f>
        <v>0.19004065040650406</v>
      </c>
      <c r="AI36" s="106">
        <f t="shared" si="3"/>
        <v>0.18825850711198761</v>
      </c>
      <c r="AJ36" s="106">
        <f t="shared" si="3"/>
        <v>0.18841516242340783</v>
      </c>
      <c r="AK36" s="106">
        <f t="shared" si="3"/>
        <v>0.2052663982396179</v>
      </c>
      <c r="AL36" s="106">
        <f t="shared" si="3"/>
        <v>0.21183706611686953</v>
      </c>
      <c r="AM36" s="106">
        <f t="shared" si="3"/>
        <v>0.21827963157311503</v>
      </c>
      <c r="AN36" s="106">
        <f t="shared" si="3"/>
        <v>0.22037695594662632</v>
      </c>
      <c r="AO36" s="106">
        <f t="shared" si="3"/>
        <v>0.22982500394135263</v>
      </c>
      <c r="AP36" s="106">
        <f t="shared" si="3"/>
        <v>0.2364635155129125</v>
      </c>
      <c r="AQ36" s="106">
        <f t="shared" si="3"/>
        <v>0.23105645144246018</v>
      </c>
      <c r="AR36" s="106">
        <f t="shared" si="3"/>
        <v>0.22698708202094042</v>
      </c>
      <c r="AS36" s="106">
        <f t="shared" si="3"/>
        <v>0.2161891901612123</v>
      </c>
      <c r="AT36" s="106">
        <f t="shared" si="3"/>
        <v>0.22235442044982134</v>
      </c>
      <c r="AU36" s="106">
        <f t="shared" si="3"/>
        <v>0.23890083736345552</v>
      </c>
      <c r="AV36" s="106">
        <f t="shared" si="3"/>
        <v>0.25034701955693633</v>
      </c>
      <c r="AW36" s="106">
        <f t="shared" si="3"/>
        <v>0.26237457805399333</v>
      </c>
      <c r="AX36" s="106">
        <f t="shared" si="3"/>
        <v>0.26010255358458162</v>
      </c>
      <c r="AY36" s="106">
        <f t="shared" si="3"/>
        <v>0.26074767705421653</v>
      </c>
      <c r="AZ36" s="106">
        <f t="shared" si="3"/>
        <v>0.26748169220236839</v>
      </c>
      <c r="BA36" s="106">
        <f t="shared" si="3"/>
        <v>0.26362294282148868</v>
      </c>
      <c r="BB36" s="106">
        <f t="shared" si="3"/>
        <v>0.26284465441600557</v>
      </c>
      <c r="BC36" s="106">
        <f t="shared" si="3"/>
        <v>0.26608055307995515</v>
      </c>
      <c r="BD36" s="106">
        <f t="shared" si="3"/>
        <v>0.26404042876414835</v>
      </c>
      <c r="BE36" s="106">
        <f t="shared" si="3"/>
        <v>0.26318840057552667</v>
      </c>
      <c r="BF36" s="106">
        <f t="shared" si="3"/>
        <v>0.25760165678037567</v>
      </c>
      <c r="BG36" s="106">
        <f t="shared" si="3"/>
        <v>0.25961467818445494</v>
      </c>
      <c r="BH36" s="106">
        <f t="shared" si="3"/>
        <v>0.25489243989442856</v>
      </c>
      <c r="BI36" s="106">
        <f t="shared" si="3"/>
        <v>0.25302095595833174</v>
      </c>
      <c r="BJ36" s="106">
        <f t="shared" si="3"/>
        <v>0.24991284642227396</v>
      </c>
      <c r="BK36" s="106">
        <f t="shared" si="3"/>
        <v>0.24997202735715801</v>
      </c>
      <c r="BL36" s="106">
        <f t="shared" si="3"/>
        <v>0.2501901567448237</v>
      </c>
      <c r="BM36" s="106">
        <f t="shared" si="3"/>
        <v>0.261156115261171</v>
      </c>
      <c r="BN36" s="106">
        <f t="shared" si="3"/>
        <v>0.26228573147822987</v>
      </c>
      <c r="BO36" s="106">
        <f t="shared" si="3"/>
        <v>0.27079212912442641</v>
      </c>
      <c r="BP36" s="106">
        <f t="shared" si="3"/>
        <v>0.2756881701506535</v>
      </c>
      <c r="BQ36" s="106">
        <f t="shared" si="3"/>
        <v>0.27707303944251549</v>
      </c>
      <c r="BR36" s="106">
        <f t="shared" si="3"/>
        <v>0.27634050502716834</v>
      </c>
      <c r="BS36" s="106">
        <f t="shared" si="3"/>
        <v>0.27757119473831937</v>
      </c>
      <c r="BT36" s="106">
        <f t="shared" si="3"/>
        <v>0.27331097010801025</v>
      </c>
      <c r="BU36" s="106">
        <f t="shared" si="3"/>
        <v>0.26819796157194847</v>
      </c>
      <c r="BV36" s="106">
        <f t="shared" si="3"/>
        <v>0.26942916670355022</v>
      </c>
      <c r="BW36" s="106">
        <f t="shared" si="3"/>
        <v>0.26758565383230587</v>
      </c>
      <c r="BX36" s="106">
        <f>SUM(BX34:BX35)</f>
        <v>0.26452361360570825</v>
      </c>
      <c r="BY36" s="106">
        <f>SUM(BY34:BY35)</f>
        <v>0.26660229831049687</v>
      </c>
      <c r="BZ36" s="107">
        <f>SUM(BZ34:BZ35)</f>
        <v>0.26884220885936672</v>
      </c>
    </row>
    <row r="37" spans="1:78" s="89" customFormat="1" ht="15.75" x14ac:dyDescent="0.25">
      <c r="A37" s="109"/>
      <c r="B37" s="62" t="s">
        <v>101</v>
      </c>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84">
        <v>1.7902029906252781E-2</v>
      </c>
      <c r="AI37" s="84">
        <v>1.5936731351008284E-2</v>
      </c>
      <c r="AJ37" s="84">
        <v>1.7844536714866393E-2</v>
      </c>
      <c r="AK37" s="84">
        <v>2.5784485587413551E-2</v>
      </c>
      <c r="AL37" s="84">
        <v>3.4906162853259468E-2</v>
      </c>
      <c r="AM37" s="84">
        <v>3.9828895557659595E-2</v>
      </c>
      <c r="AN37" s="84">
        <v>4.2328252070224691E-2</v>
      </c>
      <c r="AO37" s="84">
        <v>4.6141271101180915E-2</v>
      </c>
      <c r="AP37" s="84">
        <v>4.7451518343076517E-2</v>
      </c>
      <c r="AQ37" s="84">
        <v>4.4365267142639032E-2</v>
      </c>
      <c r="AR37" s="84">
        <v>4.0143338414442613E-2</v>
      </c>
      <c r="AS37" s="84">
        <v>3.7045120815654385E-2</v>
      </c>
      <c r="AT37" s="84">
        <v>4.0972988021120794E-2</v>
      </c>
      <c r="AU37" s="84">
        <v>4.9871381257686413E-2</v>
      </c>
      <c r="AV37" s="84">
        <v>5.9140315719513656E-2</v>
      </c>
      <c r="AW37" s="84">
        <v>6.4676043437158881E-2</v>
      </c>
      <c r="AX37" s="84">
        <v>6.5915387640061482E-2</v>
      </c>
      <c r="AY37" s="84">
        <v>6.6966315629224088E-2</v>
      </c>
      <c r="AZ37" s="84">
        <v>6.7213031735810461E-2</v>
      </c>
      <c r="BA37" s="84">
        <v>6.2795106260617628E-2</v>
      </c>
      <c r="BB37" s="84">
        <v>5.978634449313211E-2</v>
      </c>
      <c r="BC37" s="84">
        <v>5.8197241161721439E-2</v>
      </c>
      <c r="BD37" s="84">
        <v>5.8967346634616988E-2</v>
      </c>
      <c r="BE37" s="84">
        <v>5.9200705412375654E-2</v>
      </c>
      <c r="BF37" s="84">
        <v>5.9495666643256881E-2</v>
      </c>
      <c r="BG37" s="84">
        <v>6.9616214353343239E-2</v>
      </c>
      <c r="BH37" s="84">
        <v>6.911907964701762E-2</v>
      </c>
      <c r="BI37" s="84">
        <v>6.7828754981905659E-2</v>
      </c>
      <c r="BJ37" s="84">
        <v>6.7876909893279255E-2</v>
      </c>
      <c r="BK37" s="84">
        <v>6.7617889882388205E-2</v>
      </c>
      <c r="BL37" s="84">
        <v>6.9156403110380044E-2</v>
      </c>
      <c r="BM37" s="84">
        <v>7.7069345899090438E-2</v>
      </c>
      <c r="BN37" s="84">
        <v>7.8355901659651339E-2</v>
      </c>
      <c r="BO37" s="84">
        <v>8.1851799442930653E-2</v>
      </c>
      <c r="BP37" s="84">
        <v>8.2826052497249905E-2</v>
      </c>
      <c r="BQ37" s="84">
        <v>8.2558508200581665E-2</v>
      </c>
      <c r="BR37" s="84">
        <v>8.090093395197101E-2</v>
      </c>
      <c r="BS37" s="84">
        <v>7.9364955953326016E-2</v>
      </c>
      <c r="BT37" s="84">
        <v>7.6536429175759604E-2</v>
      </c>
      <c r="BU37" s="84">
        <v>7.3696988772163782E-2</v>
      </c>
      <c r="BV37" s="84">
        <v>7.3242480081236516E-2</v>
      </c>
      <c r="BW37" s="84">
        <v>7.1202447872172198E-2</v>
      </c>
      <c r="BX37" s="84">
        <v>6.9497894227617069E-2</v>
      </c>
      <c r="BY37" s="84">
        <v>6.928045051741219E-2</v>
      </c>
      <c r="BZ37" s="85">
        <v>6.8402594794569602E-2</v>
      </c>
    </row>
    <row r="38" spans="1:78" x14ac:dyDescent="0.2">
      <c r="A38" s="56"/>
      <c r="B38" s="98" t="s">
        <v>102</v>
      </c>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84">
        <v>3.9082889666308216E-3</v>
      </c>
      <c r="AI38" s="84">
        <v>3.451941174002434E-3</v>
      </c>
      <c r="AJ38" s="84">
        <v>3.8166288636362119E-3</v>
      </c>
      <c r="AK38" s="84">
        <v>4.918804957316978E-3</v>
      </c>
      <c r="AL38" s="84">
        <v>5.9978719303386344E-3</v>
      </c>
      <c r="AM38" s="84">
        <v>6.5573894980085912E-3</v>
      </c>
      <c r="AN38" s="84">
        <v>6.9903298227380513E-3</v>
      </c>
      <c r="AO38" s="84">
        <v>7.6031303841171405E-3</v>
      </c>
      <c r="AP38" s="84">
        <v>7.8829781713295084E-3</v>
      </c>
      <c r="AQ38" s="84">
        <v>7.7723694018810097E-3</v>
      </c>
      <c r="AR38" s="84">
        <v>8.763166657307626E-3</v>
      </c>
      <c r="AS38" s="84">
        <v>8.4984306987399751E-3</v>
      </c>
      <c r="AT38" s="84">
        <v>8.9149273179225819E-3</v>
      </c>
      <c r="AU38" s="84">
        <v>1.0389032374914235E-2</v>
      </c>
      <c r="AV38" s="84">
        <v>1.2507124851529352E-2</v>
      </c>
      <c r="AW38" s="84">
        <v>1.3916019551893215E-2</v>
      </c>
      <c r="AX38" s="84">
        <v>1.3873474946068658E-2</v>
      </c>
      <c r="AY38" s="84">
        <v>1.409845899524737E-2</v>
      </c>
      <c r="AZ38" s="84">
        <v>1.4726353322528364E-2</v>
      </c>
      <c r="BA38" s="84">
        <v>1.4563031539777331E-2</v>
      </c>
      <c r="BB38" s="84">
        <v>1.4414753773298806E-2</v>
      </c>
      <c r="BC38" s="84">
        <v>1.5900769718627798E-2</v>
      </c>
      <c r="BD38" s="84">
        <v>1.9968122847007885E-2</v>
      </c>
      <c r="BE38" s="84">
        <v>2.243652221228154E-2</v>
      </c>
      <c r="BF38" s="84">
        <v>2.3621639920785954E-2</v>
      </c>
      <c r="BG38" s="84">
        <v>3.5525567990429816E-2</v>
      </c>
      <c r="BH38" s="84">
        <v>3.6273906681138147E-2</v>
      </c>
      <c r="BI38" s="84">
        <v>3.5262957044980156E-2</v>
      </c>
      <c r="BJ38" s="84">
        <v>3.5141324048329155E-2</v>
      </c>
      <c r="BK38" s="84">
        <v>3.4768872130410647E-2</v>
      </c>
      <c r="BL38" s="84">
        <v>3.7378072425579494E-2</v>
      </c>
      <c r="BM38" s="84">
        <v>3.9631333682345164E-2</v>
      </c>
      <c r="BN38" s="84">
        <v>3.9778571370956563E-2</v>
      </c>
      <c r="BO38" s="84">
        <v>4.0764622719868325E-2</v>
      </c>
      <c r="BP38" s="84">
        <v>3.9808748278306813E-2</v>
      </c>
      <c r="BQ38" s="84">
        <v>3.9285781447080274E-2</v>
      </c>
      <c r="BR38" s="84">
        <v>3.8321061695770618E-2</v>
      </c>
      <c r="BS38" s="84">
        <v>3.6444246391446271E-2</v>
      </c>
      <c r="BT38" s="84">
        <v>3.4298762695888392E-2</v>
      </c>
      <c r="BU38" s="84">
        <v>3.1684354559599358E-2</v>
      </c>
      <c r="BV38" s="84">
        <v>3.1762856516316863E-2</v>
      </c>
      <c r="BW38" s="84">
        <v>3.0545385069235469E-2</v>
      </c>
      <c r="BX38" s="84">
        <v>3.0173708301983192E-2</v>
      </c>
      <c r="BY38" s="84">
        <v>2.9872429060353707E-2</v>
      </c>
      <c r="BZ38" s="85">
        <v>2.9360857812109259E-2</v>
      </c>
    </row>
    <row r="39" spans="1:78" ht="15.75" thickBot="1" x14ac:dyDescent="0.25">
      <c r="A39" s="110"/>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108"/>
    </row>
  </sheetData>
  <conditionalFormatting sqref="AH5:BV5">
    <cfRule type="cellIs" dxfId="4" priority="3" stopIfTrue="1" operator="equal">
      <formula>FALSE</formula>
    </cfRule>
  </conditionalFormatting>
  <conditionalFormatting sqref="BW5">
    <cfRule type="cellIs" dxfId="3" priority="2" stopIfTrue="1" operator="equal">
      <formula>FALSE</formula>
    </cfRule>
  </conditionalFormatting>
  <conditionalFormatting sqref="BX5:BZ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3"/>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10.7109375" defaultRowHeight="15" x14ac:dyDescent="0.2"/>
  <cols>
    <col min="1" max="1" width="23.140625" style="45" bestFit="1" customWidth="1"/>
    <col min="2" max="2" width="75.7109375" style="45" customWidth="1"/>
    <col min="3" max="3" width="25.7109375" style="45" customWidth="1"/>
    <col min="4" max="78" width="12.7109375" style="45" customWidth="1"/>
    <col min="79" max="16384" width="10.7109375" style="45"/>
  </cols>
  <sheetData>
    <row r="1" spans="1:78" s="40" customFormat="1" ht="25.15" customHeight="1" thickBot="1" x14ac:dyDescent="0.25">
      <c r="A1" s="37" t="s">
        <v>40</v>
      </c>
      <c r="B1" s="38" t="s">
        <v>76</v>
      </c>
      <c r="C1" s="9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row>
    <row r="2" spans="1:78" ht="32.25" customHeight="1" x14ac:dyDescent="0.25">
      <c r="A2" s="41" t="s">
        <v>587</v>
      </c>
      <c r="B2" s="17" t="s">
        <v>107</v>
      </c>
      <c r="C2" s="11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50" customFormat="1" ht="15.75" x14ac:dyDescent="0.25">
      <c r="A3" s="46">
        <v>2017</v>
      </c>
      <c r="B3" s="20" t="s">
        <v>108</v>
      </c>
      <c r="C3" s="22"/>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3"/>
      <c r="B4" s="93"/>
      <c r="C4" s="113"/>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5"/>
      <c r="BU4" s="115"/>
      <c r="BV4" s="115"/>
      <c r="BW4" s="115"/>
      <c r="BX4" s="115"/>
      <c r="BY4" s="115"/>
      <c r="BZ4" s="116"/>
    </row>
    <row r="5" spans="1:78" ht="40.15" customHeight="1" x14ac:dyDescent="0.25">
      <c r="B5" s="117" t="s">
        <v>109</v>
      </c>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9"/>
      <c r="BW5" s="119"/>
      <c r="BX5" s="65"/>
      <c r="BY5" s="65"/>
      <c r="BZ5" s="66"/>
    </row>
    <row r="6" spans="1:78" x14ac:dyDescent="0.2">
      <c r="B6" s="120" t="s">
        <v>110</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f>'Table 2a'!AH16/1000</f>
        <v>2.1402302398240955</v>
      </c>
      <c r="AI6" s="118">
        <f>'Table 2a'!AI16/1000</f>
        <v>3.1954036116683207</v>
      </c>
      <c r="AJ6" s="118">
        <f>'Table 2a'!AJ16/1000</f>
        <v>3.4816023161308887</v>
      </c>
      <c r="AK6" s="118">
        <f>'Table 2a'!AK16/1000</f>
        <v>4.1149635010235581</v>
      </c>
      <c r="AL6" s="118">
        <f>'Table 2a'!AL16/1000</f>
        <v>4.6340142418760122</v>
      </c>
      <c r="AM6" s="118">
        <f>'Table 2a'!AM16/1000</f>
        <v>5.1280436409009997</v>
      </c>
      <c r="AN6" s="118">
        <f>'Table 2a'!AN16/1000</f>
        <v>5.5735994938701277</v>
      </c>
      <c r="AO6" s="118">
        <f>'Table 2a'!AO16/1000</f>
        <v>5.9417182276070992</v>
      </c>
      <c r="AP6" s="118">
        <f>'Table 2a'!AP16/1000</f>
        <v>6.0998808325284717</v>
      </c>
      <c r="AQ6" s="118">
        <f>'Table 2a'!AQ16/1000</f>
        <v>6.2654553240804169</v>
      </c>
      <c r="AR6" s="118">
        <f>'Table 2a'!AR16/1000</f>
        <v>6.3518234230750714</v>
      </c>
      <c r="AS6" s="118">
        <f>'Table 2a'!AS16/1000</f>
        <v>6.5317307903545769</v>
      </c>
      <c r="AT6" s="118">
        <f>'Table 2a'!AT16/1000</f>
        <v>6.8645773705436106</v>
      </c>
      <c r="AU6" s="118">
        <f>'Table 2a'!AU16/1000</f>
        <v>8.0810507873405797</v>
      </c>
      <c r="AV6" s="118">
        <f>'Table 2a'!AV16/1000</f>
        <v>9.2941511629693743</v>
      </c>
      <c r="AW6" s="118">
        <f>'Table 2a'!AW16/1000</f>
        <v>10.170602145994048</v>
      </c>
      <c r="AX6" s="118">
        <f>'Table 2a'!AX16/1000</f>
        <v>10.304518169157031</v>
      </c>
      <c r="AY6" s="118">
        <f>'Table 2a'!AY16/1000</f>
        <v>10.698025342314521</v>
      </c>
      <c r="AZ6" s="118">
        <f>'Table 2a'!AZ16/1000</f>
        <v>11.060411199032972</v>
      </c>
      <c r="BA6" s="118">
        <f>'Table 2a'!BA16/1000</f>
        <v>11.191470568894628</v>
      </c>
      <c r="BB6" s="118">
        <f>'Table 2a'!BB16/1000</f>
        <v>11.462957930880082</v>
      </c>
      <c r="BC6" s="118">
        <f>'Table 2a'!BC16/1000</f>
        <v>12.482486571392403</v>
      </c>
      <c r="BD6" s="118">
        <f>'Table 2a'!BD16/1000</f>
        <v>12.579086615294388</v>
      </c>
      <c r="BE6" s="118">
        <f>'Table 2a'!BE16/1000</f>
        <v>13.085635952638949</v>
      </c>
      <c r="BF6" s="118">
        <f>'Table 2a'!BF16/1000</f>
        <v>13.653943174531621</v>
      </c>
      <c r="BG6" s="118">
        <f>'Table 2a'!BG16/1000</f>
        <v>4.8027443435502457</v>
      </c>
      <c r="BH6" s="118">
        <f>'Table 2a'!BH16/1000</f>
        <v>4.2634254214827294</v>
      </c>
      <c r="BI6" s="118">
        <f>'Table 2a'!BI16/1000</f>
        <v>3.4743883622779057</v>
      </c>
      <c r="BJ6" s="118">
        <f>'Table 2a'!BJ16/1000</f>
        <v>3.0353044847562924</v>
      </c>
      <c r="BK6" s="118">
        <f>'Table 2a'!BK16/1000</f>
        <v>2.7775366963541721</v>
      </c>
      <c r="BL6" s="118">
        <f>'Table 2a'!BL16/1000</f>
        <v>2.5616293883814527</v>
      </c>
      <c r="BM6" s="118">
        <f>'Table 2a'!BM16/1000</f>
        <v>2.0693648479653115</v>
      </c>
      <c r="BN6" s="118">
        <f>'Table 2a'!BN16/1000</f>
        <v>1.8535156563857014</v>
      </c>
      <c r="BO6" s="118">
        <f>'Table 2a'!BO16/1000</f>
        <v>1.7657742885330194</v>
      </c>
      <c r="BP6" s="118">
        <f>'Table 2a'!BP16/1000</f>
        <v>1.6829105468621641</v>
      </c>
      <c r="BQ6" s="118">
        <f>'Table 2a'!BQ16/1000</f>
        <v>1.6355663497088375</v>
      </c>
      <c r="BR6" s="118">
        <f>'Table 2a'!BR16/1000</f>
        <v>1.8368957664640082</v>
      </c>
      <c r="BS6" s="118">
        <f>'Table 2a'!BS16/1000</f>
        <v>1.9153138924102122</v>
      </c>
      <c r="BT6" s="118">
        <f>'Table 2a'!BT16/1000</f>
        <v>1.9568631804507295</v>
      </c>
      <c r="BU6" s="118">
        <f>'Table 2a'!BU16/1000</f>
        <v>2.0197416891201545</v>
      </c>
      <c r="BV6" s="118">
        <f>'Table 2a'!BV16/1000</f>
        <v>2.1658371631408286</v>
      </c>
      <c r="BW6" s="118">
        <f>'Table 2a'!BW16/1000</f>
        <v>2.3072908840330162</v>
      </c>
      <c r="BX6" s="59">
        <f>'Table 2a'!BX16/1000</f>
        <v>2.4420066208435052</v>
      </c>
      <c r="BY6" s="59">
        <f>'Table 2a'!BY16/1000</f>
        <v>2.6174643620786298</v>
      </c>
      <c r="BZ6" s="63">
        <f>'Table 2a'!BZ16/1000</f>
        <v>2.8669439908719623</v>
      </c>
    </row>
    <row r="7" spans="1:78" x14ac:dyDescent="0.2">
      <c r="B7" s="120" t="s">
        <v>111</v>
      </c>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8">
        <f>'Table 2a'!AH77/1000</f>
        <v>4.3901629877503892</v>
      </c>
      <c r="AI7" s="118">
        <f>'Table 2a'!AI77/1000</f>
        <v>4.8128508610114782</v>
      </c>
      <c r="AJ7" s="118">
        <f>'Table 2a'!AJ77/1000</f>
        <v>6.2823050726326253</v>
      </c>
      <c r="AK7" s="118">
        <f>'Table 2a'!AK77/1000</f>
        <v>8.3178593417309337</v>
      </c>
      <c r="AL7" s="118">
        <f>'Table 2a'!AL77/1000</f>
        <v>9.8498748232840523</v>
      </c>
      <c r="AM7" s="118">
        <f>'Table 2a'!AM77/1000</f>
        <v>11.572896942930397</v>
      </c>
      <c r="AN7" s="118">
        <f>'Table 2a'!AN77/1000</f>
        <v>12.826570114134206</v>
      </c>
      <c r="AO7" s="118">
        <f>'Table 2a'!AO77/1000</f>
        <v>14.042834071766636</v>
      </c>
      <c r="AP7" s="118">
        <f>'Table 2a'!AP77/1000</f>
        <v>15.33683630786763</v>
      </c>
      <c r="AQ7" s="118">
        <f>'Table 2a'!AQ77/1000</f>
        <v>15.577510236185928</v>
      </c>
      <c r="AR7" s="118">
        <f>'Table 2a'!AR77/1000</f>
        <v>14.909193195627202</v>
      </c>
      <c r="AS7" s="118">
        <f>'Table 2a'!AS77/1000</f>
        <v>15.345773833544426</v>
      </c>
      <c r="AT7" s="118">
        <f>'Table 2a'!AT77/1000</f>
        <v>17.876825969730529</v>
      </c>
      <c r="AU7" s="118">
        <f>'Table 2a'!AU77/1000</f>
        <v>22.691039056134109</v>
      </c>
      <c r="AV7" s="118">
        <f>'Table 2a'!AV77/1000</f>
        <v>27.212284889007034</v>
      </c>
      <c r="AW7" s="118">
        <f>'Table 2a'!AW77/1000</f>
        <v>30.556640477738103</v>
      </c>
      <c r="AX7" s="118">
        <f>'Table 2a'!AX77/1000</f>
        <v>31.780763659426519</v>
      </c>
      <c r="AY7" s="118">
        <f>'Table 2a'!AY77/1000</f>
        <v>33.498155150357007</v>
      </c>
      <c r="AZ7" s="118">
        <f>'Table 2a'!AZ77/1000</f>
        <v>34.23901106225253</v>
      </c>
      <c r="BA7" s="118">
        <f>'Table 2a'!BA77/1000</f>
        <v>33.406156559343721</v>
      </c>
      <c r="BB7" s="118">
        <f>'Table 2a'!BB77/1000</f>
        <v>33.313239089650168</v>
      </c>
      <c r="BC7" s="118">
        <f>'Table 2a'!BC77/1000</f>
        <v>32.657783608021326</v>
      </c>
      <c r="BD7" s="118">
        <f>'Table 2a'!BD77/1000</f>
        <v>31.72597693305347</v>
      </c>
      <c r="BE7" s="118">
        <f>'Table 2a'!BE77/1000</f>
        <v>32.382208129032158</v>
      </c>
      <c r="BF7" s="118">
        <f>'Table 2a'!BF77/1000</f>
        <v>33.317310238163259</v>
      </c>
      <c r="BG7" s="118">
        <f>'Table 2a'!BG77/1000</f>
        <v>34.628061685856949</v>
      </c>
      <c r="BH7" s="118">
        <f>'Table 2a'!BH77/1000</f>
        <v>35.69931045079084</v>
      </c>
      <c r="BI7" s="118">
        <f>'Table 2a'!BI77/1000</f>
        <v>36.930522008288243</v>
      </c>
      <c r="BJ7" s="118">
        <f>'Table 2a'!BJ77/1000</f>
        <v>38.244559119927516</v>
      </c>
      <c r="BK7" s="118">
        <f>'Table 2a'!BK77/1000</f>
        <v>40.24340330059421</v>
      </c>
      <c r="BL7" s="118">
        <f>'Table 2a'!BL77/1000</f>
        <v>42.814148734302925</v>
      </c>
      <c r="BM7" s="118">
        <f>'Table 2a'!BM77/1000</f>
        <v>49.328831631441837</v>
      </c>
      <c r="BN7" s="118">
        <f>'Table 2a'!BN77/1000</f>
        <v>51.175874824025215</v>
      </c>
      <c r="BO7" s="118">
        <f>'Table 2a'!BO77/1000</f>
        <v>52.994211439042175</v>
      </c>
      <c r="BP7" s="118">
        <f>'Table 2a'!BP77/1000</f>
        <v>55.00337493246429</v>
      </c>
      <c r="BQ7" s="118">
        <f>'Table 2a'!BQ77/1000</f>
        <v>51.810043229267251</v>
      </c>
      <c r="BR7" s="118">
        <f>'Table 2a'!BR77/1000</f>
        <v>52.336540697534218</v>
      </c>
      <c r="BS7" s="118">
        <f>'Table 2a'!BS77/1000</f>
        <v>53.514241435137023</v>
      </c>
      <c r="BT7" s="118">
        <f>'Table 2a'!BT77/1000</f>
        <v>53.953166854495123</v>
      </c>
      <c r="BU7" s="118">
        <f>'Table 2a'!BU77/1000</f>
        <v>55.763091933546448</v>
      </c>
      <c r="BV7" s="118">
        <f>'Table 2a'!BV77/1000</f>
        <v>57.309118898047117</v>
      </c>
      <c r="BW7" s="118">
        <f>'Table 2a'!BW77/1000</f>
        <v>58.638201922118185</v>
      </c>
      <c r="BX7" s="59">
        <f>'Table 2a'!BX77/1000</f>
        <v>59.347339965853259</v>
      </c>
      <c r="BY7" s="59">
        <f>'Table 2a'!BY77/1000</f>
        <v>61.038439285754563</v>
      </c>
      <c r="BZ7" s="63">
        <f>'Table 2a'!BZ77/1000</f>
        <v>62.518725778988653</v>
      </c>
    </row>
    <row r="8" spans="1:78" x14ac:dyDescent="0.2">
      <c r="B8" s="120" t="s">
        <v>100</v>
      </c>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8">
        <f>'Table 2a'!AH126/1000</f>
        <v>9.3426067724255155</v>
      </c>
      <c r="AI8" s="118">
        <f>'Table 2a'!AI126/1000</f>
        <v>10.7688055273202</v>
      </c>
      <c r="AJ8" s="118">
        <f>'Table 2a'!AJ126/1000</f>
        <v>12.894152611236493</v>
      </c>
      <c r="AK8" s="118">
        <f>'Table 2a'!AK126/1000</f>
        <v>15.265487157245504</v>
      </c>
      <c r="AL8" s="118">
        <f>'Table 2a'!AL126/1000</f>
        <v>17.144170934839934</v>
      </c>
      <c r="AM8" s="118">
        <f>'Table 2a'!AM126/1000</f>
        <v>18.631119416168602</v>
      </c>
      <c r="AN8" s="118">
        <f>'Table 2a'!AN126/1000</f>
        <v>19.850890391995662</v>
      </c>
      <c r="AO8" s="118">
        <f>'Table 2a'!AO126/1000</f>
        <v>21.783507700626259</v>
      </c>
      <c r="AP8" s="118">
        <f>'Table 2a'!AP126/1000</f>
        <v>23.480940859603898</v>
      </c>
      <c r="AQ8" s="118">
        <f>'Table 2a'!AQ126/1000</f>
        <v>24.857778439733668</v>
      </c>
      <c r="AR8" s="118">
        <f>'Table 2a'!AR126/1000</f>
        <v>26.056733891297718</v>
      </c>
      <c r="AS8" s="118">
        <f>'Table 2a'!AS126/1000</f>
        <v>28.436744857101015</v>
      </c>
      <c r="AT8" s="118">
        <f>'Table 2a'!AT126/1000</f>
        <v>31.737396375410903</v>
      </c>
      <c r="AU8" s="118">
        <f>'Table 2a'!AU126/1000</f>
        <v>35.530798624968625</v>
      </c>
      <c r="AV8" s="118">
        <f>'Table 2a'!AV126/1000</f>
        <v>38.751015948023621</v>
      </c>
      <c r="AW8" s="118">
        <f>'Table 2a'!AW126/1000</f>
        <v>41.710323376267837</v>
      </c>
      <c r="AX8" s="118">
        <f>'Table 2a'!AX126/1000</f>
        <v>42.777385385416402</v>
      </c>
      <c r="AY8" s="118">
        <f>'Table 2a'!AY126/1000</f>
        <v>44.514638660369798</v>
      </c>
      <c r="AZ8" s="118">
        <f>'Table 2a'!AZ126/1000</f>
        <v>46.918527495714486</v>
      </c>
      <c r="BA8" s="118">
        <f>'Table 2a'!BA126/1000</f>
        <v>48.749766628761677</v>
      </c>
      <c r="BB8" s="118">
        <f>'Table 2a'!BB126/1000</f>
        <v>50.789120539508168</v>
      </c>
      <c r="BC8" s="118">
        <f>'Table 2a'!BC126/1000</f>
        <v>53.90831506305399</v>
      </c>
      <c r="BD8" s="118">
        <f>'Table 2a'!BD126/1000</f>
        <v>57.068777236767062</v>
      </c>
      <c r="BE8" s="118">
        <f>'Table 2a'!BE126/1000</f>
        <v>61.23818881098439</v>
      </c>
      <c r="BF8" s="118">
        <f>'Table 2a'!BF126/1000</f>
        <v>63.330305663652602</v>
      </c>
      <c r="BG8" s="118">
        <f>'Table 2a'!BG126/1000</f>
        <v>66.359817055609824</v>
      </c>
      <c r="BH8" s="118">
        <f>'Table 2a'!BH126/1000</f>
        <v>71.129788265206841</v>
      </c>
      <c r="BI8" s="118">
        <f>'Table 2a'!BI126/1000</f>
        <v>75.398089176207534</v>
      </c>
      <c r="BJ8" s="118">
        <f>'Table 2a'!BJ126/1000</f>
        <v>77.934032948756567</v>
      </c>
      <c r="BK8" s="118">
        <f>'Table 2a'!BK126/1000</f>
        <v>83.221265865909004</v>
      </c>
      <c r="BL8" s="118">
        <f>'Table 2a'!BL126/1000</f>
        <v>90.381387301769209</v>
      </c>
      <c r="BM8" s="118">
        <f>'Table 2a'!BM126/1000</f>
        <v>96.605813211114963</v>
      </c>
      <c r="BN8" s="118">
        <f>'Table 2a'!BN126/1000</f>
        <v>100.33216468939261</v>
      </c>
      <c r="BO8" s="118">
        <f>'Table 2a'!BO126/1000</f>
        <v>104.20046115099119</v>
      </c>
      <c r="BP8" s="118">
        <f>'Table 2a'!BP126/1000</f>
        <v>109.86639345323555</v>
      </c>
      <c r="BQ8" s="118">
        <f>'Table 2a'!BQ126/1000</f>
        <v>110.68657640979058</v>
      </c>
      <c r="BR8" s="118">
        <f>'Table 2a'!BR126/1000</f>
        <v>114.11378757387685</v>
      </c>
      <c r="BS8" s="118">
        <f>'Table 2a'!BS126/1000</f>
        <v>116.3741355666327</v>
      </c>
      <c r="BT8" s="118">
        <f>'Table 2a'!BT126/1000</f>
        <v>118.0014875202054</v>
      </c>
      <c r="BU8" s="118">
        <f>'Table 2a'!BU126/1000</f>
        <v>119.62753307914134</v>
      </c>
      <c r="BV8" s="118">
        <f>'Table 2a'!BV126/1000</f>
        <v>121.75861716194181</v>
      </c>
      <c r="BW8" s="118">
        <f>'Table 2a'!BW126/1000</f>
        <v>123.40910829616111</v>
      </c>
      <c r="BX8" s="59">
        <f>'Table 2a'!BX126/1000</f>
        <v>125.17635870351251</v>
      </c>
      <c r="BY8" s="59">
        <f>'Table 2a'!BY126/1000</f>
        <v>130.15422087261726</v>
      </c>
      <c r="BZ8" s="63">
        <f>'Table 2a'!BZ126/1000</f>
        <v>136.45663288054243</v>
      </c>
    </row>
    <row r="9" spans="1:78" ht="26.25" customHeight="1" x14ac:dyDescent="0.2">
      <c r="B9" s="120" t="s">
        <v>112</v>
      </c>
      <c r="D9" s="119">
        <f>'Table 1a'!D80/1000</f>
        <v>0.25080000000000002</v>
      </c>
      <c r="E9" s="119">
        <f>'Table 1a'!E80/1000</f>
        <v>0.35489999999999999</v>
      </c>
      <c r="F9" s="119">
        <f>'Table 1a'!F80/1000</f>
        <v>0.35589999999999999</v>
      </c>
      <c r="G9" s="119">
        <f>'Table 1a'!G80/1000</f>
        <v>0.37730000000000002</v>
      </c>
      <c r="H9" s="119">
        <f>'Table 1a'!H80/1000</f>
        <v>0.44950000000000001</v>
      </c>
      <c r="I9" s="119">
        <f>'Table 1a'!I80/1000</f>
        <v>0.47170000000000001</v>
      </c>
      <c r="J9" s="119">
        <f>'Table 1a'!J80/1000</f>
        <v>0.4803</v>
      </c>
      <c r="K9" s="119">
        <f>'Table 1a'!K80/1000</f>
        <v>0.58350000000000002</v>
      </c>
      <c r="L9" s="119">
        <f>'Table 1a'!L80/1000</f>
        <v>0.6036999999999999</v>
      </c>
      <c r="M9" s="119">
        <f>'Table 1a'!M80/1000</f>
        <v>0.66269999999999996</v>
      </c>
      <c r="N9" s="119">
        <f>'Table 1a'!N80/1000</f>
        <v>0.85780000000000001</v>
      </c>
      <c r="O9" s="119">
        <f>'Table 1a'!O80/1000</f>
        <v>0.89100000000000001</v>
      </c>
      <c r="P9" s="119">
        <f>'Table 1a'!P80/1000</f>
        <v>0.90760000000000007</v>
      </c>
      <c r="Q9" s="119">
        <f>'Table 1a'!Q80/1000</f>
        <v>1.0548</v>
      </c>
      <c r="R9" s="119">
        <f>'Table 1a'!R80/1000</f>
        <v>1.1171</v>
      </c>
      <c r="S9" s="119">
        <f>'Table 1a'!S80/1000</f>
        <v>1.3137999999999996</v>
      </c>
      <c r="T9" s="119">
        <f>'Table 1a'!T80/1000</f>
        <v>1.3685</v>
      </c>
      <c r="U9" s="119">
        <f>'Table 1a'!U80/1000</f>
        <v>1.6715</v>
      </c>
      <c r="V9" s="119">
        <f>'Table 1a'!V80/1000</f>
        <v>1.7526999999999999</v>
      </c>
      <c r="W9" s="119">
        <f>'Table 1a'!W80/1000</f>
        <v>1.9772000000000001</v>
      </c>
      <c r="X9" s="119">
        <f>'Table 1a'!X80/1000</f>
        <v>2.169</v>
      </c>
      <c r="Y9" s="119">
        <f>'Table 1a'!Y80/1000</f>
        <v>2.2987000000000002</v>
      </c>
      <c r="Z9" s="119">
        <f>'Table 1a'!Z80/1000</f>
        <v>2.5215999999999998</v>
      </c>
      <c r="AA9" s="119">
        <f>'Table 1a'!AA80/1000</f>
        <v>2.9506000000000001</v>
      </c>
      <c r="AB9" s="119">
        <f>'Table 1a'!AB80/1000</f>
        <v>3.3402999999999996</v>
      </c>
      <c r="AC9" s="119">
        <f>'Table 1a'!AC80/1000</f>
        <v>3.8525990000000001</v>
      </c>
      <c r="AD9" s="119">
        <f>'Table 1a'!AD80/1000</f>
        <v>4.9183270000000006</v>
      </c>
      <c r="AE9" s="119">
        <f>'Table 1a'!AE80/1000</f>
        <v>6.5839790000000002</v>
      </c>
      <c r="AF9" s="119">
        <f>'Table 1a'!AF80/1000</f>
        <v>7.8012960000000007</v>
      </c>
      <c r="AG9" s="119">
        <f>'Table 1a'!AG80/1000</f>
        <v>9.0823199999999993</v>
      </c>
      <c r="AH9" s="119">
        <f>'Table 1a'!AH80/1000</f>
        <v>10.46</v>
      </c>
      <c r="AI9" s="119">
        <f>'Table 1a'!AI80/1000</f>
        <v>11.936999999999999</v>
      </c>
      <c r="AJ9" s="119">
        <f>'Table 1a'!AJ80/1000</f>
        <v>14.529</v>
      </c>
      <c r="AK9" s="119">
        <f>'Table 1a'!AK80/1000</f>
        <v>16.863</v>
      </c>
      <c r="AL9" s="119">
        <f>'Table 1a'!AL80/1000</f>
        <v>18.21</v>
      </c>
      <c r="AM9" s="119">
        <f>'Table 1a'!AM80/1000</f>
        <v>19.797999999999998</v>
      </c>
      <c r="AN9" s="119">
        <f>'Table 1a'!AN80/1000</f>
        <v>20.863</v>
      </c>
      <c r="AO9" s="119">
        <f>'Table 1a'!AO80/1000</f>
        <v>22.448</v>
      </c>
      <c r="AP9" s="119">
        <f>'Table 1a'!AP80/1000</f>
        <v>24.257598000000002</v>
      </c>
      <c r="AQ9" s="119">
        <f>'Table 1a'!AQ80/1000</f>
        <v>25.406486000000001</v>
      </c>
      <c r="AR9" s="119">
        <f>'Table 1a'!AR80/1000</f>
        <v>26.034205999999998</v>
      </c>
      <c r="AS9" s="119">
        <f>'Table 1a'!AS80/1000</f>
        <v>27.702068000000004</v>
      </c>
      <c r="AT9" s="119">
        <f>'Table 1a'!AT80/1000</f>
        <v>30.508146</v>
      </c>
      <c r="AU9" s="119">
        <f>'Table 1a'!AU80/1000</f>
        <v>35.252113999999999</v>
      </c>
      <c r="AV9" s="119">
        <f>'Table 1a'!AV80/1000</f>
        <v>37.320296999999997</v>
      </c>
      <c r="AW9" s="119">
        <f>'Table 1a'!AW80/1000</f>
        <v>39.538795000000007</v>
      </c>
      <c r="AX9" s="119">
        <f>'Table 1a'!AX80/1000</f>
        <v>39.824572000000003</v>
      </c>
      <c r="AY9" s="119">
        <f>'Table 1a'!AY80/1000</f>
        <v>40.701778000000004</v>
      </c>
      <c r="AZ9" s="119">
        <f>'Table 1a'!AZ80/1000</f>
        <v>42.158667000000001</v>
      </c>
      <c r="BA9" s="119">
        <f>'Table 1a'!BA80/1000</f>
        <v>43.119707999999996</v>
      </c>
      <c r="BB9" s="119">
        <f>'Table 1a'!BB80/1000</f>
        <v>45.018209000000006</v>
      </c>
      <c r="BC9" s="119">
        <f>'Table 1a'!BC80/1000</f>
        <v>46.884318</v>
      </c>
      <c r="BD9" s="119">
        <f>'Table 1a'!BD80/1000</f>
        <v>47.796771</v>
      </c>
      <c r="BE9" s="119">
        <f>'Table 1a'!BE80/1000</f>
        <v>51.093595998929331</v>
      </c>
      <c r="BF9" s="119">
        <f>'Table 1a'!BF80/1000</f>
        <v>53.686528709614699</v>
      </c>
      <c r="BG9" s="119">
        <f>'Table 1a'!BG80/1000</f>
        <v>56.079337540435695</v>
      </c>
      <c r="BH9" s="119">
        <f>'Table 1a'!BH80/1000</f>
        <v>58.408538999999998</v>
      </c>
      <c r="BI9" s="119">
        <f>'Table 1a'!BI80/1000</f>
        <v>60.914807692682672</v>
      </c>
      <c r="BJ9" s="119">
        <f>'Table 1a'!BJ80/1000</f>
        <v>63.129216045855109</v>
      </c>
      <c r="BK9" s="119">
        <f>'Table 1a'!BK80/1000</f>
        <v>67.411978362963168</v>
      </c>
      <c r="BL9" s="119">
        <f>'Table 1a'!BL80/1000</f>
        <v>72.671184816889408</v>
      </c>
      <c r="BM9" s="119">
        <f>'Table 1a'!BM80/1000</f>
        <v>77.814820358342374</v>
      </c>
      <c r="BN9" s="119">
        <f>'Table 1a'!BN80/1000</f>
        <v>80.345367492594733</v>
      </c>
      <c r="BO9" s="119">
        <f>'Table 1a'!BO80/1000</f>
        <v>84.501883808506491</v>
      </c>
      <c r="BP9" s="119">
        <f>'Table 1a'!BP80/1000</f>
        <v>89.391276039061708</v>
      </c>
      <c r="BQ9" s="119">
        <f>'Table 1a'!BQ80/1000</f>
        <v>91.660368819799984</v>
      </c>
      <c r="BR9" s="119">
        <f>'Table 1a'!BR80/1000</f>
        <v>94.520993083800036</v>
      </c>
      <c r="BS9" s="119">
        <f>'Table 1a'!BS80/1000</f>
        <v>97.595637879079987</v>
      </c>
      <c r="BT9" s="119">
        <f>'Table 1a'!BT80/1000</f>
        <v>99.954345909739928</v>
      </c>
      <c r="BU9" s="119">
        <f>'Table 1a'!BU80/1000</f>
        <v>102.00153535669494</v>
      </c>
      <c r="BV9" s="119">
        <f>'Table 1a'!BV80/1000</f>
        <v>104.73616384748746</v>
      </c>
      <c r="BW9" s="119">
        <f>'Table 1a'!BW80/1000</f>
        <v>106.86084495538601</v>
      </c>
      <c r="BX9" s="65">
        <f>'Table 1a'!BX80/1000</f>
        <v>108.78886262658285</v>
      </c>
      <c r="BY9" s="65">
        <f>'Table 1a'!BY80/1000</f>
        <v>113.21817940957466</v>
      </c>
      <c r="BZ9" s="66">
        <f>'Table 1a'!BZ80/1000</f>
        <v>118.76512752699851</v>
      </c>
    </row>
    <row r="10" spans="1:78" x14ac:dyDescent="0.2">
      <c r="B10" s="120" t="s">
        <v>113</v>
      </c>
      <c r="D10" s="119">
        <f>'Table 1a'!D81/1000</f>
        <v>6.25E-2</v>
      </c>
      <c r="E10" s="119">
        <f>'Table 1a'!E81/1000</f>
        <v>7.5200000000000003E-2</v>
      </c>
      <c r="F10" s="119">
        <f>'Table 1a'!F81/1000</f>
        <v>8.4500000000000006E-2</v>
      </c>
      <c r="G10" s="119">
        <f>'Table 1a'!G81/1000</f>
        <v>9.459999999999999E-2</v>
      </c>
      <c r="H10" s="119">
        <f>'Table 1a'!H81/1000</f>
        <v>0.1186</v>
      </c>
      <c r="I10" s="119">
        <f>'Table 1a'!I81/1000</f>
        <v>0.12029999999999999</v>
      </c>
      <c r="J10" s="119">
        <f>'Table 1a'!J81/1000</f>
        <v>0.12540000000000001</v>
      </c>
      <c r="K10" s="119">
        <f>'Table 1a'!K81/1000</f>
        <v>0.11409999999999999</v>
      </c>
      <c r="L10" s="119">
        <f>'Table 1a'!L81/1000</f>
        <v>0.12129999999999999</v>
      </c>
      <c r="M10" s="119">
        <f>'Table 1a'!M81/1000</f>
        <v>0.1196</v>
      </c>
      <c r="N10" s="119">
        <f>'Table 1a'!N81/1000</f>
        <v>0.1318</v>
      </c>
      <c r="O10" s="119">
        <f>'Table 1a'!O81/1000</f>
        <v>0.1585</v>
      </c>
      <c r="P10" s="119">
        <f>'Table 1a'!P81/1000</f>
        <v>0.17949999999999999</v>
      </c>
      <c r="Q10" s="119">
        <f>'Table 1a'!Q81/1000</f>
        <v>0.1711</v>
      </c>
      <c r="R10" s="119">
        <f>'Table 1a'!R81/1000</f>
        <v>0.19980000000000001</v>
      </c>
      <c r="S10" s="119">
        <f>'Table 1a'!S81/1000</f>
        <v>0.21740000000000001</v>
      </c>
      <c r="T10" s="119">
        <f>'Table 1a'!T81/1000</f>
        <v>0.2233</v>
      </c>
      <c r="U10" s="119">
        <f>'Table 1a'!U81/1000</f>
        <v>0.24590000000000001</v>
      </c>
      <c r="V10" s="119">
        <f>'Table 1a'!V81/1000</f>
        <v>0.29749999999999999</v>
      </c>
      <c r="W10" s="119">
        <f>'Table 1a'!W81/1000</f>
        <v>0.38569999999999999</v>
      </c>
      <c r="X10" s="119">
        <f>'Table 1a'!X81/1000</f>
        <v>0.4289</v>
      </c>
      <c r="Y10" s="119">
        <f>'Table 1a'!Y81/1000</f>
        <v>0.47070000000000001</v>
      </c>
      <c r="Z10" s="119">
        <f>'Table 1a'!Z81/1000</f>
        <v>0.56379999999999997</v>
      </c>
      <c r="AA10" s="119">
        <f>'Table 1a'!AA81/1000</f>
        <v>0.68610000000000004</v>
      </c>
      <c r="AB10" s="119">
        <f>'Table 1a'!AB81/1000</f>
        <v>0.84529999999999994</v>
      </c>
      <c r="AC10" s="119">
        <f>'Table 1a'!AC81/1000</f>
        <v>0.97430000000000005</v>
      </c>
      <c r="AD10" s="119">
        <f>'Table 1a'!AD81/1000</f>
        <v>1.2081999999999999</v>
      </c>
      <c r="AE10" s="119">
        <f>'Table 1a'!AE81/1000</f>
        <v>1.6511</v>
      </c>
      <c r="AF10" s="119">
        <f>'Table 1a'!AF81/1000</f>
        <v>2.0819000000000001</v>
      </c>
      <c r="AG10" s="119">
        <f>'Table 1a'!AG81/1000</f>
        <v>2.5093000000000001</v>
      </c>
      <c r="AH10" s="119">
        <f>'Table 1a'!AH81/1000</f>
        <v>2.6920000000000002</v>
      </c>
      <c r="AI10" s="119">
        <f>'Table 1a'!AI81/1000</f>
        <v>2.94</v>
      </c>
      <c r="AJ10" s="119">
        <f>'Table 1a'!AJ81/1000</f>
        <v>3.83</v>
      </c>
      <c r="AK10" s="119">
        <f>'Table 1a'!AK81/1000</f>
        <v>5.8572499999999996</v>
      </c>
      <c r="AL10" s="119">
        <f>'Table 1a'!AL81/1000</f>
        <v>7.9169999999999998</v>
      </c>
      <c r="AM10" s="119">
        <f>'Table 1a'!AM81/1000</f>
        <v>9.4489999999999998</v>
      </c>
      <c r="AN10" s="119">
        <f>'Table 1a'!AN81/1000</f>
        <v>10.782999999999999</v>
      </c>
      <c r="AO10" s="119">
        <f>'Table 1a'!AO81/1000</f>
        <v>12.231999999999999</v>
      </c>
      <c r="AP10" s="119">
        <f>'Table 1a'!AP81/1000</f>
        <v>13.176</v>
      </c>
      <c r="AQ10" s="119">
        <f>'Table 1a'!AQ81/1000</f>
        <v>13.40169</v>
      </c>
      <c r="AR10" s="119">
        <f>'Table 1a'!AR81/1000</f>
        <v>13.25199351</v>
      </c>
      <c r="AS10" s="119">
        <f>'Table 1a'!AS81/1000</f>
        <v>14.200272480999999</v>
      </c>
      <c r="AT10" s="119">
        <f>'Table 1a'!AT81/1000</f>
        <v>16.797837000000005</v>
      </c>
      <c r="AU10" s="119">
        <f>'Table 1a'!AU81/1000</f>
        <v>20.295427899511736</v>
      </c>
      <c r="AV10" s="119">
        <f>'Table 1a'!AV81/1000</f>
        <v>25.526476000000002</v>
      </c>
      <c r="AW10" s="119">
        <f>'Table 1a'!AW81/1000</f>
        <v>28.829948000000002</v>
      </c>
      <c r="AX10" s="119">
        <f>'Table 1a'!AX81/1000</f>
        <v>30.339205213999996</v>
      </c>
      <c r="AY10" s="119">
        <f>'Table 1a'!AY81/1000</f>
        <v>31.886693626000003</v>
      </c>
      <c r="AZ10" s="119">
        <f>'Table 1a'!AZ81/1000</f>
        <v>32.437416757000001</v>
      </c>
      <c r="BA10" s="119">
        <f>'Table 1a'!BA81/1000</f>
        <v>31.640413748</v>
      </c>
      <c r="BB10" s="119">
        <f>'Table 1a'!BB81/1000</f>
        <v>31.212963835000004</v>
      </c>
      <c r="BC10" s="119">
        <f>'Table 1a'!BC81/1000</f>
        <v>30.726584142467686</v>
      </c>
      <c r="BD10" s="119">
        <f>'Table 1a'!BD81/1000</f>
        <v>29.666571453818168</v>
      </c>
      <c r="BE10" s="119">
        <f>'Table 1a'!BE81/1000</f>
        <v>30.917267665810108</v>
      </c>
      <c r="BF10" s="119">
        <f>'Table 1a'!BF81/1000</f>
        <v>32.294613805777573</v>
      </c>
      <c r="BG10" s="119">
        <f>'Table 1a'!BG81/1000</f>
        <v>33.353048856553258</v>
      </c>
      <c r="BH10" s="119">
        <f>'Table 1a'!BH81/1000</f>
        <v>35.027994048480409</v>
      </c>
      <c r="BI10" s="119">
        <f>'Table 1a'!BI81/1000</f>
        <v>35.716781529642006</v>
      </c>
      <c r="BJ10" s="119">
        <f>'Table 1a'!BJ81/1000</f>
        <v>37.172236532855472</v>
      </c>
      <c r="BK10" s="119">
        <f>'Table 1a'!BK81/1000</f>
        <v>38.696081911583093</v>
      </c>
      <c r="BL10" s="119">
        <f>'Table 1a'!BL81/1000</f>
        <v>40.966842600690001</v>
      </c>
      <c r="BM10" s="119">
        <f>'Table 1a'!BM81/1000</f>
        <v>46.695822820729994</v>
      </c>
      <c r="BN10" s="119">
        <f>'Table 1a'!BN81/1000</f>
        <v>48.764863047781709</v>
      </c>
      <c r="BO10" s="119">
        <f>'Table 1a'!BO81/1000</f>
        <v>49.940019439679816</v>
      </c>
      <c r="BP10" s="119">
        <f>'Table 1a'!BP81/1000</f>
        <v>51.405957286050004</v>
      </c>
      <c r="BQ10" s="119">
        <f>'Table 1a'!BQ81/1000</f>
        <v>46.170925824626167</v>
      </c>
      <c r="BR10" s="119">
        <f>'Table 1a'!BR81/1000</f>
        <v>45.840720174789986</v>
      </c>
      <c r="BS10" s="119">
        <f>'Table 1a'!BS81/1000</f>
        <v>45.408079259430004</v>
      </c>
      <c r="BT10" s="119">
        <f>'Table 1a'!BT81/1000</f>
        <v>44.931255384689997</v>
      </c>
      <c r="BU10" s="119">
        <f>'Table 1a'!BU81/1000</f>
        <v>45.223793727137725</v>
      </c>
      <c r="BV10" s="119">
        <f>'Table 1a'!BV81/1000</f>
        <v>44.668513016032868</v>
      </c>
      <c r="BW10" s="119">
        <f>'Table 1a'!BW81/1000</f>
        <v>44.2331569499217</v>
      </c>
      <c r="BX10" s="65">
        <f>'Table 1a'!BX81/1000</f>
        <v>43.793249100173725</v>
      </c>
      <c r="BY10" s="65">
        <f>'Table 1a'!BY81/1000</f>
        <v>44.865750783092921</v>
      </c>
      <c r="BZ10" s="66">
        <f>'Table 1a'!BZ81/1000</f>
        <v>45.851561501193792</v>
      </c>
    </row>
    <row r="11" spans="1:78" x14ac:dyDescent="0.2">
      <c r="B11" s="120" t="s">
        <v>114</v>
      </c>
      <c r="D11" s="119">
        <f>'Table 1a'!D82/1000</f>
        <v>0.158</v>
      </c>
      <c r="E11" s="119">
        <f>'Table 1a'!E82/1000</f>
        <v>0.16769999999999999</v>
      </c>
      <c r="F11" s="119">
        <f>'Table 1a'!F82/1000</f>
        <v>0.1701</v>
      </c>
      <c r="G11" s="119">
        <f>'Table 1a'!G82/1000</f>
        <v>0.17019999999999999</v>
      </c>
      <c r="H11" s="119">
        <f>'Table 1a'!H82/1000</f>
        <v>0.20710000000000001</v>
      </c>
      <c r="I11" s="119">
        <f>'Table 1a'!I82/1000</f>
        <v>0.22469999999999998</v>
      </c>
      <c r="J11" s="119">
        <f>'Table 1a'!J82/1000</f>
        <v>0.23350000000000001</v>
      </c>
      <c r="K11" s="119">
        <f>'Table 1a'!K82/1000</f>
        <v>0.2447</v>
      </c>
      <c r="L11" s="119">
        <f>'Table 1a'!L82/1000</f>
        <v>0.25580000000000003</v>
      </c>
      <c r="M11" s="119">
        <f>'Table 1a'!M82/1000</f>
        <v>0.26880000000000004</v>
      </c>
      <c r="N11" s="119">
        <f>'Table 1a'!N82/1000</f>
        <v>0.2974</v>
      </c>
      <c r="O11" s="119">
        <f>'Table 1a'!O82/1000</f>
        <v>0.30090000000000006</v>
      </c>
      <c r="P11" s="119">
        <f>'Table 1a'!P82/1000</f>
        <v>0.30270000000000002</v>
      </c>
      <c r="Q11" s="119">
        <f>'Table 1a'!Q82/1000</f>
        <v>0.32719999999999999</v>
      </c>
      <c r="R11" s="119">
        <f>'Table 1a'!R82/1000</f>
        <v>0.32890000000000003</v>
      </c>
      <c r="S11" s="119">
        <f>'Table 1a'!S82/1000</f>
        <v>0.35940000000000005</v>
      </c>
      <c r="T11" s="119">
        <f>'Table 1a'!T82/1000</f>
        <v>0.37030000000000002</v>
      </c>
      <c r="U11" s="119">
        <f>'Table 1a'!U82/1000</f>
        <v>0.40500000000000008</v>
      </c>
      <c r="V11" s="119">
        <f>'Table 1a'!V82/1000</f>
        <v>0.40629999999999999</v>
      </c>
      <c r="W11" s="119">
        <f>'Table 1a'!W82/1000</f>
        <v>0.42669999999999997</v>
      </c>
      <c r="X11" s="119">
        <f>'Table 1a'!X82/1000</f>
        <v>0.57429999999999992</v>
      </c>
      <c r="Y11" s="119">
        <f>'Table 1a'!Y82/1000</f>
        <v>0.62269999999999992</v>
      </c>
      <c r="Z11" s="119">
        <f>'Table 1a'!Z82/1000</f>
        <v>0.55109999999999992</v>
      </c>
      <c r="AA11" s="119">
        <f>'Table 1a'!AA82/1000</f>
        <v>0.59309999999999996</v>
      </c>
      <c r="AB11" s="119">
        <f>'Table 1a'!AB82/1000</f>
        <v>0.71209999999999996</v>
      </c>
      <c r="AC11" s="119">
        <f>'Table 1a'!AC82/1000</f>
        <v>0.67810000000000004</v>
      </c>
      <c r="AD11" s="119">
        <f>'Table 1a'!AD82/1000</f>
        <v>0.77519999999999989</v>
      </c>
      <c r="AE11" s="119">
        <f>'Table 1a'!AE82/1000</f>
        <v>1.1025</v>
      </c>
      <c r="AF11" s="119">
        <f>'Table 1a'!AF82/1000</f>
        <v>1.2310000000000001</v>
      </c>
      <c r="AG11" s="119">
        <f>'Table 1a'!AG82/1000</f>
        <v>1.7755000000000001</v>
      </c>
      <c r="AH11" s="119">
        <f>'Table 1a'!AH82/1000</f>
        <v>2.7210000000000001</v>
      </c>
      <c r="AI11" s="119">
        <f>'Table 1a'!AI82/1000</f>
        <v>3.9000599999999999</v>
      </c>
      <c r="AJ11" s="119">
        <f>'Table 1a'!AJ82/1000</f>
        <v>4.2990600000000008</v>
      </c>
      <c r="AK11" s="119">
        <f>'Table 1a'!AK82/1000</f>
        <v>4.9780600000000002</v>
      </c>
      <c r="AL11" s="119">
        <f>'Table 1a'!AL82/1000</f>
        <v>5.5010600000000007</v>
      </c>
      <c r="AM11" s="119">
        <f>'Table 1a'!AM82/1000</f>
        <v>6.0850600000000004</v>
      </c>
      <c r="AN11" s="119">
        <f>'Table 1a'!AN82/1000</f>
        <v>6.6050600000000008</v>
      </c>
      <c r="AO11" s="119">
        <f>'Table 1a'!AO82/1000</f>
        <v>7.0880600000000005</v>
      </c>
      <c r="AP11" s="119">
        <f>'Table 1a'!AP82/1000</f>
        <v>7.4840600000000004</v>
      </c>
      <c r="AQ11" s="119">
        <f>'Table 1a'!AQ82/1000</f>
        <v>7.8925679999999998</v>
      </c>
      <c r="AR11" s="119">
        <f>'Table 1a'!AR82/1000</f>
        <v>8.0315510000000021</v>
      </c>
      <c r="AS11" s="119">
        <f>'Table 1a'!AS82/1000</f>
        <v>8.4119089999999996</v>
      </c>
      <c r="AT11" s="119">
        <f>'Table 1a'!AT82/1000</f>
        <v>9.1728167156850411</v>
      </c>
      <c r="AU11" s="119">
        <f>'Table 1a'!AU82/1000</f>
        <v>10.755346568931577</v>
      </c>
      <c r="AV11" s="119">
        <f>'Table 1a'!AV82/1000</f>
        <v>12.410679000000002</v>
      </c>
      <c r="AW11" s="119">
        <f>'Table 1a'!AW82/1000</f>
        <v>14.068823</v>
      </c>
      <c r="AX11" s="119">
        <f>'Table 1a'!AX82/1000</f>
        <v>14.698889999999999</v>
      </c>
      <c r="AY11" s="119">
        <f>'Table 1a'!AY82/1000</f>
        <v>16.122347527041317</v>
      </c>
      <c r="AZ11" s="119">
        <f>'Table 1a'!AZ82/1000</f>
        <v>17.621866000000001</v>
      </c>
      <c r="BA11" s="119">
        <f>'Table 1a'!BA82/1000</f>
        <v>18.587272009000003</v>
      </c>
      <c r="BB11" s="119">
        <f>'Table 1a'!BB82/1000</f>
        <v>19.334144725038435</v>
      </c>
      <c r="BC11" s="119">
        <f>'Table 1a'!BC82/1000</f>
        <v>21.437683100000015</v>
      </c>
      <c r="BD11" s="119">
        <f>'Table 1a'!BD82/1000</f>
        <v>23.910498331296751</v>
      </c>
      <c r="BE11" s="119">
        <f>'Table 1a'!BE82/1000</f>
        <v>24.695169227916086</v>
      </c>
      <c r="BF11" s="119">
        <f>'Table 1a'!BF82/1000</f>
        <v>24.320416560955216</v>
      </c>
      <c r="BG11" s="119">
        <f>'Table 1a'!BG82/1000</f>
        <v>16.358236688028089</v>
      </c>
      <c r="BH11" s="119">
        <f>'Table 1a'!BH82/1000</f>
        <v>17.655991089</v>
      </c>
      <c r="BI11" s="119">
        <f>'Table 1a'!BI82/1000</f>
        <v>19.171410324448999</v>
      </c>
      <c r="BJ11" s="119">
        <f>'Table 1a'!BJ82/1000</f>
        <v>18.912443974729797</v>
      </c>
      <c r="BK11" s="119">
        <f>'Table 1a'!BK82/1000</f>
        <v>20.134145588311135</v>
      </c>
      <c r="BL11" s="119">
        <f>'Table 1a'!BL82/1000</f>
        <v>22.11913800687423</v>
      </c>
      <c r="BM11" s="119">
        <f>'Table 1a'!BM82/1000</f>
        <v>23.493366511449778</v>
      </c>
      <c r="BN11" s="119">
        <f>'Table 1a'!BN82/1000</f>
        <v>24.251324629427096</v>
      </c>
      <c r="BO11" s="119">
        <f>'Table 1a'!BO82/1000</f>
        <v>24.518543630379988</v>
      </c>
      <c r="BP11" s="119">
        <f>'Table 1a'!BP82/1000</f>
        <v>25.755445607450234</v>
      </c>
      <c r="BQ11" s="119">
        <f>'Table 1a'!BQ82/1000</f>
        <v>26.300891344340588</v>
      </c>
      <c r="BR11" s="119">
        <f>'Table 1a'!BR82/1000</f>
        <v>27.925510779285048</v>
      </c>
      <c r="BS11" s="119">
        <f>'Table 1a'!BS82/1000</f>
        <v>28.799973755669992</v>
      </c>
      <c r="BT11" s="119">
        <f>'Table 1a'!BT82/1000</f>
        <v>29.025916260721342</v>
      </c>
      <c r="BU11" s="119">
        <f>'Table 1a'!BU82/1000</f>
        <v>30.185037617975311</v>
      </c>
      <c r="BV11" s="119">
        <f>'Table 1a'!BV82/1000</f>
        <v>31.828896359609452</v>
      </c>
      <c r="BW11" s="119">
        <f>'Table 1a'!BW82/1000</f>
        <v>33.26059919700473</v>
      </c>
      <c r="BX11" s="65">
        <f>'Table 1a'!BX82/1000</f>
        <v>34.383593563452742</v>
      </c>
      <c r="BY11" s="65">
        <f>'Table 1a'!BY82/1000</f>
        <v>35.726194327782821</v>
      </c>
      <c r="BZ11" s="66">
        <f>'Table 1a'!BZ82/1000</f>
        <v>37.225613622210638</v>
      </c>
    </row>
    <row r="12" spans="1:78" ht="15.75" x14ac:dyDescent="0.25">
      <c r="B12" s="89" t="s">
        <v>93</v>
      </c>
      <c r="D12" s="121">
        <f>SUM(D9:D11)</f>
        <v>0.47130000000000005</v>
      </c>
      <c r="E12" s="121">
        <f t="shared" ref="E12:BP12" si="0">SUM(E9:E11)</f>
        <v>0.5978</v>
      </c>
      <c r="F12" s="121">
        <f t="shared" si="0"/>
        <v>0.61050000000000004</v>
      </c>
      <c r="G12" s="121">
        <f t="shared" si="0"/>
        <v>0.6421</v>
      </c>
      <c r="H12" s="121">
        <f t="shared" si="0"/>
        <v>0.77520000000000011</v>
      </c>
      <c r="I12" s="121">
        <f t="shared" si="0"/>
        <v>0.81669999999999998</v>
      </c>
      <c r="J12" s="121">
        <f t="shared" si="0"/>
        <v>0.83920000000000006</v>
      </c>
      <c r="K12" s="121">
        <f t="shared" si="0"/>
        <v>0.94230000000000003</v>
      </c>
      <c r="L12" s="121">
        <f t="shared" si="0"/>
        <v>0.98079999999999989</v>
      </c>
      <c r="M12" s="121">
        <f t="shared" si="0"/>
        <v>1.0510999999999999</v>
      </c>
      <c r="N12" s="121">
        <f t="shared" si="0"/>
        <v>1.2869999999999999</v>
      </c>
      <c r="O12" s="121">
        <f t="shared" si="0"/>
        <v>1.3504</v>
      </c>
      <c r="P12" s="121">
        <f t="shared" si="0"/>
        <v>1.3897999999999999</v>
      </c>
      <c r="Q12" s="121">
        <f t="shared" si="0"/>
        <v>1.5530999999999999</v>
      </c>
      <c r="R12" s="121">
        <f t="shared" si="0"/>
        <v>1.6457999999999999</v>
      </c>
      <c r="S12" s="121">
        <f t="shared" si="0"/>
        <v>1.8905999999999996</v>
      </c>
      <c r="T12" s="121">
        <f t="shared" si="0"/>
        <v>1.9621000000000002</v>
      </c>
      <c r="U12" s="121">
        <f t="shared" si="0"/>
        <v>2.3224</v>
      </c>
      <c r="V12" s="121">
        <f t="shared" si="0"/>
        <v>2.4564999999999997</v>
      </c>
      <c r="W12" s="121">
        <f t="shared" si="0"/>
        <v>2.7896000000000001</v>
      </c>
      <c r="X12" s="121">
        <f t="shared" si="0"/>
        <v>3.1722000000000001</v>
      </c>
      <c r="Y12" s="121">
        <f t="shared" si="0"/>
        <v>3.3921000000000001</v>
      </c>
      <c r="Z12" s="121">
        <f t="shared" si="0"/>
        <v>3.6364999999999998</v>
      </c>
      <c r="AA12" s="121">
        <f t="shared" si="0"/>
        <v>4.2298</v>
      </c>
      <c r="AB12" s="121">
        <f t="shared" si="0"/>
        <v>4.8976999999999986</v>
      </c>
      <c r="AC12" s="121">
        <f t="shared" si="0"/>
        <v>5.5049989999999998</v>
      </c>
      <c r="AD12" s="121">
        <f t="shared" si="0"/>
        <v>6.9017270000000002</v>
      </c>
      <c r="AE12" s="121">
        <f t="shared" si="0"/>
        <v>9.3375790000000016</v>
      </c>
      <c r="AF12" s="121">
        <f t="shared" si="0"/>
        <v>11.114196000000002</v>
      </c>
      <c r="AG12" s="121">
        <f t="shared" si="0"/>
        <v>13.36712</v>
      </c>
      <c r="AH12" s="121">
        <f t="shared" si="0"/>
        <v>15.873000000000001</v>
      </c>
      <c r="AI12" s="121">
        <f t="shared" si="0"/>
        <v>18.777059999999999</v>
      </c>
      <c r="AJ12" s="121">
        <f t="shared" si="0"/>
        <v>22.658060000000003</v>
      </c>
      <c r="AK12" s="121">
        <f t="shared" si="0"/>
        <v>27.698309999999999</v>
      </c>
      <c r="AL12" s="121">
        <f t="shared" si="0"/>
        <v>31.628060000000005</v>
      </c>
      <c r="AM12" s="121">
        <f t="shared" si="0"/>
        <v>35.332059999999998</v>
      </c>
      <c r="AN12" s="121">
        <f t="shared" si="0"/>
        <v>38.251060000000003</v>
      </c>
      <c r="AO12" s="121">
        <f t="shared" si="0"/>
        <v>41.768059999999998</v>
      </c>
      <c r="AP12" s="121">
        <f t="shared" si="0"/>
        <v>44.917658000000003</v>
      </c>
      <c r="AQ12" s="121">
        <f t="shared" si="0"/>
        <v>46.700744</v>
      </c>
      <c r="AR12" s="121">
        <f t="shared" si="0"/>
        <v>47.317750509999996</v>
      </c>
      <c r="AS12" s="121">
        <f t="shared" si="0"/>
        <v>50.314249481000004</v>
      </c>
      <c r="AT12" s="121">
        <f t="shared" si="0"/>
        <v>56.478799715685042</v>
      </c>
      <c r="AU12" s="121">
        <f t="shared" si="0"/>
        <v>66.302888468443314</v>
      </c>
      <c r="AV12" s="121">
        <f t="shared" si="0"/>
        <v>75.257452000000001</v>
      </c>
      <c r="AW12" s="121">
        <f t="shared" si="0"/>
        <v>82.437566000000004</v>
      </c>
      <c r="AX12" s="121">
        <f t="shared" si="0"/>
        <v>84.862667213999998</v>
      </c>
      <c r="AY12" s="121">
        <f t="shared" si="0"/>
        <v>88.710819153041314</v>
      </c>
      <c r="AZ12" s="121">
        <f t="shared" si="0"/>
        <v>92.217949757</v>
      </c>
      <c r="BA12" s="121">
        <f t="shared" si="0"/>
        <v>93.347393756999992</v>
      </c>
      <c r="BB12" s="121">
        <f t="shared" si="0"/>
        <v>95.565317560038437</v>
      </c>
      <c r="BC12" s="121">
        <f t="shared" si="0"/>
        <v>99.048585242467709</v>
      </c>
      <c r="BD12" s="121">
        <f t="shared" si="0"/>
        <v>101.37384078511492</v>
      </c>
      <c r="BE12" s="121">
        <f t="shared" si="0"/>
        <v>106.70603289265553</v>
      </c>
      <c r="BF12" s="121">
        <f t="shared" si="0"/>
        <v>110.30155907634747</v>
      </c>
      <c r="BG12" s="121">
        <f t="shared" si="0"/>
        <v>105.79062308501705</v>
      </c>
      <c r="BH12" s="121">
        <f t="shared" si="0"/>
        <v>111.09252413748041</v>
      </c>
      <c r="BI12" s="121">
        <f t="shared" si="0"/>
        <v>115.80299954677368</v>
      </c>
      <c r="BJ12" s="121">
        <f t="shared" si="0"/>
        <v>119.21389655344038</v>
      </c>
      <c r="BK12" s="121">
        <f t="shared" si="0"/>
        <v>126.24220586285739</v>
      </c>
      <c r="BL12" s="121">
        <f t="shared" si="0"/>
        <v>135.75716542445363</v>
      </c>
      <c r="BM12" s="121">
        <f t="shared" si="0"/>
        <v>148.00400969052214</v>
      </c>
      <c r="BN12" s="121">
        <f t="shared" si="0"/>
        <v>153.36155516980355</v>
      </c>
      <c r="BO12" s="121">
        <f t="shared" si="0"/>
        <v>158.96044687856627</v>
      </c>
      <c r="BP12" s="121">
        <f t="shared" si="0"/>
        <v>166.55267893256195</v>
      </c>
      <c r="BQ12" s="121">
        <f t="shared" ref="BQ12:BW12" si="1">SUM(BQ9:BQ11)</f>
        <v>164.13218598876674</v>
      </c>
      <c r="BR12" s="121">
        <f t="shared" si="1"/>
        <v>168.28722403787506</v>
      </c>
      <c r="BS12" s="121">
        <f t="shared" si="1"/>
        <v>171.80369089417997</v>
      </c>
      <c r="BT12" s="121">
        <f t="shared" si="1"/>
        <v>173.91151755515128</v>
      </c>
      <c r="BU12" s="121">
        <f t="shared" si="1"/>
        <v>177.41036670180796</v>
      </c>
      <c r="BV12" s="121">
        <f t="shared" si="1"/>
        <v>181.23357322312978</v>
      </c>
      <c r="BW12" s="121">
        <f t="shared" si="1"/>
        <v>184.35460110231244</v>
      </c>
      <c r="BX12" s="64">
        <f>SUM(BX9:BX11)</f>
        <v>186.96570529020931</v>
      </c>
      <c r="BY12" s="64">
        <f>SUM(BY9:BY11)</f>
        <v>193.81012452045042</v>
      </c>
      <c r="BZ12" s="75">
        <f>SUM(BZ9:BZ11)</f>
        <v>201.84230265040293</v>
      </c>
    </row>
    <row r="13" spans="1:78" ht="51" customHeight="1" x14ac:dyDescent="0.25">
      <c r="B13" s="117" t="s">
        <v>115</v>
      </c>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65"/>
      <c r="BY13" s="65"/>
      <c r="BZ13" s="66"/>
    </row>
    <row r="14" spans="1:78" x14ac:dyDescent="0.2">
      <c r="B14" s="120" t="s">
        <v>110</v>
      </c>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8">
        <f>'Table 2a'!AH17/1000</f>
        <v>3.8212009057648627E-2</v>
      </c>
      <c r="AI14" s="118">
        <f>'Table 2a'!AI17/1000</f>
        <v>4.5189829137708332E-2</v>
      </c>
      <c r="AJ14" s="118">
        <f>'Table 2a'!AJ17/1000</f>
        <v>5.3999241405613699E-2</v>
      </c>
      <c r="AK14" s="118">
        <f>'Table 2a'!AK17/1000</f>
        <v>6.2342414539001766E-2</v>
      </c>
      <c r="AL14" s="118">
        <f>'Table 2a'!AL17/1000</f>
        <v>7.185954155132003E-2</v>
      </c>
      <c r="AM14" s="118">
        <f>'Table 2a'!AM17/1000</f>
        <v>7.86472729167699E-2</v>
      </c>
      <c r="AN14" s="118">
        <f>'Table 2a'!AN17/1000</f>
        <v>8.4034886228206235E-2</v>
      </c>
      <c r="AO14" s="118">
        <f>'Table 2a'!AO17/1000</f>
        <v>9.3675937329378026E-2</v>
      </c>
      <c r="AP14" s="118">
        <f>'Table 2a'!AP17/1000</f>
        <v>0.10099402633497175</v>
      </c>
      <c r="AQ14" s="118">
        <f>'Table 2a'!AQ17/1000</f>
        <v>0.11138888622317154</v>
      </c>
      <c r="AR14" s="118">
        <f>'Table 2a'!AR17/1000</f>
        <v>0.11974097445514689</v>
      </c>
      <c r="AS14" s="118">
        <f>'Table 2a'!AS17/1000</f>
        <v>0.13007975711499967</v>
      </c>
      <c r="AT14" s="118">
        <f>'Table 2a'!AT17/1000</f>
        <v>0.15129442329670836</v>
      </c>
      <c r="AU14" s="118">
        <f>'Table 2a'!AU17/1000</f>
        <v>0.18310452084153347</v>
      </c>
      <c r="AV14" s="118">
        <f>'Table 2a'!AV17/1000</f>
        <v>0.23344177379818212</v>
      </c>
      <c r="AW14" s="118">
        <f>'Table 2a'!AW17/1000</f>
        <v>0.32523502588180236</v>
      </c>
      <c r="AX14" s="118">
        <f>'Table 2a'!AX17/1000</f>
        <v>0.36515245224968751</v>
      </c>
      <c r="AY14" s="118">
        <f>'Table 2a'!AY17/1000</f>
        <v>0.43739160512525266</v>
      </c>
      <c r="AZ14" s="118">
        <f>'Table 2a'!AZ17/1000</f>
        <v>0.44327124191823353</v>
      </c>
      <c r="BA14" s="118">
        <f>'Table 2a'!BA17/1000</f>
        <v>0.4886237591892677</v>
      </c>
      <c r="BB14" s="118">
        <f>'Table 2a'!BB17/1000</f>
        <v>0.52858293270579093</v>
      </c>
      <c r="BC14" s="118">
        <f>'Table 2a'!BC17/1000</f>
        <v>0.56642950568822015</v>
      </c>
      <c r="BD14" s="118">
        <f>'Table 2a'!BD17/1000</f>
        <v>0.66776598548293808</v>
      </c>
      <c r="BE14" s="118">
        <f>'Table 2a'!BE17/1000</f>
        <v>0.68014794552251079</v>
      </c>
      <c r="BF14" s="118">
        <f>'Table 2a'!BF17/1000</f>
        <v>0.76279799999999887</v>
      </c>
      <c r="BG14" s="118">
        <f>'Table 2a'!BG17/1000</f>
        <v>0.79402521823565664</v>
      </c>
      <c r="BH14" s="118">
        <f>'Table 2a'!BH17/1000</f>
        <v>0.84255900000000017</v>
      </c>
      <c r="BI14" s="118">
        <f>'Table 2a'!BI17/1000</f>
        <v>0.92426479697783859</v>
      </c>
      <c r="BJ14" s="118">
        <f>'Table 2a'!BJ17/1000</f>
        <v>0.97307987379439642</v>
      </c>
      <c r="BK14" s="118">
        <f>'Table 2a'!BK17/1000</f>
        <v>1.040024715870719</v>
      </c>
      <c r="BL14" s="118">
        <f>'Table 2a'!BL17/1000</f>
        <v>1.1059393085337212</v>
      </c>
      <c r="BM14" s="118">
        <f>'Table 2a'!BM17/1000</f>
        <v>1.1923924182195147</v>
      </c>
      <c r="BN14" s="118">
        <f>'Table 2a'!BN17/1000</f>
        <v>1.2202959423261623</v>
      </c>
      <c r="BO14" s="118">
        <f>'Table 2a'!BO17/1000</f>
        <v>1.3147165739259212</v>
      </c>
      <c r="BP14" s="118">
        <f>'Table 2a'!BP17/1000</f>
        <v>1.3906353122046253</v>
      </c>
      <c r="BQ14" s="118">
        <f>'Table 2a'!BQ17/1000</f>
        <v>1.4633916564663692</v>
      </c>
      <c r="BR14" s="118">
        <f>'Table 2a'!BR17/1000</f>
        <v>1.7174043496814249</v>
      </c>
      <c r="BS14" s="118">
        <f>'Table 2a'!BS17/1000</f>
        <v>1.8350890892979177</v>
      </c>
      <c r="BT14" s="118">
        <f>'Table 2a'!BT17/1000</f>
        <v>1.8976920008984344</v>
      </c>
      <c r="BU14" s="118">
        <f>'Table 2a'!BU17/1000</f>
        <v>1.9771338871008566</v>
      </c>
      <c r="BV14" s="118">
        <f>'Table 2a'!BV17/1000</f>
        <v>2.1331557766173992</v>
      </c>
      <c r="BW14" s="118">
        <f>'Table 2a'!BW17/1000</f>
        <v>2.2817879777317289</v>
      </c>
      <c r="BX14" s="59">
        <f>'Table 2a'!BX17/1000</f>
        <v>2.4220998050667424</v>
      </c>
      <c r="BY14" s="59">
        <f>'Table 2a'!BY17/1000</f>
        <v>2.6013871555407122</v>
      </c>
      <c r="BZ14" s="63">
        <f>'Table 2a'!BZ17/1000</f>
        <v>2.8541354903654574</v>
      </c>
    </row>
    <row r="15" spans="1:78" x14ac:dyDescent="0.2">
      <c r="B15" s="120" t="s">
        <v>111</v>
      </c>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8">
        <f>'Table 2a'!AH78/1000</f>
        <v>4.0872273647098112</v>
      </c>
      <c r="AI15" s="118">
        <f>'Table 2a'!AI78/1000</f>
        <v>4.4339729056964119</v>
      </c>
      <c r="AJ15" s="118">
        <f>'Table 2a'!AJ78/1000</f>
        <v>5.8044348053450809</v>
      </c>
      <c r="AK15" s="118">
        <f>'Table 2a'!AK78/1000</f>
        <v>7.6697643336848849</v>
      </c>
      <c r="AL15" s="118">
        <f>'Table 2a'!AL78/1000</f>
        <v>9.0884149574401771</v>
      </c>
      <c r="AM15" s="118">
        <f>'Table 2a'!AM78/1000</f>
        <v>10.708548004269627</v>
      </c>
      <c r="AN15" s="118">
        <f>'Table 2a'!AN78/1000</f>
        <v>11.886313985398557</v>
      </c>
      <c r="AO15" s="118">
        <f>'Table 2a'!AO78/1000</f>
        <v>13.017019488817986</v>
      </c>
      <c r="AP15" s="118">
        <f>'Table 2a'!AP78/1000</f>
        <v>14.194694757319626</v>
      </c>
      <c r="AQ15" s="118">
        <f>'Table 2a'!AQ78/1000</f>
        <v>14.367511717459035</v>
      </c>
      <c r="AR15" s="118">
        <f>'Table 2a'!AR78/1000</f>
        <v>13.821885689247209</v>
      </c>
      <c r="AS15" s="118">
        <f>'Table 2a'!AS78/1000</f>
        <v>14.05693518393573</v>
      </c>
      <c r="AT15" s="118">
        <f>'Table 2a'!AT78/1000</f>
        <v>16.319359410054382</v>
      </c>
      <c r="AU15" s="118">
        <f>'Table 2a'!AU78/1000</f>
        <v>21.223094072210827</v>
      </c>
      <c r="AV15" s="118">
        <f>'Table 2a'!AV78/1000</f>
        <v>25.238697901374167</v>
      </c>
      <c r="AW15" s="118">
        <f>'Table 2a'!AW78/1000</f>
        <v>28.282290239862771</v>
      </c>
      <c r="AX15" s="118">
        <f>'Table 2a'!AX78/1000</f>
        <v>29.274234871308582</v>
      </c>
      <c r="AY15" s="118">
        <f>'Table 2a'!AY78/1000</f>
        <v>30.689238521149569</v>
      </c>
      <c r="AZ15" s="118">
        <f>'Table 2a'!AZ78/1000</f>
        <v>31.142787199387286</v>
      </c>
      <c r="BA15" s="118">
        <f>'Table 2a'!BA78/1000</f>
        <v>30.118971854383787</v>
      </c>
      <c r="BB15" s="118">
        <f>'Table 2a'!BB78/1000</f>
        <v>29.936464944798306</v>
      </c>
      <c r="BC15" s="118">
        <f>'Table 2a'!BC78/1000</f>
        <v>29.598920484797166</v>
      </c>
      <c r="BD15" s="118">
        <f>'Table 2a'!BD78/1000</f>
        <v>29.680475521105301</v>
      </c>
      <c r="BE15" s="118">
        <f>'Table 2a'!BE78/1000</f>
        <v>30.370904637060207</v>
      </c>
      <c r="BF15" s="118">
        <f>'Table 2a'!BF78/1000</f>
        <v>31.767564711638776</v>
      </c>
      <c r="BG15" s="118">
        <f>'Table 2a'!BG78/1000</f>
        <v>32.949344465398681</v>
      </c>
      <c r="BH15" s="118">
        <f>'Table 2a'!BH78/1000</f>
        <v>33.970896257800078</v>
      </c>
      <c r="BI15" s="118">
        <f>'Table 2a'!BI78/1000</f>
        <v>34.999728367404188</v>
      </c>
      <c r="BJ15" s="118">
        <f>'Table 2a'!BJ78/1000</f>
        <v>36.307526404963731</v>
      </c>
      <c r="BK15" s="118">
        <f>'Table 2a'!BK78/1000</f>
        <v>38.263329337690422</v>
      </c>
      <c r="BL15" s="118">
        <f>'Table 2a'!BL78/1000</f>
        <v>40.742530283141413</v>
      </c>
      <c r="BM15" s="118">
        <f>'Table 2a'!BM78/1000</f>
        <v>46.870899391809679</v>
      </c>
      <c r="BN15" s="118">
        <f>'Table 2a'!BN78/1000</f>
        <v>48.524116056627939</v>
      </c>
      <c r="BO15" s="118">
        <f>'Table 2a'!BO78/1000</f>
        <v>50.302962045437845</v>
      </c>
      <c r="BP15" s="118">
        <f>'Table 2a'!BP78/1000</f>
        <v>52.228012503016231</v>
      </c>
      <c r="BQ15" s="118">
        <f>'Table 2a'!BQ78/1000</f>
        <v>51.810043229267251</v>
      </c>
      <c r="BR15" s="118">
        <f>'Table 2a'!BR78/1000</f>
        <v>52.336540697534218</v>
      </c>
      <c r="BS15" s="118">
        <f>'Table 2a'!BS78/1000</f>
        <v>53.514241435137023</v>
      </c>
      <c r="BT15" s="118">
        <f>'Table 2a'!BT78/1000</f>
        <v>53.953166854495123</v>
      </c>
      <c r="BU15" s="118">
        <f>'Table 2a'!BU78/1000</f>
        <v>55.763091933546448</v>
      </c>
      <c r="BV15" s="118">
        <f>'Table 2a'!BV78/1000</f>
        <v>57.309118898047117</v>
      </c>
      <c r="BW15" s="118">
        <f>'Table 2a'!BW78/1000</f>
        <v>58.638201922118185</v>
      </c>
      <c r="BX15" s="59">
        <f>'Table 2a'!BX78/1000</f>
        <v>59.347339965853259</v>
      </c>
      <c r="BY15" s="59">
        <f>'Table 2a'!BY78/1000</f>
        <v>61.038439285754563</v>
      </c>
      <c r="BZ15" s="63">
        <f>'Table 2a'!BZ78/1000</f>
        <v>62.518725778988653</v>
      </c>
    </row>
    <row r="16" spans="1:78" x14ac:dyDescent="0.2">
      <c r="B16" s="120" t="s">
        <v>100</v>
      </c>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8">
        <f>'Table 2a'!AH127/1000</f>
        <v>8.9100543624361954</v>
      </c>
      <c r="AI16" s="118">
        <f>'Table 2a'!AI127/1000</f>
        <v>10.30681680916588</v>
      </c>
      <c r="AJ16" s="118">
        <f>'Table 2a'!AJ127/1000</f>
        <v>12.313740307095463</v>
      </c>
      <c r="AK16" s="118">
        <f>'Table 2a'!AK127/1000</f>
        <v>14.493238721276105</v>
      </c>
      <c r="AL16" s="118">
        <f>'Table 2a'!AL127/1000</f>
        <v>16.239318895258503</v>
      </c>
      <c r="AM16" s="118">
        <f>'Table 2a'!AM127/1000</f>
        <v>17.595902157313606</v>
      </c>
      <c r="AN16" s="118">
        <f>'Table 2a'!AN127/1000</f>
        <v>18.637940530623233</v>
      </c>
      <c r="AO16" s="118">
        <f>'Table 2a'!AO127/1000</f>
        <v>20.344244861138339</v>
      </c>
      <c r="AP16" s="118">
        <f>'Table 2a'!AP127/1000</f>
        <v>21.827393655278737</v>
      </c>
      <c r="AQ16" s="118">
        <f>'Table 2a'!AQ127/1000</f>
        <v>23.018209763317806</v>
      </c>
      <c r="AR16" s="118">
        <f>'Table 2a'!AR127/1000</f>
        <v>24.111016892964305</v>
      </c>
      <c r="AS16" s="118">
        <f>'Table 2a'!AS127/1000</f>
        <v>26.101131256615957</v>
      </c>
      <c r="AT16" s="118">
        <f>'Table 2a'!AT127/1000</f>
        <v>28.882238575136881</v>
      </c>
      <c r="AU16" s="118">
        <f>'Table 2a'!AU127/1000</f>
        <v>32.769179029366185</v>
      </c>
      <c r="AV16" s="118">
        <f>'Table 2a'!AV127/1000</f>
        <v>35.520090726400312</v>
      </c>
      <c r="AW16" s="118">
        <f>'Table 2a'!AW127/1000</f>
        <v>38.027385195152178</v>
      </c>
      <c r="AX16" s="118">
        <f>'Table 2a'!AX127/1000</f>
        <v>39.174223848013305</v>
      </c>
      <c r="AY16" s="118">
        <f>'Table 2a'!AY127/1000</f>
        <v>41.009677420196041</v>
      </c>
      <c r="AZ16" s="118">
        <f>'Table 2a'!AZ127/1000</f>
        <v>43.344847705346645</v>
      </c>
      <c r="BA16" s="118">
        <f>'Table 2a'!BA127/1000</f>
        <v>45.296793622831608</v>
      </c>
      <c r="BB16" s="118">
        <f>'Table 2a'!BB127/1000</f>
        <v>47.433782529303187</v>
      </c>
      <c r="BC16" s="118">
        <f>'Table 2a'!BC127/1000</f>
        <v>50.591433705644626</v>
      </c>
      <c r="BD16" s="118">
        <f>'Table 2a'!BD127/1000</f>
        <v>53.270351131481974</v>
      </c>
      <c r="BE16" s="118">
        <f>'Table 2a'!BE127/1000</f>
        <v>57.415151294864764</v>
      </c>
      <c r="BF16" s="118">
        <f>'Table 2a'!BF127/1000</f>
        <v>60.917041156778012</v>
      </c>
      <c r="BG16" s="118">
        <f>'Table 2a'!BG127/1000</f>
        <v>64.096181623095063</v>
      </c>
      <c r="BH16" s="118">
        <f>'Table 2a'!BH127/1000</f>
        <v>68.865767916761982</v>
      </c>
      <c r="BI16" s="118">
        <f>'Table 2a'!BI127/1000</f>
        <v>73.094220242091581</v>
      </c>
      <c r="BJ16" s="118">
        <f>'Table 2a'!BJ127/1000</f>
        <v>75.442196958720331</v>
      </c>
      <c r="BK16" s="118">
        <f>'Table 2a'!BK127/1000</f>
        <v>80.664915636812808</v>
      </c>
      <c r="BL16" s="118">
        <f>'Table 2a'!BL127/1000</f>
        <v>87.690903575046477</v>
      </c>
      <c r="BM16" s="118">
        <f>'Table 2a'!BM127/1000</f>
        <v>93.817217961027325</v>
      </c>
      <c r="BN16" s="118">
        <f>'Table 2a'!BN127/1000</f>
        <v>97.481017197801009</v>
      </c>
      <c r="BO16" s="118">
        <f>'Table 2a'!BO127/1000</f>
        <v>101.38614626106553</v>
      </c>
      <c r="BP16" s="118">
        <f>'Table 2a'!BP127/1000</f>
        <v>107.13380979268361</v>
      </c>
      <c r="BQ16" s="118">
        <f>'Table 2a'!BQ127/1000</f>
        <v>110.08018108297058</v>
      </c>
      <c r="BR16" s="118">
        <f>'Table 2a'!BR127/1000</f>
        <v>113.50184827687684</v>
      </c>
      <c r="BS16" s="118">
        <f>'Table 2a'!BS127/1000</f>
        <v>115.7523857855327</v>
      </c>
      <c r="BT16" s="118">
        <f>'Table 2a'!BT127/1000</f>
        <v>117.37393652020539</v>
      </c>
      <c r="BU16" s="118">
        <f>'Table 2a'!BU127/1000</f>
        <v>118.98653307914134</v>
      </c>
      <c r="BV16" s="118">
        <f>'Table 2a'!BV127/1000</f>
        <v>121.29061716194181</v>
      </c>
      <c r="BW16" s="118">
        <f>'Table 2a'!BW127/1000</f>
        <v>123.16210829616111</v>
      </c>
      <c r="BX16" s="59">
        <f>'Table 2a'!BX127/1000</f>
        <v>125.17635870351251</v>
      </c>
      <c r="BY16" s="59">
        <f>'Table 2a'!BY127/1000</f>
        <v>130.15422087261726</v>
      </c>
      <c r="BZ16" s="63">
        <f>'Table 2a'!BZ127/1000</f>
        <v>136.45663288054243</v>
      </c>
    </row>
    <row r="17" spans="2:78" ht="26.25" customHeight="1" x14ac:dyDescent="0.25">
      <c r="B17" s="89" t="s">
        <v>93</v>
      </c>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21">
        <f>SUM(AH14:AH16)</f>
        <v>13.035493736203655</v>
      </c>
      <c r="AI17" s="121">
        <f t="shared" ref="AI17:BU17" si="2">SUM(AI14:AI16)</f>
        <v>14.785979544</v>
      </c>
      <c r="AJ17" s="121">
        <f t="shared" si="2"/>
        <v>18.17217435384616</v>
      </c>
      <c r="AK17" s="121">
        <f t="shared" si="2"/>
        <v>22.225345469499992</v>
      </c>
      <c r="AL17" s="121">
        <f t="shared" si="2"/>
        <v>25.399593394249997</v>
      </c>
      <c r="AM17" s="121">
        <f t="shared" si="2"/>
        <v>28.383097434500002</v>
      </c>
      <c r="AN17" s="121">
        <f t="shared" si="2"/>
        <v>30.608289402249994</v>
      </c>
      <c r="AO17" s="121">
        <f t="shared" si="2"/>
        <v>33.454940287285702</v>
      </c>
      <c r="AP17" s="121">
        <f t="shared" si="2"/>
        <v>36.123082438933338</v>
      </c>
      <c r="AQ17" s="121">
        <f t="shared" si="2"/>
        <v>37.497110367000012</v>
      </c>
      <c r="AR17" s="121">
        <f t="shared" si="2"/>
        <v>38.052643556666659</v>
      </c>
      <c r="AS17" s="121">
        <f t="shared" si="2"/>
        <v>40.288146197666691</v>
      </c>
      <c r="AT17" s="121">
        <f t="shared" si="2"/>
        <v>45.352892408487975</v>
      </c>
      <c r="AU17" s="121">
        <f t="shared" si="2"/>
        <v>54.175377622418544</v>
      </c>
      <c r="AV17" s="121">
        <f t="shared" si="2"/>
        <v>60.992230401572662</v>
      </c>
      <c r="AW17" s="121">
        <f t="shared" si="2"/>
        <v>66.634910460896748</v>
      </c>
      <c r="AX17" s="121">
        <f t="shared" si="2"/>
        <v>68.81361117157158</v>
      </c>
      <c r="AY17" s="121">
        <f t="shared" si="2"/>
        <v>72.13630754647086</v>
      </c>
      <c r="AZ17" s="121">
        <f t="shared" si="2"/>
        <v>74.930906146652163</v>
      </c>
      <c r="BA17" s="121">
        <f t="shared" si="2"/>
        <v>75.904389236404654</v>
      </c>
      <c r="BB17" s="121">
        <f t="shared" si="2"/>
        <v>77.898830406807292</v>
      </c>
      <c r="BC17" s="121">
        <f t="shared" si="2"/>
        <v>80.756783696130015</v>
      </c>
      <c r="BD17" s="121">
        <f t="shared" si="2"/>
        <v>83.618592638070211</v>
      </c>
      <c r="BE17" s="121">
        <f t="shared" si="2"/>
        <v>88.466203877447484</v>
      </c>
      <c r="BF17" s="121">
        <f t="shared" si="2"/>
        <v>93.447403868416785</v>
      </c>
      <c r="BG17" s="121">
        <f t="shared" si="2"/>
        <v>97.839551306729405</v>
      </c>
      <c r="BH17" s="121">
        <f t="shared" si="2"/>
        <v>103.67922317456205</v>
      </c>
      <c r="BI17" s="121">
        <f t="shared" si="2"/>
        <v>109.01821340647361</v>
      </c>
      <c r="BJ17" s="121">
        <f t="shared" si="2"/>
        <v>112.72280323747846</v>
      </c>
      <c r="BK17" s="121">
        <f t="shared" si="2"/>
        <v>119.96826969037394</v>
      </c>
      <c r="BL17" s="121">
        <f t="shared" si="2"/>
        <v>129.53937316672162</v>
      </c>
      <c r="BM17" s="121">
        <f t="shared" si="2"/>
        <v>141.88050977105652</v>
      </c>
      <c r="BN17" s="121">
        <f t="shared" si="2"/>
        <v>147.2254291967551</v>
      </c>
      <c r="BO17" s="121">
        <f t="shared" si="2"/>
        <v>153.00382488042931</v>
      </c>
      <c r="BP17" s="121">
        <f t="shared" si="2"/>
        <v>160.75245760790446</v>
      </c>
      <c r="BQ17" s="121">
        <f t="shared" si="2"/>
        <v>163.35361596870422</v>
      </c>
      <c r="BR17" s="121">
        <f t="shared" si="2"/>
        <v>167.55579332409249</v>
      </c>
      <c r="BS17" s="121">
        <f t="shared" si="2"/>
        <v>171.10171630996763</v>
      </c>
      <c r="BT17" s="121">
        <f t="shared" si="2"/>
        <v>173.22479537559894</v>
      </c>
      <c r="BU17" s="121">
        <f t="shared" si="2"/>
        <v>176.72675889978865</v>
      </c>
      <c r="BV17" s="121">
        <f>SUM(BV14:BV16)</f>
        <v>180.73289183660631</v>
      </c>
      <c r="BW17" s="121">
        <f>SUM(BW14:BW16)</f>
        <v>184.08209819601103</v>
      </c>
      <c r="BX17" s="64">
        <f>SUM(BX14:BX16)</f>
        <v>186.94579847443251</v>
      </c>
      <c r="BY17" s="64">
        <f>SUM(BY14:BY16)</f>
        <v>193.79404731391253</v>
      </c>
      <c r="BZ17" s="75">
        <f>SUM(BZ14:BZ16)</f>
        <v>201.82949414989653</v>
      </c>
    </row>
    <row r="18" spans="2:78" ht="15.75" thickBot="1" x14ac:dyDescent="0.25">
      <c r="B18" s="99"/>
      <c r="C18" s="99"/>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1"/>
    </row>
    <row r="19" spans="2:78" x14ac:dyDescent="0.2">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65"/>
      <c r="BY19" s="65"/>
      <c r="BZ19" s="66"/>
    </row>
    <row r="20" spans="2:78" ht="31.5" x14ac:dyDescent="0.25">
      <c r="B20" s="117" t="s">
        <v>116</v>
      </c>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65"/>
      <c r="BY20" s="65"/>
      <c r="BZ20" s="66"/>
    </row>
    <row r="21" spans="2:78" x14ac:dyDescent="0.2">
      <c r="B21" s="120" t="s">
        <v>110</v>
      </c>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v>9.8886380086603598</v>
      </c>
      <c r="AI21" s="119">
        <v>12.63079768182415</v>
      </c>
      <c r="AJ21" s="119">
        <v>11.549960492441116</v>
      </c>
      <c r="AK21" s="119">
        <v>12.352869415769584</v>
      </c>
      <c r="AL21" s="119">
        <v>12.965543897385038</v>
      </c>
      <c r="AM21" s="119">
        <v>13.697369609760411</v>
      </c>
      <c r="AN21" s="119">
        <v>14.079143671685244</v>
      </c>
      <c r="AO21" s="119">
        <v>14.204661157977206</v>
      </c>
      <c r="AP21" s="119">
        <v>14.003066677302764</v>
      </c>
      <c r="AQ21" s="119">
        <v>13.626140727200958</v>
      </c>
      <c r="AR21" s="119">
        <v>12.971315054742634</v>
      </c>
      <c r="AS21" s="119">
        <v>12.389595161568941</v>
      </c>
      <c r="AT21" s="119">
        <v>12.038240049777462</v>
      </c>
      <c r="AU21" s="119">
        <v>13.40429460137765</v>
      </c>
      <c r="AV21" s="119">
        <v>15.039713450719258</v>
      </c>
      <c r="AW21" s="119">
        <v>16.08108815702899</v>
      </c>
      <c r="AX21" s="119">
        <v>16.102969477528521</v>
      </c>
      <c r="AY21" s="119">
        <v>16.224895353265378</v>
      </c>
      <c r="AZ21" s="119">
        <v>16.189549342256978</v>
      </c>
      <c r="BA21" s="119">
        <v>16.261022799523403</v>
      </c>
      <c r="BB21" s="119">
        <v>16.420819999929542</v>
      </c>
      <c r="BC21" s="119">
        <v>17.802831950438858</v>
      </c>
      <c r="BD21" s="119">
        <v>17.576329454543309</v>
      </c>
      <c r="BE21" s="119">
        <v>18.062243517077075</v>
      </c>
      <c r="BF21" s="119">
        <v>18.415754406838094</v>
      </c>
      <c r="BG21" s="119">
        <v>6.3389562262073094</v>
      </c>
      <c r="BH21" s="119">
        <v>5.4747515171645862</v>
      </c>
      <c r="BI21" s="119">
        <v>4.3480232604432834</v>
      </c>
      <c r="BJ21" s="119">
        <v>3.6831760823624569</v>
      </c>
      <c r="BK21" s="119">
        <v>3.2887396426270485</v>
      </c>
      <c r="BL21" s="119">
        <v>2.9562113562122905</v>
      </c>
      <c r="BM21" s="119">
        <v>2.3539203975498113</v>
      </c>
      <c r="BN21" s="119">
        <v>2.070558026717416</v>
      </c>
      <c r="BO21" s="119">
        <v>1.9445383075079405</v>
      </c>
      <c r="BP21" s="119">
        <v>1.8155663131956201</v>
      </c>
      <c r="BQ21" s="119">
        <v>1.7348601827050343</v>
      </c>
      <c r="BR21" s="119">
        <v>1.9205718529841334</v>
      </c>
      <c r="BS21" s="119">
        <v>1.9891612813367816</v>
      </c>
      <c r="BT21" s="119">
        <v>1.9874817729185372</v>
      </c>
      <c r="BU21" s="119">
        <v>2.0197416891201545</v>
      </c>
      <c r="BV21" s="119">
        <v>2.1343030269903629</v>
      </c>
      <c r="BW21" s="119">
        <v>2.2421908062963185</v>
      </c>
      <c r="BX21" s="65">
        <v>2.3334824458174213</v>
      </c>
      <c r="BY21" s="65">
        <v>2.4563134047999626</v>
      </c>
      <c r="BZ21" s="66">
        <v>2.6436622819379805</v>
      </c>
    </row>
    <row r="22" spans="2:78" x14ac:dyDescent="0.2">
      <c r="B22" s="120" t="s">
        <v>111</v>
      </c>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v>20.284141293345382</v>
      </c>
      <c r="AI22" s="119">
        <v>19.024246350679501</v>
      </c>
      <c r="AJ22" s="119">
        <v>20.841086603769764</v>
      </c>
      <c r="AK22" s="119">
        <v>24.969706351364582</v>
      </c>
      <c r="AL22" s="119">
        <v>27.559040119250039</v>
      </c>
      <c r="AM22" s="119">
        <v>30.912031562807108</v>
      </c>
      <c r="AN22" s="119">
        <v>32.400448516340347</v>
      </c>
      <c r="AO22" s="119">
        <v>33.571719836919335</v>
      </c>
      <c r="AP22" s="119">
        <v>35.207694598342947</v>
      </c>
      <c r="AQ22" s="119">
        <v>33.878040091018697</v>
      </c>
      <c r="AR22" s="119">
        <v>30.446665354384159</v>
      </c>
      <c r="AS22" s="119">
        <v>29.108352952846076</v>
      </c>
      <c r="AT22" s="119">
        <v>31.350148848955229</v>
      </c>
      <c r="AU22" s="119">
        <v>37.638344359407746</v>
      </c>
      <c r="AV22" s="119">
        <v>44.034679433731966</v>
      </c>
      <c r="AW22" s="119">
        <v>48.314153110265067</v>
      </c>
      <c r="AX22" s="119">
        <v>49.664104500497785</v>
      </c>
      <c r="AY22" s="119">
        <v>50.804147910571587</v>
      </c>
      <c r="AZ22" s="119">
        <v>50.116957592940523</v>
      </c>
      <c r="BA22" s="119">
        <v>48.538596434837402</v>
      </c>
      <c r="BB22" s="119">
        <v>47.721600829757485</v>
      </c>
      <c r="BC22" s="119">
        <v>46.577340990685805</v>
      </c>
      <c r="BD22" s="119">
        <v>44.32962741226337</v>
      </c>
      <c r="BE22" s="119">
        <v>44.697508853537776</v>
      </c>
      <c r="BF22" s="119">
        <v>44.936718646003477</v>
      </c>
      <c r="BG22" s="119">
        <v>45.704237311701753</v>
      </c>
      <c r="BH22" s="119">
        <v>45.842212477174073</v>
      </c>
      <c r="BI22" s="119">
        <v>46.216701177030366</v>
      </c>
      <c r="BJ22" s="119">
        <v>46.407682042588853</v>
      </c>
      <c r="BK22" s="119">
        <v>47.650162808871855</v>
      </c>
      <c r="BL22" s="119">
        <v>49.40904928283917</v>
      </c>
      <c r="BM22" s="119">
        <v>56.11197226952109</v>
      </c>
      <c r="BN22" s="119">
        <v>57.168450682415596</v>
      </c>
      <c r="BO22" s="119">
        <v>58.359256269953342</v>
      </c>
      <c r="BP22" s="119">
        <v>59.339027154857817</v>
      </c>
      <c r="BQ22" s="119">
        <v>54.955386602740546</v>
      </c>
      <c r="BR22" s="119">
        <v>54.720626385749959</v>
      </c>
      <c r="BS22" s="119">
        <v>55.57755179696909</v>
      </c>
      <c r="BT22" s="119">
        <v>54.797359767300051</v>
      </c>
      <c r="BU22" s="119">
        <v>55.763091933546448</v>
      </c>
      <c r="BV22" s="119">
        <v>56.474710112035936</v>
      </c>
      <c r="BW22" s="119">
        <v>56.983728474540762</v>
      </c>
      <c r="BX22" s="65">
        <v>56.709910134658905</v>
      </c>
      <c r="BY22" s="65">
        <v>57.280450040818415</v>
      </c>
      <c r="BZ22" s="66">
        <v>57.649677769417337</v>
      </c>
    </row>
    <row r="23" spans="2:78" x14ac:dyDescent="0.2">
      <c r="B23" s="120" t="s">
        <v>100</v>
      </c>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v>43.166223292577982</v>
      </c>
      <c r="AI23" s="119">
        <v>42.566955671517114</v>
      </c>
      <c r="AJ23" s="119">
        <v>42.77540618389488</v>
      </c>
      <c r="AK23" s="119">
        <v>45.826061245660071</v>
      </c>
      <c r="AL23" s="119">
        <v>47.967807010871773</v>
      </c>
      <c r="AM23" s="119">
        <v>49.765046235450264</v>
      </c>
      <c r="AN23" s="119">
        <v>50.144173105218727</v>
      </c>
      <c r="AO23" s="119">
        <v>52.077081723917175</v>
      </c>
      <c r="AP23" s="119">
        <v>53.903541647803415</v>
      </c>
      <c r="AQ23" s="119">
        <v>54.060809576534048</v>
      </c>
      <c r="AR23" s="119">
        <v>53.211508269224453</v>
      </c>
      <c r="AS23" s="119">
        <v>53.93972406403838</v>
      </c>
      <c r="AT23" s="119">
        <v>55.65708935871136</v>
      </c>
      <c r="AU23" s="119">
        <v>58.936059768043997</v>
      </c>
      <c r="AV23" s="119">
        <v>62.70655227823174</v>
      </c>
      <c r="AW23" s="119">
        <v>65.949623989189391</v>
      </c>
      <c r="AX23" s="119">
        <v>66.848630851236223</v>
      </c>
      <c r="AY23" s="119">
        <v>67.512024961857435</v>
      </c>
      <c r="AZ23" s="119">
        <v>68.676453550327551</v>
      </c>
      <c r="BA23" s="119">
        <v>70.832609686256376</v>
      </c>
      <c r="BB23" s="119">
        <v>72.75600341228477</v>
      </c>
      <c r="BC23" s="119">
        <v>76.885376027430937</v>
      </c>
      <c r="BD23" s="119">
        <v>79.740259444734349</v>
      </c>
      <c r="BE23" s="119">
        <v>84.527728178597258</v>
      </c>
      <c r="BF23" s="119">
        <v>85.416743039273811</v>
      </c>
      <c r="BG23" s="119">
        <v>87.585752104323944</v>
      </c>
      <c r="BH23" s="119">
        <v>91.339211484343409</v>
      </c>
      <c r="BI23" s="119">
        <v>94.356937494515194</v>
      </c>
      <c r="BJ23" s="119">
        <v>94.56868910532215</v>
      </c>
      <c r="BK23" s="119">
        <v>98.538059469051461</v>
      </c>
      <c r="BL23" s="119">
        <v>104.30333316113746</v>
      </c>
      <c r="BM23" s="119">
        <v>109.88994737352496</v>
      </c>
      <c r="BN23" s="119">
        <v>112.08082770697992</v>
      </c>
      <c r="BO23" s="119">
        <v>114.74954057487759</v>
      </c>
      <c r="BP23" s="119">
        <v>118.52663427530797</v>
      </c>
      <c r="BQ23" s="119">
        <v>117.40626371254723</v>
      </c>
      <c r="BR23" s="119">
        <v>119.31201130355083</v>
      </c>
      <c r="BS23" s="119">
        <v>120.86108994222487</v>
      </c>
      <c r="BT23" s="119">
        <v>119.84782991811595</v>
      </c>
      <c r="BU23" s="119">
        <v>119.62753307914134</v>
      </c>
      <c r="BV23" s="119">
        <v>119.98583715963126</v>
      </c>
      <c r="BW23" s="119">
        <v>119.92712750254148</v>
      </c>
      <c r="BX23" s="65">
        <v>119.61344951845243</v>
      </c>
      <c r="BY23" s="65">
        <v>122.14093993120085</v>
      </c>
      <c r="BZ23" s="66">
        <v>125.82919464597903</v>
      </c>
    </row>
    <row r="24" spans="2:78" ht="26.25" customHeight="1" x14ac:dyDescent="0.2">
      <c r="B24" s="120" t="s">
        <v>112</v>
      </c>
      <c r="D24" s="119">
        <v>7.8599479439806093</v>
      </c>
      <c r="E24" s="119">
        <v>10.844330690533294</v>
      </c>
      <c r="F24" s="119">
        <v>10.609645569032292</v>
      </c>
      <c r="G24" s="119">
        <v>10.480714079608113</v>
      </c>
      <c r="H24" s="119">
        <v>11.44577497274987</v>
      </c>
      <c r="I24" s="119">
        <v>11.765937600645318</v>
      </c>
      <c r="J24" s="119">
        <v>11.740844250579071</v>
      </c>
      <c r="K24" s="119">
        <v>13.714951032633623</v>
      </c>
      <c r="L24" s="119">
        <v>13.348484641350652</v>
      </c>
      <c r="M24" s="119">
        <v>13.997631585150121</v>
      </c>
      <c r="N24" s="119">
        <v>17.675158142613508</v>
      </c>
      <c r="O24" s="119">
        <v>18.27305909963561</v>
      </c>
      <c r="P24" s="119">
        <v>18.234167970071912</v>
      </c>
      <c r="Q24" s="119">
        <v>20.511182989687732</v>
      </c>
      <c r="R24" s="119">
        <v>21.063283086164152</v>
      </c>
      <c r="S24" s="119">
        <v>24.386956819841458</v>
      </c>
      <c r="T24" s="119">
        <v>24.255177153246894</v>
      </c>
      <c r="U24" s="119">
        <v>28.132930859418586</v>
      </c>
      <c r="V24" s="119">
        <v>28.091070229656086</v>
      </c>
      <c r="W24" s="119">
        <v>30.830379950121404</v>
      </c>
      <c r="X24" s="119">
        <v>32.179759615886958</v>
      </c>
      <c r="Y24" s="119">
        <v>31.955478173046501</v>
      </c>
      <c r="Z24" s="119">
        <v>31.898451517854454</v>
      </c>
      <c r="AA24" s="119">
        <v>34.708307895263061</v>
      </c>
      <c r="AB24" s="119">
        <v>36.201839810873594</v>
      </c>
      <c r="AC24" s="119">
        <v>38.366549959113627</v>
      </c>
      <c r="AD24" s="119">
        <v>40.763261629554243</v>
      </c>
      <c r="AE24" s="119">
        <v>43.839674167383116</v>
      </c>
      <c r="AF24" s="119">
        <v>45.5993226400875</v>
      </c>
      <c r="AG24" s="119">
        <v>46.659369274741003</v>
      </c>
      <c r="AH24" s="119">
        <v>48.328984258763043</v>
      </c>
      <c r="AI24" s="119">
        <v>47.184597081060389</v>
      </c>
      <c r="AJ24" s="119">
        <v>48.198892566559373</v>
      </c>
      <c r="AK24" s="119">
        <v>50.621697350731843</v>
      </c>
      <c r="AL24" s="119">
        <v>50.949898305836648</v>
      </c>
      <c r="AM24" s="119">
        <v>52.881867340424982</v>
      </c>
      <c r="AN24" s="119">
        <v>52.700803985901473</v>
      </c>
      <c r="AO24" s="119">
        <v>53.665660581600648</v>
      </c>
      <c r="AP24" s="119">
        <v>55.68645872781822</v>
      </c>
      <c r="AQ24" s="119">
        <v>55.254141273518975</v>
      </c>
      <c r="AR24" s="119">
        <v>53.165503152885705</v>
      </c>
      <c r="AS24" s="119">
        <v>52.54616558371999</v>
      </c>
      <c r="AT24" s="119">
        <v>53.50138328946742</v>
      </c>
      <c r="AU24" s="119">
        <v>58.473796763855745</v>
      </c>
      <c r="AV24" s="119">
        <v>60.391375493446674</v>
      </c>
      <c r="AW24" s="119">
        <v>62.516145936170936</v>
      </c>
      <c r="AX24" s="119">
        <v>62.234241023624548</v>
      </c>
      <c r="AY24" s="119">
        <v>61.729344211757613</v>
      </c>
      <c r="AZ24" s="119">
        <v>61.709262641153494</v>
      </c>
      <c r="BA24" s="119">
        <v>62.652227031326198</v>
      </c>
      <c r="BB24" s="119">
        <v>64.489105793259469</v>
      </c>
      <c r="BC24" s="119">
        <v>66.867577200351761</v>
      </c>
      <c r="BD24" s="119">
        <v>66.784800808822553</v>
      </c>
      <c r="BE24" s="119">
        <v>70.525038021534172</v>
      </c>
      <c r="BF24" s="119">
        <v>72.40969989651667</v>
      </c>
      <c r="BG24" s="119">
        <v>74.016945403499818</v>
      </c>
      <c r="BH24" s="119">
        <v>75.003595910071496</v>
      </c>
      <c r="BI24" s="119">
        <v>76.231835113437</v>
      </c>
      <c r="BJ24" s="119">
        <v>76.603853025656079</v>
      </c>
      <c r="BK24" s="119">
        <v>79.819087870630284</v>
      </c>
      <c r="BL24" s="119">
        <v>83.865130061156236</v>
      </c>
      <c r="BM24" s="119">
        <v>88.515030615928822</v>
      </c>
      <c r="BN24" s="119">
        <v>89.753623066637047</v>
      </c>
      <c r="BO24" s="119">
        <v>93.056712394843089</v>
      </c>
      <c r="BP24" s="119">
        <v>96.437561564217702</v>
      </c>
      <c r="BQ24" s="119">
        <v>97.224991346781678</v>
      </c>
      <c r="BR24" s="119">
        <v>98.826706526905824</v>
      </c>
      <c r="BS24" s="119">
        <v>101.35856313981812</v>
      </c>
      <c r="BT24" s="119">
        <v>101.51830879348722</v>
      </c>
      <c r="BU24" s="119">
        <v>102.00153535669494</v>
      </c>
      <c r="BV24" s="119">
        <v>103.21122720550346</v>
      </c>
      <c r="BW24" s="119">
        <v>103.84577244686686</v>
      </c>
      <c r="BX24" s="65">
        <v>103.95422316745729</v>
      </c>
      <c r="BY24" s="65">
        <v>106.24760962549875</v>
      </c>
      <c r="BZ24" s="66">
        <v>109.51552909730432</v>
      </c>
    </row>
    <row r="25" spans="2:78" x14ac:dyDescent="0.2">
      <c r="B25" s="120" t="s">
        <v>113</v>
      </c>
      <c r="D25" s="119">
        <v>1.9587190849233973</v>
      </c>
      <c r="E25" s="119">
        <v>2.2978125329053363</v>
      </c>
      <c r="F25" s="119">
        <v>2.5190082904839244</v>
      </c>
      <c r="G25" s="119">
        <v>2.6278175243332291</v>
      </c>
      <c r="H25" s="119">
        <v>3.0199530851348935</v>
      </c>
      <c r="I25" s="119">
        <v>3.0007256590155431</v>
      </c>
      <c r="J25" s="119">
        <v>3.0653796981524373</v>
      </c>
      <c r="K25" s="119">
        <v>2.6818781710771145</v>
      </c>
      <c r="L25" s="119">
        <v>2.6820791568590927</v>
      </c>
      <c r="M25" s="119">
        <v>2.5262060322679258</v>
      </c>
      <c r="N25" s="119">
        <v>2.7157680615486832</v>
      </c>
      <c r="O25" s="119">
        <v>3.2505946883190173</v>
      </c>
      <c r="P25" s="119">
        <v>3.6062507168663593</v>
      </c>
      <c r="Q25" s="119">
        <v>3.327136338202096</v>
      </c>
      <c r="R25" s="119">
        <v>3.7672938506987714</v>
      </c>
      <c r="S25" s="119">
        <v>4.0354120966916849</v>
      </c>
      <c r="T25" s="119">
        <v>3.9577501339569099</v>
      </c>
      <c r="U25" s="119">
        <v>4.1387303011253547</v>
      </c>
      <c r="V25" s="119">
        <v>4.7681254027059312</v>
      </c>
      <c r="W25" s="119">
        <v>6.0142006609153471</v>
      </c>
      <c r="X25" s="119">
        <v>6.3632544487108875</v>
      </c>
      <c r="Y25" s="119">
        <v>6.5434565519872043</v>
      </c>
      <c r="Z25" s="119">
        <v>7.1321172928959164</v>
      </c>
      <c r="AA25" s="119">
        <v>8.0706873337422849</v>
      </c>
      <c r="AB25" s="119">
        <v>9.1612774876901639</v>
      </c>
      <c r="AC25" s="119">
        <v>9.7026785360128081</v>
      </c>
      <c r="AD25" s="119">
        <v>10.01360273540727</v>
      </c>
      <c r="AE25" s="119">
        <v>10.993912042818826</v>
      </c>
      <c r="AF25" s="119">
        <v>12.168904987632589</v>
      </c>
      <c r="AG25" s="119">
        <v>12.891238727671741</v>
      </c>
      <c r="AH25" s="119">
        <v>12.438013922044943</v>
      </c>
      <c r="AI25" s="119">
        <v>11.62123778322171</v>
      </c>
      <c r="AJ25" s="119">
        <v>12.705744272140024</v>
      </c>
      <c r="AK25" s="119">
        <v>17.583107205572798</v>
      </c>
      <c r="AL25" s="119">
        <v>22.151034864761598</v>
      </c>
      <c r="AM25" s="119">
        <v>25.238951636512564</v>
      </c>
      <c r="AN25" s="119">
        <v>27.238305583088511</v>
      </c>
      <c r="AO25" s="119">
        <v>29.242621179354021</v>
      </c>
      <c r="AP25" s="119">
        <v>30.247214922010532</v>
      </c>
      <c r="AQ25" s="119">
        <v>29.146056348127267</v>
      </c>
      <c r="AR25" s="119">
        <v>27.062430970160026</v>
      </c>
      <c r="AS25" s="119">
        <v>26.935529474570927</v>
      </c>
      <c r="AT25" s="119">
        <v>29.45795250130892</v>
      </c>
      <c r="AU25" s="119">
        <v>33.664668343905191</v>
      </c>
      <c r="AV25" s="119">
        <v>41.306718355978113</v>
      </c>
      <c r="AW25" s="119">
        <v>45.584020365320171</v>
      </c>
      <c r="AX25" s="119">
        <v>47.411367277300108</v>
      </c>
      <c r="AY25" s="119">
        <v>48.36016467423638</v>
      </c>
      <c r="AZ25" s="119">
        <v>47.479894704883968</v>
      </c>
      <c r="BA25" s="119">
        <v>45.973001150768248</v>
      </c>
      <c r="BB25" s="119">
        <v>44.712932202089526</v>
      </c>
      <c r="BC25" s="119">
        <v>43.823016413495921</v>
      </c>
      <c r="BD25" s="119">
        <v>41.452090251534933</v>
      </c>
      <c r="BE25" s="119">
        <v>42.675435835420515</v>
      </c>
      <c r="BF25" s="119">
        <v>43.557356941415868</v>
      </c>
      <c r="BG25" s="119">
        <v>44.021397265538823</v>
      </c>
      <c r="BH25" s="119">
        <v>44.980161396480298</v>
      </c>
      <c r="BI25" s="119">
        <v>44.697765674427139</v>
      </c>
      <c r="BJ25" s="119">
        <v>45.106477196381171</v>
      </c>
      <c r="BK25" s="119">
        <v>45.818058412697674</v>
      </c>
      <c r="BL25" s="119">
        <v>47.277192350155538</v>
      </c>
      <c r="BM25" s="119">
        <v>53.116901993461738</v>
      </c>
      <c r="BN25" s="119">
        <v>54.475115037468456</v>
      </c>
      <c r="BO25" s="119">
        <v>54.995863009663879</v>
      </c>
      <c r="BP25" s="119">
        <v>55.45804233038028</v>
      </c>
      <c r="BQ25" s="119">
        <v>48.973923207720013</v>
      </c>
      <c r="BR25" s="119">
        <v>47.928901843842645</v>
      </c>
      <c r="BS25" s="119">
        <v>47.158846119508432</v>
      </c>
      <c r="BT25" s="119">
        <v>45.634284503656779</v>
      </c>
      <c r="BU25" s="119">
        <v>45.223793727137725</v>
      </c>
      <c r="BV25" s="119">
        <v>44.018148808114418</v>
      </c>
      <c r="BW25" s="119">
        <v>42.98512100616324</v>
      </c>
      <c r="BX25" s="65">
        <v>41.84705198926396</v>
      </c>
      <c r="BY25" s="65">
        <v>42.103474897900057</v>
      </c>
      <c r="BZ25" s="66">
        <v>42.280576144704717</v>
      </c>
    </row>
    <row r="26" spans="2:78" x14ac:dyDescent="0.2">
      <c r="B26" s="120" t="s">
        <v>114</v>
      </c>
      <c r="D26" s="119">
        <v>4.9516418466863481</v>
      </c>
      <c r="E26" s="119">
        <v>5.1242441724497985</v>
      </c>
      <c r="F26" s="119">
        <v>5.0708084048676394</v>
      </c>
      <c r="G26" s="119">
        <v>4.7278492879652818</v>
      </c>
      <c r="H26" s="119">
        <v>5.2734593923392623</v>
      </c>
      <c r="I26" s="119">
        <v>5.6048466798070864</v>
      </c>
      <c r="J26" s="119">
        <v>5.7078641109935733</v>
      </c>
      <c r="K26" s="119">
        <v>5.7515827209690622</v>
      </c>
      <c r="L26" s="119">
        <v>5.6560251304580049</v>
      </c>
      <c r="M26" s="119">
        <v>5.6776269353981483</v>
      </c>
      <c r="N26" s="119">
        <v>6.127992575907272</v>
      </c>
      <c r="O26" s="119">
        <v>6.1710027868466399</v>
      </c>
      <c r="P26" s="119">
        <v>6.0814044122309028</v>
      </c>
      <c r="Q26" s="119">
        <v>6.3625891867897479</v>
      </c>
      <c r="R26" s="119">
        <v>6.2015162537278581</v>
      </c>
      <c r="S26" s="119">
        <v>6.6712378452207526</v>
      </c>
      <c r="T26" s="119">
        <v>6.5631655826432773</v>
      </c>
      <c r="U26" s="119">
        <v>6.816534249515124</v>
      </c>
      <c r="V26" s="119">
        <v>6.5118969785526719</v>
      </c>
      <c r="W26" s="119">
        <v>6.6535115945361127</v>
      </c>
      <c r="X26" s="119">
        <v>8.5204407318597859</v>
      </c>
      <c r="Y26" s="119">
        <v>8.6564911725566844</v>
      </c>
      <c r="Z26" s="119">
        <v>6.9714612275894625</v>
      </c>
      <c r="AA26" s="119">
        <v>6.9767157231344532</v>
      </c>
      <c r="AB26" s="119">
        <v>7.7176691103562822</v>
      </c>
      <c r="AC26" s="119">
        <v>6.752936790793683</v>
      </c>
      <c r="AD26" s="119">
        <v>6.4248839931201083</v>
      </c>
      <c r="AE26" s="119">
        <v>7.3410381122934751</v>
      </c>
      <c r="AF26" s="119">
        <v>7.195312954404975</v>
      </c>
      <c r="AG26" s="119">
        <v>9.1214260395254367</v>
      </c>
      <c r="AH26" s="119">
        <v>12.572004413775741</v>
      </c>
      <c r="AI26" s="119">
        <v>15.416164839738661</v>
      </c>
      <c r="AJ26" s="119">
        <v>14.261816441406344</v>
      </c>
      <c r="AK26" s="119">
        <v>14.943832456489604</v>
      </c>
      <c r="AL26" s="119">
        <v>15.391457856908609</v>
      </c>
      <c r="AM26" s="119">
        <v>16.253628431080234</v>
      </c>
      <c r="AN26" s="119">
        <v>16.684655724254348</v>
      </c>
      <c r="AO26" s="119">
        <v>16.945180957859066</v>
      </c>
      <c r="AP26" s="119">
        <v>17.180629273620379</v>
      </c>
      <c r="AQ26" s="119">
        <v>17.164792773107429</v>
      </c>
      <c r="AR26" s="119">
        <v>16.401554555305527</v>
      </c>
      <c r="AS26" s="119">
        <v>15.95597712016245</v>
      </c>
      <c r="AT26" s="119">
        <v>16.086142466667724</v>
      </c>
      <c r="AU26" s="119">
        <v>17.84023362106846</v>
      </c>
      <c r="AV26" s="119">
        <v>20.082851313258129</v>
      </c>
      <c r="AW26" s="119">
        <v>22.244698954992383</v>
      </c>
      <c r="AX26" s="119">
        <v>22.970096528337944</v>
      </c>
      <c r="AY26" s="119">
        <v>24.451559339700406</v>
      </c>
      <c r="AZ26" s="119">
        <v>25.793803139487615</v>
      </c>
      <c r="BA26" s="119">
        <v>27.007000738522695</v>
      </c>
      <c r="BB26" s="119">
        <v>27.696386246622847</v>
      </c>
      <c r="BC26" s="119">
        <v>30.574955354707885</v>
      </c>
      <c r="BD26" s="119">
        <v>33.409325251183546</v>
      </c>
      <c r="BE26" s="119">
        <v>34.087006692257454</v>
      </c>
      <c r="BF26" s="119">
        <v>32.802159254182854</v>
      </c>
      <c r="BG26" s="119">
        <v>21.590602973194393</v>
      </c>
      <c r="BH26" s="119">
        <v>22.672418172130264</v>
      </c>
      <c r="BI26" s="119">
        <v>23.992061144124694</v>
      </c>
      <c r="BJ26" s="119">
        <v>22.949217008236207</v>
      </c>
      <c r="BK26" s="119">
        <v>23.839815637222433</v>
      </c>
      <c r="BL26" s="119">
        <v>25.526271388877202</v>
      </c>
      <c r="BM26" s="119">
        <v>26.723907431205337</v>
      </c>
      <c r="BN26" s="119">
        <v>27.091098312007443</v>
      </c>
      <c r="BO26" s="119">
        <v>27.000759747831808</v>
      </c>
      <c r="BP26" s="119">
        <v>27.785623848763368</v>
      </c>
      <c r="BQ26" s="119">
        <v>27.897595943491197</v>
      </c>
      <c r="BR26" s="119">
        <v>29.197601171536451</v>
      </c>
      <c r="BS26" s="119">
        <v>29.910393761204233</v>
      </c>
      <c r="BT26" s="119">
        <v>29.480078161190558</v>
      </c>
      <c r="BU26" s="119">
        <v>30.185037617975311</v>
      </c>
      <c r="BV26" s="119">
        <v>31.365474285039703</v>
      </c>
      <c r="BW26" s="119">
        <v>32.322153330348605</v>
      </c>
      <c r="BX26" s="65">
        <v>32.855566942207552</v>
      </c>
      <c r="BY26" s="65">
        <v>33.526618853420381</v>
      </c>
      <c r="BZ26" s="66">
        <v>34.326429455325211</v>
      </c>
    </row>
    <row r="27" spans="2:78" ht="15.75" x14ac:dyDescent="0.25">
      <c r="B27" s="89" t="s">
        <v>93</v>
      </c>
      <c r="D27" s="121">
        <f>SUM(D24:D26)</f>
        <v>14.770308875590354</v>
      </c>
      <c r="E27" s="121">
        <f t="shared" ref="E27:BP27" si="3">SUM(E24:E26)</f>
        <v>18.26638739588843</v>
      </c>
      <c r="F27" s="121">
        <f t="shared" si="3"/>
        <v>18.199462264383854</v>
      </c>
      <c r="G27" s="121">
        <f t="shared" si="3"/>
        <v>17.836380891906625</v>
      </c>
      <c r="H27" s="121">
        <f t="shared" si="3"/>
        <v>19.739187450224026</v>
      </c>
      <c r="I27" s="121">
        <f t="shared" si="3"/>
        <v>20.371509939467948</v>
      </c>
      <c r="J27" s="121">
        <f t="shared" si="3"/>
        <v>20.514088059725083</v>
      </c>
      <c r="K27" s="121">
        <f t="shared" si="3"/>
        <v>22.148411924679799</v>
      </c>
      <c r="L27" s="121">
        <f t="shared" si="3"/>
        <v>21.686588928667749</v>
      </c>
      <c r="M27" s="121">
        <f t="shared" si="3"/>
        <v>22.201464552816194</v>
      </c>
      <c r="N27" s="121">
        <f t="shared" si="3"/>
        <v>26.518918780069463</v>
      </c>
      <c r="O27" s="121">
        <f t="shared" si="3"/>
        <v>27.694656574801268</v>
      </c>
      <c r="P27" s="121">
        <f t="shared" si="3"/>
        <v>27.921823099169174</v>
      </c>
      <c r="Q27" s="121">
        <f t="shared" si="3"/>
        <v>30.200908514679575</v>
      </c>
      <c r="R27" s="121">
        <f t="shared" si="3"/>
        <v>31.032093190590778</v>
      </c>
      <c r="S27" s="121">
        <f t="shared" si="3"/>
        <v>35.093606761753897</v>
      </c>
      <c r="T27" s="121">
        <f t="shared" si="3"/>
        <v>34.776092869847083</v>
      </c>
      <c r="U27" s="121">
        <f t="shared" si="3"/>
        <v>39.088195410059065</v>
      </c>
      <c r="V27" s="121">
        <f t="shared" si="3"/>
        <v>39.371092610914687</v>
      </c>
      <c r="W27" s="121">
        <f t="shared" si="3"/>
        <v>43.498092205572867</v>
      </c>
      <c r="X27" s="121">
        <f t="shared" si="3"/>
        <v>47.063454796457634</v>
      </c>
      <c r="Y27" s="121">
        <f t="shared" si="3"/>
        <v>47.155425897590391</v>
      </c>
      <c r="Z27" s="121">
        <f t="shared" si="3"/>
        <v>46.002030038339832</v>
      </c>
      <c r="AA27" s="121">
        <f t="shared" si="3"/>
        <v>49.7557109521398</v>
      </c>
      <c r="AB27" s="121">
        <f t="shared" si="3"/>
        <v>53.080786408920041</v>
      </c>
      <c r="AC27" s="121">
        <f t="shared" si="3"/>
        <v>54.822165285920121</v>
      </c>
      <c r="AD27" s="121">
        <f t="shared" si="3"/>
        <v>57.201748358081616</v>
      </c>
      <c r="AE27" s="121">
        <f t="shared" si="3"/>
        <v>62.174624322495418</v>
      </c>
      <c r="AF27" s="121">
        <f t="shared" si="3"/>
        <v>64.963540582125063</v>
      </c>
      <c r="AG27" s="121">
        <f t="shared" si="3"/>
        <v>68.672034041938176</v>
      </c>
      <c r="AH27" s="121">
        <f t="shared" si="3"/>
        <v>73.339002594583732</v>
      </c>
      <c r="AI27" s="121">
        <f t="shared" si="3"/>
        <v>74.22199970402076</v>
      </c>
      <c r="AJ27" s="121">
        <f t="shared" si="3"/>
        <v>75.166453280105742</v>
      </c>
      <c r="AK27" s="121">
        <f t="shared" si="3"/>
        <v>83.148637012794239</v>
      </c>
      <c r="AL27" s="121">
        <f t="shared" si="3"/>
        <v>88.492391027506841</v>
      </c>
      <c r="AM27" s="121">
        <f t="shared" si="3"/>
        <v>94.374447408017772</v>
      </c>
      <c r="AN27" s="121">
        <f t="shared" si="3"/>
        <v>96.623765293244332</v>
      </c>
      <c r="AO27" s="121">
        <f t="shared" si="3"/>
        <v>99.853462718813731</v>
      </c>
      <c r="AP27" s="121">
        <f t="shared" si="3"/>
        <v>103.11430292344913</v>
      </c>
      <c r="AQ27" s="121">
        <f t="shared" si="3"/>
        <v>101.56499039475366</v>
      </c>
      <c r="AR27" s="121">
        <f t="shared" si="3"/>
        <v>96.629488678351251</v>
      </c>
      <c r="AS27" s="121">
        <f t="shared" si="3"/>
        <v>95.437672178453354</v>
      </c>
      <c r="AT27" s="121">
        <f t="shared" si="3"/>
        <v>99.04547825744406</v>
      </c>
      <c r="AU27" s="121">
        <f t="shared" si="3"/>
        <v>109.9786987288294</v>
      </c>
      <c r="AV27" s="121">
        <f t="shared" si="3"/>
        <v>121.78094516268293</v>
      </c>
      <c r="AW27" s="121">
        <f t="shared" si="3"/>
        <v>130.34486525648347</v>
      </c>
      <c r="AX27" s="121">
        <f t="shared" si="3"/>
        <v>132.6157048292626</v>
      </c>
      <c r="AY27" s="121">
        <f t="shared" si="3"/>
        <v>134.5410682256944</v>
      </c>
      <c r="AZ27" s="121">
        <f t="shared" si="3"/>
        <v>134.98296048552507</v>
      </c>
      <c r="BA27" s="121">
        <f t="shared" si="3"/>
        <v>135.63222892061714</v>
      </c>
      <c r="BB27" s="121">
        <f t="shared" si="3"/>
        <v>136.89842424197184</v>
      </c>
      <c r="BC27" s="121">
        <f t="shared" si="3"/>
        <v>141.26554896855558</v>
      </c>
      <c r="BD27" s="121">
        <f t="shared" si="3"/>
        <v>141.64621631154102</v>
      </c>
      <c r="BE27" s="121">
        <f t="shared" si="3"/>
        <v>147.28748054921215</v>
      </c>
      <c r="BF27" s="121">
        <f t="shared" si="3"/>
        <v>148.76921609211541</v>
      </c>
      <c r="BG27" s="121">
        <f t="shared" si="3"/>
        <v>139.62894564223302</v>
      </c>
      <c r="BH27" s="121">
        <f t="shared" si="3"/>
        <v>142.65617547868206</v>
      </c>
      <c r="BI27" s="121">
        <f t="shared" si="3"/>
        <v>144.92166193198884</v>
      </c>
      <c r="BJ27" s="121">
        <f t="shared" si="3"/>
        <v>144.65954723027346</v>
      </c>
      <c r="BK27" s="121">
        <f t="shared" si="3"/>
        <v>149.47696192055039</v>
      </c>
      <c r="BL27" s="121">
        <f t="shared" si="3"/>
        <v>156.66859380018897</v>
      </c>
      <c r="BM27" s="121">
        <f t="shared" si="3"/>
        <v>168.35584004059589</v>
      </c>
      <c r="BN27" s="121">
        <f t="shared" si="3"/>
        <v>171.31983641611293</v>
      </c>
      <c r="BO27" s="121">
        <f t="shared" si="3"/>
        <v>175.05333515233878</v>
      </c>
      <c r="BP27" s="121">
        <f t="shared" si="3"/>
        <v>179.68122774336135</v>
      </c>
      <c r="BQ27" s="121">
        <f t="shared" ref="BQ27:BW27" si="4">SUM(BQ24:BQ26)</f>
        <v>174.09651049799288</v>
      </c>
      <c r="BR27" s="121">
        <f t="shared" si="4"/>
        <v>175.95320954228492</v>
      </c>
      <c r="BS27" s="121">
        <f t="shared" si="4"/>
        <v>178.42780302053077</v>
      </c>
      <c r="BT27" s="121">
        <f t="shared" si="4"/>
        <v>176.63267145833456</v>
      </c>
      <c r="BU27" s="121">
        <f t="shared" si="4"/>
        <v>177.41036670180796</v>
      </c>
      <c r="BV27" s="121">
        <f t="shared" si="4"/>
        <v>178.59485029865758</v>
      </c>
      <c r="BW27" s="121">
        <f t="shared" si="4"/>
        <v>179.15304678337873</v>
      </c>
      <c r="BX27" s="64">
        <f>SUM(BX24:BX26)</f>
        <v>178.65684209892882</v>
      </c>
      <c r="BY27" s="64">
        <f>SUM(BY24:BY26)</f>
        <v>181.8777033768192</v>
      </c>
      <c r="BZ27" s="75">
        <f>SUM(BZ24:BZ26)</f>
        <v>186.12253469733426</v>
      </c>
    </row>
    <row r="28" spans="2:78" ht="51" customHeight="1" x14ac:dyDescent="0.25">
      <c r="B28" s="117" t="s">
        <v>117</v>
      </c>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65"/>
      <c r="BY28" s="65"/>
      <c r="BZ28" s="66"/>
    </row>
    <row r="29" spans="2:78" x14ac:dyDescent="0.2">
      <c r="B29" s="120" t="s">
        <v>110</v>
      </c>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v>0.17655330633296473</v>
      </c>
      <c r="AI29" s="119">
        <v>0.17862644550764267</v>
      </c>
      <c r="AJ29" s="119">
        <v>0.17913852537579181</v>
      </c>
      <c r="AK29" s="119">
        <v>0.1871481255356231</v>
      </c>
      <c r="AL29" s="119">
        <v>0.20105636102931349</v>
      </c>
      <c r="AM29" s="119">
        <v>0.21007246454545028</v>
      </c>
      <c r="AN29" s="119">
        <v>0.21227561075062207</v>
      </c>
      <c r="AO29" s="119">
        <v>0.22394783755264142</v>
      </c>
      <c r="AP29" s="119">
        <v>0.23184487100736809</v>
      </c>
      <c r="AQ29" s="119">
        <v>0.24224905623213899</v>
      </c>
      <c r="AR29" s="119">
        <v>0.24452787824313596</v>
      </c>
      <c r="AS29" s="119">
        <v>0.24673942957814016</v>
      </c>
      <c r="AT29" s="119">
        <v>0.26532129911650881</v>
      </c>
      <c r="AU29" s="119">
        <v>0.30372126160238266</v>
      </c>
      <c r="AV29" s="119">
        <v>0.37775341973570731</v>
      </c>
      <c r="AW29" s="119">
        <v>0.51424026305255599</v>
      </c>
      <c r="AX29" s="119">
        <v>0.57062724299145273</v>
      </c>
      <c r="AY29" s="119">
        <v>0.66335915222450192</v>
      </c>
      <c r="AZ29" s="119">
        <v>0.64883316848710038</v>
      </c>
      <c r="BA29" s="119">
        <v>0.70996229134079625</v>
      </c>
      <c r="BB29" s="119">
        <v>0.75720117314696134</v>
      </c>
      <c r="BC29" s="119">
        <v>0.80785581012747476</v>
      </c>
      <c r="BD29" s="119">
        <v>0.93304667646659878</v>
      </c>
      <c r="BE29" s="119">
        <v>0.93881549694111543</v>
      </c>
      <c r="BF29" s="119">
        <v>1.0288237215041101</v>
      </c>
      <c r="BG29" s="119">
        <v>1.0480031292233773</v>
      </c>
      <c r="BH29" s="119">
        <v>1.0819471921116526</v>
      </c>
      <c r="BI29" s="119">
        <v>1.1566711654058568</v>
      </c>
      <c r="BJ29" s="119">
        <v>1.180779238256739</v>
      </c>
      <c r="BK29" s="119">
        <v>1.231440260316123</v>
      </c>
      <c r="BL29" s="119">
        <v>1.2762932678699066</v>
      </c>
      <c r="BM29" s="119">
        <v>1.3563566801139124</v>
      </c>
      <c r="BN29" s="119">
        <v>1.363189757609657</v>
      </c>
      <c r="BO29" s="119">
        <v>1.4478162685438507</v>
      </c>
      <c r="BP29" s="119">
        <v>1.5002524236873656</v>
      </c>
      <c r="BQ29" s="119">
        <v>1.5522329112225988</v>
      </c>
      <c r="BR29" s="119">
        <v>1.7956372454056133</v>
      </c>
      <c r="BS29" s="119">
        <v>1.9058433078253858</v>
      </c>
      <c r="BT29" s="119">
        <v>1.9273847553972667</v>
      </c>
      <c r="BU29" s="119">
        <v>1.9771338871008566</v>
      </c>
      <c r="BV29" s="119">
        <v>2.1020974746200061</v>
      </c>
      <c r="BW29" s="119">
        <v>2.2174074630090472</v>
      </c>
      <c r="BX29" s="65">
        <v>2.314460300352823</v>
      </c>
      <c r="BY29" s="65">
        <v>2.4412260330278928</v>
      </c>
      <c r="BZ29" s="66">
        <v>2.631851325817093</v>
      </c>
    </row>
    <row r="30" spans="2:78" x14ac:dyDescent="0.2">
      <c r="B30" s="120" t="s">
        <v>111</v>
      </c>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v>18.884469117690823</v>
      </c>
      <c r="AI30" s="119">
        <v>17.526616823626018</v>
      </c>
      <c r="AJ30" s="119">
        <v>19.25578701854398</v>
      </c>
      <c r="AK30" s="119">
        <v>23.024164671246737</v>
      </c>
      <c r="AL30" s="119">
        <v>25.428545735465224</v>
      </c>
      <c r="AM30" s="119">
        <v>28.603294018100776</v>
      </c>
      <c r="AN30" s="119">
        <v>30.025322506800016</v>
      </c>
      <c r="AO30" s="119">
        <v>31.119340238372541</v>
      </c>
      <c r="AP30" s="119">
        <v>32.5857607071177</v>
      </c>
      <c r="AQ30" s="119">
        <v>31.246529810750715</v>
      </c>
      <c r="AR30" s="119">
        <v>28.226230797685872</v>
      </c>
      <c r="AS30" s="119">
        <v>26.663642720633931</v>
      </c>
      <c r="AT30" s="119">
        <v>28.618858151390004</v>
      </c>
      <c r="AU30" s="119">
        <v>35.203417573160223</v>
      </c>
      <c r="AV30" s="119">
        <v>40.841038374575419</v>
      </c>
      <c r="AW30" s="119">
        <v>44.718099882518011</v>
      </c>
      <c r="AX30" s="119">
        <v>45.747127897902146</v>
      </c>
      <c r="AY30" s="119">
        <v>46.54407402715362</v>
      </c>
      <c r="AZ30" s="119">
        <v>45.584895619791368</v>
      </c>
      <c r="BA30" s="119">
        <v>43.762371084956719</v>
      </c>
      <c r="BB30" s="119">
        <v>42.884332757469338</v>
      </c>
      <c r="BC30" s="119">
        <v>42.214714535556382</v>
      </c>
      <c r="BD30" s="119">
        <v>41.471517931371373</v>
      </c>
      <c r="BE30" s="119">
        <v>41.921285092596406</v>
      </c>
      <c r="BF30" s="119">
        <v>42.846499531659617</v>
      </c>
      <c r="BG30" s="119">
        <v>43.488563477020982</v>
      </c>
      <c r="BH30" s="119">
        <v>43.622720568699677</v>
      </c>
      <c r="BI30" s="119">
        <v>43.800409506004918</v>
      </c>
      <c r="BJ30" s="119">
        <v>44.057198721281779</v>
      </c>
      <c r="BK30" s="119">
        <v>45.305658145555263</v>
      </c>
      <c r="BL30" s="119">
        <v>47.018327963494819</v>
      </c>
      <c r="BM30" s="119">
        <v>53.316053106037543</v>
      </c>
      <c r="BN30" s="119">
        <v>54.206177133855853</v>
      </c>
      <c r="BO30" s="119">
        <v>55.395549314366825</v>
      </c>
      <c r="BP30" s="119">
        <v>56.344896217114432</v>
      </c>
      <c r="BQ30" s="119">
        <v>54.955386602740546</v>
      </c>
      <c r="BR30" s="119">
        <v>54.720626385749959</v>
      </c>
      <c r="BS30" s="119">
        <v>55.57755179696909</v>
      </c>
      <c r="BT30" s="119">
        <v>54.797359767300051</v>
      </c>
      <c r="BU30" s="119">
        <v>55.763091933546448</v>
      </c>
      <c r="BV30" s="119">
        <v>56.474710112035936</v>
      </c>
      <c r="BW30" s="119">
        <v>56.983728474540762</v>
      </c>
      <c r="BX30" s="65">
        <v>56.709910134658905</v>
      </c>
      <c r="BY30" s="65">
        <v>57.280450040818415</v>
      </c>
      <c r="BZ30" s="66">
        <v>57.649677769417337</v>
      </c>
    </row>
    <row r="31" spans="2:78" x14ac:dyDescent="0.2">
      <c r="B31" s="120" t="s">
        <v>100</v>
      </c>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v>41.167674667963851</v>
      </c>
      <c r="AI31" s="119">
        <v>40.740805757626923</v>
      </c>
      <c r="AJ31" s="119">
        <v>40.849930907440708</v>
      </c>
      <c r="AK31" s="119">
        <v>43.50781854832158</v>
      </c>
      <c r="AL31" s="119">
        <v>45.436114567241752</v>
      </c>
      <c r="AM31" s="119">
        <v>46.999907244072936</v>
      </c>
      <c r="AN31" s="119">
        <v>47.080211408007649</v>
      </c>
      <c r="AO31" s="119">
        <v>48.636285615948999</v>
      </c>
      <c r="AP31" s="119">
        <v>50.107609826847678</v>
      </c>
      <c r="AQ31" s="119">
        <v>50.060107254732344</v>
      </c>
      <c r="AR31" s="119">
        <v>49.238081032399236</v>
      </c>
      <c r="AS31" s="119">
        <v>49.509457739131655</v>
      </c>
      <c r="AT31" s="119">
        <v>50.650069534420069</v>
      </c>
      <c r="AU31" s="119">
        <v>54.355273975386609</v>
      </c>
      <c r="AV31" s="119">
        <v>57.478297576767261</v>
      </c>
      <c r="AW31" s="119">
        <v>60.126404014869934</v>
      </c>
      <c r="AX31" s="119">
        <v>61.217935722465029</v>
      </c>
      <c r="AY31" s="119">
        <v>62.196312246713767</v>
      </c>
      <c r="AZ31" s="119">
        <v>63.445520969390117</v>
      </c>
      <c r="BA31" s="119">
        <v>65.815496659874754</v>
      </c>
      <c r="BB31" s="119">
        <v>67.949442851151531</v>
      </c>
      <c r="BC31" s="119">
        <v>72.154757567096752</v>
      </c>
      <c r="BD31" s="119">
        <v>74.432847970672711</v>
      </c>
      <c r="BE31" s="119">
        <v>79.250748531524891</v>
      </c>
      <c r="BF31" s="119">
        <v>82.161852791873443</v>
      </c>
      <c r="BG31" s="119">
        <v>84.598067378179252</v>
      </c>
      <c r="BH31" s="119">
        <v>88.431936790365228</v>
      </c>
      <c r="BI31" s="119">
        <v>91.473760753737352</v>
      </c>
      <c r="BJ31" s="119">
        <v>91.544982335288381</v>
      </c>
      <c r="BK31" s="119">
        <v>95.511215449347688</v>
      </c>
      <c r="BL31" s="119">
        <v>101.19841931891004</v>
      </c>
      <c r="BM31" s="119">
        <v>106.71789617813235</v>
      </c>
      <c r="BN31" s="119">
        <v>108.89581747858951</v>
      </c>
      <c r="BO31" s="119">
        <v>111.65030917911582</v>
      </c>
      <c r="BP31" s="119">
        <v>115.57865415162455</v>
      </c>
      <c r="BQ31" s="119">
        <v>116.76305464452886</v>
      </c>
      <c r="BR31" s="119">
        <v>118.67219634452597</v>
      </c>
      <c r="BS31" s="119">
        <v>120.21536779916275</v>
      </c>
      <c r="BT31" s="119">
        <v>119.21045977055687</v>
      </c>
      <c r="BU31" s="119">
        <v>118.98653307914134</v>
      </c>
      <c r="BV31" s="119">
        <v>119.5246511417577</v>
      </c>
      <c r="BW31" s="119">
        <v>119.68709659313697</v>
      </c>
      <c r="BX31" s="65">
        <v>119.61344951845243</v>
      </c>
      <c r="BY31" s="65">
        <v>122.14093993120085</v>
      </c>
      <c r="BZ31" s="66">
        <v>125.82919464597903</v>
      </c>
    </row>
    <row r="32" spans="2:78" ht="15.75" x14ac:dyDescent="0.25">
      <c r="B32" s="89" t="s">
        <v>93</v>
      </c>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21">
        <f t="shared" ref="AH32:BW32" si="5">SUM(AH29:AH31)</f>
        <v>60.228697091987641</v>
      </c>
      <c r="AI32" s="121">
        <f t="shared" si="5"/>
        <v>58.446049026760583</v>
      </c>
      <c r="AJ32" s="121">
        <f t="shared" si="5"/>
        <v>60.284856451360483</v>
      </c>
      <c r="AK32" s="121">
        <f t="shared" si="5"/>
        <v>66.719131345103932</v>
      </c>
      <c r="AL32" s="121">
        <f t="shared" si="5"/>
        <v>71.065716663736282</v>
      </c>
      <c r="AM32" s="121">
        <f t="shared" si="5"/>
        <v>75.81327372671916</v>
      </c>
      <c r="AN32" s="121">
        <f t="shared" si="5"/>
        <v>77.317809525558289</v>
      </c>
      <c r="AO32" s="121">
        <f t="shared" si="5"/>
        <v>79.97957369187418</v>
      </c>
      <c r="AP32" s="121">
        <f t="shared" si="5"/>
        <v>82.925215404972747</v>
      </c>
      <c r="AQ32" s="121">
        <f t="shared" si="5"/>
        <v>81.548886121715199</v>
      </c>
      <c r="AR32" s="121">
        <f t="shared" si="5"/>
        <v>77.708839708328242</v>
      </c>
      <c r="AS32" s="121">
        <f t="shared" si="5"/>
        <v>76.419839889343734</v>
      </c>
      <c r="AT32" s="121">
        <f t="shared" si="5"/>
        <v>79.534248984926577</v>
      </c>
      <c r="AU32" s="121">
        <f t="shared" si="5"/>
        <v>89.862412810149209</v>
      </c>
      <c r="AV32" s="121">
        <f t="shared" si="5"/>
        <v>98.697089371078391</v>
      </c>
      <c r="AW32" s="121">
        <f t="shared" si="5"/>
        <v>105.35874416044049</v>
      </c>
      <c r="AX32" s="121">
        <f t="shared" si="5"/>
        <v>107.53569086335862</v>
      </c>
      <c r="AY32" s="121">
        <f t="shared" si="5"/>
        <v>109.40374542609189</v>
      </c>
      <c r="AZ32" s="121">
        <f t="shared" si="5"/>
        <v>109.67924975766859</v>
      </c>
      <c r="BA32" s="121">
        <f t="shared" si="5"/>
        <v>110.28783003617227</v>
      </c>
      <c r="BB32" s="121">
        <f t="shared" si="5"/>
        <v>111.59097678176784</v>
      </c>
      <c r="BC32" s="121">
        <f t="shared" si="5"/>
        <v>115.17732791278061</v>
      </c>
      <c r="BD32" s="121">
        <f t="shared" si="5"/>
        <v>116.83741257851068</v>
      </c>
      <c r="BE32" s="121">
        <f t="shared" si="5"/>
        <v>122.11084912106242</v>
      </c>
      <c r="BF32" s="121">
        <f t="shared" si="5"/>
        <v>126.03717604503717</v>
      </c>
      <c r="BG32" s="121">
        <f t="shared" si="5"/>
        <v>129.1346339844236</v>
      </c>
      <c r="BH32" s="121">
        <f t="shared" si="5"/>
        <v>133.13660455117656</v>
      </c>
      <c r="BI32" s="121">
        <f t="shared" si="5"/>
        <v>136.43084142514812</v>
      </c>
      <c r="BJ32" s="121">
        <f t="shared" si="5"/>
        <v>136.78296029482689</v>
      </c>
      <c r="BK32" s="121">
        <f t="shared" si="5"/>
        <v>142.04831385521908</v>
      </c>
      <c r="BL32" s="121">
        <f t="shared" si="5"/>
        <v>149.49304055027477</v>
      </c>
      <c r="BM32" s="121">
        <f t="shared" si="5"/>
        <v>161.39030596428381</v>
      </c>
      <c r="BN32" s="121">
        <f t="shared" si="5"/>
        <v>164.465184370055</v>
      </c>
      <c r="BO32" s="121">
        <f t="shared" si="5"/>
        <v>168.4936747620265</v>
      </c>
      <c r="BP32" s="121">
        <f t="shared" si="5"/>
        <v>173.42380279242633</v>
      </c>
      <c r="BQ32" s="121">
        <f t="shared" si="5"/>
        <v>173.270674158492</v>
      </c>
      <c r="BR32" s="121">
        <f t="shared" si="5"/>
        <v>175.18845997568155</v>
      </c>
      <c r="BS32" s="121">
        <f t="shared" si="5"/>
        <v>177.69876290395723</v>
      </c>
      <c r="BT32" s="121">
        <f t="shared" si="5"/>
        <v>175.93520429325417</v>
      </c>
      <c r="BU32" s="121">
        <f t="shared" si="5"/>
        <v>176.72675889978865</v>
      </c>
      <c r="BV32" s="121">
        <f t="shared" si="5"/>
        <v>178.10145872841366</v>
      </c>
      <c r="BW32" s="121">
        <f t="shared" si="5"/>
        <v>178.88823253068676</v>
      </c>
      <c r="BX32" s="64">
        <f>SUM(BX29:BX31)</f>
        <v>178.63781995346415</v>
      </c>
      <c r="BY32" s="64">
        <f>SUM(BY29:BY31)</f>
        <v>181.86261600504716</v>
      </c>
      <c r="BZ32" s="75">
        <f>SUM(BZ29:BZ31)</f>
        <v>186.11072374121346</v>
      </c>
    </row>
    <row r="33" spans="2:78" ht="15.75" thickBot="1" x14ac:dyDescent="0.25">
      <c r="B33" s="99"/>
      <c r="C33" s="99"/>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1"/>
    </row>
    <row r="34" spans="2:78" x14ac:dyDescent="0.2">
      <c r="AL34" s="122"/>
      <c r="AT34" s="123"/>
      <c r="BX34" s="52"/>
      <c r="BY34" s="52"/>
      <c r="BZ34" s="83"/>
    </row>
    <row r="35" spans="2:78" ht="31.5" x14ac:dyDescent="0.25">
      <c r="B35" s="117" t="s">
        <v>118</v>
      </c>
      <c r="BX35" s="52"/>
      <c r="BY35" s="52"/>
      <c r="BZ35" s="83"/>
    </row>
    <row r="36" spans="2:78" x14ac:dyDescent="0.2">
      <c r="B36" s="120" t="s">
        <v>110</v>
      </c>
      <c r="AH36" s="124">
        <v>1.1136533995681652E-2</v>
      </c>
      <c r="AI36" s="124">
        <v>1.3743967017218955E-2</v>
      </c>
      <c r="AJ36" s="124">
        <v>1.301669825675543E-2</v>
      </c>
      <c r="AK36" s="124">
        <v>1.3810780562785265E-2</v>
      </c>
      <c r="AL36" s="124">
        <v>1.4166055502019168E-2</v>
      </c>
      <c r="AM36" s="124">
        <v>1.4330989497500203E-2</v>
      </c>
      <c r="AN36" s="124">
        <v>1.4440985637959999E-2</v>
      </c>
      <c r="AO36" s="124">
        <v>1.3994343180571623E-2</v>
      </c>
      <c r="AP36" s="124">
        <v>1.3369689735008607E-2</v>
      </c>
      <c r="AQ36" s="124">
        <v>1.2247838602382568E-2</v>
      </c>
      <c r="AR36" s="124">
        <v>1.1133685810071904E-2</v>
      </c>
      <c r="AS36" s="124">
        <v>1.0399222398980059E-2</v>
      </c>
      <c r="AT36" s="124">
        <v>1.0126044744006401E-2</v>
      </c>
      <c r="AU36" s="124">
        <v>1.132156602198253E-2</v>
      </c>
      <c r="AV36" s="124">
        <v>1.2642317153184434E-2</v>
      </c>
      <c r="AW36" s="124">
        <v>1.3068436449648441E-2</v>
      </c>
      <c r="AX36" s="124">
        <v>1.2636246901070951E-2</v>
      </c>
      <c r="AY36" s="124">
        <v>1.2447742228690386E-2</v>
      </c>
      <c r="AZ36" s="124">
        <v>1.207526474965279E-2</v>
      </c>
      <c r="BA36" s="124">
        <v>1.1673760302011948E-2</v>
      </c>
      <c r="BB36" s="124">
        <v>1.1451529304634058E-2</v>
      </c>
      <c r="BC36" s="124">
        <v>1.1955946679621857E-2</v>
      </c>
      <c r="BD36" s="124">
        <v>1.1450043614630166E-2</v>
      </c>
      <c r="BE36" s="124">
        <v>1.1496397021219594E-2</v>
      </c>
      <c r="BF36" s="124">
        <v>1.140182123811536E-2</v>
      </c>
      <c r="BG36" s="124">
        <v>3.7962217114261413E-3</v>
      </c>
      <c r="BH36" s="124">
        <v>3.2170652860115988E-3</v>
      </c>
      <c r="BI36" s="124">
        <v>2.4632352277549527E-3</v>
      </c>
      <c r="BJ36" s="124">
        <v>2.0444180087118443E-3</v>
      </c>
      <c r="BK36" s="124">
        <v>1.7885689553312316E-3</v>
      </c>
      <c r="BL36" s="124">
        <v>1.6460998999354528E-3</v>
      </c>
      <c r="BM36" s="124">
        <v>1.343517452561752E-3</v>
      </c>
      <c r="BN36" s="124">
        <v>1.1588702728906684E-3</v>
      </c>
      <c r="BO36" s="124">
        <v>1.0765912012678203E-3</v>
      </c>
      <c r="BP36" s="124">
        <v>9.897727147339672E-4</v>
      </c>
      <c r="BQ36" s="124">
        <v>9.2213002532517789E-4</v>
      </c>
      <c r="BR36" s="124">
        <v>9.9338325216764421E-4</v>
      </c>
      <c r="BS36" s="124">
        <v>1.0069247681877653E-3</v>
      </c>
      <c r="BT36" s="124">
        <v>9.8767524282294462E-4</v>
      </c>
      <c r="BU36" s="124">
        <v>9.8851641862669412E-4</v>
      </c>
      <c r="BV36" s="124">
        <v>1.0311236918435739E-3</v>
      </c>
      <c r="BW36" s="124">
        <v>1.0692411495340172E-3</v>
      </c>
      <c r="BX36" s="84">
        <v>1.0979796334068639E-3</v>
      </c>
      <c r="BY36" s="84">
        <v>1.1386057021447967E-3</v>
      </c>
      <c r="BZ36" s="85">
        <v>1.206730374831146E-3</v>
      </c>
    </row>
    <row r="37" spans="2:78" x14ac:dyDescent="0.2">
      <c r="B37" s="120" t="s">
        <v>111</v>
      </c>
      <c r="AH37" s="124">
        <v>2.2843897095708676E-2</v>
      </c>
      <c r="AI37" s="124">
        <v>2.0700878990995413E-2</v>
      </c>
      <c r="AJ37" s="124">
        <v>2.3487711134745414E-2</v>
      </c>
      <c r="AK37" s="124">
        <v>2.7916682636962654E-2</v>
      </c>
      <c r="AL37" s="124">
        <v>3.0110799438996739E-2</v>
      </c>
      <c r="AM37" s="124">
        <v>3.2341976035845051E-2</v>
      </c>
      <c r="AN37" s="124">
        <v>3.3233158393640244E-2</v>
      </c>
      <c r="AO37" s="124">
        <v>3.3074648056353656E-2</v>
      </c>
      <c r="AP37" s="124">
        <v>3.3615204719960087E-2</v>
      </c>
      <c r="AQ37" s="124">
        <v>3.0451231607460234E-2</v>
      </c>
      <c r="AR37" s="124">
        <v>2.6133326080625414E-2</v>
      </c>
      <c r="AS37" s="124">
        <v>2.4432132937128325E-2</v>
      </c>
      <c r="AT37" s="124">
        <v>2.6370383765660976E-2</v>
      </c>
      <c r="AU37" s="124">
        <v>3.1790184660620092E-2</v>
      </c>
      <c r="AV37" s="124">
        <v>3.7015358368641241E-2</v>
      </c>
      <c r="AW37" s="124">
        <v>3.9262917619421481E-2</v>
      </c>
      <c r="AX37" s="124">
        <v>3.8972183823899165E-2</v>
      </c>
      <c r="AY37" s="124">
        <v>3.8976950147896011E-2</v>
      </c>
      <c r="AZ37" s="124">
        <v>3.7380628613440527E-2</v>
      </c>
      <c r="BA37" s="124">
        <v>3.4845774903715834E-2</v>
      </c>
      <c r="BB37" s="124">
        <v>3.3280025624077336E-2</v>
      </c>
      <c r="BC37" s="124">
        <v>3.1280203448164179E-2</v>
      </c>
      <c r="BD37" s="124">
        <v>2.887839401300691E-2</v>
      </c>
      <c r="BE37" s="124">
        <v>2.8449417546270776E-2</v>
      </c>
      <c r="BF37" s="124">
        <v>2.7821854142394974E-2</v>
      </c>
      <c r="BG37" s="124">
        <v>2.737097588235983E-2</v>
      </c>
      <c r="BH37" s="124">
        <v>2.6937732229839011E-2</v>
      </c>
      <c r="BI37" s="124">
        <v>2.6182612104581678E-2</v>
      </c>
      <c r="BJ37" s="124">
        <v>2.5759480076115792E-2</v>
      </c>
      <c r="BK37" s="124">
        <v>2.5914365738100433E-2</v>
      </c>
      <c r="BL37" s="124">
        <v>2.7512319411625592E-2</v>
      </c>
      <c r="BM37" s="124">
        <v>3.2026322606419987E-2</v>
      </c>
      <c r="BN37" s="124">
        <v>3.1996600524207094E-2</v>
      </c>
      <c r="BO37" s="124">
        <v>3.2310529224433435E-2</v>
      </c>
      <c r="BP37" s="124">
        <v>3.2349217745376871E-2</v>
      </c>
      <c r="BQ37" s="124">
        <v>2.9210430065162291E-2</v>
      </c>
      <c r="BR37" s="124">
        <v>2.8303316908068827E-2</v>
      </c>
      <c r="BS37" s="124">
        <v>2.8133673214269503E-2</v>
      </c>
      <c r="BT37" s="124">
        <v>2.7231442497582439E-2</v>
      </c>
      <c r="BU37" s="124">
        <v>2.7291971159793777E-2</v>
      </c>
      <c r="BV37" s="124">
        <v>2.7284041136667065E-2</v>
      </c>
      <c r="BW37" s="124">
        <v>2.7174024247961389E-2</v>
      </c>
      <c r="BX37" s="84">
        <v>2.6683863189884433E-2</v>
      </c>
      <c r="BY37" s="84">
        <v>2.6551924078762817E-2</v>
      </c>
      <c r="BZ37" s="85">
        <v>2.6314865457242168E-2</v>
      </c>
    </row>
    <row r="38" spans="2:78" x14ac:dyDescent="0.2">
      <c r="B38" s="120" t="s">
        <v>100</v>
      </c>
      <c r="AH38" s="124">
        <v>4.8613581844331726E-2</v>
      </c>
      <c r="AI38" s="124">
        <v>4.6318439223726103E-2</v>
      </c>
      <c r="AJ38" s="124">
        <v>4.8207485685367042E-2</v>
      </c>
      <c r="AK38" s="124">
        <v>5.1234547587188262E-2</v>
      </c>
      <c r="AL38" s="124">
        <v>5.2409264262581537E-2</v>
      </c>
      <c r="AM38" s="124">
        <v>5.2067103046898384E-2</v>
      </c>
      <c r="AN38" s="124">
        <v>5.1432906753849941E-2</v>
      </c>
      <c r="AO38" s="124">
        <v>5.1306014651246554E-2</v>
      </c>
      <c r="AP38" s="124">
        <v>5.1465414259389976E-2</v>
      </c>
      <c r="AQ38" s="124">
        <v>4.8592487312696296E-2</v>
      </c>
      <c r="AR38" s="124">
        <v>4.5673103463243471E-2</v>
      </c>
      <c r="AS38" s="124">
        <v>4.5274375745665514E-2</v>
      </c>
      <c r="AT38" s="124">
        <v>4.6816326542507523E-2</v>
      </c>
      <c r="AU38" s="124">
        <v>4.9778709852500616E-2</v>
      </c>
      <c r="AV38" s="124">
        <v>5.2710852775338796E-2</v>
      </c>
      <c r="AW38" s="124">
        <v>5.3594536735638534E-2</v>
      </c>
      <c r="AX38" s="124">
        <v>5.2457144976493883E-2</v>
      </c>
      <c r="AY38" s="124">
        <v>5.1795236010134332E-2</v>
      </c>
      <c r="AZ38" s="124">
        <v>5.1223560406520062E-2</v>
      </c>
      <c r="BA38" s="124">
        <v>5.0850608675584781E-2</v>
      </c>
      <c r="BB38" s="124">
        <v>5.0738483532942288E-2</v>
      </c>
      <c r="BC38" s="124">
        <v>5.1634338783048531E-2</v>
      </c>
      <c r="BD38" s="124">
        <v>5.1946537008506294E-2</v>
      </c>
      <c r="BE38" s="124">
        <v>5.3800864855139602E-2</v>
      </c>
      <c r="BF38" s="124">
        <v>5.2884416970406918E-2</v>
      </c>
      <c r="BG38" s="124">
        <v>5.2452631298411573E-2</v>
      </c>
      <c r="BH38" s="124">
        <v>5.367261063752117E-2</v>
      </c>
      <c r="BI38" s="124">
        <v>5.3454942280107831E-2</v>
      </c>
      <c r="BJ38" s="124">
        <v>5.2492177062352575E-2</v>
      </c>
      <c r="BK38" s="124">
        <v>5.358956111957399E-2</v>
      </c>
      <c r="BL38" s="124">
        <v>5.8078968514439652E-2</v>
      </c>
      <c r="BM38" s="124">
        <v>6.2720499092110457E-2</v>
      </c>
      <c r="BN38" s="124">
        <v>6.2730499563210959E-2</v>
      </c>
      <c r="BO38" s="124">
        <v>6.3530939583679807E-2</v>
      </c>
      <c r="BP38" s="124">
        <v>6.4615887462939212E-2</v>
      </c>
      <c r="BQ38" s="124">
        <v>6.2404937302658128E-2</v>
      </c>
      <c r="BR38" s="124">
        <v>6.1712116434085446E-2</v>
      </c>
      <c r="BS38" s="124">
        <v>6.1180571990226119E-2</v>
      </c>
      <c r="BT38" s="124">
        <v>5.9558148471648864E-2</v>
      </c>
      <c r="BU38" s="124">
        <v>5.8548962575532729E-2</v>
      </c>
      <c r="BV38" s="124">
        <v>5.7967513430106511E-2</v>
      </c>
      <c r="BW38" s="124">
        <v>5.7190056845761415E-2</v>
      </c>
      <c r="BX38" s="84">
        <v>5.628203104257537E-2</v>
      </c>
      <c r="BY38" s="84">
        <v>5.6617518920520651E-2</v>
      </c>
      <c r="BZ38" s="85">
        <v>5.743619835909345E-2</v>
      </c>
    </row>
    <row r="39" spans="2:78" ht="26.25" customHeight="1" x14ac:dyDescent="0.2">
      <c r="B39" s="120" t="s">
        <v>112</v>
      </c>
      <c r="D39" s="125"/>
      <c r="E39" s="125"/>
      <c r="F39" s="125"/>
      <c r="G39" s="125"/>
      <c r="H39" s="125"/>
      <c r="I39" s="125"/>
      <c r="J39" s="125"/>
      <c r="K39" s="124">
        <v>2.9445902301170772E-2</v>
      </c>
      <c r="L39" s="124">
        <v>2.8194470390435267E-2</v>
      </c>
      <c r="M39" s="124">
        <v>2.9102806200869524E-2</v>
      </c>
      <c r="N39" s="124">
        <v>3.6313605960545253E-2</v>
      </c>
      <c r="O39" s="124">
        <v>3.5451398559662596E-2</v>
      </c>
      <c r="P39" s="124">
        <v>3.3713457895323359E-2</v>
      </c>
      <c r="Q39" s="124">
        <v>3.7211599520214494E-2</v>
      </c>
      <c r="R39" s="124">
        <v>3.7635604069806615E-2</v>
      </c>
      <c r="S39" s="124">
        <v>4.0881227245853677E-2</v>
      </c>
      <c r="T39" s="124">
        <v>3.9046450582058891E-2</v>
      </c>
      <c r="U39" s="124">
        <v>4.4381604800594762E-2</v>
      </c>
      <c r="V39" s="124">
        <v>4.3664673642252114E-2</v>
      </c>
      <c r="W39" s="124">
        <v>4.6262196120639233E-2</v>
      </c>
      <c r="X39" s="124">
        <v>4.6188245315161837E-2</v>
      </c>
      <c r="Y39" s="124">
        <v>4.5098193090188539E-2</v>
      </c>
      <c r="Z39" s="124">
        <v>4.3581810954216281E-2</v>
      </c>
      <c r="AA39" s="124">
        <v>4.563889189649039E-2</v>
      </c>
      <c r="AB39" s="124">
        <v>4.5131870507485267E-2</v>
      </c>
      <c r="AC39" s="124">
        <v>4.6436437051768822E-2</v>
      </c>
      <c r="AD39" s="124">
        <v>5.0062874708630641E-2</v>
      </c>
      <c r="AE39" s="124">
        <v>5.4455804143749231E-2</v>
      </c>
      <c r="AF39" s="124">
        <v>5.4938704225352117E-2</v>
      </c>
      <c r="AG39" s="124">
        <v>5.4714089496132434E-2</v>
      </c>
      <c r="AH39" s="124">
        <v>5.4427857072239197E-2</v>
      </c>
      <c r="AI39" s="124">
        <v>5.1343039635260969E-2</v>
      </c>
      <c r="AJ39" s="124">
        <v>5.4319704492432855E-2</v>
      </c>
      <c r="AK39" s="124">
        <v>5.6596174564444726E-2</v>
      </c>
      <c r="AL39" s="124">
        <v>5.5667474726477359E-2</v>
      </c>
      <c r="AM39" s="124">
        <v>5.5328103647272857E-2</v>
      </c>
      <c r="AN39" s="124">
        <v>5.4055244496148534E-2</v>
      </c>
      <c r="AO39" s="124">
        <v>5.2871072589382451E-2</v>
      </c>
      <c r="AP39" s="124">
        <v>5.3167687677946378E-2</v>
      </c>
      <c r="AQ39" s="124">
        <v>4.9665111933004401E-2</v>
      </c>
      <c r="AR39" s="124">
        <v>4.5633615831587801E-2</v>
      </c>
      <c r="AS39" s="124">
        <v>4.4104690669290465E-2</v>
      </c>
      <c r="AT39" s="124">
        <v>4.50030402131247E-2</v>
      </c>
      <c r="AU39" s="124">
        <v>4.9388272214633461E-2</v>
      </c>
      <c r="AV39" s="124">
        <v>5.0764725325846541E-2</v>
      </c>
      <c r="AW39" s="124">
        <v>5.0804290870496517E-2</v>
      </c>
      <c r="AX39" s="124">
        <v>4.8836162570679846E-2</v>
      </c>
      <c r="AY39" s="124">
        <v>4.7358762442767634E-2</v>
      </c>
      <c r="AZ39" s="124">
        <v>4.602695653503007E-2</v>
      </c>
      <c r="BA39" s="124">
        <v>4.4977926036262134E-2</v>
      </c>
      <c r="BB39" s="124">
        <v>4.4973325621030222E-2</v>
      </c>
      <c r="BC39" s="124">
        <v>4.4906630014175705E-2</v>
      </c>
      <c r="BD39" s="124">
        <v>4.3506744911278476E-2</v>
      </c>
      <c r="BE39" s="124">
        <v>4.4888323882113695E-2</v>
      </c>
      <c r="BF39" s="124">
        <v>4.4831313227065114E-2</v>
      </c>
      <c r="BG39" s="124">
        <v>4.432665649157301E-2</v>
      </c>
      <c r="BH39" s="124">
        <v>4.4073500682511188E-2</v>
      </c>
      <c r="BI39" s="124">
        <v>4.3186738083061921E-2</v>
      </c>
      <c r="BJ39" s="124">
        <v>4.2520447885270228E-2</v>
      </c>
      <c r="BK39" s="124">
        <v>4.3409317283087397E-2</v>
      </c>
      <c r="BL39" s="124">
        <v>4.6698414141343077E-2</v>
      </c>
      <c r="BM39" s="124">
        <v>5.0520607481171917E-2</v>
      </c>
      <c r="BN39" s="124">
        <v>5.0234190162280944E-2</v>
      </c>
      <c r="BO39" s="124">
        <v>5.1520732400273932E-2</v>
      </c>
      <c r="BP39" s="124">
        <v>5.257382581842128E-2</v>
      </c>
      <c r="BQ39" s="124">
        <v>5.1677988016911695E-2</v>
      </c>
      <c r="BR39" s="124">
        <v>5.1116439605306513E-2</v>
      </c>
      <c r="BS39" s="124">
        <v>5.1308281862805186E-2</v>
      </c>
      <c r="BT39" s="124">
        <v>5.0449328217659038E-2</v>
      </c>
      <c r="BU39" s="124">
        <v>4.9922320744465162E-2</v>
      </c>
      <c r="BV39" s="124">
        <v>4.9863370051025639E-2</v>
      </c>
      <c r="BW39" s="124">
        <v>4.9521286410386695E-2</v>
      </c>
      <c r="BX39" s="84">
        <v>4.8913854076376759E-2</v>
      </c>
      <c r="BY39" s="84">
        <v>4.9250284561590446E-2</v>
      </c>
      <c r="BZ39" s="85">
        <v>4.9989636112121844E-2</v>
      </c>
    </row>
    <row r="40" spans="2:78" x14ac:dyDescent="0.2">
      <c r="B40" s="120" t="s">
        <v>113</v>
      </c>
      <c r="D40" s="125"/>
      <c r="E40" s="125"/>
      <c r="F40" s="125"/>
      <c r="G40" s="125"/>
      <c r="H40" s="125"/>
      <c r="I40" s="125"/>
      <c r="J40" s="125"/>
      <c r="K40" s="124">
        <v>5.7579733548647561E-3</v>
      </c>
      <c r="L40" s="124">
        <v>5.6650476368391555E-3</v>
      </c>
      <c r="M40" s="124">
        <v>5.2522945852180409E-3</v>
      </c>
      <c r="N40" s="124">
        <v>5.5795444924223187E-3</v>
      </c>
      <c r="O40" s="124">
        <v>6.3064496876616399E-3</v>
      </c>
      <c r="P40" s="124">
        <v>6.6676572192712006E-3</v>
      </c>
      <c r="Q40" s="124">
        <v>6.0361250264587595E-3</v>
      </c>
      <c r="R40" s="124">
        <v>6.7313523347483318E-3</v>
      </c>
      <c r="S40" s="124">
        <v>6.764788250303389E-3</v>
      </c>
      <c r="T40" s="124">
        <v>6.371262268888382E-3</v>
      </c>
      <c r="U40" s="124">
        <v>6.529127502522436E-3</v>
      </c>
      <c r="V40" s="124">
        <v>7.4115595416043845E-3</v>
      </c>
      <c r="W40" s="124">
        <v>9.0245443271953028E-3</v>
      </c>
      <c r="X40" s="124">
        <v>9.1333049403747868E-3</v>
      </c>
      <c r="Y40" s="124">
        <v>9.2346628475015197E-3</v>
      </c>
      <c r="Z40" s="124">
        <v>9.7443785755025134E-3</v>
      </c>
      <c r="AA40" s="124">
        <v>1.0612364851278403E-2</v>
      </c>
      <c r="AB40" s="124">
        <v>1.1421120899313625E-2</v>
      </c>
      <c r="AC40" s="124">
        <v>1.1743506297836437E-2</v>
      </c>
      <c r="AD40" s="124">
        <v>1.2298077216697373E-2</v>
      </c>
      <c r="AE40" s="124">
        <v>1.3656176336793349E-2</v>
      </c>
      <c r="AF40" s="124">
        <v>1.4661267605633804E-2</v>
      </c>
      <c r="AG40" s="124">
        <v>1.5116629316369071E-2</v>
      </c>
      <c r="AH40" s="124">
        <v>1.4007628225474944E-2</v>
      </c>
      <c r="AI40" s="124">
        <v>1.2645433235123335E-2</v>
      </c>
      <c r="AJ40" s="124">
        <v>1.431925584734103E-2</v>
      </c>
      <c r="AK40" s="124">
        <v>1.9658301812702002E-2</v>
      </c>
      <c r="AL40" s="124">
        <v>2.4202053674328459E-2</v>
      </c>
      <c r="AM40" s="124">
        <v>2.6406467893882273E-2</v>
      </c>
      <c r="AN40" s="124">
        <v>2.7938345463354722E-2</v>
      </c>
      <c r="AO40" s="124">
        <v>2.880964718074332E-2</v>
      </c>
      <c r="AP40" s="124">
        <v>2.8879093999522189E-2</v>
      </c>
      <c r="AQ40" s="124">
        <v>2.6197894267685259E-2</v>
      </c>
      <c r="AR40" s="124">
        <v>2.3228531756952175E-2</v>
      </c>
      <c r="AS40" s="124">
        <v>2.2608370797232279E-2</v>
      </c>
      <c r="AT40" s="124">
        <v>2.4778750370622788E-2</v>
      </c>
      <c r="AU40" s="124">
        <v>2.8433929318779357E-2</v>
      </c>
      <c r="AV40" s="124">
        <v>3.472224625320678E-2</v>
      </c>
      <c r="AW40" s="124">
        <v>3.7044251449071454E-2</v>
      </c>
      <c r="AX40" s="124">
        <v>3.7204426405288711E-2</v>
      </c>
      <c r="AY40" s="124">
        <v>3.7101925830342032E-2</v>
      </c>
      <c r="AZ40" s="124">
        <v>3.5413728123403307E-2</v>
      </c>
      <c r="BA40" s="124">
        <v>3.3003938461602655E-2</v>
      </c>
      <c r="BB40" s="124">
        <v>3.1181844354334382E-2</v>
      </c>
      <c r="BC40" s="124">
        <v>2.943046640211839E-2</v>
      </c>
      <c r="BD40" s="124">
        <v>2.7003831631920969E-2</v>
      </c>
      <c r="BE40" s="124">
        <v>2.7162392808718485E-2</v>
      </c>
      <c r="BF40" s="124">
        <v>2.6967844296750518E-2</v>
      </c>
      <c r="BG40" s="124">
        <v>2.6363170544678332E-2</v>
      </c>
      <c r="BH40" s="124">
        <v>2.6431175065048263E-2</v>
      </c>
      <c r="BI40" s="124">
        <v>2.5322107177494758E-2</v>
      </c>
      <c r="BJ40" s="124">
        <v>2.5037221199232611E-2</v>
      </c>
      <c r="BK40" s="124">
        <v>2.4917982502574536E-2</v>
      </c>
      <c r="BL40" s="124">
        <v>2.6325242758194582E-2</v>
      </c>
      <c r="BM40" s="124">
        <v>3.0316864125273731E-2</v>
      </c>
      <c r="BN40" s="124">
        <v>3.0489167951165744E-2</v>
      </c>
      <c r="BO40" s="124">
        <v>3.0448390753594217E-2</v>
      </c>
      <c r="BP40" s="124">
        <v>3.0233463086543556E-2</v>
      </c>
      <c r="BQ40" s="124">
        <v>2.6031103542530524E-2</v>
      </c>
      <c r="BR40" s="124">
        <v>2.4790412455791389E-2</v>
      </c>
      <c r="BS40" s="124">
        <v>2.3872076458765962E-2</v>
      </c>
      <c r="BT40" s="124">
        <v>2.2677869876519343E-2</v>
      </c>
      <c r="BU40" s="124">
        <v>2.2133752475712289E-2</v>
      </c>
      <c r="BV40" s="124">
        <v>2.1266031830140718E-2</v>
      </c>
      <c r="BW40" s="124">
        <v>2.0498460732433634E-2</v>
      </c>
      <c r="BX40" s="84">
        <v>1.9690403450296649E-2</v>
      </c>
      <c r="BY40" s="84">
        <v>1.9516750796205257E-2</v>
      </c>
      <c r="BZ40" s="85">
        <v>1.9299460391655757E-2</v>
      </c>
    </row>
    <row r="41" spans="2:78" x14ac:dyDescent="0.2">
      <c r="B41" s="120" t="s">
        <v>114</v>
      </c>
      <c r="D41" s="125"/>
      <c r="E41" s="125"/>
      <c r="F41" s="125"/>
      <c r="G41" s="125"/>
      <c r="H41" s="125"/>
      <c r="I41" s="125"/>
      <c r="J41" s="125"/>
      <c r="K41" s="124">
        <v>1.2348607186112233E-2</v>
      </c>
      <c r="L41" s="124">
        <v>1.1946572015692136E-2</v>
      </c>
      <c r="M41" s="124">
        <v>1.1804488164770982E-2</v>
      </c>
      <c r="N41" s="124">
        <v>1.2589958513250359E-2</v>
      </c>
      <c r="O41" s="124">
        <v>1.1972307325030837E-2</v>
      </c>
      <c r="P41" s="124">
        <v>1.1244010252219458E-2</v>
      </c>
      <c r="Q41" s="124">
        <v>1.1543074860650532E-2</v>
      </c>
      <c r="R41" s="124">
        <v>1.1080789704197831E-2</v>
      </c>
      <c r="S41" s="124">
        <v>1.1183371192083891E-2</v>
      </c>
      <c r="T41" s="124">
        <v>1.0565510157498289E-2</v>
      </c>
      <c r="U41" s="124">
        <v>1.0753544686952369E-2</v>
      </c>
      <c r="V41" s="124">
        <v>1.012207274539113E-2</v>
      </c>
      <c r="W41" s="124">
        <v>9.9838554949811652E-3</v>
      </c>
      <c r="X41" s="124">
        <v>1.2229557069846677E-2</v>
      </c>
      <c r="Y41" s="124">
        <v>1.2216750701379214E-2</v>
      </c>
      <c r="Z41" s="124">
        <v>9.524879448314004E-3</v>
      </c>
      <c r="AA41" s="124">
        <v>9.173872020541058E-3</v>
      </c>
      <c r="AB41" s="124">
        <v>9.6214127438793706E-3</v>
      </c>
      <c r="AC41" s="124">
        <v>8.1733261013680475E-3</v>
      </c>
      <c r="AD41" s="124">
        <v>7.8906385187748739E-3</v>
      </c>
      <c r="AE41" s="124">
        <v>9.1187295810760509E-3</v>
      </c>
      <c r="AF41" s="124">
        <v>8.6690140845070429E-3</v>
      </c>
      <c r="AG41" s="124">
        <v>1.0696040868454661E-2</v>
      </c>
      <c r="AH41" s="124">
        <v>1.415852763800792E-2</v>
      </c>
      <c r="AI41" s="124">
        <v>1.6774812361556164E-2</v>
      </c>
      <c r="AJ41" s="124">
        <v>1.607293473709398E-2</v>
      </c>
      <c r="AK41" s="124">
        <v>1.6707534409789462E-2</v>
      </c>
      <c r="AL41" s="124">
        <v>1.6816590802791631E-2</v>
      </c>
      <c r="AM41" s="124">
        <v>1.7005497039088505E-2</v>
      </c>
      <c r="AN41" s="124">
        <v>1.7113460825946936E-2</v>
      </c>
      <c r="AO41" s="124">
        <v>1.6694286118046072E-2</v>
      </c>
      <c r="AP41" s="124">
        <v>1.6403527036890107E-2</v>
      </c>
      <c r="AQ41" s="124">
        <v>1.5428551321849416E-2</v>
      </c>
      <c r="AR41" s="124">
        <v>1.4077967765400833E-2</v>
      </c>
      <c r="AS41" s="124">
        <v>1.3392669615251122E-2</v>
      </c>
      <c r="AT41" s="124">
        <v>1.3530964468427425E-2</v>
      </c>
      <c r="AU41" s="124">
        <v>1.5068259001690416E-2</v>
      </c>
      <c r="AV41" s="124">
        <v>1.6881556718111111E-2</v>
      </c>
      <c r="AW41" s="124">
        <v>1.8077348485140515E-2</v>
      </c>
      <c r="AX41" s="124">
        <v>1.8024986725495511E-2</v>
      </c>
      <c r="AY41" s="124">
        <v>1.8759240113611058E-2</v>
      </c>
      <c r="AZ41" s="124">
        <v>1.9238769111180016E-2</v>
      </c>
      <c r="BA41" s="124">
        <v>1.9388279383447764E-2</v>
      </c>
      <c r="BB41" s="124">
        <v>1.9314868486289119E-2</v>
      </c>
      <c r="BC41" s="124">
        <v>2.0533392494540455E-2</v>
      </c>
      <c r="BD41" s="124">
        <v>2.1764398092943921E-2</v>
      </c>
      <c r="BE41" s="124">
        <v>2.1695962731797816E-2</v>
      </c>
      <c r="BF41" s="124">
        <v>2.0308934827101624E-2</v>
      </c>
      <c r="BG41" s="124">
        <v>1.293000185594622E-2</v>
      </c>
      <c r="BH41" s="124">
        <v>1.3322732405812323E-2</v>
      </c>
      <c r="BI41" s="124">
        <v>1.3591944351887772E-2</v>
      </c>
      <c r="BJ41" s="124">
        <v>1.2738406062677385E-2</v>
      </c>
      <c r="BK41" s="124">
        <v>1.2965196027343742E-2</v>
      </c>
      <c r="BL41" s="124">
        <v>1.4213730926463072E-2</v>
      </c>
      <c r="BM41" s="124">
        <v>1.5252867544646569E-2</v>
      </c>
      <c r="BN41" s="124">
        <v>1.5162612246862038E-2</v>
      </c>
      <c r="BO41" s="124">
        <v>1.4948936855512861E-2</v>
      </c>
      <c r="BP41" s="124">
        <v>1.5147589018085182E-2</v>
      </c>
      <c r="BQ41" s="124">
        <v>1.4828405833703422E-2</v>
      </c>
      <c r="BR41" s="124">
        <v>1.5101964533224011E-2</v>
      </c>
      <c r="BS41" s="124">
        <v>1.5140811651112267E-2</v>
      </c>
      <c r="BT41" s="124">
        <v>1.4650068117875871E-2</v>
      </c>
      <c r="BU41" s="124">
        <v>1.4773376933775765E-2</v>
      </c>
      <c r="BV41" s="124">
        <v>1.5153276377450805E-2</v>
      </c>
      <c r="BW41" s="124">
        <v>1.5413575100436555E-2</v>
      </c>
      <c r="BX41" s="84">
        <v>1.545961633919329E-2</v>
      </c>
      <c r="BY41" s="84">
        <v>1.554101334363254E-2</v>
      </c>
      <c r="BZ41" s="85">
        <v>1.566869768738912E-2</v>
      </c>
    </row>
    <row r="42" spans="2:78" ht="15.75" x14ac:dyDescent="0.25">
      <c r="B42" s="89" t="s">
        <v>93</v>
      </c>
      <c r="D42" s="126"/>
      <c r="E42" s="126"/>
      <c r="F42" s="126"/>
      <c r="G42" s="126"/>
      <c r="H42" s="126"/>
      <c r="I42" s="126"/>
      <c r="J42" s="126"/>
      <c r="K42" s="127">
        <f>SUM(K39:K41)</f>
        <v>4.7552482842147761E-2</v>
      </c>
      <c r="L42" s="127">
        <f t="shared" ref="L42:BW42" si="6">SUM(L39:L41)</f>
        <v>4.5806090042966562E-2</v>
      </c>
      <c r="M42" s="127">
        <f t="shared" si="6"/>
        <v>4.6159588950858546E-2</v>
      </c>
      <c r="N42" s="127">
        <f t="shared" si="6"/>
        <v>5.4483108966217927E-2</v>
      </c>
      <c r="O42" s="127">
        <f t="shared" si="6"/>
        <v>5.3730155572355075E-2</v>
      </c>
      <c r="P42" s="127">
        <f t="shared" si="6"/>
        <v>5.1625125366814018E-2</v>
      </c>
      <c r="Q42" s="127">
        <f t="shared" si="6"/>
        <v>5.4790799407323787E-2</v>
      </c>
      <c r="R42" s="127">
        <f t="shared" si="6"/>
        <v>5.5447746108752777E-2</v>
      </c>
      <c r="S42" s="127">
        <f t="shared" si="6"/>
        <v>5.8829386688240962E-2</v>
      </c>
      <c r="T42" s="127">
        <f t="shared" si="6"/>
        <v>5.5983223008445562E-2</v>
      </c>
      <c r="U42" s="127">
        <f t="shared" si="6"/>
        <v>6.1664276990069565E-2</v>
      </c>
      <c r="V42" s="127">
        <f t="shared" si="6"/>
        <v>6.1198305929247632E-2</v>
      </c>
      <c r="W42" s="127">
        <f t="shared" si="6"/>
        <v>6.5270595942815701E-2</v>
      </c>
      <c r="X42" s="127">
        <f t="shared" si="6"/>
        <v>6.7551107325383303E-2</v>
      </c>
      <c r="Y42" s="127">
        <f t="shared" si="6"/>
        <v>6.6549606639069267E-2</v>
      </c>
      <c r="Z42" s="127">
        <f t="shared" si="6"/>
        <v>6.2851068978032804E-2</v>
      </c>
      <c r="AA42" s="127">
        <f t="shared" si="6"/>
        <v>6.5425128768309845E-2</v>
      </c>
      <c r="AB42" s="127">
        <f t="shared" si="6"/>
        <v>6.6174404150678268E-2</v>
      </c>
      <c r="AC42" s="127">
        <f t="shared" si="6"/>
        <v>6.6353269450973307E-2</v>
      </c>
      <c r="AD42" s="127">
        <f t="shared" si="6"/>
        <v>7.0251590444102882E-2</v>
      </c>
      <c r="AE42" s="127">
        <f t="shared" si="6"/>
        <v>7.7230710061618635E-2</v>
      </c>
      <c r="AF42" s="127">
        <f t="shared" si="6"/>
        <v>7.8268985915492958E-2</v>
      </c>
      <c r="AG42" s="127">
        <f t="shared" si="6"/>
        <v>8.052675968095617E-2</v>
      </c>
      <c r="AH42" s="127">
        <f t="shared" si="6"/>
        <v>8.259401293572205E-2</v>
      </c>
      <c r="AI42" s="127">
        <f t="shared" si="6"/>
        <v>8.0763285231940471E-2</v>
      </c>
      <c r="AJ42" s="127">
        <f t="shared" si="6"/>
        <v>8.4711895076867869E-2</v>
      </c>
      <c r="AK42" s="127">
        <f t="shared" si="6"/>
        <v>9.2962010786936194E-2</v>
      </c>
      <c r="AL42" s="127">
        <f t="shared" si="6"/>
        <v>9.6686119203597445E-2</v>
      </c>
      <c r="AM42" s="127">
        <f t="shared" si="6"/>
        <v>9.8740068580243631E-2</v>
      </c>
      <c r="AN42" s="127">
        <f t="shared" si="6"/>
        <v>9.9107050785450193E-2</v>
      </c>
      <c r="AO42" s="127">
        <f t="shared" si="6"/>
        <v>9.8375005888171843E-2</v>
      </c>
      <c r="AP42" s="127">
        <f t="shared" si="6"/>
        <v>9.845030871435867E-2</v>
      </c>
      <c r="AQ42" s="127">
        <f t="shared" si="6"/>
        <v>9.1291557522539077E-2</v>
      </c>
      <c r="AR42" s="127">
        <f t="shared" si="6"/>
        <v>8.2940115353940816E-2</v>
      </c>
      <c r="AS42" s="127">
        <f t="shared" si="6"/>
        <v>8.0105731081773865E-2</v>
      </c>
      <c r="AT42" s="127">
        <f t="shared" si="6"/>
        <v>8.3312755052174919E-2</v>
      </c>
      <c r="AU42" s="127">
        <f t="shared" si="6"/>
        <v>9.2890460535103234E-2</v>
      </c>
      <c r="AV42" s="127">
        <f t="shared" si="6"/>
        <v>0.10236852829716445</v>
      </c>
      <c r="AW42" s="127">
        <f t="shared" si="6"/>
        <v>0.10592589080470849</v>
      </c>
      <c r="AX42" s="127">
        <f t="shared" si="6"/>
        <v>0.10406557570146407</v>
      </c>
      <c r="AY42" s="127">
        <f t="shared" si="6"/>
        <v>0.10321992838672073</v>
      </c>
      <c r="AZ42" s="127">
        <f t="shared" si="6"/>
        <v>0.10067945376961339</v>
      </c>
      <c r="BA42" s="127">
        <f t="shared" si="6"/>
        <v>9.7370143881312557E-2</v>
      </c>
      <c r="BB42" s="127">
        <f t="shared" si="6"/>
        <v>9.5470038461653722E-2</v>
      </c>
      <c r="BC42" s="127">
        <f t="shared" si="6"/>
        <v>9.4870488910834549E-2</v>
      </c>
      <c r="BD42" s="127">
        <f t="shared" si="6"/>
        <v>9.227497463614337E-2</v>
      </c>
      <c r="BE42" s="127">
        <f t="shared" si="6"/>
        <v>9.374667942263E-2</v>
      </c>
      <c r="BF42" s="127">
        <f t="shared" si="6"/>
        <v>9.2108092350917256E-2</v>
      </c>
      <c r="BG42" s="127">
        <f t="shared" si="6"/>
        <v>8.3619828892197573E-2</v>
      </c>
      <c r="BH42" s="127">
        <f t="shared" si="6"/>
        <v>8.3827408153371766E-2</v>
      </c>
      <c r="BI42" s="127">
        <f t="shared" si="6"/>
        <v>8.210078961244445E-2</v>
      </c>
      <c r="BJ42" s="127">
        <f t="shared" si="6"/>
        <v>8.0296075147180221E-2</v>
      </c>
      <c r="BK42" s="127">
        <f t="shared" si="6"/>
        <v>8.1292495813005669E-2</v>
      </c>
      <c r="BL42" s="127">
        <f t="shared" si="6"/>
        <v>8.7237387826000726E-2</v>
      </c>
      <c r="BM42" s="127">
        <f t="shared" si="6"/>
        <v>9.6090339151092219E-2</v>
      </c>
      <c r="BN42" s="127">
        <f t="shared" si="6"/>
        <v>9.5885970360308728E-2</v>
      </c>
      <c r="BO42" s="127">
        <f t="shared" si="6"/>
        <v>9.691806000938101E-2</v>
      </c>
      <c r="BP42" s="127">
        <f t="shared" si="6"/>
        <v>9.7954877923050021E-2</v>
      </c>
      <c r="BQ42" s="127">
        <f t="shared" si="6"/>
        <v>9.2537497393145651E-2</v>
      </c>
      <c r="BR42" s="127">
        <f t="shared" si="6"/>
        <v>9.1008816594321917E-2</v>
      </c>
      <c r="BS42" s="127">
        <f t="shared" si="6"/>
        <v>9.0321169972683413E-2</v>
      </c>
      <c r="BT42" s="127">
        <f t="shared" si="6"/>
        <v>8.7777266212054256E-2</v>
      </c>
      <c r="BU42" s="127">
        <f t="shared" si="6"/>
        <v>8.6829450153953228E-2</v>
      </c>
      <c r="BV42" s="127">
        <f t="shared" si="6"/>
        <v>8.6282678258617157E-2</v>
      </c>
      <c r="BW42" s="127">
        <f t="shared" si="6"/>
        <v>8.5433322243256893E-2</v>
      </c>
      <c r="BX42" s="106">
        <f>SUM(BX39:BX41)</f>
        <v>8.4063873865866695E-2</v>
      </c>
      <c r="BY42" s="106">
        <f>SUM(BY39:BY41)</f>
        <v>8.4308048701428245E-2</v>
      </c>
      <c r="BZ42" s="107">
        <f>SUM(BZ39:BZ41)</f>
        <v>8.4957794191166724E-2</v>
      </c>
    </row>
    <row r="43" spans="2:78" ht="51" customHeight="1" x14ac:dyDescent="0.25">
      <c r="B43" s="117" t="s">
        <v>119</v>
      </c>
      <c r="BX43" s="52"/>
      <c r="BY43" s="52"/>
      <c r="BZ43" s="83"/>
    </row>
    <row r="44" spans="2:78" x14ac:dyDescent="0.2">
      <c r="B44" s="120" t="s">
        <v>110</v>
      </c>
      <c r="AH44" s="124">
        <v>1.9883343856910219E-4</v>
      </c>
      <c r="AI44" s="124">
        <v>1.9436903648555165E-4</v>
      </c>
      <c r="AJ44" s="124">
        <v>2.0188745515647879E-4</v>
      </c>
      <c r="AK44" s="124">
        <v>2.0923573361906664E-4</v>
      </c>
      <c r="AL44" s="124">
        <v>2.1967266409469289E-4</v>
      </c>
      <c r="AM44" s="124">
        <v>2.1979010342026471E-4</v>
      </c>
      <c r="AN44" s="124">
        <v>2.1773121417206122E-4</v>
      </c>
      <c r="AO44" s="124">
        <v>2.2063200652262948E-4</v>
      </c>
      <c r="AP44" s="124">
        <v>2.2135822555539378E-4</v>
      </c>
      <c r="AQ44" s="124">
        <v>2.1774524435872426E-4</v>
      </c>
      <c r="AR44" s="124">
        <v>2.0988593343642368E-4</v>
      </c>
      <c r="AS44" s="124">
        <v>2.0710105288505881E-4</v>
      </c>
      <c r="AT44" s="124">
        <v>2.2317675468195531E-4</v>
      </c>
      <c r="AU44" s="124">
        <v>2.5652974794792963E-4</v>
      </c>
      <c r="AV44" s="124">
        <v>3.1753786756957261E-4</v>
      </c>
      <c r="AW44" s="124">
        <v>4.1790183176226153E-4</v>
      </c>
      <c r="AX44" s="124">
        <v>4.4777994151822009E-4</v>
      </c>
      <c r="AY44" s="124">
        <v>5.0892924435850606E-4</v>
      </c>
      <c r="AZ44" s="124">
        <v>4.8394381598923259E-4</v>
      </c>
      <c r="BA44" s="124">
        <v>5.0968070795783785E-4</v>
      </c>
      <c r="BB44" s="124">
        <v>5.2805593288477197E-4</v>
      </c>
      <c r="BC44" s="124">
        <v>5.4253621095764549E-4</v>
      </c>
      <c r="BD44" s="124">
        <v>6.0783027353112772E-4</v>
      </c>
      <c r="BE44" s="124">
        <v>5.975445781308573E-4</v>
      </c>
      <c r="BF44" s="124">
        <v>6.3697983253766226E-4</v>
      </c>
      <c r="BG44" s="124">
        <v>6.2761945197729939E-4</v>
      </c>
      <c r="BH44" s="124">
        <v>6.3577218840478022E-4</v>
      </c>
      <c r="BI44" s="124">
        <v>6.5527551047774512E-4</v>
      </c>
      <c r="BJ44" s="124">
        <v>6.5541431770395917E-4</v>
      </c>
      <c r="BK44" s="124">
        <v>6.6971425508984841E-4</v>
      </c>
      <c r="BL44" s="124">
        <v>7.1067524184765228E-4</v>
      </c>
      <c r="BM44" s="124">
        <v>7.7415059299735601E-4</v>
      </c>
      <c r="BN44" s="124">
        <v>7.6296344561149971E-4</v>
      </c>
      <c r="BO44" s="124">
        <v>8.015816658116171E-4</v>
      </c>
      <c r="BP44" s="124">
        <v>8.1787644074847107E-4</v>
      </c>
      <c r="BQ44" s="124">
        <v>8.25058173566736E-4</v>
      </c>
      <c r="BR44" s="124">
        <v>9.28762943069704E-4</v>
      </c>
      <c r="BS44" s="124">
        <v>9.6474873552969116E-4</v>
      </c>
      <c r="BT44" s="124">
        <v>9.5781014560190544E-4</v>
      </c>
      <c r="BU44" s="124">
        <v>9.6766300351695334E-4</v>
      </c>
      <c r="BV44" s="124">
        <v>1.0155645572511392E-3</v>
      </c>
      <c r="BW44" s="124">
        <v>1.0574226323982919E-3</v>
      </c>
      <c r="BX44" s="84">
        <v>1.0890290932640536E-3</v>
      </c>
      <c r="BY44" s="84">
        <v>1.1316120638344379E-3</v>
      </c>
      <c r="BZ44" s="85">
        <v>1.2013391266356976E-3</v>
      </c>
    </row>
    <row r="45" spans="2:78" x14ac:dyDescent="0.2">
      <c r="B45" s="120" t="s">
        <v>111</v>
      </c>
      <c r="AH45" s="124">
        <v>2.126759338701438E-2</v>
      </c>
      <c r="AI45" s="124">
        <v>1.9071261341948909E-2</v>
      </c>
      <c r="AJ45" s="124">
        <v>2.170109321852411E-2</v>
      </c>
      <c r="AK45" s="124">
        <v>2.5741524111805837E-2</v>
      </c>
      <c r="AL45" s="124">
        <v>2.7783037339211416E-2</v>
      </c>
      <c r="AM45" s="124">
        <v>2.9926439735934278E-2</v>
      </c>
      <c r="AN45" s="124">
        <v>3.0796990300470149E-2</v>
      </c>
      <c r="AO45" s="124">
        <v>3.0658579040034824E-2</v>
      </c>
      <c r="AP45" s="124">
        <v>3.1111864313233019E-2</v>
      </c>
      <c r="AQ45" s="124">
        <v>2.8085902066360351E-2</v>
      </c>
      <c r="AR45" s="124">
        <v>2.4227457584503568E-2</v>
      </c>
      <c r="AS45" s="124">
        <v>2.2380162305779879E-2</v>
      </c>
      <c r="AT45" s="124">
        <v>2.407294064290607E-2</v>
      </c>
      <c r="AU45" s="124">
        <v>2.9733591218816611E-2</v>
      </c>
      <c r="AV45" s="124">
        <v>3.4330797703600251E-2</v>
      </c>
      <c r="AW45" s="124">
        <v>3.634055362157073E-2</v>
      </c>
      <c r="AX45" s="124">
        <v>3.5898472262488872E-2</v>
      </c>
      <c r="AY45" s="124">
        <v>3.5708620804539688E-2</v>
      </c>
      <c r="AZ45" s="124">
        <v>3.4000309184488431E-2</v>
      </c>
      <c r="BA45" s="124">
        <v>3.1416930939206146E-2</v>
      </c>
      <c r="BB45" s="124">
        <v>2.9906618139894692E-2</v>
      </c>
      <c r="BC45" s="124">
        <v>2.8350370181982651E-2</v>
      </c>
      <c r="BD45" s="124">
        <v>2.7016487731821328E-2</v>
      </c>
      <c r="BE45" s="124">
        <v>2.6682385087354498E-2</v>
      </c>
      <c r="BF45" s="124">
        <v>2.6527728245418901E-2</v>
      </c>
      <c r="BG45" s="124">
        <v>2.6044071449437677E-2</v>
      </c>
      <c r="BH45" s="124">
        <v>2.5633517719107279E-2</v>
      </c>
      <c r="BI45" s="124">
        <v>2.4813738387012379E-2</v>
      </c>
      <c r="BJ45" s="124">
        <v>2.4454798919472647E-2</v>
      </c>
      <c r="BK45" s="124">
        <v>2.4639315502415694E-2</v>
      </c>
      <c r="BL45" s="124">
        <v>2.618109993833713E-2</v>
      </c>
      <c r="BM45" s="124">
        <v>3.0430531093673E-2</v>
      </c>
      <c r="BN45" s="124">
        <v>3.0338646141234014E-2</v>
      </c>
      <c r="BO45" s="124">
        <v>3.0669676576171763E-2</v>
      </c>
      <c r="BP45" s="124">
        <v>3.0716939659481406E-2</v>
      </c>
      <c r="BQ45" s="124">
        <v>2.9210430065162291E-2</v>
      </c>
      <c r="BR45" s="124">
        <v>2.8303316908068827E-2</v>
      </c>
      <c r="BS45" s="124">
        <v>2.8133673214269503E-2</v>
      </c>
      <c r="BT45" s="124">
        <v>2.7231442497582439E-2</v>
      </c>
      <c r="BU45" s="124">
        <v>2.7291971159793777E-2</v>
      </c>
      <c r="BV45" s="124">
        <v>2.7284041136667065E-2</v>
      </c>
      <c r="BW45" s="124">
        <v>2.7174024247961389E-2</v>
      </c>
      <c r="BX45" s="84">
        <v>2.6683863189884433E-2</v>
      </c>
      <c r="BY45" s="84">
        <v>2.6551924078762817E-2</v>
      </c>
      <c r="BZ45" s="85">
        <v>2.6314865457242168E-2</v>
      </c>
    </row>
    <row r="46" spans="2:78" x14ac:dyDescent="0.2">
      <c r="B46" s="120" t="s">
        <v>100</v>
      </c>
      <c r="AH46" s="124">
        <v>4.6362826514776148E-2</v>
      </c>
      <c r="AI46" s="124">
        <v>4.4331348240460568E-2</v>
      </c>
      <c r="AJ46" s="124">
        <v>4.603749292298058E-2</v>
      </c>
      <c r="AK46" s="124">
        <v>4.8642701101435815E-2</v>
      </c>
      <c r="AL46" s="124">
        <v>4.9643156187644644E-2</v>
      </c>
      <c r="AM46" s="124">
        <v>4.9174052850142404E-2</v>
      </c>
      <c r="AN46" s="124">
        <v>4.8290199505704609E-2</v>
      </c>
      <c r="AO46" s="124">
        <v>4.7916163882279754E-2</v>
      </c>
      <c r="AP46" s="124">
        <v>4.784117737821561E-2</v>
      </c>
      <c r="AQ46" s="124">
        <v>4.4996461312774766E-2</v>
      </c>
      <c r="AR46" s="124">
        <v>4.2262586468066542E-2</v>
      </c>
      <c r="AS46" s="124">
        <v>4.155582609181363E-2</v>
      </c>
      <c r="AT46" s="124">
        <v>4.2604638906669261E-2</v>
      </c>
      <c r="AU46" s="124">
        <v>4.5909676059495204E-2</v>
      </c>
      <c r="AV46" s="124">
        <v>4.8316004807648263E-2</v>
      </c>
      <c r="AW46" s="124">
        <v>4.8862246269744024E-2</v>
      </c>
      <c r="AX46" s="124">
        <v>4.8038652227619195E-2</v>
      </c>
      <c r="AY46" s="124">
        <v>4.7717020391531695E-2</v>
      </c>
      <c r="AZ46" s="124">
        <v>4.7321975843104519E-2</v>
      </c>
      <c r="BA46" s="124">
        <v>4.7248831862394577E-2</v>
      </c>
      <c r="BB46" s="124">
        <v>4.7386490811473336E-2</v>
      </c>
      <c r="BC46" s="124">
        <v>4.8457371083143005E-2</v>
      </c>
      <c r="BD46" s="124">
        <v>4.8489040776658755E-2</v>
      </c>
      <c r="BE46" s="124">
        <v>5.0442131869490175E-2</v>
      </c>
      <c r="BF46" s="124">
        <v>5.0869203478161186E-2</v>
      </c>
      <c r="BG46" s="124">
        <v>5.066339136370504E-2</v>
      </c>
      <c r="BH46" s="124">
        <v>5.1964242236585759E-2</v>
      </c>
      <c r="BI46" s="124">
        <v>5.1821569574782511E-2</v>
      </c>
      <c r="BJ46" s="124">
        <v>5.0813810230171189E-2</v>
      </c>
      <c r="BK46" s="124">
        <v>5.1943423135252541E-2</v>
      </c>
      <c r="BL46" s="124">
        <v>5.6350066974886898E-2</v>
      </c>
      <c r="BM46" s="124">
        <v>6.0910027444103447E-2</v>
      </c>
      <c r="BN46" s="124">
        <v>6.094788172545542E-2</v>
      </c>
      <c r="BO46" s="124">
        <v>6.1815053998660809E-2</v>
      </c>
      <c r="BP46" s="124">
        <v>6.3008768918828215E-2</v>
      </c>
      <c r="BQ46" s="124">
        <v>6.206305246369874E-2</v>
      </c>
      <c r="BR46" s="124">
        <v>6.1381182986428133E-2</v>
      </c>
      <c r="BS46" s="124">
        <v>6.0853703764247195E-2</v>
      </c>
      <c r="BT46" s="124">
        <v>5.9241408603220233E-2</v>
      </c>
      <c r="BU46" s="124">
        <v>5.8235239772387662E-2</v>
      </c>
      <c r="BV46" s="124">
        <v>5.7744705411112603E-2</v>
      </c>
      <c r="BW46" s="124">
        <v>5.7075592490286105E-2</v>
      </c>
      <c r="BX46" s="84">
        <v>5.628203104257537E-2</v>
      </c>
      <c r="BY46" s="84">
        <v>5.6617518920520651E-2</v>
      </c>
      <c r="BZ46" s="85">
        <v>5.743619835909345E-2</v>
      </c>
    </row>
    <row r="47" spans="2:78" ht="15.75" x14ac:dyDescent="0.25">
      <c r="B47" s="89" t="s">
        <v>93</v>
      </c>
      <c r="AH47" s="127">
        <f t="shared" ref="AH47:BW47" si="7">SUM(AH44:AH46)</f>
        <v>6.7829253340359635E-2</v>
      </c>
      <c r="AI47" s="127">
        <f t="shared" si="7"/>
        <v>6.3596978618895031E-2</v>
      </c>
      <c r="AJ47" s="127">
        <f t="shared" si="7"/>
        <v>6.7940473596661166E-2</v>
      </c>
      <c r="AK47" s="127">
        <f t="shared" si="7"/>
        <v>7.4593460946860715E-2</v>
      </c>
      <c r="AL47" s="127">
        <f t="shared" si="7"/>
        <v>7.7645866190950749E-2</v>
      </c>
      <c r="AM47" s="127">
        <f t="shared" si="7"/>
        <v>7.9320282689496951E-2</v>
      </c>
      <c r="AN47" s="127">
        <f t="shared" si="7"/>
        <v>7.9304921020346822E-2</v>
      </c>
      <c r="AO47" s="127">
        <f t="shared" si="7"/>
        <v>7.8795374928837203E-2</v>
      </c>
      <c r="AP47" s="127">
        <f t="shared" si="7"/>
        <v>7.9174399917004021E-2</v>
      </c>
      <c r="AQ47" s="127">
        <f t="shared" si="7"/>
        <v>7.3300108623493843E-2</v>
      </c>
      <c r="AR47" s="127">
        <f t="shared" si="7"/>
        <v>6.6699929986006531E-2</v>
      </c>
      <c r="AS47" s="127">
        <f t="shared" si="7"/>
        <v>6.4143089450478571E-2</v>
      </c>
      <c r="AT47" s="127">
        <f t="shared" si="7"/>
        <v>6.6900756304257292E-2</v>
      </c>
      <c r="AU47" s="127">
        <f t="shared" si="7"/>
        <v>7.5899797026259749E-2</v>
      </c>
      <c r="AV47" s="127">
        <f t="shared" si="7"/>
        <v>8.2964340378818086E-2</v>
      </c>
      <c r="AW47" s="127">
        <f t="shared" si="7"/>
        <v>8.5620701723077008E-2</v>
      </c>
      <c r="AX47" s="127">
        <f t="shared" si="7"/>
        <v>8.4384904431626287E-2</v>
      </c>
      <c r="AY47" s="127">
        <f t="shared" si="7"/>
        <v>8.3934570440429887E-2</v>
      </c>
      <c r="AZ47" s="127">
        <f t="shared" si="7"/>
        <v>8.1806228843582185E-2</v>
      </c>
      <c r="BA47" s="127">
        <f t="shared" si="7"/>
        <v>7.917544350955856E-2</v>
      </c>
      <c r="BB47" s="127">
        <f t="shared" si="7"/>
        <v>7.7821164884252808E-2</v>
      </c>
      <c r="BC47" s="127">
        <f t="shared" si="7"/>
        <v>7.7350277476083307E-2</v>
      </c>
      <c r="BD47" s="127">
        <f t="shared" si="7"/>
        <v>7.6113358782011212E-2</v>
      </c>
      <c r="BE47" s="127">
        <f t="shared" si="7"/>
        <v>7.7722061534975531E-2</v>
      </c>
      <c r="BF47" s="127">
        <f t="shared" si="7"/>
        <v>7.8033911556117747E-2</v>
      </c>
      <c r="BG47" s="127">
        <f t="shared" si="7"/>
        <v>7.7335082265120009E-2</v>
      </c>
      <c r="BH47" s="127">
        <f t="shared" si="7"/>
        <v>7.8233532144097812E-2</v>
      </c>
      <c r="BI47" s="127">
        <f t="shared" si="7"/>
        <v>7.7290583472272634E-2</v>
      </c>
      <c r="BJ47" s="127">
        <f t="shared" si="7"/>
        <v>7.5924023467347793E-2</v>
      </c>
      <c r="BK47" s="127">
        <f t="shared" si="7"/>
        <v>7.7252452892758089E-2</v>
      </c>
      <c r="BL47" s="127">
        <f t="shared" si="7"/>
        <v>8.3241842155071688E-2</v>
      </c>
      <c r="BM47" s="127">
        <f t="shared" si="7"/>
        <v>9.2114709130773798E-2</v>
      </c>
      <c r="BN47" s="127">
        <f t="shared" si="7"/>
        <v>9.2049491312300932E-2</v>
      </c>
      <c r="BO47" s="127">
        <f t="shared" si="7"/>
        <v>9.3286312240644181E-2</v>
      </c>
      <c r="BP47" s="127">
        <f t="shared" si="7"/>
        <v>9.4543585019058088E-2</v>
      </c>
      <c r="BQ47" s="127">
        <f t="shared" si="7"/>
        <v>9.2098540702427761E-2</v>
      </c>
      <c r="BR47" s="127">
        <f t="shared" si="7"/>
        <v>9.0613262837566669E-2</v>
      </c>
      <c r="BS47" s="127">
        <f t="shared" si="7"/>
        <v>8.9952125714046385E-2</v>
      </c>
      <c r="BT47" s="127">
        <f t="shared" si="7"/>
        <v>8.7430661246404584E-2</v>
      </c>
      <c r="BU47" s="127">
        <f t="shared" si="7"/>
        <v>8.6494873935698394E-2</v>
      </c>
      <c r="BV47" s="127">
        <f t="shared" si="7"/>
        <v>8.6044311105030802E-2</v>
      </c>
      <c r="BW47" s="127">
        <f t="shared" si="7"/>
        <v>8.5307039370645793E-2</v>
      </c>
      <c r="BX47" s="106">
        <f>SUM(BX44:BX46)</f>
        <v>8.4054923325723854E-2</v>
      </c>
      <c r="BY47" s="106">
        <f>SUM(BY44:BY46)</f>
        <v>8.4301055063117913E-2</v>
      </c>
      <c r="BZ47" s="107">
        <f>SUM(BZ44:BZ46)</f>
        <v>8.4952402942971322E-2</v>
      </c>
    </row>
    <row r="48" spans="2:78" ht="15.75" thickBot="1" x14ac:dyDescent="0.25">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108"/>
    </row>
    <row r="49" spans="1:78" x14ac:dyDescent="0.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128"/>
      <c r="AX49" s="52"/>
      <c r="AY49" s="52"/>
      <c r="AZ49" s="52"/>
      <c r="BA49" s="52"/>
      <c r="BB49" s="52"/>
      <c r="BC49" s="52"/>
      <c r="BD49" s="52"/>
      <c r="BE49" s="52"/>
      <c r="BF49" s="52"/>
      <c r="BG49" s="52"/>
      <c r="BH49" s="52"/>
      <c r="BI49" s="52"/>
      <c r="BJ49" s="52"/>
      <c r="BK49" s="52"/>
      <c r="BL49" s="129"/>
      <c r="BM49" s="52"/>
      <c r="BN49" s="52"/>
      <c r="BO49" s="52"/>
      <c r="BP49" s="52"/>
      <c r="BQ49" s="52"/>
      <c r="BR49" s="52"/>
      <c r="BS49" s="52"/>
      <c r="BT49" s="52"/>
      <c r="BU49" s="52"/>
      <c r="BV49" s="52"/>
      <c r="BW49" s="52"/>
      <c r="BX49" s="52"/>
      <c r="BY49" s="52"/>
      <c r="BZ49" s="83"/>
    </row>
    <row r="50" spans="1:78" ht="31.5" x14ac:dyDescent="0.25">
      <c r="B50" s="117" t="s">
        <v>120</v>
      </c>
      <c r="BX50" s="52"/>
      <c r="BY50" s="52"/>
      <c r="BZ50" s="83"/>
    </row>
    <row r="51" spans="1:78" x14ac:dyDescent="0.2">
      <c r="B51" s="120" t="s">
        <v>110</v>
      </c>
      <c r="AH51" s="124">
        <v>2.6852231253438916E-2</v>
      </c>
      <c r="AI51" s="124">
        <v>3.3518688495660642E-2</v>
      </c>
      <c r="AJ51" s="124">
        <v>3.0345785499393263E-2</v>
      </c>
      <c r="AK51" s="124">
        <v>3.2109520584792967E-2</v>
      </c>
      <c r="AL51" s="124">
        <v>3.2719619297568364E-2</v>
      </c>
      <c r="AM51" s="124">
        <v>3.3427267245735255E-2</v>
      </c>
      <c r="AN51" s="124">
        <v>3.3974797434152354E-2</v>
      </c>
      <c r="AO51" s="124">
        <v>3.4693936317124731E-2</v>
      </c>
      <c r="AP51" s="124">
        <v>3.4186025110565767E-2</v>
      </c>
      <c r="AQ51" s="124">
        <v>3.3105015978444556E-2</v>
      </c>
      <c r="AR51" s="124">
        <v>3.2425625854821213E-2</v>
      </c>
      <c r="AS51" s="124">
        <v>3.0128604397493378E-2</v>
      </c>
      <c r="AT51" s="124">
        <v>2.9201772082593613E-2</v>
      </c>
      <c r="AU51" s="124">
        <v>3.0976003569982407E-2</v>
      </c>
      <c r="AV51" s="124">
        <v>3.3018751400518596E-2</v>
      </c>
      <c r="AW51" s="124">
        <v>3.4631579086059822E-2</v>
      </c>
      <c r="AX51" s="124">
        <v>3.3732108278933977E-2</v>
      </c>
      <c r="AY51" s="124">
        <v>3.349392095952599E-2</v>
      </c>
      <c r="AZ51" s="124">
        <v>3.4144975531474789E-2</v>
      </c>
      <c r="BA51" s="124">
        <v>3.3584823001814444E-2</v>
      </c>
      <c r="BB51" s="124">
        <v>3.3425939332353792E-2</v>
      </c>
      <c r="BC51" s="124">
        <v>3.5072031051087083E-2</v>
      </c>
      <c r="BD51" s="124">
        <v>3.3270701447286409E-2</v>
      </c>
      <c r="BE51" s="124">
        <v>3.2390428524565654E-2</v>
      </c>
      <c r="BF51" s="124">
        <v>3.1200526427169799E-2</v>
      </c>
      <c r="BG51" s="124">
        <v>1.0060779188496722E-2</v>
      </c>
      <c r="BH51" s="124">
        <v>8.2486885671055263E-3</v>
      </c>
      <c r="BI51" s="124">
        <v>6.3604247173513744E-3</v>
      </c>
      <c r="BJ51" s="124">
        <v>5.3085366781448259E-3</v>
      </c>
      <c r="BK51" s="124">
        <v>4.5811788959367371E-3</v>
      </c>
      <c r="BL51" s="124">
        <v>3.8726195339809587E-3</v>
      </c>
      <c r="BM51" s="124">
        <v>2.9791151010695161E-3</v>
      </c>
      <c r="BN51" s="124">
        <v>2.5859893943739358E-3</v>
      </c>
      <c r="BO51" s="124">
        <v>2.4623066765948045E-3</v>
      </c>
      <c r="BP51" s="124">
        <v>2.3003119827093785E-3</v>
      </c>
      <c r="BQ51" s="124">
        <v>2.2290482053296521E-3</v>
      </c>
      <c r="BR51" s="124">
        <v>2.4449043630962314E-3</v>
      </c>
      <c r="BS51" s="124">
        <v>2.5306487208249647E-3</v>
      </c>
      <c r="BT51" s="124">
        <v>2.5335169803476607E-3</v>
      </c>
      <c r="BU51" s="124">
        <v>2.5395041175949292E-3</v>
      </c>
      <c r="BV51" s="124">
        <v>2.676188938840981E-3</v>
      </c>
      <c r="BW51" s="124">
        <v>2.7908187426116983E-3</v>
      </c>
      <c r="BX51" s="84">
        <v>2.8731588876856865E-3</v>
      </c>
      <c r="BY51" s="84">
        <v>3.0026821503248446E-3</v>
      </c>
      <c r="BZ51" s="85">
        <v>3.1967509947609563E-3</v>
      </c>
    </row>
    <row r="52" spans="1:78" x14ac:dyDescent="0.2">
      <c r="B52" s="120" t="s">
        <v>111</v>
      </c>
      <c r="AH52" s="124">
        <v>5.5080836441714208E-2</v>
      </c>
      <c r="AI52" s="124">
        <v>5.0485155677122882E-2</v>
      </c>
      <c r="AJ52" s="124">
        <v>5.4756823113479576E-2</v>
      </c>
      <c r="AK52" s="124">
        <v>6.4905187054098451E-2</v>
      </c>
      <c r="AL52" s="124">
        <v>6.954751054370642E-2</v>
      </c>
      <c r="AM52" s="124">
        <v>7.5438187739509402E-2</v>
      </c>
      <c r="AN52" s="124">
        <v>7.8186479290794975E-2</v>
      </c>
      <c r="AO52" s="124">
        <v>8.1996683843762658E-2</v>
      </c>
      <c r="AP52" s="124">
        <v>8.5953395735448967E-2</v>
      </c>
      <c r="AQ52" s="124">
        <v>8.2307461884106134E-2</v>
      </c>
      <c r="AR52" s="124">
        <v>7.6110415570181084E-2</v>
      </c>
      <c r="AS52" s="124">
        <v>7.0784722127098992E-2</v>
      </c>
      <c r="AT52" s="124">
        <v>7.6047652950690131E-2</v>
      </c>
      <c r="AU52" s="124">
        <v>8.697850382409647E-2</v>
      </c>
      <c r="AV52" s="124">
        <v>9.6675387997793932E-2</v>
      </c>
      <c r="AW52" s="124">
        <v>0.10404740015574129</v>
      </c>
      <c r="AX52" s="124">
        <v>0.10403515655450427</v>
      </c>
      <c r="AY52" s="124">
        <v>0.10487772509363438</v>
      </c>
      <c r="AZ52" s="124">
        <v>0.10570042776029183</v>
      </c>
      <c r="BA52" s="124">
        <v>0.10024954703761282</v>
      </c>
      <c r="BB52" s="124">
        <v>9.7141271519030278E-2</v>
      </c>
      <c r="BC52" s="124">
        <v>9.1758544598413441E-2</v>
      </c>
      <c r="BD52" s="124">
        <v>8.3912730625427409E-2</v>
      </c>
      <c r="BE52" s="124">
        <v>8.0154575724651803E-2</v>
      </c>
      <c r="BF52" s="124">
        <v>7.6133143757842456E-2</v>
      </c>
      <c r="BG52" s="124">
        <v>7.2538793953275421E-2</v>
      </c>
      <c r="BH52" s="124">
        <v>6.9069460552819498E-2</v>
      </c>
      <c r="BI52" s="124">
        <v>6.760723917812185E-2</v>
      </c>
      <c r="BJ52" s="124">
        <v>6.6887077012280138E-2</v>
      </c>
      <c r="BK52" s="124">
        <v>6.6376163506084038E-2</v>
      </c>
      <c r="BL52" s="124">
        <v>6.4725564701609326E-2</v>
      </c>
      <c r="BM52" s="124">
        <v>7.1015155870574345E-2</v>
      </c>
      <c r="BN52" s="124">
        <v>7.1399596268205662E-2</v>
      </c>
      <c r="BO52" s="124">
        <v>7.3898460009652708E-2</v>
      </c>
      <c r="BP52" s="124">
        <v>7.51822030484708E-2</v>
      </c>
      <c r="BQ52" s="124">
        <v>7.0609843433627001E-2</v>
      </c>
      <c r="BR52" s="124">
        <v>6.9659824491338146E-2</v>
      </c>
      <c r="BS52" s="124">
        <v>7.0706815822929897E-2</v>
      </c>
      <c r="BT52" s="124">
        <v>6.9852233786681747E-2</v>
      </c>
      <c r="BU52" s="124">
        <v>7.0113224051316481E-2</v>
      </c>
      <c r="BV52" s="124">
        <v>7.081327844022399E-2</v>
      </c>
      <c r="BW52" s="124">
        <v>7.0926728003730566E-2</v>
      </c>
      <c r="BX52" s="84">
        <v>6.9825501629679071E-2</v>
      </c>
      <c r="BY52" s="84">
        <v>7.002159600808204E-2</v>
      </c>
      <c r="BZ52" s="85">
        <v>6.9710744075047057E-2</v>
      </c>
    </row>
    <row r="53" spans="1:78" x14ac:dyDescent="0.2">
      <c r="B53" s="120" t="s">
        <v>100</v>
      </c>
      <c r="AH53" s="124">
        <v>0.11721628490948403</v>
      </c>
      <c r="AI53" s="124">
        <v>0.11296107841354634</v>
      </c>
      <c r="AJ53" s="124">
        <v>0.11238595158445837</v>
      </c>
      <c r="AK53" s="124">
        <v>0.11911830420623239</v>
      </c>
      <c r="AL53" s="124">
        <v>0.12105071691219203</v>
      </c>
      <c r="AM53" s="124">
        <v>0.12144736890383617</v>
      </c>
      <c r="AN53" s="124">
        <v>0.12100438517287711</v>
      </c>
      <c r="AO53" s="124">
        <v>0.1271947944986089</v>
      </c>
      <c r="AP53" s="124">
        <v>0.13159601898540563</v>
      </c>
      <c r="AQ53" s="124">
        <v>0.13134195519250591</v>
      </c>
      <c r="AR53" s="124">
        <v>0.13301785139184802</v>
      </c>
      <c r="AS53" s="124">
        <v>0.13116882242256978</v>
      </c>
      <c r="AT53" s="124">
        <v>0.1350102366719029</v>
      </c>
      <c r="AU53" s="124">
        <v>0.13619542482959138</v>
      </c>
      <c r="AV53" s="124">
        <v>0.13766831845852337</v>
      </c>
      <c r="AW53" s="124">
        <v>0.14202643481431435</v>
      </c>
      <c r="AX53" s="124">
        <v>0.14003288383047194</v>
      </c>
      <c r="AY53" s="124">
        <v>0.13936869105506478</v>
      </c>
      <c r="AZ53" s="124">
        <v>0.14484379870560926</v>
      </c>
      <c r="BA53" s="124">
        <v>0.14629465122816576</v>
      </c>
      <c r="BB53" s="124">
        <v>0.14810087170640635</v>
      </c>
      <c r="BC53" s="124">
        <v>0.15146614330323394</v>
      </c>
      <c r="BD53" s="124">
        <v>0.15094245770576054</v>
      </c>
      <c r="BE53" s="124">
        <v>0.15158080087472034</v>
      </c>
      <c r="BF53" s="124">
        <v>0.14471562172495389</v>
      </c>
      <c r="BG53" s="124">
        <v>0.13901041126249247</v>
      </c>
      <c r="BH53" s="124">
        <v>0.13761879550828335</v>
      </c>
      <c r="BI53" s="124">
        <v>0.13802828585431887</v>
      </c>
      <c r="BJ53" s="124">
        <v>0.13630120947073263</v>
      </c>
      <c r="BK53" s="124">
        <v>0.13726245539023046</v>
      </c>
      <c r="BL53" s="124">
        <v>0.13663675454406113</v>
      </c>
      <c r="BM53" s="124">
        <v>0.13907641142706698</v>
      </c>
      <c r="BN53" s="124">
        <v>0.13998150644558532</v>
      </c>
      <c r="BO53" s="124">
        <v>0.14530367378352801</v>
      </c>
      <c r="BP53" s="124">
        <v>0.15017255779206912</v>
      </c>
      <c r="BQ53" s="124">
        <v>0.15085032444220259</v>
      </c>
      <c r="BR53" s="124">
        <v>0.15188520885203674</v>
      </c>
      <c r="BS53" s="124">
        <v>0.15376177162178445</v>
      </c>
      <c r="BT53" s="124">
        <v>0.15277448895014875</v>
      </c>
      <c r="BU53" s="124">
        <v>0.15041260695299252</v>
      </c>
      <c r="BV53" s="124">
        <v>0.15044947515113571</v>
      </c>
      <c r="BW53" s="124">
        <v>0.14927136184923048</v>
      </c>
      <c r="BX53" s="84">
        <v>0.14727706488072481</v>
      </c>
      <c r="BY53" s="84">
        <v>0.14930929393563411</v>
      </c>
      <c r="BZ53" s="85">
        <v>0.15215430726636964</v>
      </c>
    </row>
    <row r="54" spans="1:78" ht="26.25" customHeight="1" x14ac:dyDescent="0.2">
      <c r="B54" s="120" t="s">
        <v>112</v>
      </c>
      <c r="S54" s="124">
        <v>0.10847989431095696</v>
      </c>
      <c r="T54" s="124">
        <v>0.10440985732814527</v>
      </c>
      <c r="U54" s="124">
        <v>0.11435315044126702</v>
      </c>
      <c r="V54" s="124">
        <v>0.10835187932739862</v>
      </c>
      <c r="W54" s="124">
        <v>0.10709565594193479</v>
      </c>
      <c r="X54" s="124">
        <v>0.111202255831838</v>
      </c>
      <c r="Y54" s="124">
        <v>0.11219738383443968</v>
      </c>
      <c r="Z54" s="124">
        <v>0.11018089661801975</v>
      </c>
      <c r="AA54" s="124">
        <v>0.11570072935456044</v>
      </c>
      <c r="AB54" s="124">
        <v>0.11709257896028322</v>
      </c>
      <c r="AC54" s="124">
        <v>0.11520241014293403</v>
      </c>
      <c r="AD54" s="124">
        <v>0.11211650861675938</v>
      </c>
      <c r="AE54" s="124">
        <v>0.11736566366002353</v>
      </c>
      <c r="AF54" s="124">
        <v>0.12170888327248901</v>
      </c>
      <c r="AG54" s="124">
        <v>0.12943678029871167</v>
      </c>
      <c r="AH54" s="124">
        <v>0.13123557161497543</v>
      </c>
      <c r="AI54" s="124">
        <v>0.12521503797255903</v>
      </c>
      <c r="AJ54" s="124">
        <v>0.1266353470291377</v>
      </c>
      <c r="AK54" s="124">
        <v>0.13158387564960905</v>
      </c>
      <c r="AL54" s="124">
        <v>0.12857627022905077</v>
      </c>
      <c r="AM54" s="124">
        <v>0.12905370610589989</v>
      </c>
      <c r="AN54" s="124">
        <v>0.12717386666341562</v>
      </c>
      <c r="AO54" s="124">
        <v>0.13107479227611657</v>
      </c>
      <c r="AP54" s="124">
        <v>0.13594869754304159</v>
      </c>
      <c r="AQ54" s="124">
        <v>0.13424118144351688</v>
      </c>
      <c r="AR54" s="124">
        <v>0.13290284804149288</v>
      </c>
      <c r="AS54" s="124">
        <v>0.12778001337669229</v>
      </c>
      <c r="AT54" s="124">
        <v>0.12978103065417698</v>
      </c>
      <c r="AU54" s="124">
        <v>0.13512718059191739</v>
      </c>
      <c r="AV54" s="124">
        <v>0.13258549244886866</v>
      </c>
      <c r="AW54" s="124">
        <v>0.13463223576682107</v>
      </c>
      <c r="AX54" s="124">
        <v>0.13036677240155689</v>
      </c>
      <c r="AY54" s="124">
        <v>0.12743119329246533</v>
      </c>
      <c r="AZ54" s="124">
        <v>0.13014946978467237</v>
      </c>
      <c r="BA54" s="124">
        <v>0.12939923776370674</v>
      </c>
      <c r="BB54" s="124">
        <v>0.13127291681246647</v>
      </c>
      <c r="BC54" s="124">
        <v>0.13173082520862014</v>
      </c>
      <c r="BD54" s="124">
        <v>0.12641872551794184</v>
      </c>
      <c r="BE54" s="124">
        <v>0.12647023616246983</v>
      </c>
      <c r="BF54" s="124">
        <v>0.12267869701638801</v>
      </c>
      <c r="BG54" s="124">
        <v>0.11747488345682662</v>
      </c>
      <c r="BH54" s="124">
        <v>0.11300628021847266</v>
      </c>
      <c r="BI54" s="124">
        <v>0.11151431794666311</v>
      </c>
      <c r="BJ54" s="124">
        <v>0.11040861321326653</v>
      </c>
      <c r="BK54" s="124">
        <v>0.11118712959404639</v>
      </c>
      <c r="BL54" s="124">
        <v>0.10986282838410304</v>
      </c>
      <c r="BM54" s="124">
        <v>0.11202437629327862</v>
      </c>
      <c r="BN54" s="124">
        <v>0.1120963114107576</v>
      </c>
      <c r="BO54" s="124">
        <v>0.11783473914969349</v>
      </c>
      <c r="BP54" s="124">
        <v>0.12218583085460749</v>
      </c>
      <c r="BQ54" s="124">
        <v>0.12492026425831106</v>
      </c>
      <c r="BR54" s="124">
        <v>0.12580724100618121</v>
      </c>
      <c r="BS54" s="124">
        <v>0.12895028701848588</v>
      </c>
      <c r="BT54" s="124">
        <v>0.12940916623692686</v>
      </c>
      <c r="BU54" s="124">
        <v>0.12825071663108184</v>
      </c>
      <c r="BV54" s="124">
        <v>0.12941589882907423</v>
      </c>
      <c r="BW54" s="124">
        <v>0.12925515851366168</v>
      </c>
      <c r="BX54" s="84">
        <v>0.12799624901459858</v>
      </c>
      <c r="BY54" s="84">
        <v>0.1298807392874804</v>
      </c>
      <c r="BZ54" s="85">
        <v>0.13242760959880923</v>
      </c>
    </row>
    <row r="55" spans="1:78" x14ac:dyDescent="0.2">
      <c r="B55" s="120" t="s">
        <v>113</v>
      </c>
      <c r="S55" s="124">
        <v>1.7950623400214683E-2</v>
      </c>
      <c r="T55" s="124">
        <v>1.7036697947661553E-2</v>
      </c>
      <c r="U55" s="124">
        <v>1.6822877471437368E-2</v>
      </c>
      <c r="V55" s="124">
        <v>1.8391444114737886E-2</v>
      </c>
      <c r="W55" s="124">
        <v>2.0891561044307224E-2</v>
      </c>
      <c r="X55" s="124">
        <v>2.1989233529864136E-2</v>
      </c>
      <c r="Y55" s="124">
        <v>2.2974424053104257E-2</v>
      </c>
      <c r="Z55" s="124">
        <v>2.4635148125491564E-2</v>
      </c>
      <c r="AA55" s="124">
        <v>2.6903772253156617E-2</v>
      </c>
      <c r="AB55" s="124">
        <v>2.9631577102394221E-2</v>
      </c>
      <c r="AC55" s="124">
        <v>2.9134023084743738E-2</v>
      </c>
      <c r="AD55" s="124">
        <v>2.7541716057262695E-2</v>
      </c>
      <c r="AE55" s="124">
        <v>2.9432421833220434E-2</v>
      </c>
      <c r="AF55" s="124">
        <v>3.2479952572623171E-2</v>
      </c>
      <c r="AG55" s="124">
        <v>3.5761315699464141E-2</v>
      </c>
      <c r="AH55" s="124">
        <v>3.3774967379303425E-2</v>
      </c>
      <c r="AI55" s="124">
        <v>3.0839592162128143E-2</v>
      </c>
      <c r="AJ55" s="124">
        <v>3.3382433692724728E-2</v>
      </c>
      <c r="AK55" s="124">
        <v>4.5704777065093551E-2</v>
      </c>
      <c r="AL55" s="124">
        <v>5.5899963284096361E-2</v>
      </c>
      <c r="AM55" s="124">
        <v>6.1593517981343993E-2</v>
      </c>
      <c r="AN55" s="124">
        <v>6.5729559710090146E-2</v>
      </c>
      <c r="AO55" s="124">
        <v>7.1423149461932373E-2</v>
      </c>
      <c r="AP55" s="124">
        <v>7.3843256814921085E-2</v>
      </c>
      <c r="AQ55" s="124">
        <v>7.0811000739723143E-2</v>
      </c>
      <c r="AR55" s="124">
        <v>6.7650524072306248E-2</v>
      </c>
      <c r="AS55" s="124">
        <v>6.5500922442860765E-2</v>
      </c>
      <c r="AT55" s="124">
        <v>7.1457655887082389E-2</v>
      </c>
      <c r="AU55" s="124">
        <v>7.7795730235286353E-2</v>
      </c>
      <c r="AV55" s="124">
        <v>9.068631985817871E-2</v>
      </c>
      <c r="AW55" s="124">
        <v>9.8167897030781812E-2</v>
      </c>
      <c r="AX55" s="124">
        <v>9.9316177484033361E-2</v>
      </c>
      <c r="AY55" s="124">
        <v>9.9832479527366777E-2</v>
      </c>
      <c r="AZ55" s="124">
        <v>0.1001386640642124</v>
      </c>
      <c r="BA55" s="124">
        <v>9.4950675953545602E-2</v>
      </c>
      <c r="BB55" s="124">
        <v>9.1016877303636834E-2</v>
      </c>
      <c r="BC55" s="124">
        <v>8.6332455234378588E-2</v>
      </c>
      <c r="BD55" s="124">
        <v>7.8465764009009051E-2</v>
      </c>
      <c r="BE55" s="124">
        <v>7.6528458542538952E-2</v>
      </c>
      <c r="BF55" s="124">
        <v>7.379618756447405E-2</v>
      </c>
      <c r="BG55" s="124">
        <v>6.9867899643576953E-2</v>
      </c>
      <c r="BH55" s="124">
        <v>6.7770627012834025E-2</v>
      </c>
      <c r="BI55" s="124">
        <v>6.5385292712767579E-2</v>
      </c>
      <c r="BJ55" s="124">
        <v>6.5011659302833383E-2</v>
      </c>
      <c r="BK55" s="124">
        <v>6.3824061817608135E-2</v>
      </c>
      <c r="BL55" s="124">
        <v>6.1932844626363628E-2</v>
      </c>
      <c r="BM55" s="124">
        <v>6.7224603268430105E-2</v>
      </c>
      <c r="BN55" s="124">
        <v>6.8035799009954212E-2</v>
      </c>
      <c r="BO55" s="124">
        <v>6.9639502678316687E-2</v>
      </c>
      <c r="BP55" s="124">
        <v>7.0265017798021051E-2</v>
      </c>
      <c r="BQ55" s="124">
        <v>6.2924515025705133E-2</v>
      </c>
      <c r="BR55" s="124">
        <v>6.1013901174459199E-2</v>
      </c>
      <c r="BS55" s="124">
        <v>5.9996378738939316E-2</v>
      </c>
      <c r="BT55" s="124">
        <v>5.8171720743005473E-2</v>
      </c>
      <c r="BU55" s="124">
        <v>5.6861731874910955E-2</v>
      </c>
      <c r="BV55" s="124">
        <v>5.519407575157978E-2</v>
      </c>
      <c r="BW55" s="124">
        <v>5.3502887007011606E-2</v>
      </c>
      <c r="BX55" s="84">
        <v>5.1525234124605086E-2</v>
      </c>
      <c r="BY55" s="84">
        <v>5.1468738596437504E-2</v>
      </c>
      <c r="BZ55" s="85">
        <v>5.1126225453642107E-2</v>
      </c>
    </row>
    <row r="56" spans="1:78" x14ac:dyDescent="0.2">
      <c r="B56" s="120" t="s">
        <v>114</v>
      </c>
      <c r="S56" s="124">
        <v>2.9675501610106517E-2</v>
      </c>
      <c r="T56" s="124">
        <v>2.8252079041733429E-2</v>
      </c>
      <c r="U56" s="124">
        <v>2.7707463911883431E-2</v>
      </c>
      <c r="V56" s="124">
        <v>2.5117457962413454E-2</v>
      </c>
      <c r="W56" s="124">
        <v>2.3112338858195212E-2</v>
      </c>
      <c r="X56" s="124">
        <v>2.9443732376313762E-2</v>
      </c>
      <c r="Y56" s="124">
        <v>3.039340101522842E-2</v>
      </c>
      <c r="Z56" s="124">
        <v>2.4080223717556581E-2</v>
      </c>
      <c r="AA56" s="124">
        <v>2.3256999451023448E-2</v>
      </c>
      <c r="AB56" s="124">
        <v>2.4962316402005118E-2</v>
      </c>
      <c r="AC56" s="124">
        <v>2.0276897314753902E-2</v>
      </c>
      <c r="AD56" s="124">
        <v>1.7671195404395001E-2</v>
      </c>
      <c r="AE56" s="124">
        <v>1.9653107062640379E-2</v>
      </c>
      <c r="AF56" s="124">
        <v>1.920496739367843E-2</v>
      </c>
      <c r="AG56" s="124">
        <v>2.530355717706077E-2</v>
      </c>
      <c r="AH56" s="124">
        <v>3.413881361035833E-2</v>
      </c>
      <c r="AI56" s="124">
        <v>4.0910292451642682E-2</v>
      </c>
      <c r="AJ56" s="124">
        <v>3.7470779475468716E-2</v>
      </c>
      <c r="AK56" s="124">
        <v>3.884435913042121E-2</v>
      </c>
      <c r="AL56" s="124">
        <v>3.8841613240319713E-2</v>
      </c>
      <c r="AM56" s="124">
        <v>3.9665599801836919E-2</v>
      </c>
      <c r="AN56" s="124">
        <v>4.0262235524318665E-2</v>
      </c>
      <c r="AO56" s="124">
        <v>4.1387472921447385E-2</v>
      </c>
      <c r="AP56" s="124">
        <v>4.1943485473457678E-2</v>
      </c>
      <c r="AQ56" s="124">
        <v>4.1702250871816546E-2</v>
      </c>
      <c r="AR56" s="124">
        <v>4.1000520703051227E-2</v>
      </c>
      <c r="AS56" s="124">
        <v>3.8801213127609029E-2</v>
      </c>
      <c r="AT56" s="124">
        <v>3.9020975163927281E-2</v>
      </c>
      <c r="AU56" s="124">
        <v>4.1227021396466501E-2</v>
      </c>
      <c r="AV56" s="124">
        <v>4.4090645549788449E-2</v>
      </c>
      <c r="AW56" s="124">
        <v>4.7905281258512664E-2</v>
      </c>
      <c r="AX56" s="124">
        <v>4.8117198778320082E-2</v>
      </c>
      <c r="AY56" s="124">
        <v>5.047666428839305E-2</v>
      </c>
      <c r="AZ56" s="124">
        <v>5.4401068148491168E-2</v>
      </c>
      <c r="BA56" s="124">
        <v>5.5779107550340608E-2</v>
      </c>
      <c r="BB56" s="124">
        <v>5.6378288441687185E-2</v>
      </c>
      <c r="BC56" s="124">
        <v>6.023343850973565E-2</v>
      </c>
      <c r="BD56" s="124">
        <v>6.3241400251523486E-2</v>
      </c>
      <c r="BE56" s="124">
        <v>6.112711041892907E-2</v>
      </c>
      <c r="BF56" s="124">
        <v>5.5574407329104118E-2</v>
      </c>
      <c r="BG56" s="124">
        <v>3.4267201303861107E-2</v>
      </c>
      <c r="BH56" s="124">
        <v>3.4160037396901682E-2</v>
      </c>
      <c r="BI56" s="124">
        <v>3.5096339090361389E-2</v>
      </c>
      <c r="BJ56" s="124">
        <v>3.3076550645057698E-2</v>
      </c>
      <c r="BK56" s="124">
        <v>3.3208606380596736E-2</v>
      </c>
      <c r="BL56" s="124">
        <v>3.3439265769184837E-2</v>
      </c>
      <c r="BM56" s="124">
        <v>3.3821702837002143E-2</v>
      </c>
      <c r="BN56" s="124">
        <v>3.3834981687453129E-2</v>
      </c>
      <c r="BO56" s="124">
        <v>3.4190198641765264E-2</v>
      </c>
      <c r="BP56" s="124">
        <v>3.5204224170620642E-2</v>
      </c>
      <c r="BQ56" s="124">
        <v>3.5844436797143157E-2</v>
      </c>
      <c r="BR56" s="124">
        <v>3.7168795525830738E-2</v>
      </c>
      <c r="BS56" s="124">
        <v>3.8052570408114175E-2</v>
      </c>
      <c r="BT56" s="124">
        <v>3.7579352737245872E-2</v>
      </c>
      <c r="BU56" s="124">
        <v>3.7952886615911174E-2</v>
      </c>
      <c r="BV56" s="124">
        <v>3.9328967949546691E-2</v>
      </c>
      <c r="BW56" s="124">
        <v>4.0230863074899634E-2</v>
      </c>
      <c r="BX56" s="84">
        <v>4.0454242258885949E-2</v>
      </c>
      <c r="BY56" s="84">
        <v>4.098409421012305E-2</v>
      </c>
      <c r="BZ56" s="85">
        <v>4.1507967283726209E-2</v>
      </c>
    </row>
    <row r="57" spans="1:78" ht="15.75" x14ac:dyDescent="0.25">
      <c r="B57" s="89" t="s">
        <v>93</v>
      </c>
      <c r="S57" s="127">
        <f>SUM(S54:S56)</f>
        <v>0.15610601932127816</v>
      </c>
      <c r="T57" s="127">
        <f t="shared" ref="T57:BW57" si="8">SUM(T54:T56)</f>
        <v>0.14969863431754024</v>
      </c>
      <c r="U57" s="127">
        <f t="shared" si="8"/>
        <v>0.15888349182458783</v>
      </c>
      <c r="V57" s="127">
        <f t="shared" si="8"/>
        <v>0.15186078140454998</v>
      </c>
      <c r="W57" s="127">
        <f t="shared" si="8"/>
        <v>0.15109955584443724</v>
      </c>
      <c r="X57" s="127">
        <f t="shared" si="8"/>
        <v>0.16263522173801589</v>
      </c>
      <c r="Y57" s="127">
        <f t="shared" si="8"/>
        <v>0.16556520890277235</v>
      </c>
      <c r="Z57" s="127">
        <f t="shared" si="8"/>
        <v>0.15889626846106789</v>
      </c>
      <c r="AA57" s="127">
        <f t="shared" si="8"/>
        <v>0.16586150105874051</v>
      </c>
      <c r="AB57" s="127">
        <f t="shared" si="8"/>
        <v>0.17168647246468255</v>
      </c>
      <c r="AC57" s="127">
        <f t="shared" si="8"/>
        <v>0.16461333054243169</v>
      </c>
      <c r="AD57" s="127">
        <f t="shared" si="8"/>
        <v>0.15732942007841708</v>
      </c>
      <c r="AE57" s="127">
        <f t="shared" si="8"/>
        <v>0.16645119255588434</v>
      </c>
      <c r="AF57" s="127">
        <f t="shared" si="8"/>
        <v>0.17339380323879061</v>
      </c>
      <c r="AG57" s="127">
        <f t="shared" si="8"/>
        <v>0.19050165317523657</v>
      </c>
      <c r="AH57" s="127">
        <f t="shared" si="8"/>
        <v>0.1991493526046372</v>
      </c>
      <c r="AI57" s="127">
        <f t="shared" si="8"/>
        <v>0.19696492258632986</v>
      </c>
      <c r="AJ57" s="127">
        <f t="shared" si="8"/>
        <v>0.19748856019733113</v>
      </c>
      <c r="AK57" s="127">
        <f t="shared" si="8"/>
        <v>0.21613301184512379</v>
      </c>
      <c r="AL57" s="127">
        <f t="shared" si="8"/>
        <v>0.22331784675346683</v>
      </c>
      <c r="AM57" s="127">
        <f t="shared" si="8"/>
        <v>0.23031282388908081</v>
      </c>
      <c r="AN57" s="127">
        <f t="shared" si="8"/>
        <v>0.23316566189782445</v>
      </c>
      <c r="AO57" s="127">
        <f t="shared" si="8"/>
        <v>0.24388541465949631</v>
      </c>
      <c r="AP57" s="127">
        <f t="shared" si="8"/>
        <v>0.25173543983142033</v>
      </c>
      <c r="AQ57" s="127">
        <f t="shared" si="8"/>
        <v>0.24675443305505657</v>
      </c>
      <c r="AR57" s="127">
        <f t="shared" si="8"/>
        <v>0.24155389281685036</v>
      </c>
      <c r="AS57" s="127">
        <f t="shared" si="8"/>
        <v>0.23208214894716209</v>
      </c>
      <c r="AT57" s="127">
        <f t="shared" si="8"/>
        <v>0.24025966170518664</v>
      </c>
      <c r="AU57" s="127">
        <f t="shared" si="8"/>
        <v>0.25414993222367022</v>
      </c>
      <c r="AV57" s="127">
        <f t="shared" si="8"/>
        <v>0.26736245785683582</v>
      </c>
      <c r="AW57" s="127">
        <f t="shared" si="8"/>
        <v>0.28070541405611554</v>
      </c>
      <c r="AX57" s="127">
        <f t="shared" si="8"/>
        <v>0.27780014866391034</v>
      </c>
      <c r="AY57" s="127">
        <f t="shared" si="8"/>
        <v>0.27774033710822515</v>
      </c>
      <c r="AZ57" s="127">
        <f t="shared" si="8"/>
        <v>0.28468920199737596</v>
      </c>
      <c r="BA57" s="127">
        <f t="shared" si="8"/>
        <v>0.28012902126759293</v>
      </c>
      <c r="BB57" s="127">
        <f t="shared" si="8"/>
        <v>0.27866808255779052</v>
      </c>
      <c r="BC57" s="127">
        <f t="shared" si="8"/>
        <v>0.27829671895273439</v>
      </c>
      <c r="BD57" s="127">
        <f t="shared" si="8"/>
        <v>0.26812588977847435</v>
      </c>
      <c r="BE57" s="127">
        <f t="shared" si="8"/>
        <v>0.26412580512393785</v>
      </c>
      <c r="BF57" s="127">
        <f t="shared" si="8"/>
        <v>0.25204929190996617</v>
      </c>
      <c r="BG57" s="127">
        <f t="shared" si="8"/>
        <v>0.22160998440426469</v>
      </c>
      <c r="BH57" s="127">
        <f t="shared" si="8"/>
        <v>0.21493694462820837</v>
      </c>
      <c r="BI57" s="127">
        <f t="shared" si="8"/>
        <v>0.21199594974979208</v>
      </c>
      <c r="BJ57" s="127">
        <f t="shared" si="8"/>
        <v>0.20849682316115764</v>
      </c>
      <c r="BK57" s="127">
        <f t="shared" si="8"/>
        <v>0.20821979779225125</v>
      </c>
      <c r="BL57" s="127">
        <f t="shared" si="8"/>
        <v>0.20523493877965149</v>
      </c>
      <c r="BM57" s="127">
        <f t="shared" si="8"/>
        <v>0.21307068239871085</v>
      </c>
      <c r="BN57" s="127">
        <f t="shared" si="8"/>
        <v>0.21396709210816495</v>
      </c>
      <c r="BO57" s="127">
        <f t="shared" si="8"/>
        <v>0.22166444046977543</v>
      </c>
      <c r="BP57" s="127">
        <f t="shared" si="8"/>
        <v>0.22765507282324918</v>
      </c>
      <c r="BQ57" s="127">
        <f t="shared" si="8"/>
        <v>0.22368921608115935</v>
      </c>
      <c r="BR57" s="127">
        <f t="shared" si="8"/>
        <v>0.22398993770647116</v>
      </c>
      <c r="BS57" s="127">
        <f t="shared" si="8"/>
        <v>0.22699923616553935</v>
      </c>
      <c r="BT57" s="127">
        <f t="shared" si="8"/>
        <v>0.22516023971717819</v>
      </c>
      <c r="BU57" s="127">
        <f t="shared" si="8"/>
        <v>0.22306533512190396</v>
      </c>
      <c r="BV57" s="127">
        <f t="shared" si="8"/>
        <v>0.22393894253020069</v>
      </c>
      <c r="BW57" s="127">
        <f t="shared" si="8"/>
        <v>0.22298890859557291</v>
      </c>
      <c r="BX57" s="106">
        <f>SUM(BX54:BX56)</f>
        <v>0.2199757253980896</v>
      </c>
      <c r="BY57" s="106">
        <f>SUM(BY54:BY56)</f>
        <v>0.22233357209404095</v>
      </c>
      <c r="BZ57" s="107">
        <f>SUM(BZ54:BZ56)</f>
        <v>0.22506180233617754</v>
      </c>
    </row>
    <row r="58" spans="1:78" ht="51" customHeight="1" x14ac:dyDescent="0.25">
      <c r="B58" s="117" t="s">
        <v>121</v>
      </c>
      <c r="BX58" s="52"/>
      <c r="BY58" s="52"/>
      <c r="BZ58" s="83"/>
    </row>
    <row r="59" spans="1:78" x14ac:dyDescent="0.2">
      <c r="B59" s="120" t="s">
        <v>110</v>
      </c>
      <c r="AH59" s="124">
        <v>4.7942398195383702E-4</v>
      </c>
      <c r="AI59" s="124">
        <v>4.740258164908775E-4</v>
      </c>
      <c r="AJ59" s="124">
        <v>4.7065955500792027E-4</v>
      </c>
      <c r="AK59" s="124">
        <v>4.8646483558064334E-4</v>
      </c>
      <c r="AL59" s="124">
        <v>5.0738230823933132E-4</v>
      </c>
      <c r="AM59" s="124">
        <v>5.1266400873983852E-4</v>
      </c>
      <c r="AN59" s="124">
        <v>5.1224854605096115E-4</v>
      </c>
      <c r="AO59" s="124">
        <v>5.4697763839623749E-4</v>
      </c>
      <c r="AP59" s="124">
        <v>5.660084869024152E-4</v>
      </c>
      <c r="AQ59" s="124">
        <v>5.885495414940904E-4</v>
      </c>
      <c r="AR59" s="124">
        <v>6.1126951720181784E-4</v>
      </c>
      <c r="AS59" s="124">
        <v>6.0001271761341208E-4</v>
      </c>
      <c r="AT59" s="124">
        <v>6.4360338998233904E-4</v>
      </c>
      <c r="AU59" s="124">
        <v>7.0186989792868587E-4</v>
      </c>
      <c r="AV59" s="124">
        <v>8.2933403603860335E-4</v>
      </c>
      <c r="AW59" s="124">
        <v>1.1074469690881311E-3</v>
      </c>
      <c r="AX59" s="124">
        <v>1.1953360511772826E-3</v>
      </c>
      <c r="AY59" s="124">
        <v>1.3694078469303657E-3</v>
      </c>
      <c r="AZ59" s="124">
        <v>1.3684378850605343E-3</v>
      </c>
      <c r="BA59" s="124">
        <v>1.4663258385777622E-3</v>
      </c>
      <c r="BB59" s="124">
        <v>1.5413457108783882E-3</v>
      </c>
      <c r="BC59" s="124">
        <v>1.5914964617128491E-3</v>
      </c>
      <c r="BD59" s="124">
        <v>1.766188867214178E-3</v>
      </c>
      <c r="BE59" s="124">
        <v>1.6835470202068599E-3</v>
      </c>
      <c r="BF59" s="124">
        <v>1.7430641722594286E-3</v>
      </c>
      <c r="BG59" s="124">
        <v>1.6633224297051918E-3</v>
      </c>
      <c r="BH59" s="124">
        <v>1.6301462095224832E-3</v>
      </c>
      <c r="BI59" s="124">
        <v>1.6920148374608716E-3</v>
      </c>
      <c r="BJ59" s="124">
        <v>1.7018490984165122E-3</v>
      </c>
      <c r="BK59" s="124">
        <v>1.7153830175685998E-3</v>
      </c>
      <c r="BL59" s="124">
        <v>1.6719366935164621E-3</v>
      </c>
      <c r="BM59" s="124">
        <v>1.7166012378200504E-3</v>
      </c>
      <c r="BN59" s="124">
        <v>1.7025334282886329E-3</v>
      </c>
      <c r="BO59" s="124">
        <v>1.8333234427697397E-3</v>
      </c>
      <c r="BP59" s="124">
        <v>1.9008111145345965E-3</v>
      </c>
      <c r="BQ59" s="124">
        <v>1.9943981765835673E-3</v>
      </c>
      <c r="BR59" s="124">
        <v>2.2858615411909568E-3</v>
      </c>
      <c r="BS59" s="124">
        <v>2.4246500142009121E-3</v>
      </c>
      <c r="BT59" s="124">
        <v>2.4569090755944983E-3</v>
      </c>
      <c r="BU59" s="124">
        <v>2.485931579456742E-3</v>
      </c>
      <c r="BV59" s="124">
        <v>2.6358066023438294E-3</v>
      </c>
      <c r="BW59" s="124">
        <v>2.7599713148386148E-3</v>
      </c>
      <c r="BX59" s="84">
        <v>2.8497373931711581E-3</v>
      </c>
      <c r="BY59" s="84">
        <v>2.984238827161448E-3</v>
      </c>
      <c r="BZ59" s="85">
        <v>3.1824690322022411E-3</v>
      </c>
    </row>
    <row r="60" spans="1:78" x14ac:dyDescent="0.2">
      <c r="B60" s="120" t="s">
        <v>111</v>
      </c>
      <c r="AH60" s="124">
        <v>5.128007834876306E-2</v>
      </c>
      <c r="AI60" s="124">
        <v>4.6510855805987621E-2</v>
      </c>
      <c r="AJ60" s="124">
        <v>5.0591686687513231E-2</v>
      </c>
      <c r="AK60" s="124">
        <v>5.9848029196785779E-2</v>
      </c>
      <c r="AL60" s="124">
        <v>6.417103226367793E-2</v>
      </c>
      <c r="AM60" s="124">
        <v>6.980390983755598E-2</v>
      </c>
      <c r="AN60" s="124">
        <v>7.2454992565717719E-2</v>
      </c>
      <c r="AO60" s="124">
        <v>7.6006910439726419E-2</v>
      </c>
      <c r="AP60" s="124">
        <v>7.9552405158938008E-2</v>
      </c>
      <c r="AQ60" s="124">
        <v>7.5914148353899577E-2</v>
      </c>
      <c r="AR60" s="124">
        <v>7.0559784823278543E-2</v>
      </c>
      <c r="AS60" s="124">
        <v>6.4839757300379303E-2</v>
      </c>
      <c r="AT60" s="124">
        <v>6.9422221981394722E-2</v>
      </c>
      <c r="AU60" s="124">
        <v>8.1351628030446183E-2</v>
      </c>
      <c r="AV60" s="124">
        <v>8.9663948548478117E-2</v>
      </c>
      <c r="AW60" s="124">
        <v>9.6303085807214556E-2</v>
      </c>
      <c r="AX60" s="124">
        <v>9.5829969364080198E-2</v>
      </c>
      <c r="AY60" s="124">
        <v>9.6083426281455872E-2</v>
      </c>
      <c r="AZ60" s="124">
        <v>9.6141968663694635E-2</v>
      </c>
      <c r="BA60" s="124">
        <v>9.0384934892968186E-2</v>
      </c>
      <c r="BB60" s="124">
        <v>8.7294611661646218E-2</v>
      </c>
      <c r="BC60" s="124">
        <v>8.3164059691487088E-2</v>
      </c>
      <c r="BD60" s="124">
        <v>7.8502539180828806E-2</v>
      </c>
      <c r="BE60" s="124">
        <v>7.5176064765481443E-2</v>
      </c>
      <c r="BF60" s="124">
        <v>7.2591831505576257E-2</v>
      </c>
      <c r="BG60" s="124">
        <v>6.9022220497176587E-2</v>
      </c>
      <c r="BH60" s="124">
        <v>6.5725400557983815E-2</v>
      </c>
      <c r="BI60" s="124">
        <v>6.4072611981312963E-2</v>
      </c>
      <c r="BJ60" s="124">
        <v>6.3499341361444001E-2</v>
      </c>
      <c r="BK60" s="124">
        <v>6.3110293765044984E-2</v>
      </c>
      <c r="BL60" s="124">
        <v>6.1593733798469802E-2</v>
      </c>
      <c r="BM60" s="124">
        <v>6.7476648362005454E-2</v>
      </c>
      <c r="BN60" s="124">
        <v>6.7699913438280607E-2</v>
      </c>
      <c r="BO60" s="124">
        <v>7.0145612664843413E-2</v>
      </c>
      <c r="BP60" s="124">
        <v>7.1388656525915389E-2</v>
      </c>
      <c r="BQ60" s="124">
        <v>7.0609843433627001E-2</v>
      </c>
      <c r="BR60" s="124">
        <v>6.9659824491338146E-2</v>
      </c>
      <c r="BS60" s="124">
        <v>7.0706815822929897E-2</v>
      </c>
      <c r="BT60" s="124">
        <v>6.9852233786681747E-2</v>
      </c>
      <c r="BU60" s="124">
        <v>7.0113224051316481E-2</v>
      </c>
      <c r="BV60" s="124">
        <v>7.081327844022399E-2</v>
      </c>
      <c r="BW60" s="124">
        <v>7.0926728003730566E-2</v>
      </c>
      <c r="BX60" s="84">
        <v>6.9825501629679071E-2</v>
      </c>
      <c r="BY60" s="84">
        <v>7.002159600808204E-2</v>
      </c>
      <c r="BZ60" s="85">
        <v>6.9710744075047057E-2</v>
      </c>
    </row>
    <row r="61" spans="1:78" x14ac:dyDescent="0.2">
      <c r="B61" s="120" t="s">
        <v>100</v>
      </c>
      <c r="AH61" s="124">
        <v>0.1117892999402313</v>
      </c>
      <c r="AI61" s="124">
        <v>0.10811497513076282</v>
      </c>
      <c r="AJ61" s="124">
        <v>0.10732705465040367</v>
      </c>
      <c r="AK61" s="124">
        <v>0.11309236326042187</v>
      </c>
      <c r="AL61" s="124">
        <v>0.11466178224121291</v>
      </c>
      <c r="AM61" s="124">
        <v>0.1146992820324336</v>
      </c>
      <c r="AN61" s="124">
        <v>0.11361064870450795</v>
      </c>
      <c r="AO61" s="124">
        <v>0.11879087977495366</v>
      </c>
      <c r="AP61" s="124">
        <v>0.12232891888942979</v>
      </c>
      <c r="AQ61" s="124">
        <v>0.12162215874097963</v>
      </c>
      <c r="AR61" s="124">
        <v>0.12308509866794105</v>
      </c>
      <c r="AS61" s="124">
        <v>0.12039544849565699</v>
      </c>
      <c r="AT61" s="124">
        <v>0.12286445364071262</v>
      </c>
      <c r="AU61" s="124">
        <v>0.12560968038824671</v>
      </c>
      <c r="AV61" s="124">
        <v>0.12619001185302139</v>
      </c>
      <c r="AW61" s="124">
        <v>0.12948578451086959</v>
      </c>
      <c r="AX61" s="124">
        <v>0.12823784080847353</v>
      </c>
      <c r="AY61" s="124">
        <v>0.12839518043154408</v>
      </c>
      <c r="AZ61" s="124">
        <v>0.1338113690062411</v>
      </c>
      <c r="BA61" s="124">
        <v>0.13593251994967923</v>
      </c>
      <c r="BB61" s="124">
        <v>0.13831671953164201</v>
      </c>
      <c r="BC61" s="124">
        <v>0.14214670480077723</v>
      </c>
      <c r="BD61" s="124">
        <v>0.14089591738184995</v>
      </c>
      <c r="BE61" s="124">
        <v>0.14211776645585181</v>
      </c>
      <c r="BF61" s="124">
        <v>0.13920108851941532</v>
      </c>
      <c r="BG61" s="124">
        <v>0.13426855231254189</v>
      </c>
      <c r="BH61" s="124">
        <v>0.13323846820859375</v>
      </c>
      <c r="BI61" s="124">
        <v>0.13381068454262157</v>
      </c>
      <c r="BJ61" s="124">
        <v>0.13194316143454338</v>
      </c>
      <c r="BK61" s="124">
        <v>0.13304609427589104</v>
      </c>
      <c r="BL61" s="124">
        <v>0.13256933562576567</v>
      </c>
      <c r="BM61" s="124">
        <v>0.13506187226618621</v>
      </c>
      <c r="BN61" s="124">
        <v>0.13600364030258821</v>
      </c>
      <c r="BO61" s="124">
        <v>0.14137921617390839</v>
      </c>
      <c r="BP61" s="124">
        <v>0.14643748408310486</v>
      </c>
      <c r="BQ61" s="124">
        <v>0.15002389241441658</v>
      </c>
      <c r="BR61" s="124">
        <v>0.15107071894765564</v>
      </c>
      <c r="BS61" s="124">
        <v>0.15294027166062982</v>
      </c>
      <c r="BT61" s="124">
        <v>0.15196200950323721</v>
      </c>
      <c r="BU61" s="124">
        <v>0.14960665134582402</v>
      </c>
      <c r="BV61" s="124">
        <v>0.14987119694781903</v>
      </c>
      <c r="BW61" s="124">
        <v>0.14897259924664952</v>
      </c>
      <c r="BX61" s="84">
        <v>0.14727706488072481</v>
      </c>
      <c r="BY61" s="84">
        <v>0.14930929393563411</v>
      </c>
      <c r="BZ61" s="85">
        <v>0.15215430726636964</v>
      </c>
    </row>
    <row r="62" spans="1:78" ht="15.75" x14ac:dyDescent="0.25">
      <c r="B62" s="89" t="s">
        <v>93</v>
      </c>
      <c r="AH62" s="127">
        <f>SUM(AH59:AH61)</f>
        <v>0.1635488022709482</v>
      </c>
      <c r="AI62" s="127">
        <f t="shared" ref="AI62:BW62" si="9">SUM(AI59:AI61)</f>
        <v>0.15509985675324131</v>
      </c>
      <c r="AJ62" s="127">
        <f t="shared" si="9"/>
        <v>0.1583894008929248</v>
      </c>
      <c r="AK62" s="127">
        <f t="shared" si="9"/>
        <v>0.17342685729278828</v>
      </c>
      <c r="AL62" s="127">
        <f t="shared" si="9"/>
        <v>0.17934019681313018</v>
      </c>
      <c r="AM62" s="127">
        <f t="shared" si="9"/>
        <v>0.18501585587872943</v>
      </c>
      <c r="AN62" s="127">
        <f t="shared" si="9"/>
        <v>0.18657788981627663</v>
      </c>
      <c r="AO62" s="127">
        <f t="shared" si="9"/>
        <v>0.19534476785307631</v>
      </c>
      <c r="AP62" s="127">
        <f t="shared" si="9"/>
        <v>0.2024473325352702</v>
      </c>
      <c r="AQ62" s="127">
        <f t="shared" si="9"/>
        <v>0.1981248566363733</v>
      </c>
      <c r="AR62" s="127">
        <f t="shared" si="9"/>
        <v>0.19425615300842142</v>
      </c>
      <c r="AS62" s="127">
        <f t="shared" si="9"/>
        <v>0.1858352185136497</v>
      </c>
      <c r="AT62" s="127">
        <f t="shared" si="9"/>
        <v>0.1929302790120897</v>
      </c>
      <c r="AU62" s="127">
        <f t="shared" si="9"/>
        <v>0.20766317831662157</v>
      </c>
      <c r="AV62" s="127">
        <f t="shared" si="9"/>
        <v>0.21668329443753812</v>
      </c>
      <c r="AW62" s="127">
        <f t="shared" si="9"/>
        <v>0.22689631728717227</v>
      </c>
      <c r="AX62" s="127">
        <f t="shared" si="9"/>
        <v>0.225263146223731</v>
      </c>
      <c r="AY62" s="127">
        <f t="shared" si="9"/>
        <v>0.22584801455993031</v>
      </c>
      <c r="AZ62" s="127">
        <f t="shared" si="9"/>
        <v>0.23132177555499628</v>
      </c>
      <c r="BA62" s="127">
        <f t="shared" si="9"/>
        <v>0.22778378068122518</v>
      </c>
      <c r="BB62" s="127">
        <f t="shared" si="9"/>
        <v>0.22715267690416663</v>
      </c>
      <c r="BC62" s="127">
        <f t="shared" si="9"/>
        <v>0.22690226095397717</v>
      </c>
      <c r="BD62" s="127">
        <f t="shared" si="9"/>
        <v>0.22116464542989295</v>
      </c>
      <c r="BE62" s="127">
        <f t="shared" si="9"/>
        <v>0.21897737824154012</v>
      </c>
      <c r="BF62" s="127">
        <f t="shared" si="9"/>
        <v>0.21353598419725101</v>
      </c>
      <c r="BG62" s="127">
        <f t="shared" si="9"/>
        <v>0.20495409523942368</v>
      </c>
      <c r="BH62" s="127">
        <f t="shared" si="9"/>
        <v>0.20059401497610005</v>
      </c>
      <c r="BI62" s="127">
        <f t="shared" si="9"/>
        <v>0.19957531136139539</v>
      </c>
      <c r="BJ62" s="127">
        <f t="shared" si="9"/>
        <v>0.19714435189440388</v>
      </c>
      <c r="BK62" s="127">
        <f t="shared" si="9"/>
        <v>0.19787177105850462</v>
      </c>
      <c r="BL62" s="127">
        <f t="shared" si="9"/>
        <v>0.19583500611775195</v>
      </c>
      <c r="BM62" s="127">
        <f t="shared" si="9"/>
        <v>0.20425512186601172</v>
      </c>
      <c r="BN62" s="127">
        <f t="shared" si="9"/>
        <v>0.20540608716915745</v>
      </c>
      <c r="BO62" s="127">
        <f t="shared" si="9"/>
        <v>0.21335815228152155</v>
      </c>
      <c r="BP62" s="127">
        <f t="shared" si="9"/>
        <v>0.21972695172355483</v>
      </c>
      <c r="BQ62" s="127">
        <f t="shared" si="9"/>
        <v>0.22262813402462714</v>
      </c>
      <c r="BR62" s="127">
        <f t="shared" si="9"/>
        <v>0.22301640498018474</v>
      </c>
      <c r="BS62" s="127">
        <f t="shared" si="9"/>
        <v>0.22607173749776063</v>
      </c>
      <c r="BT62" s="127">
        <f t="shared" si="9"/>
        <v>0.22427115236551345</v>
      </c>
      <c r="BU62" s="127">
        <f t="shared" si="9"/>
        <v>0.22220580697659725</v>
      </c>
      <c r="BV62" s="127">
        <f t="shared" si="9"/>
        <v>0.22332028199038684</v>
      </c>
      <c r="BW62" s="127">
        <f t="shared" si="9"/>
        <v>0.22265929856521871</v>
      </c>
      <c r="BX62" s="106">
        <f>SUM(BX59:BX61)</f>
        <v>0.21995230390357504</v>
      </c>
      <c r="BY62" s="106">
        <f>SUM(BY59:BY61)</f>
        <v>0.22231512877087761</v>
      </c>
      <c r="BZ62" s="107">
        <f>SUM(BZ59:BZ61)</f>
        <v>0.22504752037361894</v>
      </c>
    </row>
    <row r="63" spans="1:78" ht="15.75" thickBot="1" x14ac:dyDescent="0.25">
      <c r="A63" s="99"/>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10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19"/>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187" bestFit="1" customWidth="1"/>
    <col min="2" max="2" width="75.7109375" style="45" customWidth="1"/>
    <col min="3" max="3" width="25.7109375" style="187" customWidth="1"/>
    <col min="4" max="75" width="12.7109375" style="188" customWidth="1"/>
    <col min="76" max="78" width="12.7109375" style="45" customWidth="1"/>
    <col min="79" max="16384" width="9.140625" style="45"/>
  </cols>
  <sheetData>
    <row r="1" spans="1:78" s="40" customFormat="1" ht="25.15" customHeight="1" thickBot="1" x14ac:dyDescent="0.25">
      <c r="A1" s="37" t="s">
        <v>40</v>
      </c>
      <c r="B1" s="38" t="s">
        <v>76</v>
      </c>
      <c r="C1" s="9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row>
    <row r="2" spans="1:78" ht="33" customHeight="1" x14ac:dyDescent="0.25">
      <c r="A2" s="41" t="s">
        <v>587</v>
      </c>
      <c r="B2" s="17" t="s">
        <v>122</v>
      </c>
      <c r="C2" s="11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50" customFormat="1" ht="15.75" x14ac:dyDescent="0.25">
      <c r="A3" s="46">
        <v>2017</v>
      </c>
      <c r="B3" s="20" t="s">
        <v>123</v>
      </c>
      <c r="C3" s="131" t="s">
        <v>124</v>
      </c>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2"/>
      <c r="B4" s="93"/>
      <c r="C4" s="113"/>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132"/>
    </row>
    <row r="5" spans="1:78" ht="27" customHeight="1" x14ac:dyDescent="0.2">
      <c r="A5" s="133"/>
      <c r="B5" s="52" t="s">
        <v>125</v>
      </c>
      <c r="C5" s="134" t="s">
        <v>126</v>
      </c>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f>+'Disability benefits'!BQ14</f>
        <v>4.7691617500000003</v>
      </c>
      <c r="BR5" s="135">
        <f>+'Disability benefits'!BR14</f>
        <v>6.040064700000003</v>
      </c>
      <c r="BS5" s="135">
        <f>+'Disability benefits'!BS14</f>
        <v>6.9357352999999913</v>
      </c>
      <c r="BT5" s="135">
        <f>+'Disability benefits'!BT14</f>
        <v>7.3484010500000174</v>
      </c>
      <c r="BU5" s="135">
        <f>+'Disability benefits'!BU14</f>
        <v>8.0522370775507959</v>
      </c>
      <c r="BV5" s="135">
        <f>+'Disability benefits'!BV14</f>
        <v>8.8338337090728611</v>
      </c>
      <c r="BW5" s="135">
        <f>+'Disability benefits'!BW14</f>
        <v>9.5244618516281108</v>
      </c>
      <c r="BX5" s="135">
        <f>+'Disability benefits'!BX14</f>
        <v>10.265828623978877</v>
      </c>
      <c r="BY5" s="135">
        <f>+'Disability benefits'!BY14</f>
        <v>11.030176448161654</v>
      </c>
      <c r="BZ5" s="136">
        <f>+'Disability benefits'!BZ14</f>
        <v>11.816981963902494</v>
      </c>
    </row>
    <row r="6" spans="1:78" x14ac:dyDescent="0.2">
      <c r="A6" s="133"/>
      <c r="B6" s="52" t="s">
        <v>127</v>
      </c>
      <c r="C6" s="134" t="s">
        <v>126</v>
      </c>
      <c r="D6" s="135">
        <f>'Disability benefits'!D15</f>
        <v>0</v>
      </c>
      <c r="E6" s="135">
        <f>'Disability benefits'!E15</f>
        <v>0</v>
      </c>
      <c r="F6" s="135">
        <f>'Disability benefits'!F15</f>
        <v>0</v>
      </c>
      <c r="G6" s="135">
        <f>'Disability benefits'!G15</f>
        <v>0</v>
      </c>
      <c r="H6" s="135">
        <f>'Disability benefits'!H15</f>
        <v>0</v>
      </c>
      <c r="I6" s="135">
        <f>'Disability benefits'!I15</f>
        <v>0</v>
      </c>
      <c r="J6" s="135">
        <f>'Disability benefits'!J15</f>
        <v>0</v>
      </c>
      <c r="K6" s="135">
        <f>'Disability benefits'!K15</f>
        <v>0</v>
      </c>
      <c r="L6" s="135">
        <f>'Disability benefits'!L15</f>
        <v>0</v>
      </c>
      <c r="M6" s="135">
        <f>'Disability benefits'!M15</f>
        <v>0</v>
      </c>
      <c r="N6" s="135">
        <f>'Disability benefits'!N15</f>
        <v>0</v>
      </c>
      <c r="O6" s="135">
        <f>'Disability benefits'!O15</f>
        <v>0</v>
      </c>
      <c r="P6" s="135">
        <f>'Disability benefits'!P15</f>
        <v>0</v>
      </c>
      <c r="Q6" s="135">
        <f>'Disability benefits'!Q15</f>
        <v>0</v>
      </c>
      <c r="R6" s="135">
        <f>'Disability benefits'!R15</f>
        <v>0</v>
      </c>
      <c r="S6" s="135">
        <f>'Disability benefits'!S15</f>
        <v>0</v>
      </c>
      <c r="T6" s="135">
        <f>'Disability benefits'!T15</f>
        <v>0</v>
      </c>
      <c r="U6" s="135">
        <f>'Disability benefits'!U15</f>
        <v>0</v>
      </c>
      <c r="V6" s="135">
        <f>'Disability benefits'!V15</f>
        <v>0</v>
      </c>
      <c r="W6" s="135">
        <f>'Disability benefits'!W15</f>
        <v>0</v>
      </c>
      <c r="X6" s="135">
        <f>'Disability benefits'!X15</f>
        <v>0</v>
      </c>
      <c r="Y6" s="135">
        <f>'Disability benefits'!Y15</f>
        <v>0</v>
      </c>
      <c r="Z6" s="135">
        <f>'Disability benefits'!Z15</f>
        <v>0</v>
      </c>
      <c r="AA6" s="135">
        <f>'Disability benefits'!AA15</f>
        <v>6</v>
      </c>
      <c r="AB6" s="135">
        <f>'Disability benefits'!AB15</f>
        <v>23.2</v>
      </c>
      <c r="AC6" s="135">
        <f>SUM('Disability benefits'!AC16:AC18)</f>
        <v>35.799999999999997</v>
      </c>
      <c r="AD6" s="135">
        <f>SUM('Disability benefits'!AD16:AD18)</f>
        <v>62.4</v>
      </c>
      <c r="AE6" s="135">
        <f>SUM('Disability benefits'!AE16:AE18)</f>
        <v>95.9</v>
      </c>
      <c r="AF6" s="135">
        <f>SUM('Disability benefits'!AF16:AF18)</f>
        <v>127.30000000000001</v>
      </c>
      <c r="AG6" s="135">
        <f>SUM('Disability benefits'!AG16:AG18)</f>
        <v>166.7</v>
      </c>
      <c r="AH6" s="135">
        <f>SUM('Disability benefits'!AH16:AH18)</f>
        <v>168</v>
      </c>
      <c r="AI6" s="135">
        <f>SUM('Disability benefits'!AI16:AI18)</f>
        <v>201</v>
      </c>
      <c r="AJ6" s="135">
        <f>SUM('Disability benefits'!AJ16:AJ18)</f>
        <v>260</v>
      </c>
      <c r="AK6" s="135">
        <f>SUM('Disability benefits'!AK16:AK18)</f>
        <v>330</v>
      </c>
      <c r="AL6" s="135">
        <f>SUM('Disability benefits'!AL16:AL18)</f>
        <v>403</v>
      </c>
      <c r="AM6" s="135">
        <f>SUM('Disability benefits'!AM16:AM18)</f>
        <v>495</v>
      </c>
      <c r="AN6" s="135">
        <f>SUM('Disability benefits'!AN16:AN18)</f>
        <v>576</v>
      </c>
      <c r="AO6" s="135">
        <f>SUM('Disability benefits'!AO16:AO18)</f>
        <v>686</v>
      </c>
      <c r="AP6" s="135">
        <f>SUM('Disability benefits'!AP16:AP18)</f>
        <v>779</v>
      </c>
      <c r="AQ6" s="135">
        <f>SUM('Disability benefits'!AQ16:AQ18)</f>
        <v>897.38499999999999</v>
      </c>
      <c r="AR6" s="135">
        <f>SUM('Disability benefits'!AR16:AR18)</f>
        <v>1003.4670000000001</v>
      </c>
      <c r="AS6" s="135">
        <f>SUM('Disability benefits'!AS16:AS18)</f>
        <v>1158.527</v>
      </c>
      <c r="AT6" s="135">
        <f>SUM('Disability benefits'!AT16:AT18)</f>
        <v>1382.009</v>
      </c>
      <c r="AU6" s="135">
        <f>SUM('Disability benefits'!AU16:AU18)</f>
        <v>1706.221</v>
      </c>
      <c r="AV6" s="135">
        <f>SUM('Disability benefits'!AV16:AV18)</f>
        <v>1553.4739999999999</v>
      </c>
      <c r="AW6" s="135">
        <f>SUM('Disability benefits'!AW16:AW18)</f>
        <v>1795.461</v>
      </c>
      <c r="AX6" s="135">
        <f>SUM('Disability benefits'!AX16:AX18)</f>
        <v>1962.682</v>
      </c>
      <c r="AY6" s="135">
        <f>SUM('Disability benefits'!AY16:AY18)</f>
        <v>2194.1619999999998</v>
      </c>
      <c r="AZ6" s="135">
        <f>SUM('Disability benefits'!AZ16:AZ18)</f>
        <v>2392.893</v>
      </c>
      <c r="BA6" s="135">
        <f>SUM('Disability benefits'!BA16:BA18)</f>
        <v>2521.25</v>
      </c>
      <c r="BB6" s="135">
        <f>SUM('Disability benefits'!BB16:BB18)</f>
        <v>2679.9749999999999</v>
      </c>
      <c r="BC6" s="135">
        <f>SUM('Disability benefits'!BC16:BC18)</f>
        <v>2822.8040000000001</v>
      </c>
      <c r="BD6" s="135">
        <f>SUM('Disability benefits'!BD16:BD18)</f>
        <v>2955.1210000000001</v>
      </c>
      <c r="BE6" s="135">
        <f>SUM('Disability benefits'!BE16:BE18)</f>
        <v>3124.4597597447382</v>
      </c>
      <c r="BF6" s="135">
        <f>SUM('Disability benefits'!BF16:BF18)</f>
        <v>3250.6787885787207</v>
      </c>
      <c r="BG6" s="135">
        <f>SUM('Disability benefits'!BG16:BG18)</f>
        <v>3457.0445494205601</v>
      </c>
      <c r="BH6" s="135">
        <f>SUM('Disability benefits'!BH16:BH18)</f>
        <v>3673.5859999999998</v>
      </c>
      <c r="BI6" s="135">
        <f>SUM('Disability benefits'!BI16:BI18)</f>
        <v>3924.14037813</v>
      </c>
      <c r="BJ6" s="135">
        <f>SUM('Disability benefits'!BJ16:BJ18)</f>
        <v>4149.40578293</v>
      </c>
      <c r="BK6" s="135">
        <f>SUM('Disability benefits'!BK16:BK18)</f>
        <v>4444.4350972342991</v>
      </c>
      <c r="BL6" s="135">
        <f>SUM('Disability benefits'!BL16:BL18)</f>
        <v>4734.8039219600005</v>
      </c>
      <c r="BM6" s="135">
        <f>SUM('Disability benefits'!BM16:BM18)</f>
        <v>5106.2537628999999</v>
      </c>
      <c r="BN6" s="135">
        <f>SUM('Disability benefits'!BN16:BN18)</f>
        <v>5227.7472379531791</v>
      </c>
      <c r="BO6" s="135">
        <f>SUM('Disability benefits'!BO16:BO18)</f>
        <v>5339.4256940699997</v>
      </c>
      <c r="BP6" s="135">
        <f>SUM('Disability benefits'!BP16:BP18)</f>
        <v>5475.6249157700013</v>
      </c>
      <c r="BQ6" s="135">
        <f>SUM('Disability benefits'!BQ16:BQ18)</f>
        <v>5360.0751764300812</v>
      </c>
      <c r="BR6" s="135">
        <f>SUM('Disability benefits'!BR16:BR18)</f>
        <v>5421.7736767999995</v>
      </c>
      <c r="BS6" s="135">
        <f>SUM('Disability benefits'!BS16:BS18)</f>
        <v>5489.5433917499959</v>
      </c>
      <c r="BT6" s="135">
        <f>SUM('Disability benefits'!BT16:BT18)</f>
        <v>5482.7675999399999</v>
      </c>
      <c r="BU6" s="135">
        <f>SUM('Disability benefits'!BU16:BU18)</f>
        <v>5550.3681084442733</v>
      </c>
      <c r="BV6" s="135">
        <f>SUM('Disability benefits'!BV16:BV18)</f>
        <v>5773.669091629059</v>
      </c>
      <c r="BW6" s="135">
        <f>SUM('Disability benefits'!BW16:BW18)</f>
        <v>6013.7957945974595</v>
      </c>
      <c r="BX6" s="135">
        <f>SUM('Disability benefits'!BX16:BX18)</f>
        <v>6301.9560712501534</v>
      </c>
      <c r="BY6" s="135">
        <f>SUM('Disability benefits'!BY16:BY18)</f>
        <v>6534.3844758247933</v>
      </c>
      <c r="BZ6" s="136">
        <f>SUM('Disability benefits'!BZ16:BZ18)</f>
        <v>6783.5743045899317</v>
      </c>
    </row>
    <row r="7" spans="1:78" x14ac:dyDescent="0.2">
      <c r="A7" s="133"/>
      <c r="B7" s="52" t="s">
        <v>128</v>
      </c>
      <c r="C7" s="134" t="s">
        <v>129</v>
      </c>
      <c r="D7" s="135">
        <f>'Bereavement benefits'!D4</f>
        <v>15.7</v>
      </c>
      <c r="E7" s="135">
        <f>'Bereavement benefits'!E4</f>
        <v>21.3</v>
      </c>
      <c r="F7" s="135">
        <f>'Bereavement benefits'!F4</f>
        <v>21.7</v>
      </c>
      <c r="G7" s="135">
        <f>'Bereavement benefits'!G4</f>
        <v>24</v>
      </c>
      <c r="H7" s="135">
        <f>'Bereavement benefits'!H4</f>
        <v>28</v>
      </c>
      <c r="I7" s="135">
        <f>'Bereavement benefits'!I4</f>
        <v>30.5</v>
      </c>
      <c r="J7" s="135">
        <f>'Bereavement benefits'!J4</f>
        <v>32</v>
      </c>
      <c r="K7" s="135">
        <f>'Bereavement benefits'!K4</f>
        <v>35.700000000000003</v>
      </c>
      <c r="L7" s="135">
        <f>'Bereavement benefits'!L4</f>
        <v>38.200000000000003</v>
      </c>
      <c r="M7" s="135">
        <f>'Bereavement benefits'!M4</f>
        <v>43.8</v>
      </c>
      <c r="N7" s="135">
        <f>'Bereavement benefits'!N4</f>
        <v>57.5</v>
      </c>
      <c r="O7" s="135">
        <f>'Bereavement benefits'!O4</f>
        <v>61.5</v>
      </c>
      <c r="P7" s="135">
        <f>'Bereavement benefits'!P4</f>
        <v>65.5</v>
      </c>
      <c r="Q7" s="135">
        <f>'Bereavement benefits'!Q4</f>
        <v>80</v>
      </c>
      <c r="R7" s="135">
        <f>'Bereavement benefits'!R4</f>
        <v>84</v>
      </c>
      <c r="S7" s="135">
        <f>'Bereavement benefits'!S4</f>
        <v>99</v>
      </c>
      <c r="T7" s="135">
        <f>'Bereavement benefits'!T4</f>
        <v>108</v>
      </c>
      <c r="U7" s="135">
        <f>'Bereavement benefits'!U4</f>
        <v>136</v>
      </c>
      <c r="V7" s="135">
        <f>'Bereavement benefits'!V4</f>
        <v>141</v>
      </c>
      <c r="W7" s="135">
        <f>'Bereavement benefits'!W4</f>
        <v>148</v>
      </c>
      <c r="X7" s="135">
        <f>'Bereavement benefits'!X4</f>
        <v>154</v>
      </c>
      <c r="Y7" s="135">
        <f>'Bereavement benefits'!Y4</f>
        <v>162</v>
      </c>
      <c r="Z7" s="135">
        <f>'Bereavement benefits'!Z4</f>
        <v>168</v>
      </c>
      <c r="AA7" s="135">
        <f>'Bereavement benefits'!AA4</f>
        <v>196</v>
      </c>
      <c r="AB7" s="135">
        <f>'Bereavement benefits'!AB4</f>
        <v>220</v>
      </c>
      <c r="AC7" s="135">
        <f>'Bereavement benefits'!AC4</f>
        <v>245</v>
      </c>
      <c r="AD7" s="135">
        <f>'Bereavement benefits'!AD4</f>
        <v>310</v>
      </c>
      <c r="AE7" s="135">
        <f>'Bereavement benefits'!AE4</f>
        <v>393</v>
      </c>
      <c r="AF7" s="135">
        <f>'Bereavement benefits'!AF4</f>
        <v>434</v>
      </c>
      <c r="AG7" s="135">
        <f>'Bereavement benefits'!AG4</f>
        <v>466</v>
      </c>
      <c r="AH7" s="135">
        <f>'Bereavement benefits'!AH4</f>
        <v>505</v>
      </c>
      <c r="AI7" s="135">
        <f>'Bereavement benefits'!AI4</f>
        <v>562.99999999999989</v>
      </c>
      <c r="AJ7" s="135">
        <f>'Bereavement benefits'!AJ4</f>
        <v>637.99999999999989</v>
      </c>
      <c r="AK7" s="135">
        <f>'Bereavement benefits'!AK4</f>
        <v>691</v>
      </c>
      <c r="AL7" s="135">
        <f>'Bereavement benefits'!AL4</f>
        <v>725</v>
      </c>
      <c r="AM7" s="135">
        <f>'Bereavement benefits'!AM4</f>
        <v>771</v>
      </c>
      <c r="AN7" s="135">
        <f>'Bereavement benefits'!AN4</f>
        <v>785</v>
      </c>
      <c r="AO7" s="135">
        <f>'Bereavement benefits'!AO4</f>
        <v>800</v>
      </c>
      <c r="AP7" s="135">
        <f>'Bereavement benefits'!AP4</f>
        <v>825</v>
      </c>
      <c r="AQ7" s="135">
        <f>'Bereavement benefits'!AQ4</f>
        <v>839.25</v>
      </c>
      <c r="AR7" s="135">
        <f>'Bereavement benefits'!AR4</f>
        <v>850.16399999999999</v>
      </c>
      <c r="AS7" s="135">
        <f>'Bereavement benefits'!AS4</f>
        <v>852.303</v>
      </c>
      <c r="AT7" s="135">
        <f>'Bereavement benefits'!AT4</f>
        <v>889.38600000000008</v>
      </c>
      <c r="AU7" s="135">
        <f>'Bereavement benefits'!AU4</f>
        <v>1010.5989999999999</v>
      </c>
      <c r="AV7" s="135">
        <f>'Bereavement benefits'!AV4</f>
        <v>1010</v>
      </c>
      <c r="AW7" s="135">
        <f>'Bereavement benefits'!AW4</f>
        <v>1040</v>
      </c>
      <c r="AX7" s="135">
        <f>'Bereavement benefits'!AX4</f>
        <v>1022</v>
      </c>
      <c r="AY7" s="135">
        <f>'Bereavement benefits'!AY4</f>
        <v>1016.385</v>
      </c>
      <c r="AZ7" s="135">
        <f>'Bereavement benefits'!AZ4</f>
        <v>981.24099999999999</v>
      </c>
      <c r="BA7" s="135">
        <f>'Bereavement benefits'!BA4</f>
        <v>987.07300000000021</v>
      </c>
      <c r="BB7" s="135">
        <f>'Bereavement benefits'!BB4</f>
        <v>974.40599999999995</v>
      </c>
      <c r="BC7" s="135">
        <f>'Bereavement benefits'!BC4</f>
        <v>1001.69</v>
      </c>
      <c r="BD7" s="135">
        <f>'Bereavement benefits'!BD4</f>
        <v>985.85</v>
      </c>
      <c r="BE7" s="135">
        <f>'Bereavement benefits'!BE4</f>
        <v>1099.2956646600001</v>
      </c>
      <c r="BF7" s="135">
        <f>'Bereavement benefits'!BF4</f>
        <v>1087.4146320899999</v>
      </c>
      <c r="BG7" s="135">
        <f>'Bereavement benefits'!BG4</f>
        <v>1006.6780681472775</v>
      </c>
      <c r="BH7" s="135">
        <f>'Bereavement benefits'!BH4</f>
        <v>922.80799999999999</v>
      </c>
      <c r="BI7" s="135">
        <f>'Bereavement benefits'!BI4</f>
        <v>874.53990900999997</v>
      </c>
      <c r="BJ7" s="135">
        <f>'Bereavement benefits'!BJ4</f>
        <v>796.54773575000013</v>
      </c>
      <c r="BK7" s="135">
        <f>'Bereavement benefits'!BK4</f>
        <v>736.17217767890315</v>
      </c>
      <c r="BL7" s="135">
        <f>'Bereavement benefits'!BL4</f>
        <v>674.75018944999999</v>
      </c>
      <c r="BM7" s="135">
        <f>'Bereavement benefits'!BM4</f>
        <v>649.6405096899997</v>
      </c>
      <c r="BN7" s="135">
        <f>'Bereavement benefits'!BN4</f>
        <v>613.52423453000017</v>
      </c>
      <c r="BO7" s="135">
        <f>'Bereavement benefits'!BO4</f>
        <v>593.95801391999976</v>
      </c>
      <c r="BP7" s="135">
        <f>'Bereavement benefits'!BP4</f>
        <v>592.53994551999983</v>
      </c>
      <c r="BQ7" s="135">
        <f>'Bereavement benefits'!BQ4</f>
        <v>582.23100191999993</v>
      </c>
      <c r="BR7" s="135">
        <f>'Bereavement benefits'!BR4</f>
        <v>570.66566029000023</v>
      </c>
      <c r="BS7" s="135">
        <f>'Bereavement benefits'!BS4</f>
        <v>568.92046535000088</v>
      </c>
      <c r="BT7" s="135">
        <f>'Bereavement benefits'!BT4</f>
        <v>557.33749349999994</v>
      </c>
      <c r="BU7" s="135">
        <f>'Bereavement benefits'!BU4</f>
        <v>547.21087255438874</v>
      </c>
      <c r="BV7" s="135">
        <f>'Bereavement benefits'!BV4</f>
        <v>490.64767187852726</v>
      </c>
      <c r="BW7" s="135">
        <f>'Bereavement benefits'!BW4</f>
        <v>462.2523854093161</v>
      </c>
      <c r="BX7" s="135">
        <f>'Bereavement benefits'!BX4</f>
        <v>427.47760956679036</v>
      </c>
      <c r="BY7" s="135">
        <f>'Bereavement benefits'!BY4</f>
        <v>395.71437615913436</v>
      </c>
      <c r="BZ7" s="136">
        <f>'Bereavement benefits'!BZ4</f>
        <v>367.51790605464953</v>
      </c>
    </row>
    <row r="8" spans="1:78" x14ac:dyDescent="0.2">
      <c r="A8" s="133"/>
      <c r="B8" s="52" t="s">
        <v>130</v>
      </c>
      <c r="C8" s="134" t="s">
        <v>126</v>
      </c>
      <c r="D8" s="135">
        <v>0</v>
      </c>
      <c r="E8" s="135">
        <v>0</v>
      </c>
      <c r="F8" s="135">
        <v>0</v>
      </c>
      <c r="G8" s="135">
        <v>0</v>
      </c>
      <c r="H8" s="135">
        <v>0</v>
      </c>
      <c r="I8" s="135">
        <v>0</v>
      </c>
      <c r="J8" s="135">
        <v>0</v>
      </c>
      <c r="K8" s="135">
        <v>0</v>
      </c>
      <c r="L8" s="135">
        <v>0</v>
      </c>
      <c r="M8" s="135">
        <v>0</v>
      </c>
      <c r="N8" s="135">
        <v>0</v>
      </c>
      <c r="O8" s="135">
        <v>0</v>
      </c>
      <c r="P8" s="135">
        <v>0</v>
      </c>
      <c r="Q8" s="135">
        <v>0</v>
      </c>
      <c r="R8" s="135">
        <v>0</v>
      </c>
      <c r="S8" s="135">
        <v>0</v>
      </c>
      <c r="T8" s="135">
        <v>0</v>
      </c>
      <c r="U8" s="135">
        <v>0</v>
      </c>
      <c r="V8" s="135">
        <v>0</v>
      </c>
      <c r="W8" s="135">
        <v>0</v>
      </c>
      <c r="X8" s="135">
        <v>0</v>
      </c>
      <c r="Y8" s="135">
        <v>0</v>
      </c>
      <c r="Z8" s="135">
        <v>0</v>
      </c>
      <c r="AA8" s="135">
        <v>0</v>
      </c>
      <c r="AB8" s="135">
        <v>0</v>
      </c>
      <c r="AC8" s="135">
        <v>0</v>
      </c>
      <c r="AD8" s="135">
        <v>0</v>
      </c>
      <c r="AE8" s="135">
        <v>0</v>
      </c>
      <c r="AF8" s="135">
        <v>1.9</v>
      </c>
      <c r="AG8" s="135">
        <v>2.9</v>
      </c>
      <c r="AH8" s="135">
        <v>4</v>
      </c>
      <c r="AI8" s="135">
        <v>4</v>
      </c>
      <c r="AJ8" s="135">
        <v>5</v>
      </c>
      <c r="AK8" s="135">
        <v>6</v>
      </c>
      <c r="AL8" s="135">
        <v>8</v>
      </c>
      <c r="AM8" s="135">
        <v>10</v>
      </c>
      <c r="AN8" s="135">
        <v>11</v>
      </c>
      <c r="AO8" s="135">
        <v>13</v>
      </c>
      <c r="AP8" s="135">
        <v>104</v>
      </c>
      <c r="AQ8" s="135">
        <v>183.72300000000001</v>
      </c>
      <c r="AR8" s="135">
        <v>173.41800000000001</v>
      </c>
      <c r="AS8" s="135">
        <v>183.63200000000001</v>
      </c>
      <c r="AT8" s="135">
        <v>208.02</v>
      </c>
      <c r="AU8" s="135">
        <v>284.64699999999999</v>
      </c>
      <c r="AV8" s="135">
        <v>345.29700000000008</v>
      </c>
      <c r="AW8" s="135">
        <v>441.75</v>
      </c>
      <c r="AX8" s="135">
        <v>526.322</v>
      </c>
      <c r="AY8" s="135">
        <v>617.35</v>
      </c>
      <c r="AZ8" s="135">
        <v>736.40099999999995</v>
      </c>
      <c r="BA8" s="135">
        <v>745.90700000000004</v>
      </c>
      <c r="BB8" s="135">
        <v>782.37199999999996</v>
      </c>
      <c r="BC8" s="135">
        <v>834.52800000000002</v>
      </c>
      <c r="BD8" s="135">
        <v>867.01099999999997</v>
      </c>
      <c r="BE8" s="135">
        <v>931.78101869</v>
      </c>
      <c r="BF8" s="135">
        <v>993.10799999999995</v>
      </c>
      <c r="BG8" s="135">
        <v>1053.6691153298639</v>
      </c>
      <c r="BH8" s="135">
        <v>1096.0409999999999</v>
      </c>
      <c r="BI8" s="135">
        <v>1149.1385723000005</v>
      </c>
      <c r="BJ8" s="135">
        <v>1181.2635561100005</v>
      </c>
      <c r="BK8" s="135">
        <v>1279.8853888127107</v>
      </c>
      <c r="BL8" s="135">
        <v>1362.9964772500002</v>
      </c>
      <c r="BM8" s="135">
        <v>1494.8980367000004</v>
      </c>
      <c r="BN8" s="135">
        <v>1572.0826307400002</v>
      </c>
      <c r="BO8" s="135">
        <v>1732.9771967700003</v>
      </c>
      <c r="BP8" s="135">
        <v>1927.2231981999998</v>
      </c>
      <c r="BQ8" s="135">
        <v>2088.2668163797011</v>
      </c>
      <c r="BR8" s="135">
        <v>2319.2115774999988</v>
      </c>
      <c r="BS8" s="135">
        <v>2545.4439678199992</v>
      </c>
      <c r="BT8" s="135">
        <v>2666.973573598962</v>
      </c>
      <c r="BU8" s="135">
        <v>2892.161640838689</v>
      </c>
      <c r="BV8" s="135">
        <v>3164.4130606557947</v>
      </c>
      <c r="BW8" s="135">
        <v>3365.2396331260629</v>
      </c>
      <c r="BX8" s="135">
        <v>3534.8867153685569</v>
      </c>
      <c r="BY8" s="135">
        <v>3712.396450144262</v>
      </c>
      <c r="BZ8" s="136">
        <v>3909.4062592792993</v>
      </c>
    </row>
    <row r="9" spans="1:78" x14ac:dyDescent="0.2">
      <c r="A9" s="133"/>
      <c r="B9" s="52" t="s">
        <v>131</v>
      </c>
      <c r="C9" s="134" t="s">
        <v>126</v>
      </c>
      <c r="D9" s="135">
        <v>59.9</v>
      </c>
      <c r="E9" s="135">
        <v>60.9</v>
      </c>
      <c r="F9" s="135">
        <v>61.9</v>
      </c>
      <c r="G9" s="135">
        <v>63.1</v>
      </c>
      <c r="H9" s="135">
        <v>87.2</v>
      </c>
      <c r="I9" s="135">
        <v>103.5</v>
      </c>
      <c r="J9" s="135">
        <v>105</v>
      </c>
      <c r="K9" s="135">
        <v>106.6</v>
      </c>
      <c r="L9" s="135">
        <v>113.8</v>
      </c>
      <c r="M9" s="135">
        <v>122.2</v>
      </c>
      <c r="N9" s="135">
        <v>125.9</v>
      </c>
      <c r="O9" s="135">
        <v>127.4</v>
      </c>
      <c r="P9" s="135">
        <v>131</v>
      </c>
      <c r="Q9" s="135">
        <v>134</v>
      </c>
      <c r="R9" s="135">
        <v>135.30000000000001</v>
      </c>
      <c r="S9" s="135">
        <v>139.80000000000001</v>
      </c>
      <c r="T9" s="135">
        <v>143.1</v>
      </c>
      <c r="U9" s="135">
        <v>146.30000000000001</v>
      </c>
      <c r="V9" s="135">
        <v>149.19999999999999</v>
      </c>
      <c r="W9" s="135">
        <v>160.19999999999999</v>
      </c>
      <c r="X9" s="135">
        <v>297.10000000000002</v>
      </c>
      <c r="Y9" s="135">
        <v>339.2</v>
      </c>
      <c r="Z9" s="135">
        <v>339</v>
      </c>
      <c r="AA9" s="135">
        <v>343.7</v>
      </c>
      <c r="AB9" s="135">
        <v>339</v>
      </c>
      <c r="AC9" s="135">
        <v>344.2</v>
      </c>
      <c r="AD9" s="135">
        <v>344.1</v>
      </c>
      <c r="AE9" s="135">
        <v>531.70000000000005</v>
      </c>
      <c r="AF9" s="135">
        <v>526.5</v>
      </c>
      <c r="AG9" s="135">
        <v>867.5</v>
      </c>
      <c r="AH9" s="135">
        <v>1776</v>
      </c>
      <c r="AI9" s="135">
        <v>2787</v>
      </c>
      <c r="AJ9" s="135">
        <v>2944</v>
      </c>
      <c r="AK9" s="135">
        <v>3372</v>
      </c>
      <c r="AL9" s="135">
        <v>3660</v>
      </c>
      <c r="AM9" s="135">
        <v>3988</v>
      </c>
      <c r="AN9" s="135">
        <v>4276</v>
      </c>
      <c r="AO9" s="135">
        <v>4468</v>
      </c>
      <c r="AP9" s="135">
        <v>4513</v>
      </c>
      <c r="AQ9" s="135">
        <v>4597.5079999999998</v>
      </c>
      <c r="AR9" s="135">
        <v>4514.5259999999998</v>
      </c>
      <c r="AS9" s="135">
        <v>4537.3530000000001</v>
      </c>
      <c r="AT9" s="135">
        <v>4590.7730000000001</v>
      </c>
      <c r="AU9" s="135">
        <v>5188.9120000000003</v>
      </c>
      <c r="AV9" s="135">
        <v>5953.1810000000005</v>
      </c>
      <c r="AW9" s="135">
        <v>6331.3990000000003</v>
      </c>
      <c r="AX9" s="135">
        <v>6403.6940000000004</v>
      </c>
      <c r="AY9" s="135">
        <v>6642.2250000000004</v>
      </c>
      <c r="AZ9" s="135">
        <v>6941.3710000000001</v>
      </c>
      <c r="BA9" s="135">
        <v>7088.2730000000001</v>
      </c>
      <c r="BB9" s="135">
        <v>7294.9489999999996</v>
      </c>
      <c r="BC9" s="135">
        <v>8283.3439999999991</v>
      </c>
      <c r="BD9" s="135">
        <v>8659.5450000000001</v>
      </c>
      <c r="BE9" s="135">
        <v>8795.2162844499999</v>
      </c>
      <c r="BF9" s="135">
        <v>8945.096379300001</v>
      </c>
      <c r="BG9" s="137"/>
      <c r="BH9" s="137"/>
      <c r="BI9" s="137"/>
      <c r="BJ9" s="137"/>
      <c r="BK9" s="137"/>
      <c r="BL9" s="137"/>
      <c r="BM9" s="137"/>
      <c r="BN9" s="137"/>
      <c r="BO9" s="137"/>
      <c r="BP9" s="137"/>
      <c r="BQ9" s="137"/>
      <c r="BR9" s="137"/>
      <c r="BS9" s="137"/>
      <c r="BT9" s="137"/>
      <c r="BU9" s="137"/>
      <c r="BV9" s="137"/>
      <c r="BW9" s="137"/>
      <c r="BX9" s="137"/>
      <c r="BY9" s="137"/>
      <c r="BZ9" s="138"/>
    </row>
    <row r="10" spans="1:78" ht="26.65" customHeight="1" x14ac:dyDescent="0.2">
      <c r="A10" s="133"/>
      <c r="B10" s="52" t="s">
        <v>132</v>
      </c>
      <c r="C10" s="139"/>
      <c r="D10" s="135">
        <f t="shared" ref="D10:AI10" si="0">SUM(D11:D12)</f>
        <v>0</v>
      </c>
      <c r="E10" s="135">
        <f t="shared" si="0"/>
        <v>0</v>
      </c>
      <c r="F10" s="135">
        <f t="shared" si="0"/>
        <v>0</v>
      </c>
      <c r="G10" s="135">
        <f t="shared" si="0"/>
        <v>0</v>
      </c>
      <c r="H10" s="135">
        <f t="shared" si="0"/>
        <v>0</v>
      </c>
      <c r="I10" s="135">
        <f t="shared" si="0"/>
        <v>0</v>
      </c>
      <c r="J10" s="135">
        <f t="shared" si="0"/>
        <v>0</v>
      </c>
      <c r="K10" s="135">
        <f t="shared" si="0"/>
        <v>0</v>
      </c>
      <c r="L10" s="135">
        <f t="shared" si="0"/>
        <v>0</v>
      </c>
      <c r="M10" s="135">
        <f t="shared" si="0"/>
        <v>0</v>
      </c>
      <c r="N10" s="135">
        <f t="shared" si="0"/>
        <v>0</v>
      </c>
      <c r="O10" s="135">
        <f t="shared" si="0"/>
        <v>0</v>
      </c>
      <c r="P10" s="135">
        <f t="shared" si="0"/>
        <v>0</v>
      </c>
      <c r="Q10" s="135">
        <f t="shared" si="0"/>
        <v>0</v>
      </c>
      <c r="R10" s="135">
        <f t="shared" si="0"/>
        <v>0</v>
      </c>
      <c r="S10" s="135">
        <f t="shared" si="0"/>
        <v>0</v>
      </c>
      <c r="T10" s="135">
        <f t="shared" si="0"/>
        <v>0</v>
      </c>
      <c r="U10" s="135">
        <f t="shared" si="0"/>
        <v>0</v>
      </c>
      <c r="V10" s="135">
        <f t="shared" si="0"/>
        <v>0</v>
      </c>
      <c r="W10" s="135">
        <f t="shared" si="0"/>
        <v>0</v>
      </c>
      <c r="X10" s="135">
        <f t="shared" si="0"/>
        <v>0</v>
      </c>
      <c r="Y10" s="135">
        <f t="shared" si="0"/>
        <v>0</v>
      </c>
      <c r="Z10" s="135">
        <f t="shared" si="0"/>
        <v>0</v>
      </c>
      <c r="AA10" s="135">
        <f t="shared" si="0"/>
        <v>0</v>
      </c>
      <c r="AB10" s="135">
        <f t="shared" si="0"/>
        <v>80.5</v>
      </c>
      <c r="AC10" s="135">
        <f t="shared" si="0"/>
        <v>79.8</v>
      </c>
      <c r="AD10" s="135">
        <f t="shared" si="0"/>
        <v>91.9</v>
      </c>
      <c r="AE10" s="135">
        <f t="shared" si="0"/>
        <v>0.1</v>
      </c>
      <c r="AF10" s="135">
        <f t="shared" si="0"/>
        <v>0</v>
      </c>
      <c r="AG10" s="135">
        <f t="shared" si="0"/>
        <v>98</v>
      </c>
      <c r="AH10" s="135">
        <f t="shared" si="0"/>
        <v>101</v>
      </c>
      <c r="AI10" s="135">
        <f t="shared" si="0"/>
        <v>101</v>
      </c>
      <c r="AJ10" s="135">
        <f t="shared" ref="AJ10:BW10" si="1">SUM(AJ11:AJ12)</f>
        <v>103</v>
      </c>
      <c r="AK10" s="135">
        <f t="shared" si="1"/>
        <v>107</v>
      </c>
      <c r="AL10" s="135">
        <f t="shared" si="1"/>
        <v>108</v>
      </c>
      <c r="AM10" s="135">
        <f t="shared" si="1"/>
        <v>109</v>
      </c>
      <c r="AN10" s="135">
        <f t="shared" si="1"/>
        <v>111</v>
      </c>
      <c r="AO10" s="135">
        <f t="shared" si="1"/>
        <v>112</v>
      </c>
      <c r="AP10" s="135">
        <f t="shared" si="1"/>
        <v>115</v>
      </c>
      <c r="AQ10" s="135">
        <f t="shared" si="1"/>
        <v>115.869</v>
      </c>
      <c r="AR10" s="135">
        <f t="shared" si="1"/>
        <v>117.608</v>
      </c>
      <c r="AS10" s="135">
        <f t="shared" si="1"/>
        <v>120.767</v>
      </c>
      <c r="AT10" s="135">
        <f t="shared" si="1"/>
        <v>121.69999999999999</v>
      </c>
      <c r="AU10" s="135">
        <f t="shared" si="1"/>
        <v>124.99799999999999</v>
      </c>
      <c r="AV10" s="135">
        <f t="shared" si="1"/>
        <v>127.76300000000001</v>
      </c>
      <c r="AW10" s="135">
        <f t="shared" si="1"/>
        <v>136.01</v>
      </c>
      <c r="AX10" s="135">
        <f t="shared" si="1"/>
        <v>135.90600000000001</v>
      </c>
      <c r="AY10" s="135">
        <f t="shared" si="1"/>
        <v>138.93899999999999</v>
      </c>
      <c r="AZ10" s="135">
        <f t="shared" si="1"/>
        <v>144.053</v>
      </c>
      <c r="BA10" s="135">
        <f t="shared" si="1"/>
        <v>139.03800000000001</v>
      </c>
      <c r="BB10" s="135">
        <f t="shared" si="1"/>
        <v>140.483</v>
      </c>
      <c r="BC10" s="135">
        <f t="shared" si="1"/>
        <v>134.304</v>
      </c>
      <c r="BD10" s="135">
        <f t="shared" si="1"/>
        <v>135.184</v>
      </c>
      <c r="BE10" s="135">
        <f t="shared" si="1"/>
        <v>136.494</v>
      </c>
      <c r="BF10" s="135">
        <f t="shared" si="1"/>
        <v>137.20599999999999</v>
      </c>
      <c r="BG10" s="135">
        <f t="shared" si="1"/>
        <v>140.86000000000001</v>
      </c>
      <c r="BH10" s="135">
        <f t="shared" si="1"/>
        <v>142.22499999999999</v>
      </c>
      <c r="BI10" s="135">
        <f t="shared" si="1"/>
        <v>142.98906689999998</v>
      </c>
      <c r="BJ10" s="135">
        <f t="shared" si="1"/>
        <v>145.06664781979541</v>
      </c>
      <c r="BK10" s="135">
        <f t="shared" si="1"/>
        <v>147.31015170999999</v>
      </c>
      <c r="BL10" s="135">
        <f t="shared" si="1"/>
        <v>1044.2802145123819</v>
      </c>
      <c r="BM10" s="135">
        <f t="shared" si="1"/>
        <v>153.69645450000002</v>
      </c>
      <c r="BN10" s="135">
        <f t="shared" si="1"/>
        <v>154.66018952125</v>
      </c>
      <c r="BO10" s="135">
        <f t="shared" si="1"/>
        <v>155.47796661000001</v>
      </c>
      <c r="BP10" s="135">
        <f t="shared" si="1"/>
        <v>155.86012674</v>
      </c>
      <c r="BQ10" s="135">
        <f t="shared" si="1"/>
        <v>154.67662793</v>
      </c>
      <c r="BR10" s="135">
        <f t="shared" si="1"/>
        <v>157.88766478999997</v>
      </c>
      <c r="BS10" s="135">
        <f t="shared" si="1"/>
        <v>163.22263040000036</v>
      </c>
      <c r="BT10" s="135">
        <f t="shared" si="1"/>
        <v>159.51635917999997</v>
      </c>
      <c r="BU10" s="135">
        <f t="shared" si="1"/>
        <v>157.43239143602469</v>
      </c>
      <c r="BV10" s="135">
        <f t="shared" si="1"/>
        <v>156.50946953777355</v>
      </c>
      <c r="BW10" s="135">
        <f t="shared" si="1"/>
        <v>156.60964022039317</v>
      </c>
      <c r="BX10" s="135">
        <f>SUM(BX11:BX12)</f>
        <v>156.33336647587478</v>
      </c>
      <c r="BY10" s="135">
        <f>SUM(BY11:BY12)</f>
        <v>156.74283572561069</v>
      </c>
      <c r="BZ10" s="136">
        <f>SUM(BZ11:BZ12)</f>
        <v>157.16690722627766</v>
      </c>
    </row>
    <row r="11" spans="1:78" x14ac:dyDescent="0.2">
      <c r="A11" s="133"/>
      <c r="B11" s="62" t="s">
        <v>133</v>
      </c>
      <c r="C11" s="134" t="s">
        <v>129</v>
      </c>
      <c r="D11" s="135">
        <v>0</v>
      </c>
      <c r="E11" s="135">
        <v>0</v>
      </c>
      <c r="F11" s="135">
        <v>0</v>
      </c>
      <c r="G11" s="135">
        <v>0</v>
      </c>
      <c r="H11" s="135">
        <v>0</v>
      </c>
      <c r="I11" s="135">
        <v>0</v>
      </c>
      <c r="J11" s="135">
        <v>0</v>
      </c>
      <c r="K11" s="135">
        <v>0</v>
      </c>
      <c r="L11" s="135">
        <v>0</v>
      </c>
      <c r="M11" s="135">
        <v>0</v>
      </c>
      <c r="N11" s="135">
        <v>0</v>
      </c>
      <c r="O11" s="135">
        <v>0</v>
      </c>
      <c r="P11" s="135">
        <v>0</v>
      </c>
      <c r="Q11" s="135">
        <v>0</v>
      </c>
      <c r="R11" s="135">
        <v>0</v>
      </c>
      <c r="S11" s="135">
        <v>0</v>
      </c>
      <c r="T11" s="135">
        <v>0</v>
      </c>
      <c r="U11" s="135">
        <v>0</v>
      </c>
      <c r="V11" s="135">
        <v>0</v>
      </c>
      <c r="W11" s="135">
        <v>0</v>
      </c>
      <c r="X11" s="135">
        <v>0</v>
      </c>
      <c r="Y11" s="135">
        <v>0</v>
      </c>
      <c r="Z11" s="135">
        <v>0</v>
      </c>
      <c r="AA11" s="135">
        <v>0</v>
      </c>
      <c r="AB11" s="135">
        <v>0</v>
      </c>
      <c r="AC11" s="135">
        <v>77.2</v>
      </c>
      <c r="AD11" s="135">
        <v>88.5</v>
      </c>
      <c r="AE11" s="135">
        <v>0.1</v>
      </c>
      <c r="AF11" s="135">
        <v>0</v>
      </c>
      <c r="AG11" s="135">
        <v>0</v>
      </c>
      <c r="AH11" s="135">
        <v>96</v>
      </c>
      <c r="AI11" s="135">
        <v>96</v>
      </c>
      <c r="AJ11" s="135">
        <v>98</v>
      </c>
      <c r="AK11" s="135">
        <v>101</v>
      </c>
      <c r="AL11" s="135">
        <v>102</v>
      </c>
      <c r="AM11" s="135">
        <v>103</v>
      </c>
      <c r="AN11" s="135">
        <v>105</v>
      </c>
      <c r="AO11" s="135">
        <v>105</v>
      </c>
      <c r="AP11" s="135">
        <v>107</v>
      </c>
      <c r="AQ11" s="135">
        <v>107</v>
      </c>
      <c r="AR11" s="135">
        <v>109</v>
      </c>
      <c r="AS11" s="135">
        <v>112</v>
      </c>
      <c r="AT11" s="135">
        <v>112.35899999999999</v>
      </c>
      <c r="AU11" s="135">
        <v>114.324</v>
      </c>
      <c r="AV11" s="135">
        <v>115.11</v>
      </c>
      <c r="AW11" s="135">
        <v>122.089</v>
      </c>
      <c r="AX11" s="135">
        <v>123.30500000000001</v>
      </c>
      <c r="AY11" s="135">
        <v>124.179</v>
      </c>
      <c r="AZ11" s="135">
        <v>128.614</v>
      </c>
      <c r="BA11" s="135">
        <v>123.26300000000001</v>
      </c>
      <c r="BB11" s="135">
        <v>124.417</v>
      </c>
      <c r="BC11" s="135">
        <v>118.181</v>
      </c>
      <c r="BD11" s="135">
        <v>118.962</v>
      </c>
      <c r="BE11" s="135">
        <v>120.14100000000001</v>
      </c>
      <c r="BF11" s="135">
        <v>120.018</v>
      </c>
      <c r="BG11" s="135">
        <v>122.324</v>
      </c>
      <c r="BH11" s="135">
        <v>123.015</v>
      </c>
      <c r="BI11" s="135">
        <v>123.87321689999997</v>
      </c>
      <c r="BJ11" s="135">
        <v>125.86199999999999</v>
      </c>
      <c r="BK11" s="135">
        <v>127.27833854999997</v>
      </c>
      <c r="BL11" s="135">
        <v>822.81408871238204</v>
      </c>
      <c r="BM11" s="135">
        <v>121.23222758000001</v>
      </c>
      <c r="BN11" s="135">
        <v>122.38864807125002</v>
      </c>
      <c r="BO11" s="135">
        <v>123.35264574</v>
      </c>
      <c r="BP11" s="135">
        <v>123.46082752000001</v>
      </c>
      <c r="BQ11" s="135">
        <v>122.52528203</v>
      </c>
      <c r="BR11" s="135">
        <v>124.59394418000001</v>
      </c>
      <c r="BS11" s="135">
        <v>127.56960417000036</v>
      </c>
      <c r="BT11" s="135">
        <v>126.42026240999996</v>
      </c>
      <c r="BU11" s="135">
        <v>124.45965684614835</v>
      </c>
      <c r="BV11" s="135">
        <v>123.55275811713904</v>
      </c>
      <c r="BW11" s="135">
        <v>123.33562177915194</v>
      </c>
      <c r="BX11" s="135">
        <v>122.52032098986361</v>
      </c>
      <c r="BY11" s="135">
        <v>122.32920297224551</v>
      </c>
      <c r="BZ11" s="136">
        <v>122.14566842490021</v>
      </c>
    </row>
    <row r="12" spans="1:78" x14ac:dyDescent="0.2">
      <c r="A12" s="133"/>
      <c r="B12" s="62" t="s">
        <v>134</v>
      </c>
      <c r="C12" s="134" t="s">
        <v>126</v>
      </c>
      <c r="D12" s="135">
        <v>0</v>
      </c>
      <c r="E12" s="135">
        <v>0</v>
      </c>
      <c r="F12" s="135">
        <v>0</v>
      </c>
      <c r="G12" s="135">
        <v>0</v>
      </c>
      <c r="H12" s="135">
        <v>0</v>
      </c>
      <c r="I12" s="135">
        <v>0</v>
      </c>
      <c r="J12" s="135">
        <v>0</v>
      </c>
      <c r="K12" s="135">
        <v>0</v>
      </c>
      <c r="L12" s="135">
        <v>0</v>
      </c>
      <c r="M12" s="135">
        <v>0</v>
      </c>
      <c r="N12" s="135">
        <v>0</v>
      </c>
      <c r="O12" s="135">
        <v>0</v>
      </c>
      <c r="P12" s="135">
        <v>0</v>
      </c>
      <c r="Q12" s="135">
        <v>0</v>
      </c>
      <c r="R12" s="135">
        <v>0</v>
      </c>
      <c r="S12" s="135">
        <v>0</v>
      </c>
      <c r="T12" s="135">
        <v>0</v>
      </c>
      <c r="U12" s="135">
        <v>0</v>
      </c>
      <c r="V12" s="135">
        <v>0</v>
      </c>
      <c r="W12" s="135">
        <v>0</v>
      </c>
      <c r="X12" s="135">
        <v>0</v>
      </c>
      <c r="Y12" s="135">
        <v>0</v>
      </c>
      <c r="Z12" s="135">
        <v>0</v>
      </c>
      <c r="AA12" s="135">
        <v>0</v>
      </c>
      <c r="AB12" s="135">
        <v>80.5</v>
      </c>
      <c r="AC12" s="135">
        <v>2.6</v>
      </c>
      <c r="AD12" s="135">
        <v>3.4</v>
      </c>
      <c r="AE12" s="135">
        <v>0</v>
      </c>
      <c r="AF12" s="135">
        <v>0</v>
      </c>
      <c r="AG12" s="135">
        <v>98</v>
      </c>
      <c r="AH12" s="135">
        <v>5</v>
      </c>
      <c r="AI12" s="135">
        <v>5</v>
      </c>
      <c r="AJ12" s="135">
        <v>5</v>
      </c>
      <c r="AK12" s="135">
        <v>6</v>
      </c>
      <c r="AL12" s="135">
        <v>6</v>
      </c>
      <c r="AM12" s="135">
        <v>6</v>
      </c>
      <c r="AN12" s="135">
        <v>6</v>
      </c>
      <c r="AO12" s="135">
        <v>7</v>
      </c>
      <c r="AP12" s="135">
        <v>8</v>
      </c>
      <c r="AQ12" s="135">
        <v>8.8689999999999998</v>
      </c>
      <c r="AR12" s="135">
        <v>8.6080000000000005</v>
      </c>
      <c r="AS12" s="135">
        <v>8.7669999999999995</v>
      </c>
      <c r="AT12" s="135">
        <v>9.3409999999999993</v>
      </c>
      <c r="AU12" s="135">
        <v>10.673999999999999</v>
      </c>
      <c r="AV12" s="135">
        <v>12.653</v>
      </c>
      <c r="AW12" s="135">
        <v>13.920999999999999</v>
      </c>
      <c r="AX12" s="135">
        <v>12.601000000000001</v>
      </c>
      <c r="AY12" s="135">
        <v>14.76</v>
      </c>
      <c r="AZ12" s="135">
        <v>15.439</v>
      </c>
      <c r="BA12" s="135">
        <v>15.775</v>
      </c>
      <c r="BB12" s="135">
        <v>16.065999999999999</v>
      </c>
      <c r="BC12" s="135">
        <v>16.123000000000001</v>
      </c>
      <c r="BD12" s="135">
        <v>16.222000000000001</v>
      </c>
      <c r="BE12" s="135">
        <v>16.353000000000002</v>
      </c>
      <c r="BF12" s="135">
        <v>17.187999999999999</v>
      </c>
      <c r="BG12" s="135">
        <v>18.536000000000001</v>
      </c>
      <c r="BH12" s="135">
        <v>19.21</v>
      </c>
      <c r="BI12" s="135">
        <v>19.115849999999998</v>
      </c>
      <c r="BJ12" s="135">
        <v>19.204647819795415</v>
      </c>
      <c r="BK12" s="135">
        <v>20.031813160000006</v>
      </c>
      <c r="BL12" s="135">
        <v>221.46612579999999</v>
      </c>
      <c r="BM12" s="135">
        <v>32.464226920000009</v>
      </c>
      <c r="BN12" s="135">
        <v>32.271541450000001</v>
      </c>
      <c r="BO12" s="135">
        <v>32.125320869999996</v>
      </c>
      <c r="BP12" s="135">
        <v>32.399299220000003</v>
      </c>
      <c r="BQ12" s="135">
        <v>32.151345900000003</v>
      </c>
      <c r="BR12" s="135">
        <v>33.293720609999951</v>
      </c>
      <c r="BS12" s="135">
        <v>35.653026229999981</v>
      </c>
      <c r="BT12" s="135">
        <v>33.096096770000003</v>
      </c>
      <c r="BU12" s="135">
        <v>32.972734589876339</v>
      </c>
      <c r="BV12" s="135">
        <v>32.956711420634512</v>
      </c>
      <c r="BW12" s="135">
        <v>33.274018441241232</v>
      </c>
      <c r="BX12" s="135">
        <v>33.813045486011184</v>
      </c>
      <c r="BY12" s="135">
        <v>34.413632753365164</v>
      </c>
      <c r="BZ12" s="136">
        <v>35.021238801377464</v>
      </c>
    </row>
    <row r="13" spans="1:78" x14ac:dyDescent="0.2">
      <c r="A13" s="133"/>
      <c r="B13" s="140" t="s">
        <v>135</v>
      </c>
      <c r="C13" s="134" t="s">
        <v>136</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f>+'Social Fund'!AQ12</f>
        <v>0</v>
      </c>
      <c r="AR13" s="135">
        <f>+'Social Fund'!AR12</f>
        <v>2.5100000000000001E-3</v>
      </c>
      <c r="AS13" s="135">
        <f>+'Social Fund'!AS12</f>
        <v>0.40648099999999998</v>
      </c>
      <c r="AT13" s="135">
        <f>+'Social Fund'!AT12</f>
        <v>8.6</v>
      </c>
      <c r="AU13" s="135">
        <f>+'Social Fund'!AU12</f>
        <v>23.253</v>
      </c>
      <c r="AV13" s="135">
        <f>+'Social Fund'!AV12</f>
        <v>15.308</v>
      </c>
      <c r="AW13" s="135">
        <f>+'Social Fund'!AW12</f>
        <v>12.185</v>
      </c>
      <c r="AX13" s="135">
        <f>+'Social Fund'!AX12</f>
        <v>0</v>
      </c>
      <c r="AY13" s="135">
        <f>+'Social Fund'!AY12</f>
        <v>59.960999999999999</v>
      </c>
      <c r="AZ13" s="135">
        <f>+'Social Fund'!AZ12</f>
        <v>41.031999999999996</v>
      </c>
      <c r="BA13" s="135">
        <f>+'Social Fund'!BA12</f>
        <v>0.58599999999999997</v>
      </c>
      <c r="BB13" s="135">
        <f>+'Social Fund'!BB12</f>
        <v>0</v>
      </c>
      <c r="BC13" s="135">
        <f>+'Social Fund'!BC12</f>
        <v>0.97199999999999998</v>
      </c>
      <c r="BD13" s="135">
        <f>+'Social Fund'!BD12</f>
        <v>29.518000000000001</v>
      </c>
      <c r="BE13" s="135">
        <f>+'Social Fund'!BE12</f>
        <v>16</v>
      </c>
      <c r="BF13" s="135">
        <f>+'Social Fund'!BF12</f>
        <v>14.147</v>
      </c>
      <c r="BG13" s="135">
        <f>+'Social Fund'!BG12</f>
        <v>6.3209999999999997</v>
      </c>
      <c r="BH13" s="135">
        <f>+'Social Fund'!BH12</f>
        <v>1.7869999999999999</v>
      </c>
      <c r="BI13" s="135">
        <f>+'Social Fund'!BI12</f>
        <v>8.8140000000000001</v>
      </c>
      <c r="BJ13" s="135">
        <f>+'Social Fund'!BJ12</f>
        <v>3.4359999999999999</v>
      </c>
      <c r="BK13" s="135">
        <f>+'Social Fund'!BK12</f>
        <v>3.99</v>
      </c>
      <c r="BL13" s="135">
        <f>+'Social Fund'!BL12</f>
        <v>211.09399999999999</v>
      </c>
      <c r="BM13" s="135">
        <f>+'Social Fund'!BM12</f>
        <v>298.26100000000002</v>
      </c>
      <c r="BN13" s="135">
        <f>+'Social Fund'!BN12</f>
        <v>435.41003044000001</v>
      </c>
      <c r="BO13" s="135">
        <f>+'Social Fund'!BO12</f>
        <v>128.72999999999999</v>
      </c>
      <c r="BP13" s="135">
        <f>+'Social Fund'!BP12</f>
        <v>141.73699999999999</v>
      </c>
      <c r="BQ13" s="135">
        <f>+'Social Fund'!BQ12</f>
        <v>8.4069999999999965</v>
      </c>
      <c r="BR13" s="135">
        <f>+'Social Fund'!BR12</f>
        <v>11.036000000000001</v>
      </c>
      <c r="BS13" s="135">
        <f>+'Social Fund'!BS12</f>
        <v>3.9260000000000019</v>
      </c>
      <c r="BT13" s="135">
        <f>+'Social Fund'!BT12</f>
        <v>3.2965944199999972</v>
      </c>
      <c r="BU13" s="135">
        <f>+'Social Fund'!BU12</f>
        <v>136.64184668724164</v>
      </c>
      <c r="BV13" s="135">
        <f>+'Social Fund'!BV12</f>
        <v>136.3228479996335</v>
      </c>
      <c r="BW13" s="135">
        <f>+'Social Fund'!BW12</f>
        <v>136.19003023432151</v>
      </c>
      <c r="BX13" s="135">
        <f>+'Social Fund'!BX12</f>
        <v>136.05542105175567</v>
      </c>
      <c r="BY13" s="135">
        <f>+'Social Fund'!BY12</f>
        <v>135.9215243731162</v>
      </c>
      <c r="BZ13" s="136">
        <f>+'Social Fund'!BZ12</f>
        <v>135.77583246428151</v>
      </c>
    </row>
    <row r="14" spans="1:78" x14ac:dyDescent="0.2">
      <c r="A14" s="133"/>
      <c r="B14" s="52" t="s">
        <v>22</v>
      </c>
      <c r="C14" s="134" t="s">
        <v>136</v>
      </c>
      <c r="D14" s="135">
        <f>+'Council Tax Benefit'!D4</f>
        <v>0</v>
      </c>
      <c r="E14" s="135">
        <f>+'Council Tax Benefit'!E4</f>
        <v>0</v>
      </c>
      <c r="F14" s="135">
        <f>+'Council Tax Benefit'!F4</f>
        <v>0</v>
      </c>
      <c r="G14" s="135">
        <f>+'Council Tax Benefit'!G4</f>
        <v>0</v>
      </c>
      <c r="H14" s="135">
        <f>+'Council Tax Benefit'!H4</f>
        <v>0</v>
      </c>
      <c r="I14" s="135">
        <f>+'Council Tax Benefit'!I4</f>
        <v>0</v>
      </c>
      <c r="J14" s="135">
        <f>+'Council Tax Benefit'!J4</f>
        <v>0</v>
      </c>
      <c r="K14" s="135">
        <f>+'Council Tax Benefit'!K4</f>
        <v>0</v>
      </c>
      <c r="L14" s="135">
        <f>+'Council Tax Benefit'!L4</f>
        <v>0</v>
      </c>
      <c r="M14" s="135">
        <f>+'Council Tax Benefit'!M4</f>
        <v>0</v>
      </c>
      <c r="N14" s="135">
        <f>+'Council Tax Benefit'!N4</f>
        <v>0</v>
      </c>
      <c r="O14" s="135">
        <f>+'Council Tax Benefit'!O4</f>
        <v>0</v>
      </c>
      <c r="P14" s="135">
        <f>+'Council Tax Benefit'!P4</f>
        <v>0</v>
      </c>
      <c r="Q14" s="135">
        <f>+'Council Tax Benefit'!Q4</f>
        <v>0</v>
      </c>
      <c r="R14" s="135">
        <f>+'Council Tax Benefit'!R4</f>
        <v>0</v>
      </c>
      <c r="S14" s="135">
        <f>+'Council Tax Benefit'!S4</f>
        <v>0</v>
      </c>
      <c r="T14" s="135">
        <f>+'Council Tax Benefit'!T4</f>
        <v>0</v>
      </c>
      <c r="U14" s="135">
        <f>+'Council Tax Benefit'!U4</f>
        <v>0</v>
      </c>
      <c r="V14" s="135">
        <f>+'Council Tax Benefit'!V4</f>
        <v>0</v>
      </c>
      <c r="W14" s="135">
        <f>+'Council Tax Benefit'!W4</f>
        <v>0</v>
      </c>
      <c r="X14" s="135">
        <f>+'Council Tax Benefit'!X4</f>
        <v>0</v>
      </c>
      <c r="Y14" s="135">
        <f>+'Council Tax Benefit'!Y4</f>
        <v>0</v>
      </c>
      <c r="Z14" s="135">
        <f>+'Council Tax Benefit'!Z4</f>
        <v>18</v>
      </c>
      <c r="AA14" s="135">
        <f>+'Council Tax Benefit'!AA4</f>
        <v>21</v>
      </c>
      <c r="AB14" s="135">
        <f>+'Council Tax Benefit'!AB4</f>
        <v>27</v>
      </c>
      <c r="AC14" s="135">
        <f>+'Council Tax Benefit'!AC4</f>
        <v>33</v>
      </c>
      <c r="AD14" s="135">
        <f>+'Council Tax Benefit'!AD4</f>
        <v>99</v>
      </c>
      <c r="AE14" s="135">
        <f>+'Council Tax Benefit'!AE4</f>
        <v>137</v>
      </c>
      <c r="AF14" s="135">
        <f>+'Council Tax Benefit'!AF4</f>
        <v>148</v>
      </c>
      <c r="AG14" s="135">
        <f>+'Council Tax Benefit'!AG4</f>
        <v>369</v>
      </c>
      <c r="AH14" s="135">
        <f>+'Council Tax Benefit'!AH4</f>
        <v>386</v>
      </c>
      <c r="AI14" s="135">
        <f>+'Council Tax Benefit'!AI4</f>
        <v>445</v>
      </c>
      <c r="AJ14" s="135">
        <f>+'Council Tax Benefit'!AJ4</f>
        <v>599</v>
      </c>
      <c r="AK14" s="135">
        <f>+'Council Tax Benefit'!AK4</f>
        <v>890.6</v>
      </c>
      <c r="AL14" s="135">
        <f>+'Council Tax Benefit'!AL4</f>
        <v>1083</v>
      </c>
      <c r="AM14" s="135">
        <f>+'Council Tax Benefit'!AM4</f>
        <v>1218</v>
      </c>
      <c r="AN14" s="135">
        <f>+'Council Tax Benefit'!AN4</f>
        <v>1354</v>
      </c>
      <c r="AO14" s="135">
        <f>+'Council Tax Benefit'!AO4</f>
        <v>1479</v>
      </c>
      <c r="AP14" s="135">
        <f>+'Council Tax Benefit'!AP4</f>
        <v>1635</v>
      </c>
      <c r="AQ14" s="135">
        <f>+'Council Tax Benefit'!AQ4</f>
        <v>1701</v>
      </c>
      <c r="AR14" s="135">
        <f>+'Council Tax Benefit'!AR4</f>
        <v>1365.134</v>
      </c>
      <c r="AS14" s="135">
        <f>+'Council Tax Benefit'!AS4</f>
        <v>1699.6620000000003</v>
      </c>
      <c r="AT14" s="135">
        <f>+'Council Tax Benefit'!AT4</f>
        <v>2122.81</v>
      </c>
      <c r="AU14" s="135">
        <f>+'Council Tax Benefit'!AU4</f>
        <v>1404.1669999999999</v>
      </c>
      <c r="AV14" s="135">
        <f>+'Council Tax Benefit'!AV4</f>
        <v>1692.576</v>
      </c>
      <c r="AW14" s="135">
        <f>+'Council Tax Benefit'!AW4</f>
        <v>1939.9</v>
      </c>
      <c r="AX14" s="135">
        <f>+'Council Tax Benefit'!AX4</f>
        <v>2077.2112939999997</v>
      </c>
      <c r="AY14" s="135">
        <f>+'Council Tax Benefit'!AY4</f>
        <v>2188.670932</v>
      </c>
      <c r="AZ14" s="135">
        <f>+'Council Tax Benefit'!AZ4</f>
        <v>2310.6117920000006</v>
      </c>
      <c r="BA14" s="135">
        <f>+'Council Tax Benefit'!BA4</f>
        <v>2394.678625</v>
      </c>
      <c r="BB14" s="135">
        <f>+'Council Tax Benefit'!BB4</f>
        <v>2452.404614999999</v>
      </c>
      <c r="BC14" s="135">
        <f>+'Council Tax Benefit'!BC4</f>
        <v>2510.8873257930913</v>
      </c>
      <c r="BD14" s="135">
        <f>+'Council Tax Benefit'!BD4</f>
        <v>2574.5184790181656</v>
      </c>
      <c r="BE14" s="135">
        <f>+'Council Tax Benefit'!BE4</f>
        <v>2685.8228541801273</v>
      </c>
      <c r="BF14" s="135">
        <f>+'Council Tax Benefit'!BF4</f>
        <v>2833.9392983749794</v>
      </c>
      <c r="BG14" s="135">
        <f>+'Council Tax Benefit'!BG4</f>
        <v>3226.13099526</v>
      </c>
      <c r="BH14" s="135">
        <f>+'Council Tax Benefit'!BH4</f>
        <v>3556.9849629183473</v>
      </c>
      <c r="BI14" s="135">
        <f>+'Council Tax Benefit'!BI4</f>
        <v>3774.089575</v>
      </c>
      <c r="BJ14" s="135">
        <f>+'Council Tax Benefit'!BJ4</f>
        <v>3941.0267050000002</v>
      </c>
      <c r="BK14" s="135">
        <f>+'Council Tax Benefit'!BK4</f>
        <v>4026.6875790000004</v>
      </c>
      <c r="BL14" s="135">
        <f>+'Council Tax Benefit'!BL4</f>
        <v>4234.4436619999997</v>
      </c>
      <c r="BM14" s="135">
        <f>+'Council Tax Benefit'!BM4</f>
        <v>4697.6782249999997</v>
      </c>
      <c r="BN14" s="135">
        <f>+'Council Tax Benefit'!BN4</f>
        <v>4924.7733250000001</v>
      </c>
      <c r="BO14" s="135">
        <f>+'Council Tax Benefit'!BO4</f>
        <v>4918.3788950000007</v>
      </c>
      <c r="BP14" s="135">
        <f>+'Council Tax Benefit'!BP4</f>
        <v>4911.948089999999</v>
      </c>
      <c r="BQ14" s="135"/>
      <c r="BR14" s="135"/>
      <c r="BS14" s="135"/>
      <c r="BT14" s="135"/>
      <c r="BU14" s="135"/>
      <c r="BV14" s="135"/>
      <c r="BW14" s="135"/>
      <c r="BX14" s="135"/>
      <c r="BY14" s="135"/>
      <c r="BZ14" s="136"/>
    </row>
    <row r="15" spans="1:78" ht="26.65" customHeight="1" x14ac:dyDescent="0.2">
      <c r="A15" s="133"/>
      <c r="B15" s="52" t="s">
        <v>137</v>
      </c>
      <c r="C15" s="134" t="s">
        <v>129</v>
      </c>
      <c r="D15" s="135">
        <v>0</v>
      </c>
      <c r="E15" s="135">
        <v>0</v>
      </c>
      <c r="F15" s="135">
        <v>0</v>
      </c>
      <c r="G15" s="135">
        <v>0</v>
      </c>
      <c r="H15" s="135">
        <v>0</v>
      </c>
      <c r="I15" s="135">
        <v>0</v>
      </c>
      <c r="J15" s="135">
        <v>0</v>
      </c>
      <c r="K15" s="135">
        <v>0</v>
      </c>
      <c r="L15" s="135">
        <v>0</v>
      </c>
      <c r="M15" s="135">
        <v>0</v>
      </c>
      <c r="N15" s="135">
        <v>0</v>
      </c>
      <c r="O15" s="135">
        <v>0</v>
      </c>
      <c r="P15" s="135">
        <v>0</v>
      </c>
      <c r="Q15" s="135">
        <v>0</v>
      </c>
      <c r="R15" s="135">
        <v>0</v>
      </c>
      <c r="S15" s="135">
        <v>0</v>
      </c>
      <c r="T15" s="135">
        <v>0</v>
      </c>
      <c r="U15" s="135">
        <v>0</v>
      </c>
      <c r="V15" s="135">
        <v>0</v>
      </c>
      <c r="W15" s="135">
        <v>0</v>
      </c>
      <c r="X15" s="135">
        <v>0</v>
      </c>
      <c r="Y15" s="135">
        <v>0</v>
      </c>
      <c r="Z15" s="135">
        <v>11</v>
      </c>
      <c r="AA15" s="135">
        <v>13.4</v>
      </c>
      <c r="AB15" s="135">
        <v>13.1</v>
      </c>
      <c r="AC15" s="135">
        <v>13.4</v>
      </c>
      <c r="AD15" s="135">
        <v>13.9</v>
      </c>
      <c r="AE15" s="135">
        <v>15.1</v>
      </c>
      <c r="AF15" s="135">
        <v>15</v>
      </c>
      <c r="AG15" s="135">
        <v>15.2</v>
      </c>
      <c r="AH15" s="135">
        <v>16</v>
      </c>
      <c r="AI15" s="135">
        <v>16</v>
      </c>
      <c r="AJ15" s="135">
        <v>16</v>
      </c>
      <c r="AK15" s="135">
        <v>17</v>
      </c>
      <c r="AL15" s="135">
        <v>17</v>
      </c>
      <c r="AM15" s="135">
        <v>17</v>
      </c>
      <c r="AN15" s="135">
        <v>17</v>
      </c>
      <c r="AO15" s="135">
        <v>18</v>
      </c>
      <c r="AP15" s="135">
        <v>18</v>
      </c>
      <c r="AQ15" s="135">
        <v>2.6080000000000001</v>
      </c>
      <c r="AR15" s="135">
        <v>0</v>
      </c>
      <c r="AS15" s="135">
        <v>0</v>
      </c>
      <c r="AT15" s="135">
        <v>0</v>
      </c>
      <c r="AU15" s="135">
        <v>0</v>
      </c>
      <c r="AV15" s="135">
        <v>0</v>
      </c>
      <c r="AW15" s="135">
        <v>0</v>
      </c>
      <c r="AX15" s="135">
        <v>0</v>
      </c>
      <c r="AY15" s="135">
        <v>0</v>
      </c>
      <c r="AZ15" s="135">
        <v>0</v>
      </c>
      <c r="BA15" s="135">
        <v>0</v>
      </c>
      <c r="BB15" s="135">
        <v>0</v>
      </c>
      <c r="BC15" s="135">
        <v>0</v>
      </c>
      <c r="BD15" s="135">
        <v>0</v>
      </c>
      <c r="BE15" s="135">
        <v>0</v>
      </c>
      <c r="BF15" s="135">
        <v>0</v>
      </c>
      <c r="BG15" s="135">
        <v>0</v>
      </c>
      <c r="BH15" s="135">
        <v>0</v>
      </c>
      <c r="BI15" s="135">
        <v>0</v>
      </c>
      <c r="BJ15" s="135">
        <v>0</v>
      </c>
      <c r="BK15" s="135">
        <v>0</v>
      </c>
      <c r="BL15" s="135">
        <v>0</v>
      </c>
      <c r="BM15" s="135">
        <v>0</v>
      </c>
      <c r="BN15" s="135">
        <v>0</v>
      </c>
      <c r="BO15" s="135">
        <v>0</v>
      </c>
      <c r="BP15" s="135">
        <v>0</v>
      </c>
      <c r="BQ15" s="135">
        <v>0</v>
      </c>
      <c r="BR15" s="135">
        <v>0</v>
      </c>
      <c r="BS15" s="135">
        <v>0</v>
      </c>
      <c r="BT15" s="135">
        <v>0</v>
      </c>
      <c r="BU15" s="135">
        <v>0</v>
      </c>
      <c r="BV15" s="135">
        <v>0</v>
      </c>
      <c r="BW15" s="135">
        <v>0</v>
      </c>
      <c r="BX15" s="135">
        <v>0</v>
      </c>
      <c r="BY15" s="135">
        <v>0</v>
      </c>
      <c r="BZ15" s="136">
        <v>0</v>
      </c>
    </row>
    <row r="16" spans="1:78" x14ac:dyDescent="0.2">
      <c r="A16" s="133"/>
      <c r="B16" s="52" t="s">
        <v>138</v>
      </c>
      <c r="C16" s="134" t="s">
        <v>126</v>
      </c>
      <c r="D16" s="135">
        <v>0</v>
      </c>
      <c r="E16" s="135">
        <v>0</v>
      </c>
      <c r="F16" s="135">
        <v>0</v>
      </c>
      <c r="G16" s="135">
        <v>0</v>
      </c>
      <c r="H16" s="135">
        <v>0</v>
      </c>
      <c r="I16" s="135">
        <v>0</v>
      </c>
      <c r="J16" s="135">
        <v>0</v>
      </c>
      <c r="K16" s="135">
        <v>0</v>
      </c>
      <c r="L16" s="135">
        <v>0</v>
      </c>
      <c r="M16" s="135">
        <v>0</v>
      </c>
      <c r="N16" s="135">
        <v>0</v>
      </c>
      <c r="O16" s="135">
        <v>0</v>
      </c>
      <c r="P16" s="135">
        <v>0</v>
      </c>
      <c r="Q16" s="135">
        <v>0</v>
      </c>
      <c r="R16" s="135">
        <v>0</v>
      </c>
      <c r="S16" s="135">
        <v>0</v>
      </c>
      <c r="T16" s="135">
        <v>0</v>
      </c>
      <c r="U16" s="135">
        <v>0</v>
      </c>
      <c r="V16" s="135">
        <v>0</v>
      </c>
      <c r="W16" s="135">
        <v>0</v>
      </c>
      <c r="X16" s="135">
        <v>0</v>
      </c>
      <c r="Y16" s="135">
        <v>0</v>
      </c>
      <c r="Z16" s="135">
        <v>0</v>
      </c>
      <c r="AA16" s="135">
        <v>0</v>
      </c>
      <c r="AB16" s="135">
        <v>0</v>
      </c>
      <c r="AC16" s="135">
        <v>0</v>
      </c>
      <c r="AD16" s="135">
        <v>0</v>
      </c>
      <c r="AE16" s="135">
        <v>0</v>
      </c>
      <c r="AF16" s="135">
        <v>0</v>
      </c>
      <c r="AG16" s="135">
        <v>0</v>
      </c>
      <c r="AH16" s="135">
        <v>0</v>
      </c>
      <c r="AI16" s="135">
        <v>0</v>
      </c>
      <c r="AJ16" s="135">
        <v>0</v>
      </c>
      <c r="AK16" s="135">
        <v>0</v>
      </c>
      <c r="AL16" s="135">
        <v>0</v>
      </c>
      <c r="AM16" s="135">
        <v>0</v>
      </c>
      <c r="AN16" s="135">
        <v>0</v>
      </c>
      <c r="AO16" s="135">
        <v>0</v>
      </c>
      <c r="AP16" s="135">
        <v>0</v>
      </c>
      <c r="AQ16" s="135">
        <v>0</v>
      </c>
      <c r="AR16" s="135">
        <v>0</v>
      </c>
      <c r="AS16" s="135">
        <v>0</v>
      </c>
      <c r="AT16" s="135">
        <v>0</v>
      </c>
      <c r="AU16" s="135">
        <v>0</v>
      </c>
      <c r="AV16" s="135">
        <v>1973.203</v>
      </c>
      <c r="AW16" s="135">
        <v>2772.2469999999998</v>
      </c>
      <c r="AX16" s="135">
        <v>3124.558</v>
      </c>
      <c r="AY16" s="135">
        <v>3801.788</v>
      </c>
      <c r="AZ16" s="135">
        <v>4497.8189999999995</v>
      </c>
      <c r="BA16" s="135">
        <v>4953.4069999999992</v>
      </c>
      <c r="BB16" s="135">
        <v>5316.1329999999989</v>
      </c>
      <c r="BC16" s="135">
        <v>5659.9930000000004</v>
      </c>
      <c r="BD16" s="135">
        <v>6043.639000000001</v>
      </c>
      <c r="BE16" s="135">
        <v>6580.0587643462241</v>
      </c>
      <c r="BF16" s="135">
        <v>7051.9688886240428</v>
      </c>
      <c r="BG16" s="135">
        <v>7582.0869577400717</v>
      </c>
      <c r="BH16" s="135">
        <v>8079.1630000000005</v>
      </c>
      <c r="BI16" s="135">
        <v>8618.3022954000007</v>
      </c>
      <c r="BJ16" s="135">
        <v>9155.4464638600002</v>
      </c>
      <c r="BK16" s="135">
        <v>9867.029829797455</v>
      </c>
      <c r="BL16" s="135">
        <v>10525.20336705</v>
      </c>
      <c r="BM16" s="135">
        <v>11458.592503259999</v>
      </c>
      <c r="BN16" s="135">
        <v>11876.615118280002</v>
      </c>
      <c r="BO16" s="135">
        <v>12565.735437840005</v>
      </c>
      <c r="BP16" s="135">
        <v>13430.149580209998</v>
      </c>
      <c r="BQ16" s="135">
        <v>13762.514588680802</v>
      </c>
      <c r="BR16" s="135">
        <v>13798.261242919998</v>
      </c>
      <c r="BS16" s="135">
        <v>13233.124968690001</v>
      </c>
      <c r="BT16" s="135">
        <v>11513.612393931196</v>
      </c>
      <c r="BU16" s="135">
        <v>9391.228529477914</v>
      </c>
      <c r="BV16" s="135">
        <v>7727.4360208885346</v>
      </c>
      <c r="BW16" s="135">
        <v>5715.0381875125222</v>
      </c>
      <c r="BX16" s="135">
        <v>5252.4359470062072</v>
      </c>
      <c r="BY16" s="135">
        <v>5266.9546219975318</v>
      </c>
      <c r="BZ16" s="136">
        <v>5360.9399420121144</v>
      </c>
    </row>
    <row r="17" spans="1:78" x14ac:dyDescent="0.2">
      <c r="A17" s="133"/>
      <c r="B17" s="52" t="s">
        <v>139</v>
      </c>
      <c r="C17" s="134" t="s">
        <v>136</v>
      </c>
      <c r="D17" s="135">
        <v>0</v>
      </c>
      <c r="E17" s="135">
        <v>0</v>
      </c>
      <c r="F17" s="135">
        <v>0</v>
      </c>
      <c r="G17" s="135">
        <v>0</v>
      </c>
      <c r="H17" s="135">
        <v>0</v>
      </c>
      <c r="I17" s="135">
        <v>0</v>
      </c>
      <c r="J17" s="135">
        <v>0</v>
      </c>
      <c r="K17" s="135">
        <v>0</v>
      </c>
      <c r="L17" s="135">
        <v>0</v>
      </c>
      <c r="M17" s="135">
        <v>0</v>
      </c>
      <c r="N17" s="135">
        <v>0</v>
      </c>
      <c r="O17" s="135">
        <v>0</v>
      </c>
      <c r="P17" s="135">
        <v>0</v>
      </c>
      <c r="Q17" s="135">
        <v>0</v>
      </c>
      <c r="R17" s="135">
        <v>0</v>
      </c>
      <c r="S17" s="135">
        <v>0</v>
      </c>
      <c r="T17" s="135">
        <v>0</v>
      </c>
      <c r="U17" s="135">
        <v>0</v>
      </c>
      <c r="V17" s="135">
        <v>0</v>
      </c>
      <c r="W17" s="135">
        <v>0</v>
      </c>
      <c r="X17" s="135">
        <v>0</v>
      </c>
      <c r="Y17" s="135">
        <v>0</v>
      </c>
      <c r="Z17" s="135">
        <v>0</v>
      </c>
      <c r="AA17" s="135">
        <v>0</v>
      </c>
      <c r="AB17" s="135">
        <v>0</v>
      </c>
      <c r="AC17" s="135">
        <v>0</v>
      </c>
      <c r="AD17" s="135">
        <v>0</v>
      </c>
      <c r="AE17" s="135">
        <v>0</v>
      </c>
      <c r="AF17" s="135">
        <v>0</v>
      </c>
      <c r="AG17" s="135">
        <v>0</v>
      </c>
      <c r="AH17" s="135">
        <v>0</v>
      </c>
      <c r="AI17" s="135">
        <v>0</v>
      </c>
      <c r="AJ17" s="135">
        <v>0</v>
      </c>
      <c r="AK17" s="135">
        <v>0</v>
      </c>
      <c r="AL17" s="135">
        <v>0</v>
      </c>
      <c r="AM17" s="135">
        <v>0</v>
      </c>
      <c r="AN17" s="135">
        <v>0</v>
      </c>
      <c r="AO17" s="135">
        <v>0</v>
      </c>
      <c r="AP17" s="135">
        <v>0</v>
      </c>
      <c r="AQ17" s="135">
        <v>0</v>
      </c>
      <c r="AR17" s="135">
        <v>0</v>
      </c>
      <c r="AS17" s="135">
        <v>0</v>
      </c>
      <c r="AT17" s="135">
        <v>0</v>
      </c>
      <c r="AU17" s="135">
        <v>0</v>
      </c>
      <c r="AV17" s="135">
        <v>2.8769999999999998</v>
      </c>
      <c r="AW17" s="135">
        <v>7.2039999999999997</v>
      </c>
      <c r="AX17" s="135">
        <v>11.369</v>
      </c>
      <c r="AY17" s="135">
        <v>19.163</v>
      </c>
      <c r="AZ17" s="135">
        <v>34.027000000000001</v>
      </c>
      <c r="BA17" s="135">
        <v>42.026000000000003</v>
      </c>
      <c r="BB17" s="135">
        <v>48.832000000000001</v>
      </c>
      <c r="BC17" s="135">
        <v>39.287999999999997</v>
      </c>
      <c r="BD17" s="135">
        <v>-6.0999999999999999E-2</v>
      </c>
      <c r="BE17" s="135">
        <v>-8.6436562195121955E-2</v>
      </c>
      <c r="BF17" s="135">
        <v>-0.14737339999999999</v>
      </c>
      <c r="BG17" s="135">
        <v>8.5208560000000017E-2</v>
      </c>
      <c r="BH17" s="135">
        <v>-2.9000000000000001E-2</v>
      </c>
      <c r="BI17" s="135">
        <v>0</v>
      </c>
      <c r="BJ17" s="135">
        <v>0</v>
      </c>
      <c r="BK17" s="135">
        <v>0</v>
      </c>
      <c r="BL17" s="135">
        <v>0</v>
      </c>
      <c r="BM17" s="135">
        <v>0</v>
      </c>
      <c r="BN17" s="135">
        <v>0</v>
      </c>
      <c r="BO17" s="135">
        <v>0</v>
      </c>
      <c r="BP17" s="135">
        <v>0</v>
      </c>
      <c r="BQ17" s="135">
        <v>0</v>
      </c>
      <c r="BR17" s="135">
        <v>0</v>
      </c>
      <c r="BS17" s="135">
        <v>0</v>
      </c>
      <c r="BT17" s="135">
        <v>0</v>
      </c>
      <c r="BU17" s="135">
        <v>0</v>
      </c>
      <c r="BV17" s="135">
        <v>0</v>
      </c>
      <c r="BW17" s="135">
        <v>0</v>
      </c>
      <c r="BX17" s="135">
        <v>0</v>
      </c>
      <c r="BY17" s="135">
        <v>0</v>
      </c>
      <c r="BZ17" s="136">
        <v>0</v>
      </c>
    </row>
    <row r="18" spans="1:78" x14ac:dyDescent="0.2">
      <c r="A18" s="133"/>
      <c r="B18" s="52" t="s">
        <v>140</v>
      </c>
      <c r="C18" s="134" t="s">
        <v>136</v>
      </c>
      <c r="D18" s="135">
        <v>0</v>
      </c>
      <c r="E18" s="135">
        <v>0</v>
      </c>
      <c r="F18" s="135">
        <v>0</v>
      </c>
      <c r="G18" s="135">
        <v>0</v>
      </c>
      <c r="H18" s="135">
        <v>0</v>
      </c>
      <c r="I18" s="135">
        <v>0</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c r="Z18" s="135">
        <v>0</v>
      </c>
      <c r="AA18" s="135">
        <v>0</v>
      </c>
      <c r="AB18" s="135">
        <v>0</v>
      </c>
      <c r="AC18" s="135">
        <v>0</v>
      </c>
      <c r="AD18" s="135">
        <v>0</v>
      </c>
      <c r="AE18" s="135">
        <v>0</v>
      </c>
      <c r="AF18" s="135">
        <v>0</v>
      </c>
      <c r="AG18" s="135">
        <v>0</v>
      </c>
      <c r="AH18" s="135">
        <v>0</v>
      </c>
      <c r="AI18" s="135">
        <v>0</v>
      </c>
      <c r="AJ18" s="135">
        <v>0</v>
      </c>
      <c r="AK18" s="135">
        <v>0</v>
      </c>
      <c r="AL18" s="135">
        <v>0</v>
      </c>
      <c r="AM18" s="135">
        <v>0</v>
      </c>
      <c r="AN18" s="135">
        <v>0</v>
      </c>
      <c r="AO18" s="135">
        <v>0</v>
      </c>
      <c r="AP18" s="135">
        <v>0</v>
      </c>
      <c r="AQ18" s="135">
        <v>0</v>
      </c>
      <c r="AR18" s="135">
        <v>0</v>
      </c>
      <c r="AS18" s="135">
        <v>0</v>
      </c>
      <c r="AT18" s="135">
        <v>0</v>
      </c>
      <c r="AU18" s="135">
        <v>0</v>
      </c>
      <c r="AV18" s="135">
        <v>0</v>
      </c>
      <c r="AW18" s="135">
        <v>0</v>
      </c>
      <c r="AX18" s="135">
        <v>0</v>
      </c>
      <c r="AY18" s="135">
        <v>0</v>
      </c>
      <c r="AZ18" s="135">
        <v>0</v>
      </c>
      <c r="BA18" s="135">
        <v>0</v>
      </c>
      <c r="BB18" s="135">
        <v>0</v>
      </c>
      <c r="BC18" s="135">
        <v>0</v>
      </c>
      <c r="BD18" s="135">
        <v>0</v>
      </c>
      <c r="BE18" s="135">
        <v>6.8540000000000001</v>
      </c>
      <c r="BF18" s="135">
        <v>13.107519600000002</v>
      </c>
      <c r="BG18" s="135">
        <v>14.986460219999998</v>
      </c>
      <c r="BH18" s="135">
        <v>16.622024122071426</v>
      </c>
      <c r="BI18" s="135">
        <v>17.693564299999998</v>
      </c>
      <c r="BJ18" s="135">
        <v>19.498030839999998</v>
      </c>
      <c r="BK18" s="135">
        <v>20.507303</v>
      </c>
      <c r="BL18" s="135">
        <v>21.180479929999997</v>
      </c>
      <c r="BM18" s="135">
        <v>21.798681950000002</v>
      </c>
      <c r="BN18" s="135">
        <v>21.362664119999998</v>
      </c>
      <c r="BO18" s="135">
        <v>22.339751259999996</v>
      </c>
      <c r="BP18" s="135">
        <v>56.572572000000001</v>
      </c>
      <c r="BQ18" s="135">
        <v>176.393889</v>
      </c>
      <c r="BR18" s="135">
        <v>199.78361200000001</v>
      </c>
      <c r="BS18" s="135">
        <v>163.36812400000002</v>
      </c>
      <c r="BT18" s="135">
        <v>183.73239999999998</v>
      </c>
      <c r="BU18" s="135">
        <v>166.5</v>
      </c>
      <c r="BV18" s="135">
        <v>153</v>
      </c>
      <c r="BW18" s="135">
        <v>139.5</v>
      </c>
      <c r="BX18" s="135">
        <v>126</v>
      </c>
      <c r="BY18" s="135">
        <v>126</v>
      </c>
      <c r="BZ18" s="136">
        <v>126</v>
      </c>
    </row>
    <row r="19" spans="1:78" x14ac:dyDescent="0.2">
      <c r="A19" s="133"/>
      <c r="B19" s="52" t="s">
        <v>141</v>
      </c>
      <c r="C19" s="134" t="s">
        <v>136</v>
      </c>
      <c r="D19" s="135">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c r="AA19" s="135">
        <v>0</v>
      </c>
      <c r="AB19" s="135">
        <v>0</v>
      </c>
      <c r="AC19" s="135">
        <v>0</v>
      </c>
      <c r="AD19" s="135">
        <v>0</v>
      </c>
      <c r="AE19" s="135">
        <v>0</v>
      </c>
      <c r="AF19" s="135">
        <v>0</v>
      </c>
      <c r="AG19" s="135">
        <v>0</v>
      </c>
      <c r="AH19" s="135">
        <v>0</v>
      </c>
      <c r="AI19" s="135">
        <v>0</v>
      </c>
      <c r="AJ19" s="135">
        <v>0</v>
      </c>
      <c r="AK19" s="135">
        <v>0</v>
      </c>
      <c r="AL19" s="135">
        <v>0</v>
      </c>
      <c r="AM19" s="135">
        <v>0</v>
      </c>
      <c r="AN19" s="135">
        <v>0</v>
      </c>
      <c r="AO19" s="135">
        <v>0</v>
      </c>
      <c r="AP19" s="135">
        <v>0</v>
      </c>
      <c r="AQ19" s="135">
        <v>0</v>
      </c>
      <c r="AR19" s="135">
        <v>0</v>
      </c>
      <c r="AS19" s="135">
        <v>0</v>
      </c>
      <c r="AT19" s="135">
        <v>0</v>
      </c>
      <c r="AU19" s="135">
        <v>0</v>
      </c>
      <c r="AV19" s="135">
        <v>0</v>
      </c>
      <c r="AW19" s="135">
        <v>0</v>
      </c>
      <c r="AX19" s="135">
        <v>0</v>
      </c>
      <c r="AY19" s="135">
        <v>0</v>
      </c>
      <c r="AZ19" s="135">
        <v>3.1930000000000001</v>
      </c>
      <c r="BA19" s="135">
        <v>23.582999999999998</v>
      </c>
      <c r="BB19" s="135">
        <v>32.392000000000003</v>
      </c>
      <c r="BC19" s="135">
        <v>27.45</v>
      </c>
      <c r="BD19" s="135">
        <v>4.1689999999999996</v>
      </c>
      <c r="BE19" s="135">
        <v>6.0000000000000001E-3</v>
      </c>
      <c r="BF19" s="135">
        <v>4.2999999999999997E-2</v>
      </c>
      <c r="BG19" s="135">
        <v>0</v>
      </c>
      <c r="BH19" s="135">
        <v>0</v>
      </c>
      <c r="BI19" s="135">
        <v>0</v>
      </c>
      <c r="BJ19" s="135">
        <v>0</v>
      </c>
      <c r="BK19" s="135">
        <v>0</v>
      </c>
      <c r="BL19" s="135">
        <v>0</v>
      </c>
      <c r="BM19" s="135">
        <v>0</v>
      </c>
      <c r="BN19" s="135">
        <v>0</v>
      </c>
      <c r="BO19" s="135">
        <v>0</v>
      </c>
      <c r="BP19" s="135">
        <v>0</v>
      </c>
      <c r="BQ19" s="135">
        <v>0</v>
      </c>
      <c r="BR19" s="135">
        <v>0</v>
      </c>
      <c r="BS19" s="135">
        <v>0</v>
      </c>
      <c r="BT19" s="135">
        <v>0</v>
      </c>
      <c r="BU19" s="135">
        <v>0</v>
      </c>
      <c r="BV19" s="135">
        <v>0</v>
      </c>
      <c r="BW19" s="135">
        <v>0</v>
      </c>
      <c r="BX19" s="135">
        <v>0</v>
      </c>
      <c r="BY19" s="135">
        <v>0</v>
      </c>
      <c r="BZ19" s="136">
        <v>0</v>
      </c>
    </row>
    <row r="20" spans="1:78" ht="26.65" customHeight="1" x14ac:dyDescent="0.2">
      <c r="A20" s="133"/>
      <c r="B20" s="52" t="s">
        <v>142</v>
      </c>
      <c r="C20" s="139"/>
      <c r="D20" s="135">
        <f t="shared" ref="D20:BO20" si="2">SUM(D$21:D$22)</f>
        <v>0</v>
      </c>
      <c r="E20" s="135">
        <f t="shared" si="2"/>
        <v>0</v>
      </c>
      <c r="F20" s="135">
        <f t="shared" si="2"/>
        <v>0</v>
      </c>
      <c r="G20" s="135">
        <f t="shared" si="2"/>
        <v>0</v>
      </c>
      <c r="H20" s="135">
        <f t="shared" si="2"/>
        <v>0</v>
      </c>
      <c r="I20" s="135">
        <f t="shared" si="2"/>
        <v>0</v>
      </c>
      <c r="J20" s="135">
        <f t="shared" si="2"/>
        <v>0</v>
      </c>
      <c r="K20" s="135">
        <f t="shared" si="2"/>
        <v>0</v>
      </c>
      <c r="L20" s="135">
        <f t="shared" si="2"/>
        <v>0</v>
      </c>
      <c r="M20" s="135">
        <f t="shared" si="2"/>
        <v>0</v>
      </c>
      <c r="N20" s="135">
        <f t="shared" si="2"/>
        <v>0</v>
      </c>
      <c r="O20" s="135">
        <f t="shared" si="2"/>
        <v>0</v>
      </c>
      <c r="P20" s="135">
        <f t="shared" si="2"/>
        <v>0</v>
      </c>
      <c r="Q20" s="135">
        <f t="shared" si="2"/>
        <v>0</v>
      </c>
      <c r="R20" s="135">
        <f t="shared" si="2"/>
        <v>0</v>
      </c>
      <c r="S20" s="135">
        <f t="shared" si="2"/>
        <v>0</v>
      </c>
      <c r="T20" s="135">
        <f t="shared" si="2"/>
        <v>0</v>
      </c>
      <c r="U20" s="135">
        <f t="shared" si="2"/>
        <v>0</v>
      </c>
      <c r="V20" s="135">
        <f t="shared" si="2"/>
        <v>0</v>
      </c>
      <c r="W20" s="135">
        <f t="shared" si="2"/>
        <v>0</v>
      </c>
      <c r="X20" s="135">
        <f t="shared" si="2"/>
        <v>0</v>
      </c>
      <c r="Y20" s="135">
        <f t="shared" si="2"/>
        <v>0</v>
      </c>
      <c r="Z20" s="135">
        <f t="shared" si="2"/>
        <v>0</v>
      </c>
      <c r="AA20" s="135">
        <f t="shared" si="2"/>
        <v>0</v>
      </c>
      <c r="AB20" s="135">
        <f t="shared" si="2"/>
        <v>0</v>
      </c>
      <c r="AC20" s="135">
        <f t="shared" si="2"/>
        <v>0</v>
      </c>
      <c r="AD20" s="135">
        <f t="shared" si="2"/>
        <v>0</v>
      </c>
      <c r="AE20" s="135">
        <f t="shared" si="2"/>
        <v>0</v>
      </c>
      <c r="AF20" s="135">
        <f t="shared" si="2"/>
        <v>0</v>
      </c>
      <c r="AG20" s="135">
        <f t="shared" si="2"/>
        <v>0</v>
      </c>
      <c r="AH20" s="135">
        <f t="shared" si="2"/>
        <v>0</v>
      </c>
      <c r="AI20" s="135">
        <f t="shared" si="2"/>
        <v>0</v>
      </c>
      <c r="AJ20" s="135">
        <f t="shared" si="2"/>
        <v>0</v>
      </c>
      <c r="AK20" s="135">
        <f t="shared" si="2"/>
        <v>0</v>
      </c>
      <c r="AL20" s="135">
        <f t="shared" si="2"/>
        <v>0</v>
      </c>
      <c r="AM20" s="135">
        <f t="shared" si="2"/>
        <v>0</v>
      </c>
      <c r="AN20" s="135">
        <f t="shared" si="2"/>
        <v>0</v>
      </c>
      <c r="AO20" s="135">
        <f t="shared" si="2"/>
        <v>0</v>
      </c>
      <c r="AP20" s="135">
        <f t="shared" si="2"/>
        <v>0</v>
      </c>
      <c r="AQ20" s="135">
        <f t="shared" si="2"/>
        <v>0</v>
      </c>
      <c r="AR20" s="135">
        <f t="shared" si="2"/>
        <v>0</v>
      </c>
      <c r="AS20" s="135">
        <f t="shared" si="2"/>
        <v>0</v>
      </c>
      <c r="AT20" s="135">
        <f t="shared" si="2"/>
        <v>0</v>
      </c>
      <c r="AU20" s="135">
        <f t="shared" si="2"/>
        <v>0</v>
      </c>
      <c r="AV20" s="135">
        <f t="shared" si="2"/>
        <v>0</v>
      </c>
      <c r="AW20" s="135">
        <f t="shared" si="2"/>
        <v>0</v>
      </c>
      <c r="AX20" s="135">
        <f t="shared" si="2"/>
        <v>0</v>
      </c>
      <c r="AY20" s="135">
        <f t="shared" si="2"/>
        <v>0</v>
      </c>
      <c r="AZ20" s="135">
        <f t="shared" si="2"/>
        <v>0</v>
      </c>
      <c r="BA20" s="135">
        <f t="shared" si="2"/>
        <v>0</v>
      </c>
      <c r="BB20" s="135">
        <f t="shared" si="2"/>
        <v>0</v>
      </c>
      <c r="BC20" s="135">
        <f t="shared" si="2"/>
        <v>0</v>
      </c>
      <c r="BD20" s="135">
        <f t="shared" si="2"/>
        <v>0</v>
      </c>
      <c r="BE20" s="135">
        <f t="shared" si="2"/>
        <v>0</v>
      </c>
      <c r="BF20" s="135">
        <f t="shared" si="2"/>
        <v>0</v>
      </c>
      <c r="BG20" s="135">
        <f t="shared" si="2"/>
        <v>0</v>
      </c>
      <c r="BH20" s="135">
        <f t="shared" si="2"/>
        <v>0</v>
      </c>
      <c r="BI20" s="135">
        <f t="shared" si="2"/>
        <v>0</v>
      </c>
      <c r="BJ20" s="135">
        <f t="shared" si="2"/>
        <v>0</v>
      </c>
      <c r="BK20" s="135">
        <f t="shared" si="2"/>
        <v>0</v>
      </c>
      <c r="BL20" s="135">
        <f t="shared" si="2"/>
        <v>127.18792895</v>
      </c>
      <c r="BM20" s="135">
        <f t="shared" si="2"/>
        <v>1267.3993002300001</v>
      </c>
      <c r="BN20" s="135">
        <f t="shared" si="2"/>
        <v>2231.7483619</v>
      </c>
      <c r="BO20" s="135">
        <f t="shared" si="2"/>
        <v>3554.1022156099998</v>
      </c>
      <c r="BP20" s="135">
        <f t="shared" ref="BP20:BZ20" si="3">SUM(BP$21:BP$22)</f>
        <v>6779.6544881600003</v>
      </c>
      <c r="BQ20" s="135">
        <f t="shared" si="3"/>
        <v>10436.707839979998</v>
      </c>
      <c r="BR20" s="135">
        <f t="shared" si="3"/>
        <v>12827.382151170001</v>
      </c>
      <c r="BS20" s="135">
        <f t="shared" si="3"/>
        <v>14271.548569180002</v>
      </c>
      <c r="BT20" s="135">
        <f t="shared" si="3"/>
        <v>14830.444816650004</v>
      </c>
      <c r="BU20" s="135">
        <f t="shared" si="3"/>
        <v>14934.012272558612</v>
      </c>
      <c r="BV20" s="135">
        <f t="shared" si="3"/>
        <v>16023.881752678997</v>
      </c>
      <c r="BW20" s="135">
        <f t="shared" si="3"/>
        <v>15781.261061214958</v>
      </c>
      <c r="BX20" s="135">
        <f t="shared" si="3"/>
        <v>16080.229278315692</v>
      </c>
      <c r="BY20" s="135">
        <f t="shared" si="3"/>
        <v>16373.623900374467</v>
      </c>
      <c r="BZ20" s="136">
        <f t="shared" si="3"/>
        <v>16730.500577137675</v>
      </c>
    </row>
    <row r="21" spans="1:78" x14ac:dyDescent="0.2">
      <c r="A21" s="133"/>
      <c r="B21" s="62" t="s">
        <v>133</v>
      </c>
      <c r="C21" s="134" t="s">
        <v>129</v>
      </c>
      <c r="D21" s="135">
        <v>0</v>
      </c>
      <c r="E21" s="135">
        <v>0</v>
      </c>
      <c r="F21" s="135">
        <v>0</v>
      </c>
      <c r="G21" s="135">
        <v>0</v>
      </c>
      <c r="H21" s="135">
        <v>0</v>
      </c>
      <c r="I21" s="135">
        <v>0</v>
      </c>
      <c r="J21" s="135">
        <v>0</v>
      </c>
      <c r="K21" s="135">
        <v>0</v>
      </c>
      <c r="L21" s="135">
        <v>0</v>
      </c>
      <c r="M21" s="135">
        <v>0</v>
      </c>
      <c r="N21" s="135">
        <v>0</v>
      </c>
      <c r="O21" s="135">
        <v>0</v>
      </c>
      <c r="P21" s="135">
        <v>0</v>
      </c>
      <c r="Q21" s="135">
        <v>0</v>
      </c>
      <c r="R21" s="135">
        <v>0</v>
      </c>
      <c r="S21" s="135">
        <v>0</v>
      </c>
      <c r="T21" s="135">
        <v>0</v>
      </c>
      <c r="U21" s="135">
        <v>0</v>
      </c>
      <c r="V21" s="135">
        <v>0</v>
      </c>
      <c r="W21" s="135">
        <v>0</v>
      </c>
      <c r="X21" s="135">
        <v>0</v>
      </c>
      <c r="Y21" s="135">
        <v>0</v>
      </c>
      <c r="Z21" s="135">
        <v>0</v>
      </c>
      <c r="AA21" s="135">
        <v>0</v>
      </c>
      <c r="AB21" s="135">
        <v>0</v>
      </c>
      <c r="AC21" s="135">
        <v>0</v>
      </c>
      <c r="AD21" s="135">
        <v>0</v>
      </c>
      <c r="AE21" s="135">
        <v>0</v>
      </c>
      <c r="AF21" s="135">
        <v>0</v>
      </c>
      <c r="AG21" s="135">
        <v>0</v>
      </c>
      <c r="AH21" s="135">
        <v>0</v>
      </c>
      <c r="AI21" s="135">
        <v>0</v>
      </c>
      <c r="AJ21" s="135">
        <v>0</v>
      </c>
      <c r="AK21" s="135">
        <v>0</v>
      </c>
      <c r="AL21" s="135">
        <v>0</v>
      </c>
      <c r="AM21" s="135">
        <v>0</v>
      </c>
      <c r="AN21" s="135">
        <v>0</v>
      </c>
      <c r="AO21" s="135">
        <v>0</v>
      </c>
      <c r="AP21" s="135">
        <v>0</v>
      </c>
      <c r="AQ21" s="135">
        <v>0</v>
      </c>
      <c r="AR21" s="135">
        <v>0</v>
      </c>
      <c r="AS21" s="135">
        <v>0</v>
      </c>
      <c r="AT21" s="135">
        <v>0</v>
      </c>
      <c r="AU21" s="135">
        <v>0</v>
      </c>
      <c r="AV21" s="135">
        <v>0</v>
      </c>
      <c r="AW21" s="135">
        <v>0</v>
      </c>
      <c r="AX21" s="135">
        <v>0</v>
      </c>
      <c r="AY21" s="135">
        <v>0</v>
      </c>
      <c r="AZ21" s="135">
        <v>0</v>
      </c>
      <c r="BA21" s="135">
        <v>0</v>
      </c>
      <c r="BB21" s="135">
        <v>0</v>
      </c>
      <c r="BC21" s="135">
        <v>0</v>
      </c>
      <c r="BD21" s="135">
        <v>0</v>
      </c>
      <c r="BE21" s="135">
        <v>0</v>
      </c>
      <c r="BF21" s="135">
        <v>0</v>
      </c>
      <c r="BG21" s="135">
        <v>0</v>
      </c>
      <c r="BH21" s="135">
        <v>0</v>
      </c>
      <c r="BI21" s="135">
        <v>0</v>
      </c>
      <c r="BJ21" s="135">
        <v>0</v>
      </c>
      <c r="BK21" s="135">
        <v>0</v>
      </c>
      <c r="BL21" s="135">
        <v>64.379764080000001</v>
      </c>
      <c r="BM21" s="135">
        <v>580.96194385999991</v>
      </c>
      <c r="BN21" s="135">
        <v>954.84283312000014</v>
      </c>
      <c r="BO21" s="135">
        <v>1398.5169151799998</v>
      </c>
      <c r="BP21" s="135">
        <v>2304.75857546</v>
      </c>
      <c r="BQ21" s="135">
        <v>3538.8798924699986</v>
      </c>
      <c r="BR21" s="135">
        <v>4100.9191948399994</v>
      </c>
      <c r="BS21" s="135">
        <v>4456.6648349100024</v>
      </c>
      <c r="BT21" s="135">
        <v>4687.0089817599992</v>
      </c>
      <c r="BU21" s="135">
        <v>4727.9203991670402</v>
      </c>
      <c r="BV21" s="135">
        <v>4608.0030211704652</v>
      </c>
      <c r="BW21" s="135">
        <v>4559.7255593778718</v>
      </c>
      <c r="BX21" s="135">
        <v>4559.8395917792868</v>
      </c>
      <c r="BY21" s="135">
        <v>4548.941938937015</v>
      </c>
      <c r="BZ21" s="136">
        <v>4544.9030972876599</v>
      </c>
    </row>
    <row r="22" spans="1:78" x14ac:dyDescent="0.2">
      <c r="A22" s="133"/>
      <c r="B22" s="62" t="s">
        <v>143</v>
      </c>
      <c r="C22" s="134" t="s">
        <v>136</v>
      </c>
      <c r="D22" s="135">
        <v>0</v>
      </c>
      <c r="E22" s="135">
        <v>0</v>
      </c>
      <c r="F22" s="135">
        <v>0</v>
      </c>
      <c r="G22" s="135">
        <v>0</v>
      </c>
      <c r="H22" s="135">
        <v>0</v>
      </c>
      <c r="I22" s="135">
        <v>0</v>
      </c>
      <c r="J22" s="135">
        <v>0</v>
      </c>
      <c r="K22" s="135">
        <v>0</v>
      </c>
      <c r="L22" s="135">
        <v>0</v>
      </c>
      <c r="M22" s="135">
        <v>0</v>
      </c>
      <c r="N22" s="135">
        <v>0</v>
      </c>
      <c r="O22" s="135">
        <v>0</v>
      </c>
      <c r="P22" s="135">
        <v>0</v>
      </c>
      <c r="Q22" s="135">
        <v>0</v>
      </c>
      <c r="R22" s="135">
        <v>0</v>
      </c>
      <c r="S22" s="135">
        <v>0</v>
      </c>
      <c r="T22" s="135">
        <v>0</v>
      </c>
      <c r="U22" s="135">
        <v>0</v>
      </c>
      <c r="V22" s="135">
        <v>0</v>
      </c>
      <c r="W22" s="135">
        <v>0</v>
      </c>
      <c r="X22" s="135">
        <v>0</v>
      </c>
      <c r="Y22" s="135">
        <v>0</v>
      </c>
      <c r="Z22" s="135">
        <v>0</v>
      </c>
      <c r="AA22" s="135">
        <v>0</v>
      </c>
      <c r="AB22" s="135">
        <v>0</v>
      </c>
      <c r="AC22" s="135">
        <v>0</v>
      </c>
      <c r="AD22" s="135">
        <v>0</v>
      </c>
      <c r="AE22" s="135">
        <v>0</v>
      </c>
      <c r="AF22" s="135">
        <v>0</v>
      </c>
      <c r="AG22" s="135">
        <v>0</v>
      </c>
      <c r="AH22" s="135">
        <v>0</v>
      </c>
      <c r="AI22" s="135">
        <v>0</v>
      </c>
      <c r="AJ22" s="135">
        <v>0</v>
      </c>
      <c r="AK22" s="135">
        <v>0</v>
      </c>
      <c r="AL22" s="135">
        <v>0</v>
      </c>
      <c r="AM22" s="135">
        <v>0</v>
      </c>
      <c r="AN22" s="135">
        <v>0</v>
      </c>
      <c r="AO22" s="135">
        <v>0</v>
      </c>
      <c r="AP22" s="135">
        <v>0</v>
      </c>
      <c r="AQ22" s="135">
        <v>0</v>
      </c>
      <c r="AR22" s="135">
        <v>0</v>
      </c>
      <c r="AS22" s="135">
        <v>0</v>
      </c>
      <c r="AT22" s="135">
        <v>0</v>
      </c>
      <c r="AU22" s="135">
        <v>0</v>
      </c>
      <c r="AV22" s="135">
        <v>0</v>
      </c>
      <c r="AW22" s="135">
        <v>0</v>
      </c>
      <c r="AX22" s="135">
        <v>0</v>
      </c>
      <c r="AY22" s="135">
        <v>0</v>
      </c>
      <c r="AZ22" s="135">
        <v>0</v>
      </c>
      <c r="BA22" s="135">
        <v>0</v>
      </c>
      <c r="BB22" s="135">
        <v>0</v>
      </c>
      <c r="BC22" s="135">
        <v>0</v>
      </c>
      <c r="BD22" s="135">
        <v>0</v>
      </c>
      <c r="BE22" s="135">
        <v>0</v>
      </c>
      <c r="BF22" s="135">
        <v>0</v>
      </c>
      <c r="BG22" s="135">
        <v>0</v>
      </c>
      <c r="BH22" s="135">
        <v>0</v>
      </c>
      <c r="BI22" s="135">
        <v>0</v>
      </c>
      <c r="BJ22" s="135">
        <v>0</v>
      </c>
      <c r="BK22" s="135">
        <v>0</v>
      </c>
      <c r="BL22" s="135">
        <v>62.808164869999999</v>
      </c>
      <c r="BM22" s="135">
        <v>686.4373563700002</v>
      </c>
      <c r="BN22" s="135">
        <v>1276.9055287799997</v>
      </c>
      <c r="BO22" s="135">
        <v>2155.5853004300002</v>
      </c>
      <c r="BP22" s="135">
        <v>4474.8959127000007</v>
      </c>
      <c r="BQ22" s="135">
        <v>6897.8279475099998</v>
      </c>
      <c r="BR22" s="135">
        <v>8726.4629563300005</v>
      </c>
      <c r="BS22" s="135">
        <v>9814.883734269999</v>
      </c>
      <c r="BT22" s="135">
        <v>10143.435834890004</v>
      </c>
      <c r="BU22" s="135">
        <v>10206.091873391571</v>
      </c>
      <c r="BV22" s="135">
        <v>11415.878731508532</v>
      </c>
      <c r="BW22" s="135">
        <v>11221.535501837086</v>
      </c>
      <c r="BX22" s="135">
        <v>11520.389686536406</v>
      </c>
      <c r="BY22" s="135">
        <v>11824.681961437451</v>
      </c>
      <c r="BZ22" s="136">
        <v>12185.597479850014</v>
      </c>
    </row>
    <row r="23" spans="1:78" x14ac:dyDescent="0.2">
      <c r="A23" s="133"/>
      <c r="B23" s="52" t="s">
        <v>144</v>
      </c>
      <c r="C23" s="134" t="s">
        <v>136</v>
      </c>
      <c r="D23" s="135">
        <v>0</v>
      </c>
      <c r="E23" s="135">
        <v>0</v>
      </c>
      <c r="F23" s="135">
        <v>0</v>
      </c>
      <c r="G23" s="135">
        <v>0</v>
      </c>
      <c r="H23" s="135">
        <v>0</v>
      </c>
      <c r="I23" s="135">
        <v>0</v>
      </c>
      <c r="J23" s="135">
        <v>0</v>
      </c>
      <c r="K23" s="135">
        <v>0</v>
      </c>
      <c r="L23" s="135">
        <v>0</v>
      </c>
      <c r="M23" s="135">
        <v>0</v>
      </c>
      <c r="N23" s="135">
        <v>0</v>
      </c>
      <c r="O23" s="135">
        <v>0</v>
      </c>
      <c r="P23" s="135">
        <v>0</v>
      </c>
      <c r="Q23" s="135">
        <v>0</v>
      </c>
      <c r="R23" s="135">
        <v>0</v>
      </c>
      <c r="S23" s="135">
        <v>0</v>
      </c>
      <c r="T23" s="135">
        <v>0</v>
      </c>
      <c r="U23" s="135">
        <v>0</v>
      </c>
      <c r="V23" s="135">
        <v>0</v>
      </c>
      <c r="W23" s="135">
        <v>0</v>
      </c>
      <c r="X23" s="135">
        <v>0</v>
      </c>
      <c r="Y23" s="135">
        <v>0</v>
      </c>
      <c r="Z23" s="135">
        <v>0</v>
      </c>
      <c r="AA23" s="135">
        <v>3.7</v>
      </c>
      <c r="AB23" s="135">
        <v>9.8000000000000007</v>
      </c>
      <c r="AC23" s="135">
        <v>12.6</v>
      </c>
      <c r="AD23" s="135">
        <v>11.8</v>
      </c>
      <c r="AE23" s="135">
        <v>11.9</v>
      </c>
      <c r="AF23" s="135">
        <v>17.600000000000001</v>
      </c>
      <c r="AG23" s="135">
        <v>25.3</v>
      </c>
      <c r="AH23" s="135">
        <v>24</v>
      </c>
      <c r="AI23" s="135">
        <v>27</v>
      </c>
      <c r="AJ23" s="135">
        <v>42</v>
      </c>
      <c r="AK23" s="135">
        <v>66</v>
      </c>
      <c r="AL23" s="135">
        <v>94</v>
      </c>
      <c r="AM23" s="135">
        <v>123</v>
      </c>
      <c r="AN23" s="135">
        <v>126</v>
      </c>
      <c r="AO23" s="135">
        <v>130</v>
      </c>
      <c r="AP23" s="135">
        <v>161</v>
      </c>
      <c r="AQ23" s="135">
        <v>179.708</v>
      </c>
      <c r="AR23" s="135">
        <v>394.245</v>
      </c>
      <c r="AS23" s="135">
        <v>425.16500000000002</v>
      </c>
      <c r="AT23" s="135">
        <v>494.35300000000001</v>
      </c>
      <c r="AU23" s="135">
        <v>626.245</v>
      </c>
      <c r="AV23" s="135">
        <v>928.67899999999997</v>
      </c>
      <c r="AW23" s="135">
        <v>1207.7750000000001</v>
      </c>
      <c r="AX23" s="135">
        <v>1440.797</v>
      </c>
      <c r="AY23" s="135">
        <v>1739.5630000000001</v>
      </c>
      <c r="AZ23" s="135">
        <v>2083.6799999999998</v>
      </c>
      <c r="BA23" s="135">
        <v>2326.3319999999999</v>
      </c>
      <c r="BB23" s="135">
        <v>2428.9789999999998</v>
      </c>
      <c r="BC23" s="135">
        <v>1895.7190000000001</v>
      </c>
      <c r="BD23" s="135">
        <v>1.71</v>
      </c>
      <c r="BE23" s="135">
        <v>-0.81900222</v>
      </c>
      <c r="BF23" s="135">
        <v>-0.73990369000000011</v>
      </c>
      <c r="BG23" s="135">
        <v>8.5208560000000017E-2</v>
      </c>
      <c r="BH23" s="135">
        <v>-2.9000000000000001E-2</v>
      </c>
      <c r="BI23" s="135">
        <v>0</v>
      </c>
      <c r="BJ23" s="135"/>
      <c r="BK23" s="135"/>
      <c r="BL23" s="135"/>
      <c r="BM23" s="135"/>
      <c r="BN23" s="135"/>
      <c r="BO23" s="135"/>
      <c r="BP23" s="135"/>
      <c r="BQ23" s="135"/>
      <c r="BR23" s="135"/>
      <c r="BS23" s="135"/>
      <c r="BT23" s="135"/>
      <c r="BU23" s="135"/>
      <c r="BV23" s="135"/>
      <c r="BW23" s="135"/>
      <c r="BX23" s="135"/>
      <c r="BY23" s="135"/>
      <c r="BZ23" s="136"/>
    </row>
    <row r="24" spans="1:78" x14ac:dyDescent="0.2">
      <c r="A24" s="133"/>
      <c r="B24" s="52" t="s">
        <v>145</v>
      </c>
      <c r="C24" s="134" t="s">
        <v>126</v>
      </c>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v>3</v>
      </c>
      <c r="BJ24" s="135">
        <v>7</v>
      </c>
      <c r="BK24" s="135">
        <v>13.497025149999999</v>
      </c>
      <c r="BL24" s="135">
        <v>38.534542930000001</v>
      </c>
      <c r="BM24" s="135">
        <v>34.154483699999993</v>
      </c>
      <c r="BN24" s="135">
        <v>45.768576209999999</v>
      </c>
      <c r="BO24" s="135">
        <v>74.136923039999985</v>
      </c>
      <c r="BP24" s="135">
        <v>110.91288990999999</v>
      </c>
      <c r="BQ24" s="135">
        <v>159.75237205000002</v>
      </c>
      <c r="BR24" s="135">
        <v>187.89459571</v>
      </c>
      <c r="BS24" s="135">
        <v>208.81836001000002</v>
      </c>
      <c r="BT24" s="135">
        <v>194.73461820000003</v>
      </c>
      <c r="BU24" s="135">
        <v>206.61368414188314</v>
      </c>
      <c r="BV24" s="135">
        <v>212.33071394337841</v>
      </c>
      <c r="BW24" s="135">
        <v>220.98169187739893</v>
      </c>
      <c r="BX24" s="135">
        <v>228.72163413275345</v>
      </c>
      <c r="BY24" s="135">
        <v>238.72418991401</v>
      </c>
      <c r="BZ24" s="136">
        <v>246.07547626676543</v>
      </c>
    </row>
    <row r="25" spans="1:78" ht="26.65" customHeight="1" x14ac:dyDescent="0.2">
      <c r="A25" s="141"/>
      <c r="B25" s="52" t="s">
        <v>146</v>
      </c>
      <c r="C25" s="134" t="s">
        <v>136</v>
      </c>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v>14.981999999999999</v>
      </c>
      <c r="AR25" s="135">
        <v>19.041</v>
      </c>
      <c r="AS25" s="135">
        <v>23.1</v>
      </c>
      <c r="AT25" s="135">
        <v>29</v>
      </c>
      <c r="AU25" s="135">
        <v>37.561</v>
      </c>
      <c r="AV25" s="135">
        <v>46.265999999999998</v>
      </c>
      <c r="AW25" s="135">
        <v>59.125</v>
      </c>
      <c r="AX25" s="135">
        <v>60.497999999999998</v>
      </c>
      <c r="AY25" s="135">
        <v>46.542999999999999</v>
      </c>
      <c r="AZ25" s="135">
        <v>41.273000000000003</v>
      </c>
      <c r="BA25" s="135">
        <v>36.790999999999997</v>
      </c>
      <c r="BB25" s="135">
        <v>37.914999999999999</v>
      </c>
      <c r="BC25" s="135">
        <v>37.4</v>
      </c>
      <c r="BD25" s="135">
        <v>34.851999999999997</v>
      </c>
      <c r="BE25" s="135">
        <v>38</v>
      </c>
      <c r="BF25" s="135">
        <v>40.408999999999999</v>
      </c>
      <c r="BG25" s="135">
        <v>46.344000000000001</v>
      </c>
      <c r="BH25" s="135">
        <v>46.491</v>
      </c>
      <c r="BI25" s="135">
        <v>44.334000000000003</v>
      </c>
      <c r="BJ25" s="135">
        <v>46.637999999999998</v>
      </c>
      <c r="BK25" s="135">
        <v>46.658999999999999</v>
      </c>
      <c r="BL25" s="135">
        <v>50.039000000000001</v>
      </c>
      <c r="BM25" s="135">
        <v>47.561</v>
      </c>
      <c r="BN25" s="135">
        <v>44.601999999999997</v>
      </c>
      <c r="BO25" s="135">
        <v>46.558457389804701</v>
      </c>
      <c r="BP25" s="135">
        <v>43.945999999999998</v>
      </c>
      <c r="BQ25" s="135">
        <v>44.098999999999997</v>
      </c>
      <c r="BR25" s="135">
        <v>44.164999999999999</v>
      </c>
      <c r="BS25" s="135">
        <v>39.841999999999999</v>
      </c>
      <c r="BT25" s="135">
        <v>38.341528220000001</v>
      </c>
      <c r="BU25" s="135">
        <v>36.965647851564817</v>
      </c>
      <c r="BV25" s="135">
        <v>39.191225960746756</v>
      </c>
      <c r="BW25" s="135">
        <v>43.075456949247865</v>
      </c>
      <c r="BX25" s="135">
        <v>47.368843989344796</v>
      </c>
      <c r="BY25" s="135">
        <v>51.185091969636517</v>
      </c>
      <c r="BZ25" s="136">
        <v>52.668751575710019</v>
      </c>
    </row>
    <row r="26" spans="1:78" x14ac:dyDescent="0.2">
      <c r="A26" s="133"/>
      <c r="B26" s="52" t="s">
        <v>147</v>
      </c>
      <c r="C26" s="134" t="s">
        <v>129</v>
      </c>
      <c r="D26" s="135">
        <v>0</v>
      </c>
      <c r="E26" s="135">
        <v>0</v>
      </c>
      <c r="F26" s="135">
        <v>0</v>
      </c>
      <c r="G26" s="135">
        <v>0</v>
      </c>
      <c r="H26" s="135">
        <v>0</v>
      </c>
      <c r="I26" s="135">
        <v>0</v>
      </c>
      <c r="J26" s="135">
        <v>0</v>
      </c>
      <c r="K26" s="135">
        <v>0</v>
      </c>
      <c r="L26" s="135">
        <v>0</v>
      </c>
      <c r="M26" s="135">
        <v>0</v>
      </c>
      <c r="N26" s="135">
        <v>0</v>
      </c>
      <c r="O26" s="135">
        <v>0</v>
      </c>
      <c r="P26" s="135">
        <v>0</v>
      </c>
      <c r="Q26" s="135">
        <v>0</v>
      </c>
      <c r="R26" s="135">
        <v>0</v>
      </c>
      <c r="S26" s="135">
        <v>0</v>
      </c>
      <c r="T26" s="135">
        <v>0</v>
      </c>
      <c r="U26" s="135">
        <v>0</v>
      </c>
      <c r="V26" s="135">
        <v>0</v>
      </c>
      <c r="W26" s="135">
        <v>0</v>
      </c>
      <c r="X26" s="135">
        <v>0</v>
      </c>
      <c r="Y26" s="135">
        <v>0</v>
      </c>
      <c r="Z26" s="135">
        <v>0.7</v>
      </c>
      <c r="AA26" s="135">
        <v>0.8</v>
      </c>
      <c r="AB26" s="135">
        <v>0.9</v>
      </c>
      <c r="AC26" s="135">
        <v>1.1000000000000001</v>
      </c>
      <c r="AD26" s="135">
        <v>1.5</v>
      </c>
      <c r="AE26" s="135">
        <v>2</v>
      </c>
      <c r="AF26" s="135">
        <v>2.2000000000000002</v>
      </c>
      <c r="AG26" s="135">
        <v>2.1</v>
      </c>
      <c r="AH26" s="135">
        <v>2</v>
      </c>
      <c r="AI26" s="135">
        <v>2</v>
      </c>
      <c r="AJ26" s="135">
        <v>2</v>
      </c>
      <c r="AK26" s="135">
        <v>2</v>
      </c>
      <c r="AL26" s="135">
        <v>2</v>
      </c>
      <c r="AM26" s="135">
        <v>2</v>
      </c>
      <c r="AN26" s="135">
        <v>2</v>
      </c>
      <c r="AO26" s="135">
        <v>1</v>
      </c>
      <c r="AP26" s="135">
        <v>2</v>
      </c>
      <c r="AQ26" s="135">
        <v>1.4339999999999999</v>
      </c>
      <c r="AR26" s="135">
        <v>1.3520000000000001</v>
      </c>
      <c r="AS26" s="135">
        <v>1.355</v>
      </c>
      <c r="AT26" s="135">
        <v>1.5509999999999999</v>
      </c>
      <c r="AU26" s="135">
        <v>1.4710000000000001</v>
      </c>
      <c r="AV26" s="135">
        <v>2</v>
      </c>
      <c r="AW26" s="135">
        <v>1</v>
      </c>
      <c r="AX26" s="135">
        <v>1</v>
      </c>
      <c r="AY26" s="135">
        <v>1.7210000000000001</v>
      </c>
      <c r="AZ26" s="135">
        <v>1.496</v>
      </c>
      <c r="BA26" s="135">
        <v>1.5720000000000001</v>
      </c>
      <c r="BB26" s="135">
        <v>1.7769999999999999</v>
      </c>
      <c r="BC26" s="135">
        <v>1.359</v>
      </c>
      <c r="BD26" s="135">
        <v>1.452</v>
      </c>
      <c r="BE26" s="135">
        <v>1.6164412184601897</v>
      </c>
      <c r="BF26" s="135">
        <v>1.6007503600000001</v>
      </c>
      <c r="BG26" s="135">
        <v>0</v>
      </c>
      <c r="BH26" s="135">
        <v>0</v>
      </c>
      <c r="BI26" s="135">
        <v>0</v>
      </c>
      <c r="BJ26" s="135">
        <v>0</v>
      </c>
      <c r="BK26" s="135">
        <v>0</v>
      </c>
      <c r="BL26" s="135">
        <v>0</v>
      </c>
      <c r="BM26" s="135">
        <v>0</v>
      </c>
      <c r="BN26" s="135">
        <v>0</v>
      </c>
      <c r="BO26" s="135">
        <v>0</v>
      </c>
      <c r="BP26" s="135">
        <v>0</v>
      </c>
      <c r="BQ26" s="135">
        <v>0</v>
      </c>
      <c r="BR26" s="135">
        <v>0</v>
      </c>
      <c r="BS26" s="135">
        <v>0</v>
      </c>
      <c r="BT26" s="135">
        <v>0</v>
      </c>
      <c r="BU26" s="135">
        <v>0</v>
      </c>
      <c r="BV26" s="135">
        <v>0</v>
      </c>
      <c r="BW26" s="135">
        <v>0</v>
      </c>
      <c r="BX26" s="135">
        <v>0</v>
      </c>
      <c r="BY26" s="135">
        <v>0</v>
      </c>
      <c r="BZ26" s="136">
        <v>0</v>
      </c>
    </row>
    <row r="27" spans="1:78" x14ac:dyDescent="0.2">
      <c r="A27" s="133"/>
      <c r="B27" s="52" t="s">
        <v>740</v>
      </c>
      <c r="C27" s="134" t="s">
        <v>136</v>
      </c>
      <c r="D27" s="135">
        <v>0</v>
      </c>
      <c r="E27" s="135">
        <v>0</v>
      </c>
      <c r="F27" s="135">
        <v>0</v>
      </c>
      <c r="G27" s="135">
        <v>0</v>
      </c>
      <c r="H27" s="135">
        <v>0</v>
      </c>
      <c r="I27" s="135">
        <v>0</v>
      </c>
      <c r="J27" s="135">
        <v>0</v>
      </c>
      <c r="K27" s="135">
        <v>0</v>
      </c>
      <c r="L27" s="135">
        <v>0</v>
      </c>
      <c r="M27" s="135">
        <v>0</v>
      </c>
      <c r="N27" s="135">
        <v>0</v>
      </c>
      <c r="O27" s="135">
        <v>0</v>
      </c>
      <c r="P27" s="135">
        <v>0</v>
      </c>
      <c r="Q27" s="135">
        <v>0</v>
      </c>
      <c r="R27" s="135">
        <v>0</v>
      </c>
      <c r="S27" s="135">
        <v>0</v>
      </c>
      <c r="T27" s="135">
        <v>0</v>
      </c>
      <c r="U27" s="135">
        <v>0</v>
      </c>
      <c r="V27" s="135">
        <v>0</v>
      </c>
      <c r="W27" s="135">
        <v>0</v>
      </c>
      <c r="X27" s="135">
        <v>0</v>
      </c>
      <c r="Y27" s="135">
        <v>0</v>
      </c>
      <c r="Z27" s="135">
        <v>22</v>
      </c>
      <c r="AA27" s="135">
        <v>20</v>
      </c>
      <c r="AB27" s="135">
        <v>105</v>
      </c>
      <c r="AC27" s="135">
        <v>225</v>
      </c>
      <c r="AD27" s="135">
        <v>138</v>
      </c>
      <c r="AE27" s="135">
        <v>194</v>
      </c>
      <c r="AF27" s="135">
        <v>201</v>
      </c>
      <c r="AG27" s="135">
        <v>684</v>
      </c>
      <c r="AH27" s="135">
        <v>721</v>
      </c>
      <c r="AI27" s="135">
        <v>793</v>
      </c>
      <c r="AJ27" s="135">
        <v>1024</v>
      </c>
      <c r="AK27" s="135">
        <v>1655.6</v>
      </c>
      <c r="AL27" s="135">
        <v>2128</v>
      </c>
      <c r="AM27" s="135">
        <v>2516</v>
      </c>
      <c r="AN27" s="135">
        <v>2833</v>
      </c>
      <c r="AO27" s="135">
        <v>3177</v>
      </c>
      <c r="AP27" s="135">
        <v>3415</v>
      </c>
      <c r="AQ27" s="135">
        <v>3536</v>
      </c>
      <c r="AR27" s="135">
        <v>3723.4489999999996</v>
      </c>
      <c r="AS27" s="135">
        <v>4232.5370000000003</v>
      </c>
      <c r="AT27" s="135">
        <v>5095.3410000000003</v>
      </c>
      <c r="AU27" s="135">
        <v>6358.652</v>
      </c>
      <c r="AV27" s="135">
        <v>7812.0959999999995</v>
      </c>
      <c r="AW27" s="135">
        <v>9216.8450000000012</v>
      </c>
      <c r="AX27" s="135">
        <v>10103.235919999999</v>
      </c>
      <c r="AY27" s="135">
        <v>10874.666694000003</v>
      </c>
      <c r="AZ27" s="135">
        <v>11379.761964999998</v>
      </c>
      <c r="BA27" s="135">
        <v>11176.396122999999</v>
      </c>
      <c r="BB27" s="135">
        <v>11064.804220000002</v>
      </c>
      <c r="BC27" s="135">
        <v>11064.103816674598</v>
      </c>
      <c r="BD27" s="135">
        <v>11162.3689748</v>
      </c>
      <c r="BE27" s="135">
        <v>11588.695131</v>
      </c>
      <c r="BF27" s="135">
        <v>12636.220416</v>
      </c>
      <c r="BG27" s="135">
        <v>12347.373120710001</v>
      </c>
      <c r="BH27" s="135">
        <v>13157.570061439999</v>
      </c>
      <c r="BI27" s="135">
        <v>13928.205135</v>
      </c>
      <c r="BJ27" s="135">
        <v>14840.547586000004</v>
      </c>
      <c r="BK27" s="135">
        <v>15731.800594999997</v>
      </c>
      <c r="BL27" s="135">
        <f>SUM(BL28:BL30)</f>
        <v>17103.441162000006</v>
      </c>
      <c r="BM27" s="135">
        <f t="shared" ref="BM27:BW27" si="4">SUM(BM28:BM30)</f>
        <v>19989.231178000002</v>
      </c>
      <c r="BN27" s="135">
        <f t="shared" si="4"/>
        <v>21426.990300999998</v>
      </c>
      <c r="BO27" s="135">
        <f t="shared" si="4"/>
        <v>22820.290123000006</v>
      </c>
      <c r="BP27" s="135">
        <f t="shared" si="4"/>
        <v>23899.631612000001</v>
      </c>
      <c r="BQ27" s="135">
        <f t="shared" si="4"/>
        <v>24169.807673000003</v>
      </c>
      <c r="BR27" s="135">
        <f t="shared" si="4"/>
        <v>24316.565554999994</v>
      </c>
      <c r="BS27" s="135">
        <f t="shared" si="4"/>
        <v>24243.713647000004</v>
      </c>
      <c r="BT27" s="135">
        <f t="shared" si="4"/>
        <v>23440.599919000004</v>
      </c>
      <c r="BU27" s="135">
        <f t="shared" si="4"/>
        <v>22380.385851324259</v>
      </c>
      <c r="BV27" s="135">
        <f t="shared" si="4"/>
        <v>23840.178815422725</v>
      </c>
      <c r="BW27" s="135">
        <f t="shared" si="4"/>
        <v>23942.103354691957</v>
      </c>
      <c r="BX27" s="135">
        <f>SUM(BX28:BX30)</f>
        <v>23516.64649970091</v>
      </c>
      <c r="BY27" s="135">
        <f>SUM(BY28:BY30)</f>
        <v>24074.538207826103</v>
      </c>
      <c r="BZ27" s="136">
        <f>SUM(BZ28:BZ30)</f>
        <v>24645.556887307645</v>
      </c>
    </row>
    <row r="28" spans="1:78" x14ac:dyDescent="0.2">
      <c r="A28" s="133"/>
      <c r="B28" s="62" t="s">
        <v>148</v>
      </c>
      <c r="C28" s="134"/>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v>15141.776923958705</v>
      </c>
      <c r="BM28" s="135">
        <v>16923.255930776253</v>
      </c>
      <c r="BN28" s="135">
        <v>18018.287469340114</v>
      </c>
      <c r="BO28" s="135">
        <v>19055.311208911484</v>
      </c>
      <c r="BP28" s="135">
        <v>19879.676398880401</v>
      </c>
      <c r="BQ28" s="135">
        <v>20522.749055613676</v>
      </c>
      <c r="BR28" s="135">
        <v>21398.772408641653</v>
      </c>
      <c r="BS28" s="135">
        <v>21750.305519860998</v>
      </c>
      <c r="BT28" s="135">
        <v>21298.013079496453</v>
      </c>
      <c r="BU28" s="135">
        <v>20385.434877889027</v>
      </c>
      <c r="BV28" s="135">
        <v>20947.748570431104</v>
      </c>
      <c r="BW28" s="135">
        <v>20959.049626603188</v>
      </c>
      <c r="BX28" s="135">
        <v>20614.6041041799</v>
      </c>
      <c r="BY28" s="135">
        <v>21086.344980644004</v>
      </c>
      <c r="BZ28" s="136">
        <v>21568.001217626876</v>
      </c>
    </row>
    <row r="29" spans="1:78" x14ac:dyDescent="0.2">
      <c r="A29" s="133"/>
      <c r="B29" s="62" t="s">
        <v>149</v>
      </c>
      <c r="C29" s="134"/>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v>1613.425236041295</v>
      </c>
      <c r="BM29" s="135">
        <v>2679.944486223746</v>
      </c>
      <c r="BN29" s="135">
        <v>3009.2036966598816</v>
      </c>
      <c r="BO29" s="135">
        <v>3331.7742650885075</v>
      </c>
      <c r="BP29" s="135">
        <v>3573.0294971195967</v>
      </c>
      <c r="BQ29" s="135">
        <v>3176.1656353863264</v>
      </c>
      <c r="BR29" s="135">
        <v>2353.825090358343</v>
      </c>
      <c r="BS29" s="135">
        <v>1865.1421391390063</v>
      </c>
      <c r="BT29" s="135">
        <v>1596.4824745035462</v>
      </c>
      <c r="BU29" s="135">
        <v>1416.0740682382477</v>
      </c>
      <c r="BV29" s="135">
        <v>2314.255701154797</v>
      </c>
      <c r="BW29" s="135">
        <v>2401.791990809153</v>
      </c>
      <c r="BX29" s="135">
        <v>2305.3827537942784</v>
      </c>
      <c r="BY29" s="135">
        <v>2373.3332583516103</v>
      </c>
      <c r="BZ29" s="136">
        <v>2443.6592171849948</v>
      </c>
    </row>
    <row r="30" spans="1:78" x14ac:dyDescent="0.2">
      <c r="A30" s="133"/>
      <c r="B30" s="62" t="s">
        <v>150</v>
      </c>
      <c r="C30" s="134"/>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v>348.23900200000571</v>
      </c>
      <c r="BM30" s="135">
        <v>386.0307610000018</v>
      </c>
      <c r="BN30" s="135">
        <v>399.49913500000184</v>
      </c>
      <c r="BO30" s="135">
        <v>433.20464900001389</v>
      </c>
      <c r="BP30" s="135">
        <v>446.92571600000156</v>
      </c>
      <c r="BQ30" s="135">
        <v>470.89298200000121</v>
      </c>
      <c r="BR30" s="135">
        <v>563.96805599999789</v>
      </c>
      <c r="BS30" s="135">
        <v>628.2659879999992</v>
      </c>
      <c r="BT30" s="135">
        <v>546.10436500000287</v>
      </c>
      <c r="BU30" s="135">
        <v>578.87690519698435</v>
      </c>
      <c r="BV30" s="135">
        <v>578.17454383682445</v>
      </c>
      <c r="BW30" s="135">
        <v>581.26173727961577</v>
      </c>
      <c r="BX30" s="135">
        <v>596.65964172673284</v>
      </c>
      <c r="BY30" s="135">
        <v>614.8599688304879</v>
      </c>
      <c r="BZ30" s="136">
        <v>633.89645249577222</v>
      </c>
    </row>
    <row r="31" spans="1:78" ht="26.65" customHeight="1" x14ac:dyDescent="0.2">
      <c r="A31" s="133"/>
      <c r="B31" s="52" t="s">
        <v>151</v>
      </c>
      <c r="C31" s="134" t="s">
        <v>129</v>
      </c>
      <c r="D31" s="135">
        <v>0</v>
      </c>
      <c r="E31" s="135">
        <v>0</v>
      </c>
      <c r="F31" s="135">
        <v>0</v>
      </c>
      <c r="G31" s="135">
        <v>0</v>
      </c>
      <c r="H31" s="135">
        <v>0</v>
      </c>
      <c r="I31" s="135">
        <v>0</v>
      </c>
      <c r="J31" s="135">
        <v>0</v>
      </c>
      <c r="K31" s="135">
        <v>0</v>
      </c>
      <c r="L31" s="135">
        <v>0</v>
      </c>
      <c r="M31" s="135">
        <v>0</v>
      </c>
      <c r="N31" s="135">
        <v>0</v>
      </c>
      <c r="O31" s="135">
        <v>0</v>
      </c>
      <c r="P31" s="135">
        <v>0</v>
      </c>
      <c r="Q31" s="135">
        <v>0</v>
      </c>
      <c r="R31" s="135">
        <v>0</v>
      </c>
      <c r="S31" s="135">
        <v>0</v>
      </c>
      <c r="T31" s="135">
        <v>0</v>
      </c>
      <c r="U31" s="135">
        <v>0</v>
      </c>
      <c r="V31" s="135">
        <v>0</v>
      </c>
      <c r="W31" s="135">
        <v>0</v>
      </c>
      <c r="X31" s="135">
        <v>0</v>
      </c>
      <c r="Y31" s="135">
        <v>0</v>
      </c>
      <c r="Z31" s="135">
        <v>0</v>
      </c>
      <c r="AA31" s="135">
        <v>0</v>
      </c>
      <c r="AB31" s="135">
        <v>0</v>
      </c>
      <c r="AC31" s="135">
        <v>0</v>
      </c>
      <c r="AD31" s="135">
        <v>0</v>
      </c>
      <c r="AE31" s="135">
        <v>0</v>
      </c>
      <c r="AF31" s="135">
        <v>0</v>
      </c>
      <c r="AG31" s="135">
        <v>0</v>
      </c>
      <c r="AH31" s="135">
        <v>0</v>
      </c>
      <c r="AI31" s="135">
        <v>0</v>
      </c>
      <c r="AJ31" s="135">
        <v>0</v>
      </c>
      <c r="AK31" s="135">
        <v>0</v>
      </c>
      <c r="AL31" s="135">
        <v>0</v>
      </c>
      <c r="AM31" s="135">
        <v>0</v>
      </c>
      <c r="AN31" s="135">
        <v>0</v>
      </c>
      <c r="AO31" s="135">
        <v>0</v>
      </c>
      <c r="AP31" s="135">
        <v>0</v>
      </c>
      <c r="AQ31" s="135">
        <v>0</v>
      </c>
      <c r="AR31" s="135">
        <v>0</v>
      </c>
      <c r="AS31" s="135">
        <v>0</v>
      </c>
      <c r="AT31" s="135">
        <v>0</v>
      </c>
      <c r="AU31" s="135">
        <v>0</v>
      </c>
      <c r="AV31" s="135">
        <v>0</v>
      </c>
      <c r="AW31" s="135">
        <v>0</v>
      </c>
      <c r="AX31" s="135">
        <v>0</v>
      </c>
      <c r="AY31" s="135">
        <v>7622.94</v>
      </c>
      <c r="AZ31" s="135">
        <v>7661.6239999999998</v>
      </c>
      <c r="BA31" s="135">
        <v>7412.2720000000008</v>
      </c>
      <c r="BB31" s="135">
        <v>7250.59</v>
      </c>
      <c r="BC31" s="135">
        <v>6790.04</v>
      </c>
      <c r="BD31" s="135">
        <v>6766.183</v>
      </c>
      <c r="BE31" s="135">
        <v>6749.0433528570848</v>
      </c>
      <c r="BF31" s="135">
        <v>6757.9545089520052</v>
      </c>
      <c r="BG31" s="135">
        <v>6724.1235550023994</v>
      </c>
      <c r="BH31" s="135">
        <v>6662.027000000001</v>
      </c>
      <c r="BI31" s="135">
        <v>6649.9306075200002</v>
      </c>
      <c r="BJ31" s="135">
        <v>6566.1693209299992</v>
      </c>
      <c r="BK31" s="135">
        <v>6657.0001817393668</v>
      </c>
      <c r="BL31" s="135">
        <v>6515.8436022599981</v>
      </c>
      <c r="BM31" s="135">
        <v>6108.3423565899993</v>
      </c>
      <c r="BN31" s="135">
        <v>5556.0370140352561</v>
      </c>
      <c r="BO31" s="135">
        <v>4935.2797263499997</v>
      </c>
      <c r="BP31" s="135">
        <v>3275.8454461099996</v>
      </c>
      <c r="BQ31" s="135">
        <v>1186.7982191800004</v>
      </c>
      <c r="BR31" s="135">
        <v>244.52811802000028</v>
      </c>
      <c r="BS31" s="135">
        <v>61.927221750000022</v>
      </c>
      <c r="BT31" s="135">
        <v>14.895368320000003</v>
      </c>
      <c r="BU31" s="135">
        <v>4.300381433941423</v>
      </c>
      <c r="BV31" s="135">
        <v>0.3241378157485294</v>
      </c>
      <c r="BW31" s="135">
        <v>0.89476724520538298</v>
      </c>
      <c r="BX31" s="135">
        <v>0.937276834732369</v>
      </c>
      <c r="BY31" s="135">
        <v>0.71257765646839755</v>
      </c>
      <c r="BZ31" s="136">
        <v>0.47767281371369213</v>
      </c>
    </row>
    <row r="32" spans="1:78" x14ac:dyDescent="0.2">
      <c r="A32" s="133"/>
      <c r="B32" s="52" t="s">
        <v>25</v>
      </c>
      <c r="C32" s="134" t="s">
        <v>136</v>
      </c>
      <c r="D32" s="135">
        <v>62.5</v>
      </c>
      <c r="E32" s="135">
        <v>75.2</v>
      </c>
      <c r="F32" s="135">
        <v>84.5</v>
      </c>
      <c r="G32" s="135">
        <v>94.6</v>
      </c>
      <c r="H32" s="135">
        <v>118.6</v>
      </c>
      <c r="I32" s="135">
        <v>120.3</v>
      </c>
      <c r="J32" s="135">
        <v>125.4</v>
      </c>
      <c r="K32" s="135">
        <v>114.1</v>
      </c>
      <c r="L32" s="135">
        <v>121.3</v>
      </c>
      <c r="M32" s="135">
        <v>119.6</v>
      </c>
      <c r="N32" s="135">
        <v>131.80000000000001</v>
      </c>
      <c r="O32" s="135">
        <v>158.5</v>
      </c>
      <c r="P32" s="135">
        <v>179.5</v>
      </c>
      <c r="Q32" s="135">
        <v>171.1</v>
      </c>
      <c r="R32" s="135">
        <v>199.8</v>
      </c>
      <c r="S32" s="135">
        <v>217.4</v>
      </c>
      <c r="T32" s="135">
        <v>223.3</v>
      </c>
      <c r="U32" s="135">
        <v>245.9</v>
      </c>
      <c r="V32" s="135">
        <v>297.5</v>
      </c>
      <c r="W32" s="135">
        <v>385.7</v>
      </c>
      <c r="X32" s="135">
        <v>428.9</v>
      </c>
      <c r="Y32" s="135">
        <v>470.7</v>
      </c>
      <c r="Z32" s="135">
        <v>523.79999999999995</v>
      </c>
      <c r="AA32" s="135">
        <v>641.4</v>
      </c>
      <c r="AB32" s="135">
        <v>703.5</v>
      </c>
      <c r="AC32" s="135">
        <v>703.7</v>
      </c>
      <c r="AD32" s="135">
        <v>959.4</v>
      </c>
      <c r="AE32" s="135">
        <v>1308.2</v>
      </c>
      <c r="AF32" s="135">
        <v>1715.3</v>
      </c>
      <c r="AG32" s="135">
        <v>1431</v>
      </c>
      <c r="AH32" s="135">
        <v>1561</v>
      </c>
      <c r="AI32" s="135">
        <v>1675</v>
      </c>
      <c r="AJ32" s="135">
        <v>2165</v>
      </c>
      <c r="AK32" s="135">
        <v>3245.05</v>
      </c>
      <c r="AL32" s="135">
        <v>4612</v>
      </c>
      <c r="AM32" s="135">
        <v>5592</v>
      </c>
      <c r="AN32" s="135">
        <v>6470</v>
      </c>
      <c r="AO32" s="135">
        <v>7446</v>
      </c>
      <c r="AP32" s="135">
        <v>7965</v>
      </c>
      <c r="AQ32" s="135">
        <v>7956</v>
      </c>
      <c r="AR32" s="135">
        <v>7581.9769999999999</v>
      </c>
      <c r="AS32" s="135">
        <v>7675.058</v>
      </c>
      <c r="AT32" s="135">
        <v>8895.1850000000013</v>
      </c>
      <c r="AU32" s="135">
        <v>11646.02289951173</v>
      </c>
      <c r="AV32" s="135">
        <v>14789.988000000001</v>
      </c>
      <c r="AW32" s="135">
        <v>16109.623</v>
      </c>
      <c r="AX32" s="135">
        <v>16387.047999999999</v>
      </c>
      <c r="AY32" s="135">
        <v>16692.532999999999</v>
      </c>
      <c r="AZ32" s="135">
        <v>14444.695</v>
      </c>
      <c r="BA32" s="135">
        <v>11965.317000000001</v>
      </c>
      <c r="BB32" s="135">
        <v>11790.69</v>
      </c>
      <c r="BC32" s="135">
        <v>12082.322</v>
      </c>
      <c r="BD32" s="135">
        <v>13121.226999999999</v>
      </c>
      <c r="BE32" s="135">
        <v>14100.907119412172</v>
      </c>
      <c r="BF32" s="135">
        <v>14237.3147109526</v>
      </c>
      <c r="BG32" s="135">
        <v>12859.01825241993</v>
      </c>
      <c r="BH32" s="135">
        <v>10028.913</v>
      </c>
      <c r="BI32" s="135">
        <v>9149.9960046050001</v>
      </c>
      <c r="BJ32" s="135">
        <v>8838.7708489100005</v>
      </c>
      <c r="BK32" s="135">
        <v>9027.9858692587677</v>
      </c>
      <c r="BL32" s="135">
        <v>8684.733409389999</v>
      </c>
      <c r="BM32" s="135">
        <v>8373.7599778200001</v>
      </c>
      <c r="BN32" s="135">
        <v>7856.3960060182071</v>
      </c>
      <c r="BO32" s="135">
        <v>6997.2154425199997</v>
      </c>
      <c r="BP32" s="135">
        <v>5308.9188794399988</v>
      </c>
      <c r="BQ32" s="135">
        <v>3582.8260193800015</v>
      </c>
      <c r="BR32" s="135">
        <v>2893.4764718200004</v>
      </c>
      <c r="BS32" s="135">
        <v>2539.1118484000003</v>
      </c>
      <c r="BT32" s="135">
        <v>2231.8766785900016</v>
      </c>
      <c r="BU32" s="135">
        <v>2143.6259144066462</v>
      </c>
      <c r="BV32" s="135">
        <v>2018.8203708080941</v>
      </c>
      <c r="BW32" s="135">
        <v>2084.5197573224068</v>
      </c>
      <c r="BX32" s="135">
        <v>2158.5001964914327</v>
      </c>
      <c r="BY32" s="135">
        <v>2247.1011068046382</v>
      </c>
      <c r="BZ32" s="136">
        <v>2362.4647660878018</v>
      </c>
    </row>
    <row r="33" spans="1:78" x14ac:dyDescent="0.2">
      <c r="A33" s="142"/>
      <c r="B33" s="52" t="s">
        <v>152</v>
      </c>
      <c r="C33" s="134" t="s">
        <v>136</v>
      </c>
      <c r="D33" s="135">
        <v>0</v>
      </c>
      <c r="E33" s="135">
        <v>0</v>
      </c>
      <c r="F33" s="135">
        <v>0</v>
      </c>
      <c r="G33" s="135">
        <v>0</v>
      </c>
      <c r="H33" s="135">
        <v>0</v>
      </c>
      <c r="I33" s="135">
        <v>0</v>
      </c>
      <c r="J33" s="135">
        <v>0</v>
      </c>
      <c r="K33" s="135">
        <v>0</v>
      </c>
      <c r="L33" s="135">
        <v>0</v>
      </c>
      <c r="M33" s="135">
        <v>0</v>
      </c>
      <c r="N33" s="135">
        <v>0</v>
      </c>
      <c r="O33" s="135">
        <v>0</v>
      </c>
      <c r="P33" s="135">
        <v>0</v>
      </c>
      <c r="Q33" s="135">
        <v>0</v>
      </c>
      <c r="R33" s="135">
        <v>0</v>
      </c>
      <c r="S33" s="135">
        <v>0</v>
      </c>
      <c r="T33" s="135">
        <v>0</v>
      </c>
      <c r="U33" s="135">
        <v>0</v>
      </c>
      <c r="V33" s="135">
        <v>0</v>
      </c>
      <c r="W33" s="135">
        <v>0</v>
      </c>
      <c r="X33" s="135">
        <v>0</v>
      </c>
      <c r="Y33" s="135">
        <v>0</v>
      </c>
      <c r="Z33" s="135">
        <v>0</v>
      </c>
      <c r="AA33" s="135">
        <v>0</v>
      </c>
      <c r="AB33" s="135">
        <v>0</v>
      </c>
      <c r="AC33" s="135">
        <v>0</v>
      </c>
      <c r="AD33" s="135">
        <v>0</v>
      </c>
      <c r="AE33" s="135">
        <v>0</v>
      </c>
      <c r="AF33" s="135">
        <v>0</v>
      </c>
      <c r="AG33" s="135">
        <v>0</v>
      </c>
      <c r="AH33" s="135">
        <v>0</v>
      </c>
      <c r="AI33" s="135">
        <v>0</v>
      </c>
      <c r="AJ33" s="135">
        <v>0</v>
      </c>
      <c r="AK33" s="135">
        <v>0</v>
      </c>
      <c r="AL33" s="135">
        <v>0</v>
      </c>
      <c r="AM33" s="135">
        <v>0</v>
      </c>
      <c r="AN33" s="135">
        <v>0</v>
      </c>
      <c r="AO33" s="135">
        <v>0</v>
      </c>
      <c r="AP33" s="135">
        <v>0</v>
      </c>
      <c r="AQ33" s="135">
        <v>0</v>
      </c>
      <c r="AR33" s="135">
        <v>1.2749999999999999</v>
      </c>
      <c r="AS33" s="135">
        <v>10.731</v>
      </c>
      <c r="AT33" s="135">
        <v>24.417000000000002</v>
      </c>
      <c r="AU33" s="135">
        <v>45.9</v>
      </c>
      <c r="AV33" s="135">
        <v>86.460999999999999</v>
      </c>
      <c r="AW33" s="135">
        <v>112.84399999999999</v>
      </c>
      <c r="AX33" s="135">
        <v>101.313</v>
      </c>
      <c r="AY33" s="135">
        <v>104.523</v>
      </c>
      <c r="AZ33" s="135">
        <v>109.417</v>
      </c>
      <c r="BA33" s="135">
        <v>107.491</v>
      </c>
      <c r="BB33" s="135">
        <v>112.054</v>
      </c>
      <c r="BC33" s="135">
        <v>125.285</v>
      </c>
      <c r="BD33" s="135">
        <v>132.35599999999999</v>
      </c>
      <c r="BE33" s="135">
        <v>148.73699999999999</v>
      </c>
      <c r="BF33" s="135">
        <v>168.34100000000001</v>
      </c>
      <c r="BG33" s="135">
        <v>189.08099999999999</v>
      </c>
      <c r="BH33" s="135">
        <v>209.41499999999999</v>
      </c>
      <c r="BI33" s="135">
        <v>231.1134238570055</v>
      </c>
      <c r="BJ33" s="135">
        <v>259.31581324546704</v>
      </c>
      <c r="BK33" s="135">
        <v>296.238</v>
      </c>
      <c r="BL33" s="135">
        <v>324.96100000000001</v>
      </c>
      <c r="BM33" s="135">
        <v>341.1</v>
      </c>
      <c r="BN33" s="135">
        <v>349.83600000000001</v>
      </c>
      <c r="BO33" s="135">
        <v>325.97800000000001</v>
      </c>
      <c r="BP33" s="135">
        <v>304.01600000000002</v>
      </c>
      <c r="BQ33" s="135">
        <v>285.58</v>
      </c>
      <c r="BR33" s="135">
        <v>271.61900000000003</v>
      </c>
      <c r="BS33" s="135">
        <v>0</v>
      </c>
      <c r="BT33" s="135">
        <v>0</v>
      </c>
      <c r="BU33" s="135">
        <v>0</v>
      </c>
      <c r="BV33" s="135">
        <v>0</v>
      </c>
      <c r="BW33" s="135">
        <v>0</v>
      </c>
      <c r="BX33" s="135">
        <v>0</v>
      </c>
      <c r="BY33" s="135">
        <v>0</v>
      </c>
      <c r="BZ33" s="136">
        <v>0</v>
      </c>
    </row>
    <row r="34" spans="1:78" x14ac:dyDescent="0.2">
      <c r="A34" s="133"/>
      <c r="B34" s="52" t="s">
        <v>153</v>
      </c>
      <c r="C34" s="134" t="s">
        <v>126</v>
      </c>
      <c r="D34" s="135">
        <v>0</v>
      </c>
      <c r="E34" s="135">
        <v>0</v>
      </c>
      <c r="F34" s="135">
        <v>0</v>
      </c>
      <c r="G34" s="135">
        <v>0</v>
      </c>
      <c r="H34" s="135">
        <v>0</v>
      </c>
      <c r="I34" s="135">
        <v>0</v>
      </c>
      <c r="J34" s="135">
        <v>0</v>
      </c>
      <c r="K34" s="135">
        <v>0</v>
      </c>
      <c r="L34" s="135">
        <v>0</v>
      </c>
      <c r="M34" s="135">
        <v>0</v>
      </c>
      <c r="N34" s="135">
        <v>0</v>
      </c>
      <c r="O34" s="135">
        <v>0</v>
      </c>
      <c r="P34" s="135">
        <v>0</v>
      </c>
      <c r="Q34" s="135">
        <v>0</v>
      </c>
      <c r="R34" s="135">
        <v>0</v>
      </c>
      <c r="S34" s="135">
        <v>0</v>
      </c>
      <c r="T34" s="135">
        <v>0</v>
      </c>
      <c r="U34" s="135">
        <v>0</v>
      </c>
      <c r="V34" s="135">
        <v>0</v>
      </c>
      <c r="W34" s="135">
        <v>0</v>
      </c>
      <c r="X34" s="135">
        <v>0</v>
      </c>
      <c r="Y34" s="135">
        <v>0</v>
      </c>
      <c r="Z34" s="135">
        <v>76.699999999999989</v>
      </c>
      <c r="AA34" s="135">
        <v>83.800000000000011</v>
      </c>
      <c r="AB34" s="135">
        <v>92.7</v>
      </c>
      <c r="AC34" s="135">
        <v>103.7</v>
      </c>
      <c r="AD34" s="135">
        <v>130.79999999999998</v>
      </c>
      <c r="AE34" s="135">
        <v>171.1</v>
      </c>
      <c r="AF34" s="135">
        <v>196.7</v>
      </c>
      <c r="AG34" s="135">
        <v>224.6</v>
      </c>
      <c r="AH34" s="135">
        <v>253</v>
      </c>
      <c r="AI34" s="135">
        <v>285</v>
      </c>
      <c r="AJ34" s="135">
        <v>329</v>
      </c>
      <c r="AK34" s="135">
        <v>367</v>
      </c>
      <c r="AL34" s="135">
        <v>399</v>
      </c>
      <c r="AM34" s="135">
        <v>428</v>
      </c>
      <c r="AN34" s="135">
        <v>441</v>
      </c>
      <c r="AO34" s="135">
        <v>470</v>
      </c>
      <c r="AP34" s="135">
        <v>505</v>
      </c>
      <c r="AQ34" s="135">
        <v>514.10199999999998</v>
      </c>
      <c r="AR34" s="135">
        <v>513.58299999999997</v>
      </c>
      <c r="AS34" s="135">
        <v>533.13800000000003</v>
      </c>
      <c r="AT34" s="135">
        <v>584.37099999999998</v>
      </c>
      <c r="AU34" s="135">
        <v>654.65499413448993</v>
      </c>
      <c r="AV34" s="135">
        <v>667.50399999999991</v>
      </c>
      <c r="AW34" s="135">
        <v>686.28399999999988</v>
      </c>
      <c r="AX34" s="135">
        <v>706.56499999999994</v>
      </c>
      <c r="AY34" s="135">
        <v>730.84699999999987</v>
      </c>
      <c r="AZ34" s="135">
        <v>742.93900000000008</v>
      </c>
      <c r="BA34" s="135">
        <v>746.97900000000004</v>
      </c>
      <c r="BB34" s="135">
        <v>760.91300000000001</v>
      </c>
      <c r="BC34" s="135">
        <v>753.17499999999995</v>
      </c>
      <c r="BD34" s="135">
        <v>759</v>
      </c>
      <c r="BE34" s="135">
        <v>778.45800000000008</v>
      </c>
      <c r="BF34" s="135">
        <v>782.50758261258761</v>
      </c>
      <c r="BG34" s="135">
        <v>783.48695761035617</v>
      </c>
      <c r="BH34" s="135">
        <v>794.55200000000002</v>
      </c>
      <c r="BI34" s="135">
        <v>787.58934177900016</v>
      </c>
      <c r="BJ34" s="135">
        <v>790.4603985399998</v>
      </c>
      <c r="BK34" s="135">
        <v>794.80543098380008</v>
      </c>
      <c r="BL34" s="135">
        <v>816.22339083000008</v>
      </c>
      <c r="BM34" s="135">
        <v>843.82698400000015</v>
      </c>
      <c r="BN34" s="135">
        <v>888.44639182000003</v>
      </c>
      <c r="BO34" s="135">
        <v>887.63814664999995</v>
      </c>
      <c r="BP34" s="135">
        <v>905.24794301000009</v>
      </c>
      <c r="BQ34" s="135">
        <v>900.69442791999995</v>
      </c>
      <c r="BR34" s="135">
        <v>907.95083237504912</v>
      </c>
      <c r="BS34" s="135">
        <v>892.01007712999956</v>
      </c>
      <c r="BT34" s="135">
        <v>861.11320264999961</v>
      </c>
      <c r="BU34" s="135">
        <v>846.58517854332445</v>
      </c>
      <c r="BV34" s="135">
        <v>856.57877034173464</v>
      </c>
      <c r="BW34" s="135">
        <v>860.10661996559645</v>
      </c>
      <c r="BX34" s="135">
        <v>855.78388331395661</v>
      </c>
      <c r="BY34" s="135">
        <v>855.7085000991267</v>
      </c>
      <c r="BZ34" s="136">
        <v>855.96410420125017</v>
      </c>
    </row>
    <row r="35" spans="1:78" x14ac:dyDescent="0.2">
      <c r="A35" s="133"/>
      <c r="B35" s="52" t="s">
        <v>154</v>
      </c>
      <c r="C35" s="134" t="s">
        <v>129</v>
      </c>
      <c r="D35" s="135">
        <v>0</v>
      </c>
      <c r="E35" s="135">
        <v>0</v>
      </c>
      <c r="F35" s="135">
        <v>0</v>
      </c>
      <c r="G35" s="135">
        <v>0</v>
      </c>
      <c r="H35" s="135">
        <v>0</v>
      </c>
      <c r="I35" s="135">
        <v>0</v>
      </c>
      <c r="J35" s="135">
        <v>0</v>
      </c>
      <c r="K35" s="135">
        <v>0</v>
      </c>
      <c r="L35" s="135">
        <v>0</v>
      </c>
      <c r="M35" s="135">
        <v>0</v>
      </c>
      <c r="N35" s="135">
        <v>0</v>
      </c>
      <c r="O35" s="135">
        <v>0</v>
      </c>
      <c r="P35" s="135">
        <v>0</v>
      </c>
      <c r="Q35" s="135">
        <v>0</v>
      </c>
      <c r="R35" s="135">
        <v>0</v>
      </c>
      <c r="S35" s="135">
        <v>0</v>
      </c>
      <c r="T35" s="135">
        <v>0</v>
      </c>
      <c r="U35" s="135">
        <v>0</v>
      </c>
      <c r="V35" s="135">
        <v>0</v>
      </c>
      <c r="W35" s="135">
        <v>0</v>
      </c>
      <c r="X35" s="135">
        <v>0</v>
      </c>
      <c r="Y35" s="135">
        <v>0</v>
      </c>
      <c r="Z35" s="135">
        <v>0</v>
      </c>
      <c r="AA35" s="135">
        <v>91</v>
      </c>
      <c r="AB35" s="135">
        <v>196</v>
      </c>
      <c r="AC35" s="135">
        <v>241.541</v>
      </c>
      <c r="AD35" s="135">
        <v>319.58499999999998</v>
      </c>
      <c r="AE35" s="135">
        <v>448.238</v>
      </c>
      <c r="AF35" s="135">
        <v>562.80799999999999</v>
      </c>
      <c r="AG35" s="135">
        <v>701.21900000000005</v>
      </c>
      <c r="AH35" s="135">
        <v>840</v>
      </c>
      <c r="AI35" s="135">
        <v>995</v>
      </c>
      <c r="AJ35" s="135">
        <v>1150</v>
      </c>
      <c r="AK35" s="135">
        <v>1370</v>
      </c>
      <c r="AL35" s="135">
        <v>1593</v>
      </c>
      <c r="AM35" s="135">
        <v>1872</v>
      </c>
      <c r="AN35" s="135">
        <v>2142</v>
      </c>
      <c r="AO35" s="135">
        <v>2349</v>
      </c>
      <c r="AP35" s="135">
        <v>2673.8379999999997</v>
      </c>
      <c r="AQ35" s="135">
        <v>2968.4050000000002</v>
      </c>
      <c r="AR35" s="135">
        <v>3359.3579999999997</v>
      </c>
      <c r="AS35" s="135">
        <v>3836.6360000000004</v>
      </c>
      <c r="AT35" s="135">
        <v>4431.0190000000002</v>
      </c>
      <c r="AU35" s="135">
        <v>5485.4179999999997</v>
      </c>
      <c r="AV35" s="135">
        <v>6209.6019999999999</v>
      </c>
      <c r="AW35" s="135">
        <v>7067.8279999999995</v>
      </c>
      <c r="AX35" s="135">
        <v>7705.134</v>
      </c>
      <c r="AY35" s="135">
        <v>271</v>
      </c>
      <c r="AZ35" s="135">
        <v>0</v>
      </c>
      <c r="BA35" s="135">
        <v>0</v>
      </c>
      <c r="BB35" s="135">
        <v>0</v>
      </c>
      <c r="BC35" s="135">
        <v>0</v>
      </c>
      <c r="BD35" s="135">
        <v>0</v>
      </c>
      <c r="BE35" s="135">
        <v>0</v>
      </c>
      <c r="BF35" s="135">
        <v>0</v>
      </c>
      <c r="BG35" s="135">
        <v>0</v>
      </c>
      <c r="BH35" s="135">
        <v>0</v>
      </c>
      <c r="BI35" s="135">
        <v>0</v>
      </c>
      <c r="BJ35" s="135">
        <v>0</v>
      </c>
      <c r="BK35" s="135">
        <v>0</v>
      </c>
      <c r="BL35" s="135">
        <v>0</v>
      </c>
      <c r="BM35" s="135">
        <v>0</v>
      </c>
      <c r="BN35" s="135">
        <v>0</v>
      </c>
      <c r="BO35" s="135">
        <v>0</v>
      </c>
      <c r="BP35" s="135">
        <v>0</v>
      </c>
      <c r="BQ35" s="135">
        <v>0</v>
      </c>
      <c r="BR35" s="135">
        <v>0</v>
      </c>
      <c r="BS35" s="135">
        <v>0</v>
      </c>
      <c r="BT35" s="135">
        <v>0</v>
      </c>
      <c r="BU35" s="135">
        <v>0</v>
      </c>
      <c r="BV35" s="135">
        <v>0</v>
      </c>
      <c r="BW35" s="135">
        <v>0</v>
      </c>
      <c r="BX35" s="135">
        <v>0</v>
      </c>
      <c r="BY35" s="135">
        <v>0</v>
      </c>
      <c r="BZ35" s="136">
        <v>0</v>
      </c>
    </row>
    <row r="36" spans="1:78" ht="26.65" customHeight="1" x14ac:dyDescent="0.2">
      <c r="A36" s="133"/>
      <c r="B36" s="52" t="s">
        <v>155</v>
      </c>
      <c r="C36" s="134" t="s">
        <v>136</v>
      </c>
      <c r="D36" s="135">
        <v>0</v>
      </c>
      <c r="E36" s="135">
        <v>0</v>
      </c>
      <c r="F36" s="135">
        <v>0</v>
      </c>
      <c r="G36" s="135">
        <v>0</v>
      </c>
      <c r="H36" s="135">
        <v>0</v>
      </c>
      <c r="I36" s="135">
        <v>0</v>
      </c>
      <c r="J36" s="135">
        <v>0</v>
      </c>
      <c r="K36" s="135">
        <v>0</v>
      </c>
      <c r="L36" s="135">
        <v>0</v>
      </c>
      <c r="M36" s="135">
        <v>0</v>
      </c>
      <c r="N36" s="135">
        <v>0</v>
      </c>
      <c r="O36" s="135">
        <v>0</v>
      </c>
      <c r="P36" s="135">
        <v>0</v>
      </c>
      <c r="Q36" s="135">
        <v>0</v>
      </c>
      <c r="R36" s="135">
        <v>0</v>
      </c>
      <c r="S36" s="135">
        <v>0</v>
      </c>
      <c r="T36" s="135">
        <v>0</v>
      </c>
      <c r="U36" s="135">
        <v>0</v>
      </c>
      <c r="V36" s="135">
        <v>0</v>
      </c>
      <c r="W36" s="135">
        <v>0</v>
      </c>
      <c r="X36" s="135">
        <v>0</v>
      </c>
      <c r="Y36" s="135">
        <v>0</v>
      </c>
      <c r="Z36" s="135">
        <v>0</v>
      </c>
      <c r="AA36" s="135">
        <v>0</v>
      </c>
      <c r="AB36" s="135">
        <v>0</v>
      </c>
      <c r="AC36" s="135">
        <v>0</v>
      </c>
      <c r="AD36" s="135">
        <v>0</v>
      </c>
      <c r="AE36" s="135">
        <v>0</v>
      </c>
      <c r="AF36" s="135">
        <v>0</v>
      </c>
      <c r="AG36" s="135">
        <v>0</v>
      </c>
      <c r="AH36" s="135">
        <v>0</v>
      </c>
      <c r="AI36" s="135">
        <v>0</v>
      </c>
      <c r="AJ36" s="135">
        <v>0</v>
      </c>
      <c r="AK36" s="135">
        <v>0</v>
      </c>
      <c r="AL36" s="135">
        <v>0</v>
      </c>
      <c r="AM36" s="135">
        <v>0</v>
      </c>
      <c r="AN36" s="135">
        <v>0</v>
      </c>
      <c r="AO36" s="135">
        <v>0</v>
      </c>
      <c r="AP36" s="135">
        <v>0</v>
      </c>
      <c r="AQ36" s="135">
        <v>0</v>
      </c>
      <c r="AR36" s="135">
        <v>0</v>
      </c>
      <c r="AS36" s="135">
        <v>0</v>
      </c>
      <c r="AT36" s="135">
        <v>0</v>
      </c>
      <c r="AU36" s="135">
        <v>0</v>
      </c>
      <c r="AV36" s="135">
        <v>0</v>
      </c>
      <c r="AW36" s="135">
        <v>0</v>
      </c>
      <c r="AX36" s="135">
        <v>0</v>
      </c>
      <c r="AY36" s="135">
        <v>0</v>
      </c>
      <c r="AZ36" s="135">
        <v>0</v>
      </c>
      <c r="BA36" s="135">
        <v>0</v>
      </c>
      <c r="BB36" s="135">
        <v>0</v>
      </c>
      <c r="BC36" s="135">
        <v>0</v>
      </c>
      <c r="BD36" s="135">
        <v>0</v>
      </c>
      <c r="BE36" s="135">
        <v>0</v>
      </c>
      <c r="BF36" s="135">
        <v>0</v>
      </c>
      <c r="BG36" s="135">
        <v>0</v>
      </c>
      <c r="BH36" s="135">
        <v>0</v>
      </c>
      <c r="BI36" s="135">
        <v>0</v>
      </c>
      <c r="BJ36" s="135">
        <v>0</v>
      </c>
      <c r="BK36" s="135">
        <v>0</v>
      </c>
      <c r="BL36" s="135">
        <v>90.849720650000009</v>
      </c>
      <c r="BM36" s="135">
        <v>106.96880001999999</v>
      </c>
      <c r="BN36" s="135">
        <v>109.92031101000002</v>
      </c>
      <c r="BO36" s="135">
        <v>115.96021940000001</v>
      </c>
      <c r="BP36" s="135">
        <v>110.02752643000001</v>
      </c>
      <c r="BQ36" s="135">
        <v>101.38309716000001</v>
      </c>
      <c r="BR36" s="135">
        <v>15.698963300000001</v>
      </c>
      <c r="BS36" s="135">
        <v>0</v>
      </c>
      <c r="BT36" s="135">
        <v>0</v>
      </c>
      <c r="BU36" s="135">
        <v>0</v>
      </c>
      <c r="BV36" s="135">
        <v>0</v>
      </c>
      <c r="BW36" s="135">
        <v>0</v>
      </c>
      <c r="BX36" s="135">
        <v>0</v>
      </c>
      <c r="BY36" s="135">
        <v>0</v>
      </c>
      <c r="BZ36" s="136">
        <v>0</v>
      </c>
    </row>
    <row r="37" spans="1:78" x14ac:dyDescent="0.2">
      <c r="A37" s="133"/>
      <c r="B37" s="52" t="s">
        <v>156</v>
      </c>
      <c r="C37" s="134" t="s">
        <v>126</v>
      </c>
      <c r="D37" s="135">
        <v>0</v>
      </c>
      <c r="E37" s="135">
        <v>0</v>
      </c>
      <c r="F37" s="135">
        <v>0</v>
      </c>
      <c r="G37" s="135">
        <v>0</v>
      </c>
      <c r="H37" s="135">
        <v>0</v>
      </c>
      <c r="I37" s="135">
        <v>0</v>
      </c>
      <c r="J37" s="135">
        <v>0</v>
      </c>
      <c r="K37" s="135">
        <v>0</v>
      </c>
      <c r="L37" s="135">
        <v>0</v>
      </c>
      <c r="M37" s="135">
        <v>0</v>
      </c>
      <c r="N37" s="135">
        <v>0</v>
      </c>
      <c r="O37" s="135">
        <v>0</v>
      </c>
      <c r="P37" s="135">
        <v>0</v>
      </c>
      <c r="Q37" s="135">
        <v>0</v>
      </c>
      <c r="R37" s="135">
        <v>0</v>
      </c>
      <c r="S37" s="135">
        <v>0</v>
      </c>
      <c r="T37" s="135">
        <v>0</v>
      </c>
      <c r="U37" s="135">
        <v>0</v>
      </c>
      <c r="V37" s="135">
        <v>0</v>
      </c>
      <c r="W37" s="135">
        <v>0</v>
      </c>
      <c r="X37" s="135">
        <v>0</v>
      </c>
      <c r="Y37" s="135">
        <v>0</v>
      </c>
      <c r="Z37" s="135">
        <v>0</v>
      </c>
      <c r="AA37" s="135">
        <v>0</v>
      </c>
      <c r="AB37" s="135">
        <v>0</v>
      </c>
      <c r="AC37" s="135">
        <v>0</v>
      </c>
      <c r="AD37" s="135">
        <v>0</v>
      </c>
      <c r="AE37" s="135">
        <v>0</v>
      </c>
      <c r="AF37" s="135">
        <v>0</v>
      </c>
      <c r="AG37" s="135">
        <v>0</v>
      </c>
      <c r="AH37" s="135">
        <v>0</v>
      </c>
      <c r="AI37" s="135">
        <v>0</v>
      </c>
      <c r="AJ37" s="135">
        <v>0</v>
      </c>
      <c r="AK37" s="135">
        <v>0</v>
      </c>
      <c r="AL37" s="135">
        <v>0</v>
      </c>
      <c r="AM37" s="135">
        <v>0</v>
      </c>
      <c r="AN37" s="135">
        <v>0</v>
      </c>
      <c r="AO37" s="135">
        <v>0</v>
      </c>
      <c r="AP37" s="135">
        <v>0</v>
      </c>
      <c r="AQ37" s="135">
        <v>0</v>
      </c>
      <c r="AR37" s="135">
        <v>0</v>
      </c>
      <c r="AS37" s="135">
        <v>0</v>
      </c>
      <c r="AT37" s="135">
        <v>0</v>
      </c>
      <c r="AU37" s="135">
        <v>0</v>
      </c>
      <c r="AV37" s="135">
        <v>0</v>
      </c>
      <c r="AW37" s="135">
        <v>0</v>
      </c>
      <c r="AX37" s="135">
        <v>0</v>
      </c>
      <c r="AY37" s="135">
        <v>0</v>
      </c>
      <c r="AZ37" s="135">
        <v>0</v>
      </c>
      <c r="BA37" s="135">
        <v>0</v>
      </c>
      <c r="BB37" s="135">
        <v>0</v>
      </c>
      <c r="BC37" s="135">
        <v>0</v>
      </c>
      <c r="BD37" s="135">
        <v>0</v>
      </c>
      <c r="BE37" s="135">
        <v>5.2569999999999997</v>
      </c>
      <c r="BF37" s="135">
        <v>5.6630000000000003</v>
      </c>
      <c r="BG37" s="135">
        <v>4.9935427399999996</v>
      </c>
      <c r="BH37" s="135">
        <v>18.285</v>
      </c>
      <c r="BI37" s="135">
        <v>38.134147140000003</v>
      </c>
      <c r="BJ37" s="135">
        <v>40.277408909999998</v>
      </c>
      <c r="BK37" s="135">
        <v>46.931080800000004</v>
      </c>
      <c r="BL37" s="135">
        <v>38.630065660000305</v>
      </c>
      <c r="BM37" s="135">
        <v>48.46444386000001</v>
      </c>
      <c r="BN37" s="135">
        <v>60.721072239999998</v>
      </c>
      <c r="BO37" s="135">
        <v>52.361478550000008</v>
      </c>
      <c r="BP37" s="135">
        <v>56.829980329999998</v>
      </c>
      <c r="BQ37" s="135">
        <v>0.62293946000000011</v>
      </c>
      <c r="BR37" s="135">
        <v>0.20971916999999998</v>
      </c>
      <c r="BS37" s="135">
        <v>0.15176113999999999</v>
      </c>
      <c r="BT37" s="135">
        <v>0</v>
      </c>
      <c r="BU37" s="135">
        <v>0</v>
      </c>
      <c r="BV37" s="135">
        <v>0</v>
      </c>
      <c r="BW37" s="135">
        <v>0</v>
      </c>
      <c r="BX37" s="135">
        <v>0</v>
      </c>
      <c r="BY37" s="135">
        <v>0</v>
      </c>
      <c r="BZ37" s="136">
        <v>0</v>
      </c>
    </row>
    <row r="38" spans="1:78" x14ac:dyDescent="0.2">
      <c r="A38" s="133"/>
      <c r="B38" s="52" t="s">
        <v>157</v>
      </c>
      <c r="C38" s="139"/>
      <c r="D38" s="135">
        <f t="shared" ref="D38:BG38" si="5">SUM(D$39:D$40)</f>
        <v>0</v>
      </c>
      <c r="E38" s="135">
        <f t="shared" si="5"/>
        <v>0</v>
      </c>
      <c r="F38" s="135">
        <f t="shared" si="5"/>
        <v>0</v>
      </c>
      <c r="G38" s="135">
        <f t="shared" si="5"/>
        <v>0</v>
      </c>
      <c r="H38" s="135">
        <f t="shared" si="5"/>
        <v>0</v>
      </c>
      <c r="I38" s="135">
        <f t="shared" si="5"/>
        <v>0</v>
      </c>
      <c r="J38" s="135">
        <f t="shared" si="5"/>
        <v>0</v>
      </c>
      <c r="K38" s="135">
        <f t="shared" si="5"/>
        <v>0</v>
      </c>
      <c r="L38" s="135">
        <f t="shared" si="5"/>
        <v>0</v>
      </c>
      <c r="M38" s="135">
        <f t="shared" si="5"/>
        <v>0</v>
      </c>
      <c r="N38" s="135">
        <f t="shared" si="5"/>
        <v>0</v>
      </c>
      <c r="O38" s="135">
        <f t="shared" si="5"/>
        <v>0</v>
      </c>
      <c r="P38" s="135">
        <f t="shared" si="5"/>
        <v>0</v>
      </c>
      <c r="Q38" s="135">
        <f t="shared" si="5"/>
        <v>0</v>
      </c>
      <c r="R38" s="135">
        <f t="shared" si="5"/>
        <v>0</v>
      </c>
      <c r="S38" s="135">
        <f t="shared" si="5"/>
        <v>0</v>
      </c>
      <c r="T38" s="135">
        <f t="shared" si="5"/>
        <v>0</v>
      </c>
      <c r="U38" s="135">
        <f t="shared" si="5"/>
        <v>0</v>
      </c>
      <c r="V38" s="135">
        <f t="shared" si="5"/>
        <v>0</v>
      </c>
      <c r="W38" s="135">
        <f t="shared" si="5"/>
        <v>0</v>
      </c>
      <c r="X38" s="135">
        <f t="shared" si="5"/>
        <v>0</v>
      </c>
      <c r="Y38" s="135">
        <f t="shared" si="5"/>
        <v>0</v>
      </c>
      <c r="Z38" s="135">
        <f t="shared" si="5"/>
        <v>0</v>
      </c>
      <c r="AA38" s="135">
        <f t="shared" si="5"/>
        <v>0</v>
      </c>
      <c r="AB38" s="135">
        <f t="shared" si="5"/>
        <v>0</v>
      </c>
      <c r="AC38" s="135">
        <f t="shared" si="5"/>
        <v>0</v>
      </c>
      <c r="AD38" s="135">
        <f t="shared" si="5"/>
        <v>0</v>
      </c>
      <c r="AE38" s="135">
        <f t="shared" si="5"/>
        <v>0</v>
      </c>
      <c r="AF38" s="135">
        <f t="shared" si="5"/>
        <v>0</v>
      </c>
      <c r="AG38" s="135">
        <f t="shared" si="5"/>
        <v>0</v>
      </c>
      <c r="AH38" s="135">
        <f t="shared" si="5"/>
        <v>0</v>
      </c>
      <c r="AI38" s="135">
        <f t="shared" si="5"/>
        <v>0</v>
      </c>
      <c r="AJ38" s="135">
        <f t="shared" si="5"/>
        <v>0</v>
      </c>
      <c r="AK38" s="135">
        <f t="shared" si="5"/>
        <v>0</v>
      </c>
      <c r="AL38" s="135">
        <f t="shared" si="5"/>
        <v>0</v>
      </c>
      <c r="AM38" s="135">
        <f t="shared" si="5"/>
        <v>0</v>
      </c>
      <c r="AN38" s="135">
        <f t="shared" si="5"/>
        <v>0</v>
      </c>
      <c r="AO38" s="135">
        <f t="shared" si="5"/>
        <v>0</v>
      </c>
      <c r="AP38" s="135">
        <f t="shared" si="5"/>
        <v>0</v>
      </c>
      <c r="AQ38" s="135">
        <f t="shared" si="5"/>
        <v>0</v>
      </c>
      <c r="AR38" s="135">
        <f t="shared" si="5"/>
        <v>0</v>
      </c>
      <c r="AS38" s="135">
        <f t="shared" si="5"/>
        <v>0</v>
      </c>
      <c r="AT38" s="135">
        <f t="shared" si="5"/>
        <v>0</v>
      </c>
      <c r="AU38" s="135">
        <f t="shared" si="5"/>
        <v>0</v>
      </c>
      <c r="AV38" s="135">
        <f t="shared" si="5"/>
        <v>0</v>
      </c>
      <c r="AW38" s="135">
        <f t="shared" si="5"/>
        <v>0</v>
      </c>
      <c r="AX38" s="135">
        <f t="shared" si="5"/>
        <v>0</v>
      </c>
      <c r="AY38" s="135">
        <f t="shared" si="5"/>
        <v>0</v>
      </c>
      <c r="AZ38" s="135">
        <f t="shared" si="5"/>
        <v>2165.9229999999998</v>
      </c>
      <c r="BA38" s="135">
        <f t="shared" si="5"/>
        <v>3893.4660000000003</v>
      </c>
      <c r="BB38" s="135">
        <f t="shared" si="5"/>
        <v>3557.6930000000002</v>
      </c>
      <c r="BC38" s="135">
        <f t="shared" si="5"/>
        <v>3255.0860000000002</v>
      </c>
      <c r="BD38" s="135">
        <f t="shared" si="5"/>
        <v>2882.2200000000003</v>
      </c>
      <c r="BE38" s="135">
        <f t="shared" si="5"/>
        <v>2605.5709014073173</v>
      </c>
      <c r="BF38" s="135">
        <f t="shared" si="5"/>
        <v>2624.1158686900003</v>
      </c>
      <c r="BG38" s="135">
        <f t="shared" si="5"/>
        <v>2559.18840136366</v>
      </c>
      <c r="BH38" s="135">
        <f>SUM(BH$39:BH$40)</f>
        <v>2204.4830000000002</v>
      </c>
      <c r="BI38" s="135">
        <f>SUM(BI$39:BI$40)</f>
        <v>2311.2043118300003</v>
      </c>
      <c r="BJ38" s="135">
        <f>SUM(BJ$39:BJ$40)</f>
        <v>2439.7983671900001</v>
      </c>
      <c r="BK38" s="135">
        <f>SUM(BK$39:BK$40)</f>
        <v>2241.4881393452138</v>
      </c>
      <c r="BL38" s="135">
        <f t="shared" ref="BL38:BZ38" si="6">SUM(BL$39:BL$40)</f>
        <v>2856.8277160099997</v>
      </c>
      <c r="BM38" s="135">
        <f t="shared" si="6"/>
        <v>4684.0175697100003</v>
      </c>
      <c r="BN38" s="135">
        <f t="shared" si="6"/>
        <v>4473.4852258236315</v>
      </c>
      <c r="BO38" s="135">
        <f t="shared" si="6"/>
        <v>4933.9849943699983</v>
      </c>
      <c r="BP38" s="135">
        <f t="shared" si="6"/>
        <v>5169.8070100499999</v>
      </c>
      <c r="BQ38" s="135">
        <f t="shared" si="6"/>
        <v>4338.0295486261903</v>
      </c>
      <c r="BR38" s="135">
        <f t="shared" si="6"/>
        <v>3065.0410876799992</v>
      </c>
      <c r="BS38" s="135">
        <f t="shared" si="6"/>
        <v>2313.51601579</v>
      </c>
      <c r="BT38" s="135">
        <f t="shared" si="6"/>
        <v>1875.4784224599998</v>
      </c>
      <c r="BU38" s="135">
        <f t="shared" si="6"/>
        <v>1602.0913346625384</v>
      </c>
      <c r="BV38" s="135">
        <f t="shared" si="6"/>
        <v>2488.9579408373761</v>
      </c>
      <c r="BW38" s="135">
        <f t="shared" si="6"/>
        <v>2601.1588617500856</v>
      </c>
      <c r="BX38" s="135">
        <f t="shared" si="6"/>
        <v>2671.9544808599508</v>
      </c>
      <c r="BY38" s="135">
        <f t="shared" si="6"/>
        <v>2737.700264812936</v>
      </c>
      <c r="BZ38" s="136">
        <f t="shared" si="6"/>
        <v>2782.8491679838235</v>
      </c>
    </row>
    <row r="39" spans="1:78" x14ac:dyDescent="0.2">
      <c r="A39" s="133"/>
      <c r="B39" s="62" t="s">
        <v>133</v>
      </c>
      <c r="C39" s="134" t="s">
        <v>129</v>
      </c>
      <c r="D39" s="135">
        <v>0</v>
      </c>
      <c r="E39" s="135">
        <v>0</v>
      </c>
      <c r="F39" s="135">
        <v>0</v>
      </c>
      <c r="G39" s="135">
        <v>0</v>
      </c>
      <c r="H39" s="135">
        <v>0</v>
      </c>
      <c r="I39" s="135">
        <v>0</v>
      </c>
      <c r="J39" s="135">
        <v>0</v>
      </c>
      <c r="K39" s="135">
        <v>0</v>
      </c>
      <c r="L39" s="135">
        <v>0</v>
      </c>
      <c r="M39" s="135">
        <v>0</v>
      </c>
      <c r="N39" s="135">
        <v>0</v>
      </c>
      <c r="O39" s="135">
        <v>0</v>
      </c>
      <c r="P39" s="135">
        <v>0</v>
      </c>
      <c r="Q39" s="135">
        <v>0</v>
      </c>
      <c r="R39" s="135">
        <v>0</v>
      </c>
      <c r="S39" s="135">
        <v>0</v>
      </c>
      <c r="T39" s="135">
        <v>0</v>
      </c>
      <c r="U39" s="135">
        <v>0</v>
      </c>
      <c r="V39" s="135">
        <v>0</v>
      </c>
      <c r="W39" s="135">
        <v>0</v>
      </c>
      <c r="X39" s="135">
        <v>0</v>
      </c>
      <c r="Y39" s="135">
        <v>0</v>
      </c>
      <c r="Z39" s="135">
        <v>0</v>
      </c>
      <c r="AA39" s="135">
        <v>0</v>
      </c>
      <c r="AB39" s="135">
        <v>0</v>
      </c>
      <c r="AC39" s="135">
        <v>0</v>
      </c>
      <c r="AD39" s="135">
        <v>0</v>
      </c>
      <c r="AE39" s="135">
        <v>0</v>
      </c>
      <c r="AF39" s="135">
        <v>0</v>
      </c>
      <c r="AG39" s="135">
        <v>0</v>
      </c>
      <c r="AH39" s="135">
        <v>0</v>
      </c>
      <c r="AI39" s="135">
        <v>0</v>
      </c>
      <c r="AJ39" s="135">
        <v>0</v>
      </c>
      <c r="AK39" s="135">
        <v>0</v>
      </c>
      <c r="AL39" s="135">
        <v>0</v>
      </c>
      <c r="AM39" s="135">
        <v>0</v>
      </c>
      <c r="AN39" s="135">
        <v>0</v>
      </c>
      <c r="AO39" s="135">
        <v>0</v>
      </c>
      <c r="AP39" s="135">
        <v>0</v>
      </c>
      <c r="AQ39" s="135">
        <v>0</v>
      </c>
      <c r="AR39" s="135">
        <v>0</v>
      </c>
      <c r="AS39" s="135">
        <v>0</v>
      </c>
      <c r="AT39" s="135">
        <v>0</v>
      </c>
      <c r="AU39" s="135">
        <v>0</v>
      </c>
      <c r="AV39" s="135">
        <v>0</v>
      </c>
      <c r="AW39" s="135">
        <v>0</v>
      </c>
      <c r="AX39" s="135">
        <v>0</v>
      </c>
      <c r="AY39" s="135">
        <v>0</v>
      </c>
      <c r="AZ39" s="135">
        <v>332.70800000000008</v>
      </c>
      <c r="BA39" s="135">
        <v>475.00800000000004</v>
      </c>
      <c r="BB39" s="135">
        <v>474.24400000000003</v>
      </c>
      <c r="BC39" s="135">
        <v>459.01900000000001</v>
      </c>
      <c r="BD39" s="135">
        <v>446.95400000000001</v>
      </c>
      <c r="BE39" s="135">
        <v>469.76190140731705</v>
      </c>
      <c r="BF39" s="135">
        <v>518.64773074999994</v>
      </c>
      <c r="BG39" s="135">
        <v>507.20891397539998</v>
      </c>
      <c r="BH39" s="135">
        <v>445.23599999999999</v>
      </c>
      <c r="BI39" s="135">
        <v>486.24370455000002</v>
      </c>
      <c r="BJ39" s="135">
        <v>477.92547793</v>
      </c>
      <c r="BK39" s="135">
        <v>424.03039473491737</v>
      </c>
      <c r="BL39" s="135">
        <v>727.70019646000003</v>
      </c>
      <c r="BM39" s="135">
        <v>1088.6921164999999</v>
      </c>
      <c r="BN39" s="135">
        <v>801.16036899012533</v>
      </c>
      <c r="BO39" s="135">
        <v>749.87685299999998</v>
      </c>
      <c r="BP39" s="135">
        <v>662.33543288999988</v>
      </c>
      <c r="BQ39" s="135">
        <v>526.70929591000004</v>
      </c>
      <c r="BR39" s="135">
        <v>369.21073870999999</v>
      </c>
      <c r="BS39" s="135">
        <v>309.89859552000007</v>
      </c>
      <c r="BT39" s="135">
        <v>264.26859475999998</v>
      </c>
      <c r="BU39" s="135">
        <v>238.05027558822925</v>
      </c>
      <c r="BV39" s="135">
        <v>300.61338027470055</v>
      </c>
      <c r="BW39" s="135">
        <v>313.29461753799455</v>
      </c>
      <c r="BX39" s="135">
        <v>324.36069773409241</v>
      </c>
      <c r="BY39" s="135">
        <v>324.12376849937266</v>
      </c>
      <c r="BZ39" s="136">
        <v>327.27268632515091</v>
      </c>
    </row>
    <row r="40" spans="1:78" x14ac:dyDescent="0.2">
      <c r="A40" s="133"/>
      <c r="B40" s="62" t="s">
        <v>143</v>
      </c>
      <c r="C40" s="134" t="s">
        <v>136</v>
      </c>
      <c r="D40" s="135">
        <v>0</v>
      </c>
      <c r="E40" s="135">
        <v>0</v>
      </c>
      <c r="F40" s="135">
        <v>0</v>
      </c>
      <c r="G40" s="135">
        <v>0</v>
      </c>
      <c r="H40" s="135">
        <v>0</v>
      </c>
      <c r="I40" s="135">
        <v>0</v>
      </c>
      <c r="J40" s="135">
        <v>0</v>
      </c>
      <c r="K40" s="135">
        <v>0</v>
      </c>
      <c r="L40" s="135">
        <v>0</v>
      </c>
      <c r="M40" s="135">
        <v>0</v>
      </c>
      <c r="N40" s="135">
        <v>0</v>
      </c>
      <c r="O40" s="135">
        <v>0</v>
      </c>
      <c r="P40" s="135">
        <v>0</v>
      </c>
      <c r="Q40" s="135">
        <v>0</v>
      </c>
      <c r="R40" s="135">
        <v>0</v>
      </c>
      <c r="S40" s="135">
        <v>0</v>
      </c>
      <c r="T40" s="135">
        <v>0</v>
      </c>
      <c r="U40" s="135">
        <v>0</v>
      </c>
      <c r="V40" s="135">
        <v>0</v>
      </c>
      <c r="W40" s="135">
        <v>0</v>
      </c>
      <c r="X40" s="135">
        <v>0</v>
      </c>
      <c r="Y40" s="135">
        <v>0</v>
      </c>
      <c r="Z40" s="135">
        <v>0</v>
      </c>
      <c r="AA40" s="135">
        <v>0</v>
      </c>
      <c r="AB40" s="135">
        <v>0</v>
      </c>
      <c r="AC40" s="135">
        <v>0</v>
      </c>
      <c r="AD40" s="135">
        <v>0</v>
      </c>
      <c r="AE40" s="135">
        <v>0</v>
      </c>
      <c r="AF40" s="135">
        <v>0</v>
      </c>
      <c r="AG40" s="135">
        <v>0</v>
      </c>
      <c r="AH40" s="135">
        <v>0</v>
      </c>
      <c r="AI40" s="135">
        <v>0</v>
      </c>
      <c r="AJ40" s="135">
        <v>0</v>
      </c>
      <c r="AK40" s="135">
        <v>0</v>
      </c>
      <c r="AL40" s="135">
        <v>0</v>
      </c>
      <c r="AM40" s="135">
        <v>0</v>
      </c>
      <c r="AN40" s="135">
        <v>0</v>
      </c>
      <c r="AO40" s="135">
        <v>0</v>
      </c>
      <c r="AP40" s="135">
        <v>0</v>
      </c>
      <c r="AQ40" s="135">
        <v>0</v>
      </c>
      <c r="AR40" s="135">
        <v>0</v>
      </c>
      <c r="AS40" s="135">
        <v>0</v>
      </c>
      <c r="AT40" s="135">
        <v>0</v>
      </c>
      <c r="AU40" s="135">
        <v>0</v>
      </c>
      <c r="AV40" s="135">
        <v>0</v>
      </c>
      <c r="AW40" s="135">
        <v>0</v>
      </c>
      <c r="AX40" s="135">
        <v>0</v>
      </c>
      <c r="AY40" s="135">
        <v>0</v>
      </c>
      <c r="AZ40" s="135">
        <v>1833.2149999999999</v>
      </c>
      <c r="BA40" s="135">
        <v>3418.4580000000001</v>
      </c>
      <c r="BB40" s="135">
        <v>3083.4490000000001</v>
      </c>
      <c r="BC40" s="135">
        <v>2796.067</v>
      </c>
      <c r="BD40" s="135">
        <v>2435.2660000000001</v>
      </c>
      <c r="BE40" s="135">
        <v>2135.8090000000002</v>
      </c>
      <c r="BF40" s="135">
        <v>2105.4681379400004</v>
      </c>
      <c r="BG40" s="135">
        <v>2051.9794873882602</v>
      </c>
      <c r="BH40" s="135">
        <v>1759.2470000000001</v>
      </c>
      <c r="BI40" s="135">
        <v>1824.9606072800002</v>
      </c>
      <c r="BJ40" s="135">
        <v>1961.87288926</v>
      </c>
      <c r="BK40" s="135">
        <v>1817.4577446102965</v>
      </c>
      <c r="BL40" s="135">
        <v>2129.1275195499998</v>
      </c>
      <c r="BM40" s="135">
        <v>3595.32545321</v>
      </c>
      <c r="BN40" s="135">
        <v>3672.3248568335066</v>
      </c>
      <c r="BO40" s="135">
        <v>4184.1081413699985</v>
      </c>
      <c r="BP40" s="135">
        <v>4507.4715771600004</v>
      </c>
      <c r="BQ40" s="135">
        <v>3811.3202527161902</v>
      </c>
      <c r="BR40" s="135">
        <v>2695.8303489699992</v>
      </c>
      <c r="BS40" s="135">
        <v>2003.6174202700001</v>
      </c>
      <c r="BT40" s="135">
        <v>1611.2098276999998</v>
      </c>
      <c r="BU40" s="135">
        <v>1364.0410590743093</v>
      </c>
      <c r="BV40" s="135">
        <v>2188.3445605626757</v>
      </c>
      <c r="BW40" s="135">
        <v>2287.8642442120909</v>
      </c>
      <c r="BX40" s="135">
        <v>2347.5937831258584</v>
      </c>
      <c r="BY40" s="135">
        <v>2413.5764963135634</v>
      </c>
      <c r="BZ40" s="136">
        <v>2455.5764816586725</v>
      </c>
    </row>
    <row r="41" spans="1:78" ht="26.25" customHeight="1" x14ac:dyDescent="0.2">
      <c r="A41" s="133"/>
      <c r="B41" s="52" t="s">
        <v>158</v>
      </c>
      <c r="C41" s="134" t="s">
        <v>129</v>
      </c>
      <c r="D41" s="135">
        <v>0</v>
      </c>
      <c r="E41" s="135">
        <v>0</v>
      </c>
      <c r="F41" s="135">
        <v>0</v>
      </c>
      <c r="G41" s="135">
        <v>0</v>
      </c>
      <c r="H41" s="135">
        <v>0</v>
      </c>
      <c r="I41" s="135">
        <v>0</v>
      </c>
      <c r="J41" s="135">
        <v>0</v>
      </c>
      <c r="K41" s="135">
        <v>0</v>
      </c>
      <c r="L41" s="135">
        <v>0</v>
      </c>
      <c r="M41" s="135">
        <v>0</v>
      </c>
      <c r="N41" s="135">
        <v>0</v>
      </c>
      <c r="O41" s="135">
        <v>0</v>
      </c>
      <c r="P41" s="135">
        <v>0</v>
      </c>
      <c r="Q41" s="135">
        <v>0</v>
      </c>
      <c r="R41" s="135">
        <v>0</v>
      </c>
      <c r="S41" s="135">
        <v>0</v>
      </c>
      <c r="T41" s="135">
        <v>0</v>
      </c>
      <c r="U41" s="135">
        <v>0</v>
      </c>
      <c r="V41" s="135">
        <v>0</v>
      </c>
      <c r="W41" s="135">
        <v>0</v>
      </c>
      <c r="X41" s="135">
        <v>0</v>
      </c>
      <c r="Y41" s="135">
        <v>0</v>
      </c>
      <c r="Z41" s="135">
        <v>40</v>
      </c>
      <c r="AA41" s="135">
        <v>42</v>
      </c>
      <c r="AB41" s="135">
        <v>42</v>
      </c>
      <c r="AC41" s="135">
        <v>42</v>
      </c>
      <c r="AD41" s="135">
        <v>47</v>
      </c>
      <c r="AE41" s="135">
        <v>55</v>
      </c>
      <c r="AF41" s="135">
        <v>81</v>
      </c>
      <c r="AG41" s="135">
        <v>92</v>
      </c>
      <c r="AH41" s="135">
        <v>105</v>
      </c>
      <c r="AI41" s="135">
        <v>125</v>
      </c>
      <c r="AJ41" s="135">
        <v>149</v>
      </c>
      <c r="AK41" s="135">
        <v>158</v>
      </c>
      <c r="AL41" s="135">
        <v>152</v>
      </c>
      <c r="AM41" s="135">
        <v>141</v>
      </c>
      <c r="AN41" s="135">
        <v>161</v>
      </c>
      <c r="AO41" s="135">
        <v>164</v>
      </c>
      <c r="AP41" s="135">
        <v>168.30699999999999</v>
      </c>
      <c r="AQ41" s="135">
        <v>50.746000000000002</v>
      </c>
      <c r="AR41" s="135">
        <v>26.87</v>
      </c>
      <c r="AS41" s="135">
        <v>30.309000000000001</v>
      </c>
      <c r="AT41" s="135">
        <v>33.664999999999999</v>
      </c>
      <c r="AU41" s="135">
        <v>30.951000000000001</v>
      </c>
      <c r="AV41" s="135">
        <v>31.5</v>
      </c>
      <c r="AW41" s="135">
        <v>33</v>
      </c>
      <c r="AX41" s="135">
        <v>27</v>
      </c>
      <c r="AY41" s="135">
        <v>28.556999999999999</v>
      </c>
      <c r="AZ41" s="135">
        <v>32.725000000000001</v>
      </c>
      <c r="BA41" s="135">
        <v>35.762999999999998</v>
      </c>
      <c r="BB41" s="135">
        <v>38.264000000000003</v>
      </c>
      <c r="BC41" s="135">
        <v>38.268000000000001</v>
      </c>
      <c r="BD41" s="135">
        <v>44.713000000000001</v>
      </c>
      <c r="BE41" s="135">
        <v>55.794706500000004</v>
      </c>
      <c r="BF41" s="135">
        <v>68.735896129999986</v>
      </c>
      <c r="BG41" s="135">
        <v>127.61983736719999</v>
      </c>
      <c r="BH41" s="135">
        <v>149.76499999999999</v>
      </c>
      <c r="BI41" s="135">
        <v>163.62538309999999</v>
      </c>
      <c r="BJ41" s="135">
        <v>175.38975154999997</v>
      </c>
      <c r="BK41" s="135">
        <v>246.68661228606564</v>
      </c>
      <c r="BL41" s="135">
        <v>320.89652102000002</v>
      </c>
      <c r="BM41" s="135">
        <v>344.51753750999995</v>
      </c>
      <c r="BN41" s="135">
        <v>343.25488572749998</v>
      </c>
      <c r="BO41" s="135">
        <v>365.53661895000005</v>
      </c>
      <c r="BP41" s="135">
        <v>395.77258469999998</v>
      </c>
      <c r="BQ41" s="135">
        <v>399.99203899000008</v>
      </c>
      <c r="BR41" s="135">
        <v>416.55604172</v>
      </c>
      <c r="BS41" s="135">
        <v>440.94097081999985</v>
      </c>
      <c r="BT41" s="135">
        <v>436.45777384000002</v>
      </c>
      <c r="BU41" s="135">
        <v>434.15832976398337</v>
      </c>
      <c r="BV41" s="135">
        <v>454.01459169375522</v>
      </c>
      <c r="BW41" s="135">
        <v>468.07306188169088</v>
      </c>
      <c r="BX41" s="135">
        <v>483.34641020419332</v>
      </c>
      <c r="BY41" s="135">
        <v>491.44170067758381</v>
      </c>
      <c r="BZ41" s="136">
        <v>505.89611721576557</v>
      </c>
    </row>
    <row r="42" spans="1:78" x14ac:dyDescent="0.2">
      <c r="A42" s="133"/>
      <c r="B42" s="52" t="s">
        <v>159</v>
      </c>
      <c r="C42" s="134" t="s">
        <v>129</v>
      </c>
      <c r="D42" s="135">
        <v>0</v>
      </c>
      <c r="E42" s="135">
        <v>0</v>
      </c>
      <c r="F42" s="135">
        <v>0</v>
      </c>
      <c r="G42" s="135">
        <v>0</v>
      </c>
      <c r="H42" s="135">
        <v>0</v>
      </c>
      <c r="I42" s="135">
        <v>0</v>
      </c>
      <c r="J42" s="135">
        <v>0</v>
      </c>
      <c r="K42" s="135">
        <v>0</v>
      </c>
      <c r="L42" s="135">
        <v>0</v>
      </c>
      <c r="M42" s="135">
        <v>0</v>
      </c>
      <c r="N42" s="135">
        <v>0</v>
      </c>
      <c r="O42" s="135">
        <v>0</v>
      </c>
      <c r="P42" s="135">
        <v>0</v>
      </c>
      <c r="Q42" s="135">
        <v>0</v>
      </c>
      <c r="R42" s="135">
        <v>0</v>
      </c>
      <c r="S42" s="135">
        <v>0</v>
      </c>
      <c r="T42" s="135">
        <v>0</v>
      </c>
      <c r="U42" s="135">
        <v>0</v>
      </c>
      <c r="V42" s="135">
        <v>0</v>
      </c>
      <c r="W42" s="135">
        <v>0</v>
      </c>
      <c r="X42" s="135">
        <v>0</v>
      </c>
      <c r="Y42" s="135">
        <v>0</v>
      </c>
      <c r="Z42" s="135">
        <v>0</v>
      </c>
      <c r="AA42" s="135">
        <v>0</v>
      </c>
      <c r="AB42" s="135">
        <v>0</v>
      </c>
      <c r="AC42" s="135">
        <v>0</v>
      </c>
      <c r="AD42" s="135">
        <v>0</v>
      </c>
      <c r="AE42" s="135">
        <v>0</v>
      </c>
      <c r="AF42" s="135">
        <v>0</v>
      </c>
      <c r="AG42" s="135">
        <v>0</v>
      </c>
      <c r="AH42" s="135">
        <v>16</v>
      </c>
      <c r="AI42" s="135">
        <v>16</v>
      </c>
      <c r="AJ42" s="135">
        <v>16</v>
      </c>
      <c r="AK42" s="135">
        <v>16</v>
      </c>
      <c r="AL42" s="135">
        <v>16</v>
      </c>
      <c r="AM42" s="135">
        <v>17</v>
      </c>
      <c r="AN42" s="135">
        <v>18</v>
      </c>
      <c r="AO42" s="135">
        <v>17</v>
      </c>
      <c r="AP42" s="135">
        <v>14</v>
      </c>
      <c r="AQ42" s="135">
        <v>0.434</v>
      </c>
      <c r="AR42" s="135">
        <v>0</v>
      </c>
      <c r="AS42" s="135">
        <v>0</v>
      </c>
      <c r="AT42" s="135">
        <v>0</v>
      </c>
      <c r="AU42" s="135">
        <v>0</v>
      </c>
      <c r="AV42" s="135">
        <v>0</v>
      </c>
      <c r="AW42" s="135">
        <v>0</v>
      </c>
      <c r="AX42" s="135">
        <v>0</v>
      </c>
      <c r="AY42" s="135">
        <v>0</v>
      </c>
      <c r="AZ42" s="135">
        <v>0</v>
      </c>
      <c r="BA42" s="135">
        <v>0</v>
      </c>
      <c r="BB42" s="135">
        <v>0</v>
      </c>
      <c r="BC42" s="135">
        <v>0</v>
      </c>
      <c r="BD42" s="135">
        <v>0</v>
      </c>
      <c r="BE42" s="135">
        <v>0</v>
      </c>
      <c r="BF42" s="135">
        <v>0</v>
      </c>
      <c r="BG42" s="135">
        <v>0</v>
      </c>
      <c r="BH42" s="135">
        <v>0</v>
      </c>
      <c r="BI42" s="135">
        <v>0</v>
      </c>
      <c r="BJ42" s="135">
        <v>0</v>
      </c>
      <c r="BK42" s="135">
        <v>0</v>
      </c>
      <c r="BL42" s="135">
        <v>0</v>
      </c>
      <c r="BM42" s="135">
        <v>0</v>
      </c>
      <c r="BN42" s="135">
        <v>0</v>
      </c>
      <c r="BO42" s="135"/>
      <c r="BP42" s="135"/>
      <c r="BQ42" s="135"/>
      <c r="BR42" s="135"/>
      <c r="BS42" s="135"/>
      <c r="BT42" s="135"/>
      <c r="BU42" s="135"/>
      <c r="BV42" s="135"/>
      <c r="BW42" s="135"/>
      <c r="BX42" s="135"/>
      <c r="BY42" s="135"/>
      <c r="BZ42" s="136"/>
    </row>
    <row r="43" spans="1:78" x14ac:dyDescent="0.2">
      <c r="A43" s="142"/>
      <c r="B43" s="52" t="s">
        <v>160</v>
      </c>
      <c r="C43" s="134" t="s">
        <v>126</v>
      </c>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v>5.5109329999999996</v>
      </c>
      <c r="BM43" s="135">
        <v>7.0408049999999998</v>
      </c>
      <c r="BN43" s="135">
        <v>9.2482140000000008</v>
      </c>
      <c r="BO43" s="135">
        <v>9.5133209999999995</v>
      </c>
      <c r="BP43" s="135">
        <v>9.4075343484310903</v>
      </c>
      <c r="BQ43" s="135">
        <v>9.2168086836232543</v>
      </c>
      <c r="BR43" s="135">
        <v>37.532187830000005</v>
      </c>
      <c r="BS43" s="135">
        <v>43.794516460000004</v>
      </c>
      <c r="BT43" s="135">
        <v>41.280517799999998</v>
      </c>
      <c r="BU43" s="135">
        <v>42.533446246431318</v>
      </c>
      <c r="BV43" s="135">
        <v>44.303729572430221</v>
      </c>
      <c r="BW43" s="135">
        <v>44.303729572430221</v>
      </c>
      <c r="BX43" s="135">
        <v>44.303729572430221</v>
      </c>
      <c r="BY43" s="135">
        <v>44.303729572430221</v>
      </c>
      <c r="BZ43" s="136">
        <v>44.303729572430221</v>
      </c>
    </row>
    <row r="44" spans="1:78" x14ac:dyDescent="0.2">
      <c r="A44" s="133"/>
      <c r="B44" s="52" t="s">
        <v>161</v>
      </c>
      <c r="C44" s="134" t="s">
        <v>126</v>
      </c>
      <c r="D44" s="135">
        <v>0</v>
      </c>
      <c r="E44" s="135">
        <v>0</v>
      </c>
      <c r="F44" s="135">
        <v>0</v>
      </c>
      <c r="G44" s="135">
        <v>0</v>
      </c>
      <c r="H44" s="135">
        <v>0</v>
      </c>
      <c r="I44" s="135">
        <v>0</v>
      </c>
      <c r="J44" s="135">
        <v>0</v>
      </c>
      <c r="K44" s="135">
        <v>0</v>
      </c>
      <c r="L44" s="135">
        <v>0</v>
      </c>
      <c r="M44" s="135">
        <v>0</v>
      </c>
      <c r="N44" s="135">
        <v>0</v>
      </c>
      <c r="O44" s="135">
        <v>0</v>
      </c>
      <c r="P44" s="135">
        <v>0</v>
      </c>
      <c r="Q44" s="135">
        <v>0</v>
      </c>
      <c r="R44" s="135">
        <v>0</v>
      </c>
      <c r="S44" s="135">
        <v>0</v>
      </c>
      <c r="T44" s="135">
        <v>0</v>
      </c>
      <c r="U44" s="135">
        <v>0</v>
      </c>
      <c r="V44" s="135">
        <v>0</v>
      </c>
      <c r="W44" s="135">
        <v>0</v>
      </c>
      <c r="X44" s="135">
        <v>0</v>
      </c>
      <c r="Y44" s="135">
        <v>0</v>
      </c>
      <c r="Z44" s="135">
        <v>0</v>
      </c>
      <c r="AA44" s="135">
        <v>0</v>
      </c>
      <c r="AB44" s="135">
        <v>0</v>
      </c>
      <c r="AC44" s="135">
        <v>0</v>
      </c>
      <c r="AD44" s="135">
        <v>0</v>
      </c>
      <c r="AE44" s="135">
        <v>0.2</v>
      </c>
      <c r="AF44" s="135">
        <v>8.1999999999999993</v>
      </c>
      <c r="AG44" s="135">
        <v>19.8</v>
      </c>
      <c r="AH44" s="135">
        <v>47</v>
      </c>
      <c r="AI44" s="135">
        <v>79</v>
      </c>
      <c r="AJ44" s="135">
        <v>125</v>
      </c>
      <c r="AK44" s="135">
        <v>173</v>
      </c>
      <c r="AL44" s="135">
        <v>236</v>
      </c>
      <c r="AM44" s="135">
        <v>304</v>
      </c>
      <c r="AN44" s="135">
        <v>356</v>
      </c>
      <c r="AO44" s="135">
        <v>422</v>
      </c>
      <c r="AP44" s="135">
        <v>514</v>
      </c>
      <c r="AQ44" s="135">
        <v>596.22199999999998</v>
      </c>
      <c r="AR44" s="135">
        <v>675.34</v>
      </c>
      <c r="AS44" s="135">
        <v>769.49900000000002</v>
      </c>
      <c r="AT44" s="135">
        <v>883.25800000000004</v>
      </c>
      <c r="AU44" s="135">
        <v>1061.8779999999999</v>
      </c>
      <c r="AV44" s="135">
        <v>68.302000000000007</v>
      </c>
      <c r="AW44" s="135">
        <v>0</v>
      </c>
      <c r="AX44" s="135">
        <v>0</v>
      </c>
      <c r="AY44" s="135">
        <v>0</v>
      </c>
      <c r="AZ44" s="135">
        <v>0</v>
      </c>
      <c r="BA44" s="135">
        <v>0</v>
      </c>
      <c r="BB44" s="135">
        <v>0</v>
      </c>
      <c r="BC44" s="135">
        <v>0</v>
      </c>
      <c r="BD44" s="135">
        <v>0</v>
      </c>
      <c r="BE44" s="135">
        <v>0</v>
      </c>
      <c r="BF44" s="135">
        <v>0</v>
      </c>
      <c r="BG44" s="135">
        <v>0</v>
      </c>
      <c r="BH44" s="135">
        <v>0</v>
      </c>
      <c r="BI44" s="135">
        <v>0</v>
      </c>
      <c r="BJ44" s="135">
        <v>0</v>
      </c>
      <c r="BK44" s="135">
        <v>0</v>
      </c>
      <c r="BL44" s="135">
        <v>0</v>
      </c>
      <c r="BM44" s="135">
        <v>0</v>
      </c>
      <c r="BN44" s="135">
        <v>0</v>
      </c>
      <c r="BO44" s="135">
        <v>0</v>
      </c>
      <c r="BP44" s="135">
        <v>0</v>
      </c>
      <c r="BQ44" s="135">
        <v>0</v>
      </c>
      <c r="BR44" s="135">
        <v>0</v>
      </c>
      <c r="BS44" s="135">
        <v>0</v>
      </c>
      <c r="BT44" s="135">
        <v>0</v>
      </c>
      <c r="BU44" s="135">
        <v>0</v>
      </c>
      <c r="BV44" s="135">
        <v>0</v>
      </c>
      <c r="BW44" s="135">
        <v>0</v>
      </c>
      <c r="BX44" s="135">
        <v>0</v>
      </c>
      <c r="BY44" s="135">
        <v>0</v>
      </c>
      <c r="BZ44" s="136">
        <v>0</v>
      </c>
    </row>
    <row r="45" spans="1:78" x14ac:dyDescent="0.2">
      <c r="A45" s="142"/>
      <c r="B45" s="52" t="s">
        <v>27</v>
      </c>
      <c r="C45" s="134" t="s">
        <v>126</v>
      </c>
      <c r="D45" s="135">
        <v>0</v>
      </c>
      <c r="E45" s="135">
        <v>0</v>
      </c>
      <c r="F45" s="135">
        <v>0</v>
      </c>
      <c r="G45" s="135">
        <v>0</v>
      </c>
      <c r="H45" s="135">
        <v>0</v>
      </c>
      <c r="I45" s="135">
        <v>0</v>
      </c>
      <c r="J45" s="135">
        <v>0</v>
      </c>
      <c r="K45" s="135">
        <v>0</v>
      </c>
      <c r="L45" s="135">
        <v>0</v>
      </c>
      <c r="M45" s="135">
        <v>0</v>
      </c>
      <c r="N45" s="135">
        <v>0</v>
      </c>
      <c r="O45" s="135">
        <v>0</v>
      </c>
      <c r="P45" s="135">
        <v>0</v>
      </c>
      <c r="Q45" s="135">
        <v>0</v>
      </c>
      <c r="R45" s="135">
        <v>0</v>
      </c>
      <c r="S45" s="135">
        <v>0</v>
      </c>
      <c r="T45" s="135">
        <v>0</v>
      </c>
      <c r="U45" s="135">
        <v>0</v>
      </c>
      <c r="V45" s="135">
        <v>0</v>
      </c>
      <c r="W45" s="135">
        <v>0</v>
      </c>
      <c r="X45" s="135">
        <v>0</v>
      </c>
      <c r="Y45" s="135">
        <v>0</v>
      </c>
      <c r="Z45" s="135">
        <v>0</v>
      </c>
      <c r="AA45" s="135">
        <v>0</v>
      </c>
      <c r="AB45" s="135">
        <v>0</v>
      </c>
      <c r="AC45" s="135">
        <v>0</v>
      </c>
      <c r="AD45" s="135">
        <v>0</v>
      </c>
      <c r="AE45" s="135">
        <v>0</v>
      </c>
      <c r="AF45" s="135">
        <v>0</v>
      </c>
      <c r="AG45" s="135">
        <v>0</v>
      </c>
      <c r="AH45" s="135">
        <v>0</v>
      </c>
      <c r="AI45" s="135">
        <v>0</v>
      </c>
      <c r="AJ45" s="135">
        <v>0</v>
      </c>
      <c r="AK45" s="135">
        <v>0</v>
      </c>
      <c r="AL45" s="135">
        <v>0</v>
      </c>
      <c r="AM45" s="135">
        <v>0</v>
      </c>
      <c r="AN45" s="135">
        <v>0</v>
      </c>
      <c r="AO45" s="135">
        <v>0</v>
      </c>
      <c r="AP45" s="135">
        <v>0</v>
      </c>
      <c r="AQ45" s="135">
        <v>0</v>
      </c>
      <c r="AR45" s="135">
        <v>0</v>
      </c>
      <c r="AS45" s="135">
        <v>0</v>
      </c>
      <c r="AT45" s="135">
        <v>0</v>
      </c>
      <c r="AU45" s="135">
        <v>0</v>
      </c>
      <c r="AV45" s="135">
        <v>0</v>
      </c>
      <c r="AW45" s="135">
        <v>0</v>
      </c>
      <c r="AX45" s="135">
        <v>0</v>
      </c>
      <c r="AY45" s="135">
        <v>0</v>
      </c>
      <c r="AZ45" s="135">
        <v>0</v>
      </c>
      <c r="BA45" s="135">
        <v>0</v>
      </c>
      <c r="BB45" s="135">
        <v>0</v>
      </c>
      <c r="BC45" s="135">
        <v>0.56699999999999995</v>
      </c>
      <c r="BD45" s="135">
        <v>42.750999999999998</v>
      </c>
      <c r="BE45" s="135">
        <v>82</v>
      </c>
      <c r="BF45" s="135">
        <v>180.13019312</v>
      </c>
      <c r="BG45" s="135">
        <v>139.34738139999999</v>
      </c>
      <c r="BH45" s="135">
        <v>87.293999999999997</v>
      </c>
      <c r="BI45" s="135">
        <v>71.74855457999999</v>
      </c>
      <c r="BJ45" s="135">
        <v>86.415832980000019</v>
      </c>
      <c r="BK45" s="135">
        <v>109.97339909</v>
      </c>
      <c r="BL45" s="135">
        <v>112.23410000000001</v>
      </c>
      <c r="BM45" s="135">
        <v>115.10395912999999</v>
      </c>
      <c r="BN45" s="135">
        <v>138.13980000000001</v>
      </c>
      <c r="BO45" s="135">
        <v>47.019696670000002</v>
      </c>
      <c r="BP45" s="135">
        <v>1.39356865</v>
      </c>
      <c r="BQ45" s="135">
        <v>0.86930000000000007</v>
      </c>
      <c r="BR45" s="135">
        <v>0.41239731999999996</v>
      </c>
      <c r="BS45" s="135">
        <v>9.3574790000000005E-2</v>
      </c>
      <c r="BT45" s="135">
        <v>0.16022543999999994</v>
      </c>
      <c r="BU45" s="135">
        <v>0.16022543999999994</v>
      </c>
      <c r="BV45" s="135">
        <v>0.16022543999999994</v>
      </c>
      <c r="BW45" s="135">
        <v>0.16022543999999994</v>
      </c>
      <c r="BX45" s="135">
        <v>0.16022543999999994</v>
      </c>
      <c r="BY45" s="135">
        <v>0.16022543999999997</v>
      </c>
      <c r="BZ45" s="136">
        <v>0.16022543999999997</v>
      </c>
    </row>
    <row r="46" spans="1:78" ht="26.65" customHeight="1" x14ac:dyDescent="0.2">
      <c r="A46" s="142"/>
      <c r="B46" s="52" t="s">
        <v>162</v>
      </c>
      <c r="C46" s="134" t="s">
        <v>126</v>
      </c>
      <c r="D46" s="135">
        <v>0</v>
      </c>
      <c r="E46" s="135">
        <v>0</v>
      </c>
      <c r="F46" s="135">
        <v>0</v>
      </c>
      <c r="G46" s="135">
        <v>0</v>
      </c>
      <c r="H46" s="135">
        <v>0</v>
      </c>
      <c r="I46" s="135">
        <v>0</v>
      </c>
      <c r="J46" s="135">
        <v>0</v>
      </c>
      <c r="K46" s="135">
        <v>0</v>
      </c>
      <c r="L46" s="135">
        <v>0</v>
      </c>
      <c r="M46" s="135">
        <v>0</v>
      </c>
      <c r="N46" s="135">
        <v>0</v>
      </c>
      <c r="O46" s="135">
        <v>0</v>
      </c>
      <c r="P46" s="135">
        <v>0</v>
      </c>
      <c r="Q46" s="135">
        <v>0</v>
      </c>
      <c r="R46" s="135">
        <v>0</v>
      </c>
      <c r="S46" s="135">
        <v>0</v>
      </c>
      <c r="T46" s="135">
        <v>0</v>
      </c>
      <c r="U46" s="135">
        <v>0</v>
      </c>
      <c r="V46" s="135">
        <v>0</v>
      </c>
      <c r="W46" s="135">
        <v>0</v>
      </c>
      <c r="X46" s="135">
        <v>0</v>
      </c>
      <c r="Y46" s="135">
        <v>0</v>
      </c>
      <c r="Z46" s="135">
        <v>0</v>
      </c>
      <c r="AA46" s="135">
        <v>0</v>
      </c>
      <c r="AB46" s="135">
        <v>0</v>
      </c>
      <c r="AC46" s="135">
        <v>0</v>
      </c>
      <c r="AD46" s="135">
        <v>0</v>
      </c>
      <c r="AE46" s="135">
        <v>0</v>
      </c>
      <c r="AF46" s="135">
        <v>0</v>
      </c>
      <c r="AG46" s="135">
        <v>0</v>
      </c>
      <c r="AH46" s="135">
        <v>0</v>
      </c>
      <c r="AI46" s="135">
        <v>0</v>
      </c>
      <c r="AJ46" s="135">
        <v>0</v>
      </c>
      <c r="AK46" s="135">
        <v>0</v>
      </c>
      <c r="AL46" s="135">
        <v>0</v>
      </c>
      <c r="AM46" s="135">
        <v>0</v>
      </c>
      <c r="AN46" s="135">
        <v>0</v>
      </c>
      <c r="AO46" s="135">
        <v>0</v>
      </c>
      <c r="AP46" s="135">
        <v>0</v>
      </c>
      <c r="AQ46" s="135">
        <v>0</v>
      </c>
      <c r="AR46" s="135">
        <v>0</v>
      </c>
      <c r="AS46" s="135">
        <v>0</v>
      </c>
      <c r="AT46" s="135">
        <v>0</v>
      </c>
      <c r="AU46" s="135">
        <v>0</v>
      </c>
      <c r="AV46" s="135">
        <v>0</v>
      </c>
      <c r="AW46" s="135">
        <v>0</v>
      </c>
      <c r="AX46" s="135">
        <v>0</v>
      </c>
      <c r="AY46" s="135">
        <v>0</v>
      </c>
      <c r="AZ46" s="135">
        <v>0</v>
      </c>
      <c r="BA46" s="135">
        <v>0</v>
      </c>
      <c r="BB46" s="135">
        <v>0</v>
      </c>
      <c r="BC46" s="135">
        <v>0</v>
      </c>
      <c r="BD46" s="135">
        <v>0</v>
      </c>
      <c r="BE46" s="135">
        <v>0</v>
      </c>
      <c r="BF46" s="135">
        <v>0</v>
      </c>
      <c r="BG46" s="135">
        <v>0</v>
      </c>
      <c r="BH46" s="135">
        <v>0</v>
      </c>
      <c r="BI46" s="135">
        <v>0</v>
      </c>
      <c r="BJ46" s="135">
        <v>0</v>
      </c>
      <c r="BK46" s="135">
        <v>0</v>
      </c>
      <c r="BL46" s="135">
        <v>0</v>
      </c>
      <c r="BM46" s="135">
        <v>0</v>
      </c>
      <c r="BN46" s="135">
        <v>0</v>
      </c>
      <c r="BO46" s="135">
        <v>5.1059946700000003</v>
      </c>
      <c r="BP46" s="135">
        <v>18.281430299999997</v>
      </c>
      <c r="BQ46" s="135">
        <v>32.793243410000002</v>
      </c>
      <c r="BR46" s="135">
        <v>31.126738449999994</v>
      </c>
      <c r="BS46" s="135">
        <v>22.156157419999996</v>
      </c>
      <c r="BT46" s="135">
        <v>11.6421167636639</v>
      </c>
      <c r="BU46" s="135">
        <v>14.911087</v>
      </c>
      <c r="BV46" s="135">
        <v>19.589503000000001</v>
      </c>
      <c r="BW46" s="135">
        <v>10.409952000000001</v>
      </c>
      <c r="BX46" s="135">
        <v>0</v>
      </c>
      <c r="BY46" s="135">
        <v>0</v>
      </c>
      <c r="BZ46" s="136">
        <v>0</v>
      </c>
    </row>
    <row r="47" spans="1:78" x14ac:dyDescent="0.2">
      <c r="A47" s="133"/>
      <c r="B47" s="52" t="s">
        <v>163</v>
      </c>
      <c r="C47" s="134" t="s">
        <v>126</v>
      </c>
      <c r="D47" s="135">
        <v>0</v>
      </c>
      <c r="E47" s="135">
        <v>0</v>
      </c>
      <c r="F47" s="135">
        <v>0</v>
      </c>
      <c r="G47" s="135">
        <v>0</v>
      </c>
      <c r="H47" s="135">
        <v>0</v>
      </c>
      <c r="I47" s="135">
        <v>0</v>
      </c>
      <c r="J47" s="135">
        <v>0</v>
      </c>
      <c r="K47" s="135">
        <v>0</v>
      </c>
      <c r="L47" s="135">
        <v>0</v>
      </c>
      <c r="M47" s="135">
        <v>0</v>
      </c>
      <c r="N47" s="135">
        <v>0</v>
      </c>
      <c r="O47" s="135">
        <v>0</v>
      </c>
      <c r="P47" s="135">
        <v>0</v>
      </c>
      <c r="Q47" s="135">
        <v>0</v>
      </c>
      <c r="R47" s="135">
        <v>0</v>
      </c>
      <c r="S47" s="135">
        <v>0</v>
      </c>
      <c r="T47" s="135">
        <v>0</v>
      </c>
      <c r="U47" s="135">
        <v>0</v>
      </c>
      <c r="V47" s="135">
        <v>0</v>
      </c>
      <c r="W47" s="135">
        <v>0</v>
      </c>
      <c r="X47" s="135">
        <v>0</v>
      </c>
      <c r="Y47" s="135">
        <v>0</v>
      </c>
      <c r="Z47" s="135">
        <v>0</v>
      </c>
      <c r="AA47" s="135">
        <v>0</v>
      </c>
      <c r="AB47" s="135">
        <v>0</v>
      </c>
      <c r="AC47" s="135">
        <v>0</v>
      </c>
      <c r="AD47" s="135">
        <v>0</v>
      </c>
      <c r="AE47" s="135">
        <v>0</v>
      </c>
      <c r="AF47" s="135">
        <v>17.8</v>
      </c>
      <c r="AG47" s="135">
        <v>6</v>
      </c>
      <c r="AH47" s="135">
        <v>22</v>
      </c>
      <c r="AI47" s="135">
        <v>43</v>
      </c>
      <c r="AJ47" s="135">
        <v>61</v>
      </c>
      <c r="AK47" s="135">
        <v>76</v>
      </c>
      <c r="AL47" s="135">
        <v>91</v>
      </c>
      <c r="AM47" s="135">
        <v>107</v>
      </c>
      <c r="AN47" s="135">
        <v>120</v>
      </c>
      <c r="AO47" s="135">
        <v>134</v>
      </c>
      <c r="AP47" s="135">
        <v>148</v>
      </c>
      <c r="AQ47" s="135">
        <v>162.69300000000001</v>
      </c>
      <c r="AR47" s="135">
        <v>179.143</v>
      </c>
      <c r="AS47" s="135">
        <v>199.464</v>
      </c>
      <c r="AT47" s="135">
        <v>228.85900000000001</v>
      </c>
      <c r="AU47" s="135">
        <v>248.62757479708401</v>
      </c>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6"/>
    </row>
    <row r="48" spans="1:78" x14ac:dyDescent="0.2">
      <c r="A48" s="133"/>
      <c r="B48" s="52" t="s">
        <v>164</v>
      </c>
      <c r="C48" s="134" t="s">
        <v>126</v>
      </c>
      <c r="D48" s="135">
        <v>0</v>
      </c>
      <c r="E48" s="135">
        <v>0</v>
      </c>
      <c r="F48" s="135">
        <v>0</v>
      </c>
      <c r="G48" s="135">
        <v>0</v>
      </c>
      <c r="H48" s="135">
        <v>0</v>
      </c>
      <c r="I48" s="135">
        <v>0</v>
      </c>
      <c r="J48" s="135">
        <v>0</v>
      </c>
      <c r="K48" s="135">
        <v>0</v>
      </c>
      <c r="L48" s="135">
        <v>0</v>
      </c>
      <c r="M48" s="135">
        <v>0</v>
      </c>
      <c r="N48" s="135">
        <v>0</v>
      </c>
      <c r="O48" s="135">
        <v>0</v>
      </c>
      <c r="P48" s="135">
        <v>0</v>
      </c>
      <c r="Q48" s="135">
        <v>0</v>
      </c>
      <c r="R48" s="135">
        <v>0</v>
      </c>
      <c r="S48" s="135">
        <v>0</v>
      </c>
      <c r="T48" s="135">
        <v>0</v>
      </c>
      <c r="U48" s="135">
        <v>0</v>
      </c>
      <c r="V48" s="135">
        <v>0</v>
      </c>
      <c r="W48" s="135">
        <v>0</v>
      </c>
      <c r="X48" s="135">
        <v>0</v>
      </c>
      <c r="Y48" s="135">
        <v>0</v>
      </c>
      <c r="Z48" s="135">
        <v>0</v>
      </c>
      <c r="AA48" s="135">
        <v>0</v>
      </c>
      <c r="AB48" s="135">
        <v>0</v>
      </c>
      <c r="AC48" s="135">
        <v>0</v>
      </c>
      <c r="AD48" s="135">
        <v>0</v>
      </c>
      <c r="AE48" s="135">
        <v>0</v>
      </c>
      <c r="AF48" s="135">
        <v>0</v>
      </c>
      <c r="AG48" s="135">
        <v>0</v>
      </c>
      <c r="AH48" s="135">
        <v>0</v>
      </c>
      <c r="AI48" s="135">
        <v>0</v>
      </c>
      <c r="AJ48" s="135">
        <v>0</v>
      </c>
      <c r="AK48" s="135">
        <v>0</v>
      </c>
      <c r="AL48" s="135">
        <v>0</v>
      </c>
      <c r="AM48" s="135">
        <v>0</v>
      </c>
      <c r="AN48" s="135">
        <v>0</v>
      </c>
      <c r="AO48" s="135">
        <v>0</v>
      </c>
      <c r="AP48" s="135">
        <v>0</v>
      </c>
      <c r="AQ48" s="135">
        <v>0</v>
      </c>
      <c r="AR48" s="135">
        <v>0</v>
      </c>
      <c r="AS48" s="135">
        <v>0</v>
      </c>
      <c r="AT48" s="135">
        <v>0</v>
      </c>
      <c r="AU48" s="135">
        <v>0</v>
      </c>
      <c r="AV48" s="135">
        <v>0</v>
      </c>
      <c r="AW48" s="135">
        <v>0</v>
      </c>
      <c r="AX48" s="135">
        <v>0</v>
      </c>
      <c r="AY48" s="135">
        <v>0</v>
      </c>
      <c r="AZ48" s="135">
        <v>0</v>
      </c>
      <c r="BA48" s="135">
        <v>0</v>
      </c>
      <c r="BB48" s="135">
        <v>0</v>
      </c>
      <c r="BC48" s="135">
        <v>0</v>
      </c>
      <c r="BD48" s="135">
        <v>0</v>
      </c>
      <c r="BE48" s="135">
        <v>0</v>
      </c>
      <c r="BF48" s="135">
        <v>0</v>
      </c>
      <c r="BG48" s="135">
        <v>0</v>
      </c>
      <c r="BH48" s="135">
        <v>0</v>
      </c>
      <c r="BI48" s="135">
        <v>878.05845391999992</v>
      </c>
      <c r="BJ48" s="135">
        <v>0</v>
      </c>
      <c r="BK48" s="135">
        <v>0</v>
      </c>
      <c r="BL48" s="135">
        <v>0</v>
      </c>
      <c r="BM48" s="135">
        <v>0</v>
      </c>
      <c r="BN48" s="135">
        <v>0</v>
      </c>
      <c r="BO48" s="135">
        <v>0</v>
      </c>
      <c r="BP48" s="135">
        <v>0</v>
      </c>
      <c r="BQ48" s="135">
        <v>0</v>
      </c>
      <c r="BR48" s="135">
        <v>0</v>
      </c>
      <c r="BS48" s="135">
        <v>0</v>
      </c>
      <c r="BT48" s="135">
        <v>0</v>
      </c>
      <c r="BU48" s="135">
        <v>0</v>
      </c>
      <c r="BV48" s="135">
        <v>0</v>
      </c>
      <c r="BW48" s="135">
        <v>0</v>
      </c>
      <c r="BX48" s="135">
        <v>0</v>
      </c>
      <c r="BY48" s="135">
        <v>0</v>
      </c>
      <c r="BZ48" s="136">
        <v>0</v>
      </c>
    </row>
    <row r="49" spans="1:78" x14ac:dyDescent="0.2">
      <c r="A49" s="133"/>
      <c r="B49" s="52" t="s">
        <v>165</v>
      </c>
      <c r="C49" s="134" t="s">
        <v>126</v>
      </c>
      <c r="D49" s="135">
        <v>0</v>
      </c>
      <c r="E49" s="135">
        <v>0</v>
      </c>
      <c r="F49" s="135">
        <v>0</v>
      </c>
      <c r="G49" s="135">
        <v>0</v>
      </c>
      <c r="H49" s="135">
        <v>0</v>
      </c>
      <c r="I49" s="135">
        <v>0</v>
      </c>
      <c r="J49" s="135">
        <v>0</v>
      </c>
      <c r="K49" s="135">
        <v>0</v>
      </c>
      <c r="L49" s="135">
        <v>0</v>
      </c>
      <c r="M49" s="135">
        <v>0</v>
      </c>
      <c r="N49" s="135">
        <v>0</v>
      </c>
      <c r="O49" s="135">
        <v>0</v>
      </c>
      <c r="P49" s="135">
        <v>0</v>
      </c>
      <c r="Q49" s="135">
        <v>0</v>
      </c>
      <c r="R49" s="135">
        <v>0</v>
      </c>
      <c r="S49" s="135">
        <v>0</v>
      </c>
      <c r="T49" s="135">
        <v>0</v>
      </c>
      <c r="U49" s="135">
        <v>0</v>
      </c>
      <c r="V49" s="135">
        <v>0</v>
      </c>
      <c r="W49" s="135">
        <v>0</v>
      </c>
      <c r="X49" s="135">
        <v>0</v>
      </c>
      <c r="Y49" s="135">
        <v>0</v>
      </c>
      <c r="Z49" s="135">
        <v>0</v>
      </c>
      <c r="AA49" s="135">
        <v>0</v>
      </c>
      <c r="AB49" s="135">
        <v>0</v>
      </c>
      <c r="AC49" s="135">
        <v>0</v>
      </c>
      <c r="AD49" s="135">
        <v>0</v>
      </c>
      <c r="AE49" s="135">
        <v>0</v>
      </c>
      <c r="AF49" s="135">
        <v>0</v>
      </c>
      <c r="AG49" s="135">
        <v>0</v>
      </c>
      <c r="AH49" s="135">
        <v>0</v>
      </c>
      <c r="AI49" s="135">
        <v>0</v>
      </c>
      <c r="AJ49" s="135">
        <v>0</v>
      </c>
      <c r="AK49" s="135">
        <v>0</v>
      </c>
      <c r="AL49" s="135">
        <v>0</v>
      </c>
      <c r="AM49" s="135">
        <v>0</v>
      </c>
      <c r="AN49" s="135">
        <v>0</v>
      </c>
      <c r="AO49" s="135">
        <v>0</v>
      </c>
      <c r="AP49" s="135">
        <v>0</v>
      </c>
      <c r="AQ49" s="135">
        <v>0</v>
      </c>
      <c r="AR49" s="135">
        <v>0</v>
      </c>
      <c r="AS49" s="135">
        <v>0</v>
      </c>
      <c r="AT49" s="135">
        <v>0</v>
      </c>
      <c r="AU49" s="135">
        <v>0</v>
      </c>
      <c r="AV49" s="135">
        <v>0</v>
      </c>
      <c r="AW49" s="135">
        <v>0</v>
      </c>
      <c r="AX49" s="135">
        <v>0</v>
      </c>
      <c r="AY49" s="135">
        <v>0</v>
      </c>
      <c r="AZ49" s="135">
        <v>0</v>
      </c>
      <c r="BA49" s="135">
        <v>0</v>
      </c>
      <c r="BB49" s="135">
        <v>0</v>
      </c>
      <c r="BC49" s="135">
        <v>0</v>
      </c>
      <c r="BD49" s="135">
        <v>0</v>
      </c>
      <c r="BE49" s="135">
        <v>0</v>
      </c>
      <c r="BF49" s="135">
        <v>0</v>
      </c>
      <c r="BG49" s="135">
        <v>0</v>
      </c>
      <c r="BH49" s="135">
        <v>512.54700000000003</v>
      </c>
      <c r="BI49" s="135">
        <v>253.96029677999999</v>
      </c>
      <c r="BJ49" s="135">
        <v>0</v>
      </c>
      <c r="BK49" s="135">
        <v>0</v>
      </c>
      <c r="BL49" s="135">
        <v>0</v>
      </c>
      <c r="BM49" s="135">
        <v>0</v>
      </c>
      <c r="BN49" s="135">
        <v>0</v>
      </c>
      <c r="BO49" s="135">
        <v>0</v>
      </c>
      <c r="BP49" s="135">
        <v>0</v>
      </c>
      <c r="BQ49" s="135">
        <v>0</v>
      </c>
      <c r="BR49" s="135">
        <v>0</v>
      </c>
      <c r="BS49" s="135">
        <v>0</v>
      </c>
      <c r="BT49" s="135">
        <v>0</v>
      </c>
      <c r="BU49" s="135">
        <v>0</v>
      </c>
      <c r="BV49" s="135">
        <v>0</v>
      </c>
      <c r="BW49" s="135">
        <v>0</v>
      </c>
      <c r="BX49" s="135">
        <v>0</v>
      </c>
      <c r="BY49" s="135">
        <v>0</v>
      </c>
      <c r="BZ49" s="136">
        <v>0</v>
      </c>
    </row>
    <row r="50" spans="1:78" x14ac:dyDescent="0.2">
      <c r="A50" s="133"/>
      <c r="B50" s="52" t="s">
        <v>166</v>
      </c>
      <c r="C50" s="134" t="s">
        <v>126</v>
      </c>
      <c r="D50" s="135">
        <v>0</v>
      </c>
      <c r="E50" s="135">
        <v>0</v>
      </c>
      <c r="F50" s="135">
        <v>0</v>
      </c>
      <c r="G50" s="135">
        <v>0</v>
      </c>
      <c r="H50" s="135">
        <v>0</v>
      </c>
      <c r="I50" s="135">
        <v>0</v>
      </c>
      <c r="J50" s="135">
        <v>0</v>
      </c>
      <c r="K50" s="135">
        <v>0</v>
      </c>
      <c r="L50" s="135">
        <v>0</v>
      </c>
      <c r="M50" s="135">
        <v>0</v>
      </c>
      <c r="N50" s="135">
        <v>0</v>
      </c>
      <c r="O50" s="135">
        <v>0</v>
      </c>
      <c r="P50" s="135">
        <v>0</v>
      </c>
      <c r="Q50" s="135">
        <v>0</v>
      </c>
      <c r="R50" s="135">
        <v>0</v>
      </c>
      <c r="S50" s="135">
        <v>0</v>
      </c>
      <c r="T50" s="135">
        <v>0</v>
      </c>
      <c r="U50" s="135">
        <v>0</v>
      </c>
      <c r="V50" s="135">
        <v>0</v>
      </c>
      <c r="W50" s="135">
        <v>0</v>
      </c>
      <c r="X50" s="135">
        <v>0</v>
      </c>
      <c r="Y50" s="135">
        <v>0</v>
      </c>
      <c r="Z50" s="135">
        <v>0</v>
      </c>
      <c r="AA50" s="135">
        <v>0</v>
      </c>
      <c r="AB50" s="135">
        <v>0</v>
      </c>
      <c r="AC50" s="135">
        <v>0</v>
      </c>
      <c r="AD50" s="135">
        <v>0</v>
      </c>
      <c r="AE50" s="135">
        <v>0</v>
      </c>
      <c r="AF50" s="135">
        <v>0</v>
      </c>
      <c r="AG50" s="135">
        <v>0</v>
      </c>
      <c r="AH50" s="135">
        <v>0</v>
      </c>
      <c r="AI50" s="135">
        <v>0</v>
      </c>
      <c r="AJ50" s="135">
        <v>0</v>
      </c>
      <c r="AK50" s="135">
        <v>0</v>
      </c>
      <c r="AL50" s="135">
        <v>0</v>
      </c>
      <c r="AM50" s="135">
        <v>0</v>
      </c>
      <c r="AN50" s="135">
        <v>0</v>
      </c>
      <c r="AO50" s="135">
        <v>0</v>
      </c>
      <c r="AP50" s="135">
        <v>0</v>
      </c>
      <c r="AQ50" s="135">
        <v>0</v>
      </c>
      <c r="AR50" s="135">
        <v>0</v>
      </c>
      <c r="AS50" s="135">
        <v>0</v>
      </c>
      <c r="AT50" s="135">
        <v>0</v>
      </c>
      <c r="AU50" s="135">
        <v>0</v>
      </c>
      <c r="AV50" s="135">
        <v>0</v>
      </c>
      <c r="AW50" s="135">
        <v>0</v>
      </c>
      <c r="AX50" s="135">
        <v>0</v>
      </c>
      <c r="AY50" s="135">
        <v>0</v>
      </c>
      <c r="AZ50" s="135">
        <v>0</v>
      </c>
      <c r="BA50" s="135">
        <v>0</v>
      </c>
      <c r="BB50" s="135">
        <v>0</v>
      </c>
      <c r="BC50" s="135">
        <v>0</v>
      </c>
      <c r="BD50" s="135">
        <v>305.50299999999999</v>
      </c>
      <c r="BE50" s="135">
        <v>364.963506</v>
      </c>
      <c r="BF50" s="135">
        <v>374.49799999999999</v>
      </c>
      <c r="BG50" s="135">
        <v>411.85500000000002</v>
      </c>
      <c r="BH50" s="135">
        <v>435.49299999999999</v>
      </c>
      <c r="BI50" s="135">
        <v>460.57299999999998</v>
      </c>
      <c r="BJ50" s="135">
        <v>487.84199999999998</v>
      </c>
      <c r="BK50" s="135">
        <v>509.73661300000003</v>
      </c>
      <c r="BL50" s="135">
        <v>527.65851588422947</v>
      </c>
      <c r="BM50" s="135">
        <v>548.84926471978326</v>
      </c>
      <c r="BN50" s="135">
        <v>578.13293398888891</v>
      </c>
      <c r="BO50" s="135">
        <v>587.18538852998768</v>
      </c>
      <c r="BP50" s="135">
        <v>595.99799999999993</v>
      </c>
      <c r="BQ50" s="135">
        <v>606.39532681999992</v>
      </c>
      <c r="BR50" s="135">
        <v>611.93929700000001</v>
      </c>
      <c r="BS50" s="135">
        <v>621.7497810999995</v>
      </c>
      <c r="BT50" s="135">
        <v>627.55100000000004</v>
      </c>
      <c r="BU50" s="135">
        <v>641</v>
      </c>
      <c r="BV50" s="135">
        <v>468</v>
      </c>
      <c r="BW50" s="135">
        <v>247</v>
      </c>
      <c r="BX50" s="135">
        <v>0</v>
      </c>
      <c r="BY50" s="135">
        <v>0</v>
      </c>
      <c r="BZ50" s="136">
        <v>0</v>
      </c>
    </row>
    <row r="51" spans="1:78" ht="26.65" customHeight="1" x14ac:dyDescent="0.2">
      <c r="A51" s="133"/>
      <c r="B51" s="52" t="s">
        <v>28</v>
      </c>
      <c r="C51" s="134" t="s">
        <v>136</v>
      </c>
      <c r="D51" s="135">
        <v>0</v>
      </c>
      <c r="E51" s="135">
        <v>0</v>
      </c>
      <c r="F51" s="135">
        <v>0</v>
      </c>
      <c r="G51" s="135">
        <v>0</v>
      </c>
      <c r="H51" s="135">
        <v>0</v>
      </c>
      <c r="I51" s="135">
        <v>0</v>
      </c>
      <c r="J51" s="135">
        <v>0</v>
      </c>
      <c r="K51" s="135">
        <v>0</v>
      </c>
      <c r="L51" s="135">
        <v>0</v>
      </c>
      <c r="M51" s="135">
        <v>0</v>
      </c>
      <c r="N51" s="135">
        <v>0</v>
      </c>
      <c r="O51" s="135">
        <v>0</v>
      </c>
      <c r="P51" s="135">
        <v>0</v>
      </c>
      <c r="Q51" s="135">
        <v>0</v>
      </c>
      <c r="R51" s="135">
        <v>0</v>
      </c>
      <c r="S51" s="135">
        <v>0</v>
      </c>
      <c r="T51" s="135">
        <v>0</v>
      </c>
      <c r="U51" s="135">
        <v>0</v>
      </c>
      <c r="V51" s="135">
        <v>0</v>
      </c>
      <c r="W51" s="135">
        <v>0</v>
      </c>
      <c r="X51" s="135">
        <v>0</v>
      </c>
      <c r="Y51" s="135">
        <v>0</v>
      </c>
      <c r="Z51" s="135">
        <v>0</v>
      </c>
      <c r="AA51" s="135">
        <v>0</v>
      </c>
      <c r="AB51" s="135">
        <v>0</v>
      </c>
      <c r="AC51" s="135">
        <v>0</v>
      </c>
      <c r="AD51" s="135">
        <v>0</v>
      </c>
      <c r="AE51" s="135">
        <v>0</v>
      </c>
      <c r="AF51" s="135">
        <v>0</v>
      </c>
      <c r="AG51" s="135">
        <v>0</v>
      </c>
      <c r="AH51" s="135">
        <v>0</v>
      </c>
      <c r="AI51" s="135">
        <v>0</v>
      </c>
      <c r="AJ51" s="135">
        <v>0</v>
      </c>
      <c r="AK51" s="135">
        <v>0</v>
      </c>
      <c r="AL51" s="135">
        <v>0</v>
      </c>
      <c r="AM51" s="135">
        <v>0</v>
      </c>
      <c r="AN51" s="135">
        <v>0</v>
      </c>
      <c r="AO51" s="135">
        <v>0</v>
      </c>
      <c r="AP51" s="135">
        <v>0</v>
      </c>
      <c r="AQ51" s="135">
        <v>0</v>
      </c>
      <c r="AR51" s="135">
        <v>0</v>
      </c>
      <c r="AS51" s="135">
        <v>0</v>
      </c>
      <c r="AT51" s="135">
        <v>0</v>
      </c>
      <c r="AU51" s="135">
        <v>0</v>
      </c>
      <c r="AV51" s="135">
        <v>0</v>
      </c>
      <c r="AW51" s="135">
        <v>0</v>
      </c>
      <c r="AX51" s="135">
        <v>0</v>
      </c>
      <c r="AY51" s="135">
        <v>0</v>
      </c>
      <c r="AZ51" s="135">
        <v>0</v>
      </c>
      <c r="BA51" s="135">
        <v>0</v>
      </c>
      <c r="BB51" s="135">
        <v>0</v>
      </c>
      <c r="BC51" s="135">
        <v>0</v>
      </c>
      <c r="BD51" s="135">
        <v>0</v>
      </c>
      <c r="BE51" s="135">
        <v>0</v>
      </c>
      <c r="BF51" s="135">
        <v>0</v>
      </c>
      <c r="BG51" s="135">
        <v>2336.1031234350612</v>
      </c>
      <c r="BH51" s="135">
        <v>5970.616</v>
      </c>
      <c r="BI51" s="135">
        <v>6426.2752195999992</v>
      </c>
      <c r="BJ51" s="135">
        <v>6868.5436595999981</v>
      </c>
      <c r="BK51" s="135">
        <v>7367.1248207140325</v>
      </c>
      <c r="BL51" s="135">
        <v>7703.3184822999983</v>
      </c>
      <c r="BM51" s="135">
        <v>8128.8851483599992</v>
      </c>
      <c r="BN51" s="135">
        <v>8242.1568431600008</v>
      </c>
      <c r="BO51" s="135">
        <v>8052.1531093100002</v>
      </c>
      <c r="BP51" s="135">
        <v>7510.8751163199995</v>
      </c>
      <c r="BQ51" s="135">
        <v>7041.5234761999718</v>
      </c>
      <c r="BR51" s="135">
        <v>6576.0799377400017</v>
      </c>
      <c r="BS51" s="135">
        <v>6078.7060508699969</v>
      </c>
      <c r="BT51" s="135">
        <v>5665.5855551100012</v>
      </c>
      <c r="BU51" s="135">
        <v>5380.4560999671439</v>
      </c>
      <c r="BV51" s="135">
        <v>5047.5305913015209</v>
      </c>
      <c r="BW51" s="135">
        <v>4831.4218078212489</v>
      </c>
      <c r="BX51" s="135">
        <v>4630.2904476052663</v>
      </c>
      <c r="BY51" s="135">
        <v>4596.7040511950554</v>
      </c>
      <c r="BZ51" s="136">
        <v>4684.559450897751</v>
      </c>
    </row>
    <row r="52" spans="1:78" x14ac:dyDescent="0.2">
      <c r="A52" s="133"/>
      <c r="B52" s="143" t="s">
        <v>167</v>
      </c>
      <c r="C52" s="134" t="s">
        <v>126</v>
      </c>
      <c r="D52" s="135">
        <v>0</v>
      </c>
      <c r="E52" s="135">
        <v>0</v>
      </c>
      <c r="F52" s="135">
        <v>0</v>
      </c>
      <c r="G52" s="135">
        <v>0</v>
      </c>
      <c r="H52" s="135">
        <v>0</v>
      </c>
      <c r="I52" s="135">
        <v>0</v>
      </c>
      <c r="J52" s="135">
        <v>0</v>
      </c>
      <c r="K52" s="135">
        <v>0</v>
      </c>
      <c r="L52" s="135">
        <v>0</v>
      </c>
      <c r="M52" s="135">
        <v>0</v>
      </c>
      <c r="N52" s="135">
        <v>0</v>
      </c>
      <c r="O52" s="135">
        <v>0</v>
      </c>
      <c r="P52" s="135">
        <v>0</v>
      </c>
      <c r="Q52" s="135">
        <v>0</v>
      </c>
      <c r="R52" s="135">
        <v>0</v>
      </c>
      <c r="S52" s="135">
        <v>0</v>
      </c>
      <c r="T52" s="135">
        <v>0</v>
      </c>
      <c r="U52" s="135">
        <v>0</v>
      </c>
      <c r="V52" s="135">
        <v>0</v>
      </c>
      <c r="W52" s="135">
        <v>0</v>
      </c>
      <c r="X52" s="135">
        <v>0</v>
      </c>
      <c r="Y52" s="135">
        <v>0</v>
      </c>
      <c r="Z52" s="135">
        <v>0</v>
      </c>
      <c r="AA52" s="135">
        <v>0</v>
      </c>
      <c r="AB52" s="135">
        <v>0</v>
      </c>
      <c r="AC52" s="135">
        <v>0</v>
      </c>
      <c r="AD52" s="135">
        <v>0</v>
      </c>
      <c r="AE52" s="135">
        <v>0</v>
      </c>
      <c r="AF52" s="135">
        <v>0</v>
      </c>
      <c r="AG52" s="135">
        <v>0</v>
      </c>
      <c r="AH52" s="135">
        <v>0</v>
      </c>
      <c r="AI52" s="135">
        <v>0</v>
      </c>
      <c r="AJ52" s="135">
        <v>0</v>
      </c>
      <c r="AK52" s="135">
        <v>0</v>
      </c>
      <c r="AL52" s="135">
        <v>0</v>
      </c>
      <c r="AM52" s="135">
        <v>0</v>
      </c>
      <c r="AN52" s="135">
        <v>0</v>
      </c>
      <c r="AO52" s="135">
        <v>0</v>
      </c>
      <c r="AP52" s="135">
        <v>0</v>
      </c>
      <c r="AQ52" s="135">
        <v>0</v>
      </c>
      <c r="AR52" s="135">
        <v>0</v>
      </c>
      <c r="AS52" s="135">
        <v>0</v>
      </c>
      <c r="AT52" s="135">
        <v>0</v>
      </c>
      <c r="AU52" s="135">
        <v>0</v>
      </c>
      <c r="AV52" s="135">
        <v>0</v>
      </c>
      <c r="AW52" s="135">
        <v>0</v>
      </c>
      <c r="AX52" s="135">
        <v>0</v>
      </c>
      <c r="AY52" s="135">
        <v>0</v>
      </c>
      <c r="AZ52" s="135">
        <v>0</v>
      </c>
      <c r="BA52" s="135">
        <v>0</v>
      </c>
      <c r="BB52" s="135">
        <v>0</v>
      </c>
      <c r="BC52" s="135">
        <v>0</v>
      </c>
      <c r="BD52" s="135">
        <v>0</v>
      </c>
      <c r="BE52" s="135">
        <v>0</v>
      </c>
      <c r="BF52" s="135">
        <v>0</v>
      </c>
      <c r="BG52" s="135">
        <v>0</v>
      </c>
      <c r="BH52" s="135">
        <v>0</v>
      </c>
      <c r="BI52" s="135">
        <v>0</v>
      </c>
      <c r="BJ52" s="135">
        <v>0</v>
      </c>
      <c r="BK52" s="135">
        <v>0</v>
      </c>
      <c r="BL52" s="135">
        <v>0</v>
      </c>
      <c r="BM52" s="135">
        <v>0</v>
      </c>
      <c r="BN52" s="135">
        <v>0</v>
      </c>
      <c r="BO52" s="135">
        <v>0</v>
      </c>
      <c r="BP52" s="135">
        <v>0</v>
      </c>
      <c r="BQ52" s="135">
        <v>160.53506744000006</v>
      </c>
      <c r="BR52" s="135">
        <v>1564.5904814800003</v>
      </c>
      <c r="BS52" s="135">
        <v>3004.5842815999981</v>
      </c>
      <c r="BT52" s="135">
        <v>5160.378873407516</v>
      </c>
      <c r="BU52" s="135">
        <v>8280.6251445288799</v>
      </c>
      <c r="BV52" s="135">
        <v>11279.724972688986</v>
      </c>
      <c r="BW52" s="135">
        <v>14509.063111772975</v>
      </c>
      <c r="BX52" s="135">
        <v>15908.751526504282</v>
      </c>
      <c r="BY52" s="135">
        <v>16781.670885475884</v>
      </c>
      <c r="BZ52" s="136">
        <v>17689.24988463091</v>
      </c>
    </row>
    <row r="53" spans="1:78" x14ac:dyDescent="0.2">
      <c r="A53" s="142"/>
      <c r="B53" s="144" t="s">
        <v>168</v>
      </c>
      <c r="C53" s="134" t="s">
        <v>126</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v>3.4569999999999999</v>
      </c>
      <c r="AY53" s="135">
        <v>4.1285950413223143</v>
      </c>
      <c r="AZ53" s="135">
        <v>5.4580000000000002</v>
      </c>
      <c r="BA53" s="135">
        <v>4.9669999999999996</v>
      </c>
      <c r="BB53" s="135">
        <v>8.2967250384024585</v>
      </c>
      <c r="BC53" s="135">
        <v>10.563000000000001</v>
      </c>
      <c r="BD53" s="135">
        <v>11.87267336961207</v>
      </c>
      <c r="BE53" s="135">
        <v>14.399096999999999</v>
      </c>
      <c r="BF53" s="135">
        <v>19.709695</v>
      </c>
      <c r="BG53" s="135">
        <v>19.340500802146213</v>
      </c>
      <c r="BH53" s="135">
        <v>20.643089</v>
      </c>
      <c r="BI53" s="135">
        <v>46.53799999999999</v>
      </c>
      <c r="BJ53" s="135">
        <v>32.67</v>
      </c>
      <c r="BK53" s="135">
        <v>27.44</v>
      </c>
      <c r="BL53" s="135">
        <v>31.553068</v>
      </c>
      <c r="BM53" s="135">
        <v>35.207568999999999</v>
      </c>
      <c r="BN53" s="135">
        <v>38.218910999999999</v>
      </c>
      <c r="BO53" s="135">
        <v>37.692900000000002</v>
      </c>
      <c r="BP53" s="135">
        <v>42.019909411804896</v>
      </c>
      <c r="BQ53" s="135">
        <v>45.458691636376749</v>
      </c>
      <c r="BR53" s="135">
        <v>44.789727000000006</v>
      </c>
      <c r="BS53" s="135">
        <v>46.053681000000005</v>
      </c>
      <c r="BT53" s="135">
        <v>42.152442999999998</v>
      </c>
      <c r="BU53" s="135">
        <v>39.834198325350357</v>
      </c>
      <c r="BV53" s="135">
        <v>39.453457297592699</v>
      </c>
      <c r="BW53" s="135">
        <v>39.166872281464784</v>
      </c>
      <c r="BX53" s="135">
        <v>38.743818582331031</v>
      </c>
      <c r="BY53" s="135">
        <v>38.200807399773424</v>
      </c>
      <c r="BZ53" s="136">
        <v>37.559909508002264</v>
      </c>
    </row>
    <row r="54" spans="1:78" x14ac:dyDescent="0.2">
      <c r="A54" s="133"/>
      <c r="B54" s="52" t="s">
        <v>169</v>
      </c>
      <c r="C54" s="134" t="s">
        <v>126</v>
      </c>
      <c r="D54" s="135">
        <v>0</v>
      </c>
      <c r="E54" s="135">
        <v>0</v>
      </c>
      <c r="F54" s="135">
        <v>0</v>
      </c>
      <c r="G54" s="135">
        <v>0</v>
      </c>
      <c r="H54" s="135">
        <v>0</v>
      </c>
      <c r="I54" s="135">
        <v>0</v>
      </c>
      <c r="J54" s="135">
        <v>0</v>
      </c>
      <c r="K54" s="135">
        <v>0</v>
      </c>
      <c r="L54" s="135">
        <v>0</v>
      </c>
      <c r="M54" s="135">
        <v>0</v>
      </c>
      <c r="N54" s="135">
        <v>0</v>
      </c>
      <c r="O54" s="135">
        <v>0</v>
      </c>
      <c r="P54" s="135">
        <v>0</v>
      </c>
      <c r="Q54" s="135">
        <v>0</v>
      </c>
      <c r="R54" s="135">
        <v>0</v>
      </c>
      <c r="S54" s="135">
        <v>0</v>
      </c>
      <c r="T54" s="135">
        <v>0</v>
      </c>
      <c r="U54" s="135">
        <v>0</v>
      </c>
      <c r="V54" s="135">
        <v>0</v>
      </c>
      <c r="W54" s="135">
        <v>0</v>
      </c>
      <c r="X54" s="135">
        <v>0</v>
      </c>
      <c r="Y54" s="135">
        <v>0</v>
      </c>
      <c r="Z54" s="135">
        <v>0</v>
      </c>
      <c r="AA54" s="135">
        <v>0</v>
      </c>
      <c r="AB54" s="135">
        <v>0</v>
      </c>
      <c r="AC54" s="135">
        <v>0</v>
      </c>
      <c r="AD54" s="135">
        <v>0</v>
      </c>
      <c r="AE54" s="135">
        <v>0</v>
      </c>
      <c r="AF54" s="135">
        <v>0</v>
      </c>
      <c r="AG54" s="135">
        <v>0</v>
      </c>
      <c r="AH54" s="135">
        <v>0</v>
      </c>
      <c r="AI54" s="135">
        <v>0</v>
      </c>
      <c r="AJ54" s="135">
        <v>0</v>
      </c>
      <c r="AK54" s="135">
        <v>0</v>
      </c>
      <c r="AL54" s="135">
        <v>0</v>
      </c>
      <c r="AM54" s="135">
        <v>0</v>
      </c>
      <c r="AN54" s="135">
        <v>0</v>
      </c>
      <c r="AO54" s="135">
        <v>0</v>
      </c>
      <c r="AP54" s="135">
        <v>0</v>
      </c>
      <c r="AQ54" s="135">
        <v>0</v>
      </c>
      <c r="AR54" s="135">
        <v>0</v>
      </c>
      <c r="AS54" s="135">
        <v>0</v>
      </c>
      <c r="AT54" s="135">
        <v>0</v>
      </c>
      <c r="AU54" s="135">
        <v>0</v>
      </c>
      <c r="AV54" s="135">
        <v>0</v>
      </c>
      <c r="AW54" s="135">
        <v>0</v>
      </c>
      <c r="AX54" s="135">
        <v>0</v>
      </c>
      <c r="AY54" s="135">
        <v>0</v>
      </c>
      <c r="AZ54" s="135">
        <v>0</v>
      </c>
      <c r="BA54" s="135">
        <v>0</v>
      </c>
      <c r="BB54" s="135">
        <v>0</v>
      </c>
      <c r="BC54" s="135">
        <v>0</v>
      </c>
      <c r="BD54" s="135">
        <v>0</v>
      </c>
      <c r="BE54" s="135">
        <v>0</v>
      </c>
      <c r="BF54" s="135">
        <v>0</v>
      </c>
      <c r="BG54" s="135">
        <v>0</v>
      </c>
      <c r="BH54" s="135">
        <v>0</v>
      </c>
      <c r="BI54" s="135">
        <v>0</v>
      </c>
      <c r="BJ54" s="135">
        <v>0</v>
      </c>
      <c r="BK54" s="135">
        <v>0</v>
      </c>
      <c r="BL54" s="135">
        <v>55.084215560000004</v>
      </c>
      <c r="BM54" s="135">
        <v>63.075896640000003</v>
      </c>
      <c r="BN54" s="135">
        <v>61.896868359999999</v>
      </c>
      <c r="BO54" s="135">
        <v>39.035515199999999</v>
      </c>
      <c r="BP54" s="135">
        <v>27.879101479999999</v>
      </c>
      <c r="BQ54" s="135">
        <v>25.215089500000001</v>
      </c>
      <c r="BR54" s="135">
        <v>4.0992899999999999</v>
      </c>
      <c r="BS54" s="135">
        <v>0</v>
      </c>
      <c r="BT54" s="135">
        <v>0</v>
      </c>
      <c r="BU54" s="135">
        <v>0</v>
      </c>
      <c r="BV54" s="135">
        <v>0</v>
      </c>
      <c r="BW54" s="135">
        <v>0</v>
      </c>
      <c r="BX54" s="135">
        <v>0</v>
      </c>
      <c r="BY54" s="135">
        <v>0</v>
      </c>
      <c r="BZ54" s="136">
        <v>0</v>
      </c>
    </row>
    <row r="55" spans="1:78" x14ac:dyDescent="0.2">
      <c r="A55" s="133"/>
      <c r="B55" s="52" t="s">
        <v>170</v>
      </c>
      <c r="C55" s="134" t="s">
        <v>129</v>
      </c>
      <c r="D55" s="135">
        <v>0</v>
      </c>
      <c r="E55" s="135">
        <v>0</v>
      </c>
      <c r="F55" s="135">
        <v>0</v>
      </c>
      <c r="G55" s="135">
        <v>0</v>
      </c>
      <c r="H55" s="135">
        <v>0</v>
      </c>
      <c r="I55" s="135">
        <v>0</v>
      </c>
      <c r="J55" s="135">
        <v>0</v>
      </c>
      <c r="K55" s="135">
        <v>0</v>
      </c>
      <c r="L55" s="135">
        <v>0</v>
      </c>
      <c r="M55" s="135">
        <v>0</v>
      </c>
      <c r="N55" s="135">
        <v>0</v>
      </c>
      <c r="O55" s="135">
        <v>0</v>
      </c>
      <c r="P55" s="135">
        <v>0</v>
      </c>
      <c r="Q55" s="135">
        <v>0</v>
      </c>
      <c r="R55" s="135">
        <v>0</v>
      </c>
      <c r="S55" s="135">
        <v>0</v>
      </c>
      <c r="T55" s="135">
        <v>0</v>
      </c>
      <c r="U55" s="135">
        <v>0</v>
      </c>
      <c r="V55" s="135">
        <v>0</v>
      </c>
      <c r="W55" s="135">
        <v>0</v>
      </c>
      <c r="X55" s="135">
        <v>0</v>
      </c>
      <c r="Y55" s="135">
        <v>0</v>
      </c>
      <c r="Z55" s="135">
        <v>0</v>
      </c>
      <c r="AA55" s="135">
        <v>0</v>
      </c>
      <c r="AB55" s="135">
        <v>0</v>
      </c>
      <c r="AC55" s="135">
        <v>0</v>
      </c>
      <c r="AD55" s="135">
        <v>0</v>
      </c>
      <c r="AE55" s="135">
        <v>0</v>
      </c>
      <c r="AF55" s="135">
        <v>0</v>
      </c>
      <c r="AG55" s="135">
        <v>0</v>
      </c>
      <c r="AH55" s="135">
        <v>0</v>
      </c>
      <c r="AI55" s="135">
        <v>0</v>
      </c>
      <c r="AJ55" s="135">
        <v>0</v>
      </c>
      <c r="AK55" s="135">
        <v>0</v>
      </c>
      <c r="AL55" s="135">
        <v>0</v>
      </c>
      <c r="AM55" s="135">
        <v>0</v>
      </c>
      <c r="AN55" s="135">
        <v>0</v>
      </c>
      <c r="AO55" s="135">
        <v>0</v>
      </c>
      <c r="AP55" s="135">
        <v>0</v>
      </c>
      <c r="AQ55" s="135">
        <v>94.289000000000001</v>
      </c>
      <c r="AR55" s="135">
        <v>3.1640000000000001</v>
      </c>
      <c r="AS55" s="135">
        <v>0</v>
      </c>
      <c r="AT55" s="135">
        <v>0</v>
      </c>
      <c r="AU55" s="135">
        <v>0</v>
      </c>
      <c r="AV55" s="135">
        <v>0</v>
      </c>
      <c r="AW55" s="135">
        <v>0</v>
      </c>
      <c r="AX55" s="135">
        <v>0</v>
      </c>
      <c r="AY55" s="135">
        <v>0</v>
      </c>
      <c r="AZ55" s="135">
        <v>0</v>
      </c>
      <c r="BA55" s="135">
        <v>0</v>
      </c>
      <c r="BB55" s="135">
        <v>0</v>
      </c>
      <c r="BC55" s="135">
        <v>0</v>
      </c>
      <c r="BD55" s="135">
        <v>0</v>
      </c>
      <c r="BE55" s="135">
        <v>0</v>
      </c>
      <c r="BF55" s="135">
        <v>0</v>
      </c>
      <c r="BG55" s="135">
        <v>0</v>
      </c>
      <c r="BH55" s="135">
        <v>0</v>
      </c>
      <c r="BI55" s="135">
        <v>0</v>
      </c>
      <c r="BJ55" s="135">
        <v>0</v>
      </c>
      <c r="BK55" s="135">
        <v>0</v>
      </c>
      <c r="BL55" s="135">
        <v>0</v>
      </c>
      <c r="BM55" s="135">
        <v>0</v>
      </c>
      <c r="BN55" s="135">
        <v>0</v>
      </c>
      <c r="BO55" s="135">
        <v>0</v>
      </c>
      <c r="BP55" s="135">
        <v>0</v>
      </c>
      <c r="BQ55" s="135">
        <v>0</v>
      </c>
      <c r="BR55" s="135">
        <v>0</v>
      </c>
      <c r="BS55" s="135">
        <v>0</v>
      </c>
      <c r="BT55" s="135">
        <v>0</v>
      </c>
      <c r="BU55" s="135">
        <v>0</v>
      </c>
      <c r="BV55" s="135">
        <v>0</v>
      </c>
      <c r="BW55" s="135">
        <v>0</v>
      </c>
      <c r="BX55" s="135">
        <v>0</v>
      </c>
      <c r="BY55" s="135">
        <v>0</v>
      </c>
      <c r="BZ55" s="136">
        <v>0</v>
      </c>
    </row>
    <row r="56" spans="1:78" ht="26.65" customHeight="1" x14ac:dyDescent="0.2">
      <c r="A56" s="133"/>
      <c r="B56" s="52" t="s">
        <v>171</v>
      </c>
      <c r="C56" s="134" t="s">
        <v>126</v>
      </c>
      <c r="D56" s="135">
        <v>0</v>
      </c>
      <c r="E56" s="135">
        <v>0</v>
      </c>
      <c r="F56" s="135">
        <v>0</v>
      </c>
      <c r="G56" s="135">
        <v>0</v>
      </c>
      <c r="H56" s="135">
        <v>0</v>
      </c>
      <c r="I56" s="135">
        <v>0</v>
      </c>
      <c r="J56" s="135">
        <v>0</v>
      </c>
      <c r="K56" s="135">
        <v>0</v>
      </c>
      <c r="L56" s="135">
        <v>0</v>
      </c>
      <c r="M56" s="135">
        <v>0</v>
      </c>
      <c r="N56" s="135">
        <v>0</v>
      </c>
      <c r="O56" s="135">
        <v>0</v>
      </c>
      <c r="P56" s="135">
        <v>0</v>
      </c>
      <c r="Q56" s="135">
        <v>0</v>
      </c>
      <c r="R56" s="135">
        <v>0</v>
      </c>
      <c r="S56" s="135">
        <v>0</v>
      </c>
      <c r="T56" s="135">
        <v>0</v>
      </c>
      <c r="U56" s="135">
        <v>0</v>
      </c>
      <c r="V56" s="135">
        <v>0</v>
      </c>
      <c r="W56" s="135">
        <v>0</v>
      </c>
      <c r="X56" s="135">
        <v>0</v>
      </c>
      <c r="Y56" s="135">
        <v>0</v>
      </c>
      <c r="Z56" s="135">
        <v>0</v>
      </c>
      <c r="AA56" s="135">
        <v>0</v>
      </c>
      <c r="AB56" s="135">
        <v>0</v>
      </c>
      <c r="AC56" s="135">
        <v>0</v>
      </c>
      <c r="AD56" s="135">
        <v>0</v>
      </c>
      <c r="AE56" s="135">
        <v>11.6</v>
      </c>
      <c r="AF56" s="135">
        <v>33.9</v>
      </c>
      <c r="AG56" s="135">
        <v>44.5</v>
      </c>
      <c r="AH56" s="135">
        <v>69</v>
      </c>
      <c r="AI56" s="135">
        <v>85</v>
      </c>
      <c r="AJ56" s="135">
        <v>108</v>
      </c>
      <c r="AK56" s="135">
        <v>130</v>
      </c>
      <c r="AL56" s="135">
        <v>154</v>
      </c>
      <c r="AM56" s="135">
        <v>182</v>
      </c>
      <c r="AN56" s="135">
        <v>236</v>
      </c>
      <c r="AO56" s="135">
        <v>266</v>
      </c>
      <c r="AP56" s="135">
        <v>285</v>
      </c>
      <c r="AQ56" s="135">
        <v>295.17</v>
      </c>
      <c r="AR56" s="135">
        <v>316.22399999999999</v>
      </c>
      <c r="AS56" s="135">
        <v>345.99400000000003</v>
      </c>
      <c r="AT56" s="135">
        <v>428.738</v>
      </c>
      <c r="AU56" s="135">
        <v>596.20899999999983</v>
      </c>
      <c r="AV56" s="135">
        <v>640.11500000000001</v>
      </c>
      <c r="AW56" s="135">
        <v>703.23900000000003</v>
      </c>
      <c r="AX56" s="135">
        <v>775.55</v>
      </c>
      <c r="AY56" s="135">
        <v>820.41200000000003</v>
      </c>
      <c r="AZ56" s="135">
        <v>905.78099999999995</v>
      </c>
      <c r="BA56" s="135">
        <v>998.82600000000002</v>
      </c>
      <c r="BB56" s="135">
        <v>984.22199999999998</v>
      </c>
      <c r="BC56" s="135">
        <v>1006.239</v>
      </c>
      <c r="BD56" s="135">
        <v>1014.208</v>
      </c>
      <c r="BE56" s="135">
        <v>1039.6609860351221</v>
      </c>
      <c r="BF56" s="135">
        <v>957.64443993986208</v>
      </c>
      <c r="BG56" s="135">
        <v>936.04611806509195</v>
      </c>
      <c r="BH56" s="135">
        <v>918.404</v>
      </c>
      <c r="BI56" s="135">
        <v>900.21167600999991</v>
      </c>
      <c r="BJ56" s="135">
        <v>903.50131326000019</v>
      </c>
      <c r="BK56" s="135">
        <v>898.33186294287157</v>
      </c>
      <c r="BL56" s="135">
        <v>887.43066768000006</v>
      </c>
      <c r="BM56" s="135">
        <v>906.54925574000004</v>
      </c>
      <c r="BN56" s="135">
        <v>888.26432449502204</v>
      </c>
      <c r="BO56" s="135">
        <v>880.68628874000012</v>
      </c>
      <c r="BP56" s="135">
        <v>886.86491193999996</v>
      </c>
      <c r="BQ56" s="135">
        <v>859.72773397999993</v>
      </c>
      <c r="BR56" s="135">
        <v>735.16706013999999</v>
      </c>
      <c r="BS56" s="135">
        <v>469.59270565999998</v>
      </c>
      <c r="BT56" s="135">
        <v>234.28937808999993</v>
      </c>
      <c r="BU56" s="135">
        <v>117.78422597316742</v>
      </c>
      <c r="BV56" s="135">
        <v>98.658877892165933</v>
      </c>
      <c r="BW56" s="135">
        <v>95.637396909636408</v>
      </c>
      <c r="BX56" s="135">
        <v>91.421017533075727</v>
      </c>
      <c r="BY56" s="135">
        <v>87.430763349729375</v>
      </c>
      <c r="BZ56" s="136">
        <v>83.263847415607017</v>
      </c>
    </row>
    <row r="57" spans="1:78" x14ac:dyDescent="0.2">
      <c r="A57" s="133"/>
      <c r="B57" s="52" t="s">
        <v>172</v>
      </c>
      <c r="C57" s="134" t="s">
        <v>129</v>
      </c>
      <c r="D57" s="135">
        <v>43.5</v>
      </c>
      <c r="E57" s="135">
        <v>65.5</v>
      </c>
      <c r="F57" s="135">
        <v>68.599999999999994</v>
      </c>
      <c r="G57" s="135">
        <v>63.3</v>
      </c>
      <c r="H57" s="135">
        <v>79.2</v>
      </c>
      <c r="I57" s="135">
        <v>84.9</v>
      </c>
      <c r="J57" s="135">
        <v>84.5</v>
      </c>
      <c r="K57" s="135">
        <v>99.6</v>
      </c>
      <c r="L57" s="135">
        <v>96.7</v>
      </c>
      <c r="M57" s="135">
        <v>111.4</v>
      </c>
      <c r="N57" s="135">
        <v>133.5</v>
      </c>
      <c r="O57" s="135">
        <v>130.6</v>
      </c>
      <c r="P57" s="135">
        <v>135</v>
      </c>
      <c r="Q57" s="135">
        <v>154.6</v>
      </c>
      <c r="R57" s="135">
        <v>161.5</v>
      </c>
      <c r="S57" s="135">
        <v>191.4</v>
      </c>
      <c r="T57" s="135">
        <v>200.9</v>
      </c>
      <c r="U57" s="135">
        <v>248.5</v>
      </c>
      <c r="V57" s="135">
        <v>261.8</v>
      </c>
      <c r="W57" s="135">
        <v>322.89999999999998</v>
      </c>
      <c r="X57" s="135">
        <v>348.4</v>
      </c>
      <c r="Y57" s="135">
        <v>382.7</v>
      </c>
      <c r="Z57" s="135">
        <v>373.7</v>
      </c>
      <c r="AA57" s="135">
        <v>322.7</v>
      </c>
      <c r="AB57" s="135">
        <v>290.60000000000002</v>
      </c>
      <c r="AC57" s="135">
        <v>306.26799999999997</v>
      </c>
      <c r="AD57" s="135">
        <v>345.32</v>
      </c>
      <c r="AE57" s="135">
        <v>425.15600000000001</v>
      </c>
      <c r="AF57" s="135">
        <v>496.142</v>
      </c>
      <c r="AG57" s="135">
        <v>585.375</v>
      </c>
      <c r="AH57" s="135">
        <v>696</v>
      </c>
      <c r="AI57" s="135">
        <v>655</v>
      </c>
      <c r="AJ57" s="135">
        <v>654</v>
      </c>
      <c r="AK57" s="135">
        <v>680</v>
      </c>
      <c r="AL57" s="135">
        <v>554</v>
      </c>
      <c r="AM57" s="135">
        <v>265</v>
      </c>
      <c r="AN57" s="135">
        <v>279</v>
      </c>
      <c r="AO57" s="135">
        <v>276</v>
      </c>
      <c r="AP57" s="135">
        <v>179</v>
      </c>
      <c r="AQ57" s="135">
        <v>193.001</v>
      </c>
      <c r="AR57" s="135">
        <v>191.96</v>
      </c>
      <c r="AS57" s="135">
        <v>203.69200000000001</v>
      </c>
      <c r="AT57" s="135">
        <v>216.292</v>
      </c>
      <c r="AU57" s="135">
        <v>273.512</v>
      </c>
      <c r="AV57" s="135">
        <v>364</v>
      </c>
      <c r="AW57" s="135">
        <v>365</v>
      </c>
      <c r="AX57" s="135">
        <v>341.84</v>
      </c>
      <c r="AY57" s="135">
        <v>12</v>
      </c>
      <c r="AZ57" s="135">
        <v>0</v>
      </c>
      <c r="BA57" s="135">
        <v>0</v>
      </c>
      <c r="BB57" s="135">
        <v>0</v>
      </c>
      <c r="BC57" s="135">
        <v>0</v>
      </c>
      <c r="BD57" s="135">
        <v>0</v>
      </c>
      <c r="BE57" s="135">
        <v>0</v>
      </c>
      <c r="BF57" s="135">
        <v>0</v>
      </c>
      <c r="BG57" s="135">
        <v>0</v>
      </c>
      <c r="BH57" s="135">
        <v>0</v>
      </c>
      <c r="BI57" s="135">
        <v>0</v>
      </c>
      <c r="BJ57" s="135">
        <v>0</v>
      </c>
      <c r="BK57" s="135">
        <v>0</v>
      </c>
      <c r="BL57" s="135">
        <v>0</v>
      </c>
      <c r="BM57" s="135">
        <v>0</v>
      </c>
      <c r="BN57" s="135">
        <v>0</v>
      </c>
      <c r="BO57" s="135">
        <v>0</v>
      </c>
      <c r="BP57" s="135">
        <v>0</v>
      </c>
      <c r="BQ57" s="135">
        <v>0</v>
      </c>
      <c r="BR57" s="135">
        <v>0</v>
      </c>
      <c r="BS57" s="135">
        <v>0</v>
      </c>
      <c r="BT57" s="135">
        <v>0</v>
      </c>
      <c r="BU57" s="135">
        <v>0</v>
      </c>
      <c r="BV57" s="135">
        <v>0</v>
      </c>
      <c r="BW57" s="135">
        <v>0</v>
      </c>
      <c r="BX57" s="135">
        <v>0</v>
      </c>
      <c r="BY57" s="135">
        <v>0</v>
      </c>
      <c r="BZ57" s="136">
        <v>0</v>
      </c>
    </row>
    <row r="58" spans="1:78" x14ac:dyDescent="0.2">
      <c r="A58" s="133"/>
      <c r="B58" s="52" t="s">
        <v>173</v>
      </c>
      <c r="C58" s="134" t="s">
        <v>136</v>
      </c>
      <c r="D58" s="135">
        <v>0</v>
      </c>
      <c r="E58" s="135">
        <v>0</v>
      </c>
      <c r="F58" s="135">
        <v>0</v>
      </c>
      <c r="G58" s="135">
        <v>0</v>
      </c>
      <c r="H58" s="135">
        <v>0</v>
      </c>
      <c r="I58" s="135">
        <v>0</v>
      </c>
      <c r="J58" s="135">
        <v>0</v>
      </c>
      <c r="K58" s="135">
        <v>0</v>
      </c>
      <c r="L58" s="135">
        <v>0</v>
      </c>
      <c r="M58" s="135">
        <v>0</v>
      </c>
      <c r="N58" s="135">
        <v>0</v>
      </c>
      <c r="O58" s="135">
        <v>0</v>
      </c>
      <c r="P58" s="135">
        <v>0</v>
      </c>
      <c r="Q58" s="135">
        <v>0</v>
      </c>
      <c r="R58" s="135">
        <v>0</v>
      </c>
      <c r="S58" s="135">
        <v>0</v>
      </c>
      <c r="T58" s="135">
        <v>0</v>
      </c>
      <c r="U58" s="135">
        <v>0</v>
      </c>
      <c r="V58" s="135">
        <v>0</v>
      </c>
      <c r="W58" s="135">
        <v>0</v>
      </c>
      <c r="X58" s="135">
        <v>0</v>
      </c>
      <c r="Y58" s="135">
        <v>0</v>
      </c>
      <c r="Z58" s="135">
        <v>0</v>
      </c>
      <c r="AA58" s="135">
        <v>0</v>
      </c>
      <c r="AB58" s="135">
        <v>0</v>
      </c>
      <c r="AC58" s="135">
        <v>0</v>
      </c>
      <c r="AD58" s="135">
        <v>0</v>
      </c>
      <c r="AE58" s="135">
        <v>0</v>
      </c>
      <c r="AF58" s="135">
        <v>0</v>
      </c>
      <c r="AG58" s="135">
        <v>0</v>
      </c>
      <c r="AH58" s="135">
        <v>0</v>
      </c>
      <c r="AI58" s="135">
        <v>0</v>
      </c>
      <c r="AJ58" s="135">
        <v>0</v>
      </c>
      <c r="AK58" s="135">
        <v>0</v>
      </c>
      <c r="AL58" s="135">
        <v>0</v>
      </c>
      <c r="AM58" s="135">
        <v>0</v>
      </c>
      <c r="AN58" s="135">
        <v>0</v>
      </c>
      <c r="AO58" s="135">
        <v>0</v>
      </c>
      <c r="AP58" s="135">
        <v>0</v>
      </c>
      <c r="AQ58" s="135">
        <v>0</v>
      </c>
      <c r="AR58" s="135">
        <v>118</v>
      </c>
      <c r="AS58" s="135">
        <v>93</v>
      </c>
      <c r="AT58" s="135">
        <v>98.4</v>
      </c>
      <c r="AU58" s="135">
        <v>126.66799999999999</v>
      </c>
      <c r="AV58" s="135">
        <v>127.428</v>
      </c>
      <c r="AW58" s="135">
        <v>139.703</v>
      </c>
      <c r="AX58" s="135">
        <v>134.45699999999999</v>
      </c>
      <c r="AY58" s="135">
        <v>137.58500000000001</v>
      </c>
      <c r="AZ58" s="135">
        <v>134.505</v>
      </c>
      <c r="BA58" s="135">
        <v>128.536</v>
      </c>
      <c r="BB58" s="135">
        <v>142.53099999999998</v>
      </c>
      <c r="BC58" s="135">
        <v>129.44200000000001</v>
      </c>
      <c r="BD58" s="135">
        <v>126.22099999999999</v>
      </c>
      <c r="BE58" s="135">
        <v>136</v>
      </c>
      <c r="BF58" s="135">
        <v>135.53100000000001</v>
      </c>
      <c r="BG58" s="135">
        <v>154.86799999999999</v>
      </c>
      <c r="BH58" s="135">
        <v>160.81200000000001</v>
      </c>
      <c r="BI58" s="135">
        <v>190.72200000000001</v>
      </c>
      <c r="BJ58" s="135">
        <v>272.476</v>
      </c>
      <c r="BK58" s="135">
        <v>234.56</v>
      </c>
      <c r="BL58" s="135">
        <v>217.55500000000001</v>
      </c>
      <c r="BM58" s="135">
        <v>270.00200000000001</v>
      </c>
      <c r="BN58" s="135">
        <v>273.28648482000006</v>
      </c>
      <c r="BO58" s="135">
        <v>126.68199999999999</v>
      </c>
      <c r="BP58" s="135">
        <v>96.879000000000005</v>
      </c>
      <c r="BQ58" s="135">
        <v>8.7829999999999995</v>
      </c>
      <c r="BR58" s="135">
        <v>0</v>
      </c>
      <c r="BS58" s="135">
        <v>0</v>
      </c>
      <c r="BT58" s="135">
        <v>0</v>
      </c>
      <c r="BU58" s="135">
        <v>0</v>
      </c>
      <c r="BV58" s="135">
        <v>0</v>
      </c>
      <c r="BW58" s="135">
        <v>0</v>
      </c>
      <c r="BX58" s="135">
        <v>0</v>
      </c>
      <c r="BY58" s="135">
        <v>0</v>
      </c>
      <c r="BZ58" s="136">
        <v>0</v>
      </c>
    </row>
    <row r="59" spans="1:78" x14ac:dyDescent="0.2">
      <c r="A59" s="141"/>
      <c r="B59" s="52" t="s">
        <v>174</v>
      </c>
      <c r="C59" s="134" t="s">
        <v>126</v>
      </c>
      <c r="D59" s="135">
        <v>0</v>
      </c>
      <c r="E59" s="135">
        <v>0</v>
      </c>
      <c r="F59" s="135">
        <v>0</v>
      </c>
      <c r="G59" s="135">
        <v>0</v>
      </c>
      <c r="H59" s="135">
        <v>0</v>
      </c>
      <c r="I59" s="135">
        <v>0</v>
      </c>
      <c r="J59" s="135">
        <v>0</v>
      </c>
      <c r="K59" s="135">
        <v>0</v>
      </c>
      <c r="L59" s="135">
        <v>0</v>
      </c>
      <c r="M59" s="135">
        <v>0</v>
      </c>
      <c r="N59" s="135">
        <v>0</v>
      </c>
      <c r="O59" s="135">
        <v>0</v>
      </c>
      <c r="P59" s="135">
        <v>0</v>
      </c>
      <c r="Q59" s="135">
        <v>0</v>
      </c>
      <c r="R59" s="135">
        <v>0</v>
      </c>
      <c r="S59" s="135">
        <v>0</v>
      </c>
      <c r="T59" s="135">
        <v>0</v>
      </c>
      <c r="U59" s="135">
        <v>0</v>
      </c>
      <c r="V59" s="135">
        <v>0</v>
      </c>
      <c r="W59" s="135">
        <v>0</v>
      </c>
      <c r="X59" s="135">
        <v>0</v>
      </c>
      <c r="Y59" s="135">
        <v>0</v>
      </c>
      <c r="Z59" s="135">
        <v>0</v>
      </c>
      <c r="AA59" s="135">
        <v>0</v>
      </c>
      <c r="AB59" s="135">
        <v>0</v>
      </c>
      <c r="AC59" s="135">
        <v>0</v>
      </c>
      <c r="AD59" s="135">
        <v>0</v>
      </c>
      <c r="AE59" s="135">
        <v>0</v>
      </c>
      <c r="AF59" s="135">
        <v>0</v>
      </c>
      <c r="AG59" s="135">
        <v>0</v>
      </c>
      <c r="AH59" s="135">
        <v>0</v>
      </c>
      <c r="AI59" s="135">
        <v>0</v>
      </c>
      <c r="AJ59" s="135">
        <v>0</v>
      </c>
      <c r="AK59" s="135">
        <v>0</v>
      </c>
      <c r="AL59" s="135">
        <v>0</v>
      </c>
      <c r="AM59" s="135">
        <v>0</v>
      </c>
      <c r="AN59" s="135">
        <v>0</v>
      </c>
      <c r="AO59" s="135">
        <v>0</v>
      </c>
      <c r="AP59" s="135">
        <v>1</v>
      </c>
      <c r="AQ59" s="135">
        <v>0.68200000000000005</v>
      </c>
      <c r="AR59" s="135">
        <v>0.71099999999999997</v>
      </c>
      <c r="AS59" s="135">
        <v>0.05</v>
      </c>
      <c r="AT59" s="135">
        <v>4.3999999999999997E-2</v>
      </c>
      <c r="AU59" s="135">
        <v>1.0529999999999999</v>
      </c>
      <c r="AV59" s="135">
        <v>1.0680000000000001</v>
      </c>
      <c r="AW59" s="135">
        <v>2.0219999999999998</v>
      </c>
      <c r="AX59" s="135">
        <v>1.901</v>
      </c>
      <c r="AY59" s="135">
        <v>2.9769999999999999</v>
      </c>
      <c r="AZ59" s="135">
        <v>2.5939999999999999</v>
      </c>
      <c r="BA59" s="135">
        <v>3.1680000000000001</v>
      </c>
      <c r="BB59" s="135">
        <v>4.3739999999999997</v>
      </c>
      <c r="BC59" s="135">
        <v>6.6749999999999998</v>
      </c>
      <c r="BD59" s="135">
        <v>1.966</v>
      </c>
      <c r="BE59" s="135">
        <v>8.6959999999999997</v>
      </c>
      <c r="BF59" s="135">
        <v>7.1639999999999997</v>
      </c>
      <c r="BG59" s="135">
        <v>5.907</v>
      </c>
      <c r="BH59" s="135">
        <v>7.7169999999999996</v>
      </c>
      <c r="BI59" s="135">
        <v>8.1300000000000008</v>
      </c>
      <c r="BJ59" s="135">
        <v>9.604000000000001</v>
      </c>
      <c r="BK59" s="135">
        <v>12.0015</v>
      </c>
      <c r="BL59" s="135">
        <v>16.099019999999999</v>
      </c>
      <c r="BM59" s="135">
        <v>16.099019999999999</v>
      </c>
      <c r="BN59" s="135">
        <v>16.099019999999999</v>
      </c>
      <c r="BO59" s="135">
        <v>16.098934999999997</v>
      </c>
      <c r="BP59" s="135">
        <v>16.099</v>
      </c>
      <c r="BQ59" s="135">
        <v>16.099019999999999</v>
      </c>
      <c r="BR59" s="135">
        <v>16.099020000000042</v>
      </c>
      <c r="BS59" s="135">
        <v>13.170465000000043</v>
      </c>
      <c r="BT59" s="135">
        <v>0</v>
      </c>
      <c r="BU59" s="135">
        <v>0</v>
      </c>
      <c r="BV59" s="135">
        <v>2</v>
      </c>
      <c r="BW59" s="135">
        <v>6.0330000000000004</v>
      </c>
      <c r="BX59" s="135">
        <v>0</v>
      </c>
      <c r="BY59" s="135">
        <v>0</v>
      </c>
      <c r="BZ59" s="136">
        <v>0</v>
      </c>
    </row>
    <row r="60" spans="1:78" x14ac:dyDescent="0.2">
      <c r="A60" s="133"/>
      <c r="B60" s="52" t="s">
        <v>30</v>
      </c>
      <c r="C60" s="139"/>
      <c r="D60" s="135">
        <f>SUM(D61:D62)</f>
        <v>176.4</v>
      </c>
      <c r="E60" s="135">
        <f t="shared" ref="E60:BP60" si="7">SUM(E61:E62)</f>
        <v>248.9</v>
      </c>
      <c r="F60" s="135">
        <f t="shared" si="7"/>
        <v>248.6</v>
      </c>
      <c r="G60" s="135">
        <f t="shared" si="7"/>
        <v>275.2</v>
      </c>
      <c r="H60" s="135">
        <f t="shared" si="7"/>
        <v>315.5</v>
      </c>
      <c r="I60" s="135">
        <f t="shared" si="7"/>
        <v>334.1</v>
      </c>
      <c r="J60" s="135">
        <f t="shared" si="7"/>
        <v>348.1</v>
      </c>
      <c r="K60" s="135">
        <f t="shared" si="7"/>
        <v>432.5</v>
      </c>
      <c r="L60" s="135">
        <f t="shared" si="7"/>
        <v>447.9</v>
      </c>
      <c r="M60" s="135">
        <f t="shared" si="7"/>
        <v>482.1</v>
      </c>
      <c r="N60" s="135">
        <f t="shared" si="7"/>
        <v>617.4</v>
      </c>
      <c r="O60" s="135">
        <f t="shared" si="7"/>
        <v>657</v>
      </c>
      <c r="P60" s="135">
        <f t="shared" si="7"/>
        <v>676.9</v>
      </c>
      <c r="Q60" s="135">
        <f t="shared" si="7"/>
        <v>783.9</v>
      </c>
      <c r="R60" s="135">
        <f t="shared" si="7"/>
        <v>807.1</v>
      </c>
      <c r="S60" s="135">
        <f t="shared" si="7"/>
        <v>958.8</v>
      </c>
      <c r="T60" s="135">
        <f t="shared" si="7"/>
        <v>1014.7</v>
      </c>
      <c r="U60" s="135">
        <f t="shared" si="7"/>
        <v>1237.8</v>
      </c>
      <c r="V60" s="135">
        <f t="shared" si="7"/>
        <v>1271.5999999999999</v>
      </c>
      <c r="W60" s="135">
        <f t="shared" si="7"/>
        <v>1384.6</v>
      </c>
      <c r="X60" s="135">
        <f t="shared" si="7"/>
        <v>1543.3</v>
      </c>
      <c r="Y60" s="135">
        <f t="shared" si="7"/>
        <v>1626.9</v>
      </c>
      <c r="Z60" s="135">
        <f t="shared" si="7"/>
        <v>1785.2</v>
      </c>
      <c r="AA60" s="135">
        <f t="shared" si="7"/>
        <v>2068.1999999999998</v>
      </c>
      <c r="AB60" s="135">
        <f t="shared" si="7"/>
        <v>2395.6</v>
      </c>
      <c r="AC60" s="135">
        <f t="shared" si="7"/>
        <v>2779.8</v>
      </c>
      <c r="AD60" s="135">
        <f t="shared" si="7"/>
        <v>3609</v>
      </c>
      <c r="AE60" s="135">
        <f t="shared" si="7"/>
        <v>4824.8999999999996</v>
      </c>
      <c r="AF60" s="135">
        <f t="shared" si="7"/>
        <v>5687.1</v>
      </c>
      <c r="AG60" s="135">
        <f t="shared" si="7"/>
        <v>6627.5</v>
      </c>
      <c r="AH60" s="135">
        <f t="shared" si="7"/>
        <v>7589</v>
      </c>
      <c r="AI60" s="135">
        <f t="shared" si="7"/>
        <v>8852</v>
      </c>
      <c r="AJ60" s="135">
        <f t="shared" si="7"/>
        <v>10564</v>
      </c>
      <c r="AK60" s="135">
        <f t="shared" si="7"/>
        <v>12165</v>
      </c>
      <c r="AL60" s="135">
        <f t="shared" si="7"/>
        <v>13589</v>
      </c>
      <c r="AM60" s="135">
        <f t="shared" si="7"/>
        <v>14654</v>
      </c>
      <c r="AN60" s="135">
        <f t="shared" si="7"/>
        <v>15307</v>
      </c>
      <c r="AO60" s="135">
        <f t="shared" si="7"/>
        <v>16625</v>
      </c>
      <c r="AP60" s="135">
        <f t="shared" si="7"/>
        <v>17816.453000000001</v>
      </c>
      <c r="AQ60" s="135">
        <f t="shared" si="7"/>
        <v>18685.544999999998</v>
      </c>
      <c r="AR60" s="135">
        <f t="shared" si="7"/>
        <v>19273.72</v>
      </c>
      <c r="AS60" s="135">
        <f t="shared" si="7"/>
        <v>20731.936000000002</v>
      </c>
      <c r="AT60" s="135">
        <f t="shared" si="7"/>
        <v>22734.863000000001</v>
      </c>
      <c r="AU60" s="135">
        <f t="shared" si="7"/>
        <v>25578.864000000001</v>
      </c>
      <c r="AV60" s="135">
        <f t="shared" si="7"/>
        <v>26741.489000000001</v>
      </c>
      <c r="AW60" s="135">
        <f t="shared" si="7"/>
        <v>28219.280000000002</v>
      </c>
      <c r="AX60" s="135">
        <f t="shared" si="7"/>
        <v>28779.506000000001</v>
      </c>
      <c r="AY60" s="135">
        <f t="shared" si="7"/>
        <v>29998.344000000005</v>
      </c>
      <c r="AZ60" s="135">
        <f t="shared" si="7"/>
        <v>32024.285999999996</v>
      </c>
      <c r="BA60" s="135">
        <f t="shared" si="7"/>
        <v>33586</v>
      </c>
      <c r="BB60" s="135">
        <f t="shared" si="7"/>
        <v>35603.290999999997</v>
      </c>
      <c r="BC60" s="135">
        <f t="shared" si="7"/>
        <v>37802.438000000002</v>
      </c>
      <c r="BD60" s="135">
        <f t="shared" si="7"/>
        <v>38745.199999999997</v>
      </c>
      <c r="BE60" s="135">
        <f t="shared" si="7"/>
        <v>41921.603135450001</v>
      </c>
      <c r="BF60" s="135">
        <f t="shared" si="7"/>
        <v>44367.258565528275</v>
      </c>
      <c r="BG60" s="135">
        <f t="shared" si="7"/>
        <v>46506.352382756908</v>
      </c>
      <c r="BH60" s="135">
        <f t="shared" si="7"/>
        <v>48801.804999999993</v>
      </c>
      <c r="BI60" s="135">
        <f t="shared" si="7"/>
        <v>51422.462685709994</v>
      </c>
      <c r="BJ60" s="135">
        <f t="shared" si="7"/>
        <v>53663.45674691999</v>
      </c>
      <c r="BK60" s="135">
        <f t="shared" si="7"/>
        <v>57593.742352232308</v>
      </c>
      <c r="BL60" s="135">
        <f t="shared" si="7"/>
        <v>61584.34965923</v>
      </c>
      <c r="BM60" s="135">
        <f t="shared" si="7"/>
        <v>66895.841990320012</v>
      </c>
      <c r="BN60" s="135">
        <f t="shared" si="7"/>
        <v>69835.141333070002</v>
      </c>
      <c r="BO60" s="135">
        <f t="shared" si="7"/>
        <v>74150.519898250001</v>
      </c>
      <c r="BP60" s="135">
        <f t="shared" si="7"/>
        <v>79809.006438810029</v>
      </c>
      <c r="BQ60" s="135">
        <f t="shared" ref="BQ60:BZ60" si="8">SUM(BQ61:BQ62)</f>
        <v>83110.340476999991</v>
      </c>
      <c r="BR60" s="135">
        <f t="shared" si="8"/>
        <v>86515.830874880034</v>
      </c>
      <c r="BS60" s="135">
        <f t="shared" si="8"/>
        <v>89367.86147389999</v>
      </c>
      <c r="BT60" s="135">
        <f t="shared" si="8"/>
        <v>91580.290263549934</v>
      </c>
      <c r="BU60" s="135">
        <f t="shared" si="8"/>
        <v>93566.107482363353</v>
      </c>
      <c r="BV60" s="135">
        <f t="shared" si="8"/>
        <v>96301.701373468226</v>
      </c>
      <c r="BW60" s="135">
        <f t="shared" si="8"/>
        <v>98422.450053701672</v>
      </c>
      <c r="BX60" s="135">
        <f t="shared" si="8"/>
        <v>100309.91733757933</v>
      </c>
      <c r="BY60" s="135">
        <f t="shared" si="8"/>
        <v>104713.36757030472</v>
      </c>
      <c r="BZ60" s="136">
        <f t="shared" si="8"/>
        <v>110203.24387897407</v>
      </c>
    </row>
    <row r="61" spans="1:78" x14ac:dyDescent="0.2">
      <c r="A61" s="133"/>
      <c r="B61" s="62" t="s">
        <v>133</v>
      </c>
      <c r="C61" s="134" t="s">
        <v>129</v>
      </c>
      <c r="D61" s="135">
        <v>176.4</v>
      </c>
      <c r="E61" s="135">
        <v>248.9</v>
      </c>
      <c r="F61" s="135">
        <v>248.6</v>
      </c>
      <c r="G61" s="135">
        <v>275.2</v>
      </c>
      <c r="H61" s="135">
        <v>315.5</v>
      </c>
      <c r="I61" s="135">
        <v>334.1</v>
      </c>
      <c r="J61" s="135">
        <v>348.1</v>
      </c>
      <c r="K61" s="135">
        <v>432.5</v>
      </c>
      <c r="L61" s="135">
        <v>447.9</v>
      </c>
      <c r="M61" s="135">
        <v>482.1</v>
      </c>
      <c r="N61" s="135">
        <v>617.4</v>
      </c>
      <c r="O61" s="135">
        <v>657</v>
      </c>
      <c r="P61" s="135">
        <v>676.9</v>
      </c>
      <c r="Q61" s="135">
        <v>783.9</v>
      </c>
      <c r="R61" s="135">
        <v>807.1</v>
      </c>
      <c r="S61" s="135">
        <v>958.8</v>
      </c>
      <c r="T61" s="135">
        <v>1014.7</v>
      </c>
      <c r="U61" s="135">
        <v>1237.8</v>
      </c>
      <c r="V61" s="135">
        <v>1271.5999999999999</v>
      </c>
      <c r="W61" s="135">
        <v>1384.6</v>
      </c>
      <c r="X61" s="135">
        <v>1543.3</v>
      </c>
      <c r="Y61" s="135">
        <v>1626.9</v>
      </c>
      <c r="Z61" s="135">
        <v>1777.8</v>
      </c>
      <c r="AA61" s="135">
        <v>2045.3</v>
      </c>
      <c r="AB61" s="135">
        <v>2368.6</v>
      </c>
      <c r="AC61" s="135">
        <v>2752</v>
      </c>
      <c r="AD61" s="135">
        <v>3578.4</v>
      </c>
      <c r="AE61" s="135">
        <v>4791</v>
      </c>
      <c r="AF61" s="135">
        <v>5651.3</v>
      </c>
      <c r="AG61" s="135">
        <v>6591.6</v>
      </c>
      <c r="AH61" s="135">
        <v>7552</v>
      </c>
      <c r="AI61" s="135">
        <v>8816</v>
      </c>
      <c r="AJ61" s="135">
        <v>10526</v>
      </c>
      <c r="AK61" s="135">
        <v>12126</v>
      </c>
      <c r="AL61" s="135">
        <v>13549</v>
      </c>
      <c r="AM61" s="135">
        <v>14613</v>
      </c>
      <c r="AN61" s="135">
        <v>15268</v>
      </c>
      <c r="AO61" s="135">
        <v>16584</v>
      </c>
      <c r="AP61" s="135">
        <v>17779.453000000001</v>
      </c>
      <c r="AQ61" s="135">
        <v>18648.391</v>
      </c>
      <c r="AR61" s="135">
        <v>19237.593000000001</v>
      </c>
      <c r="AS61" s="135">
        <v>20697.363000000001</v>
      </c>
      <c r="AT61" s="135">
        <v>22699.034</v>
      </c>
      <c r="AU61" s="135">
        <v>25543.024000000001</v>
      </c>
      <c r="AV61" s="135">
        <v>26705.927</v>
      </c>
      <c r="AW61" s="135">
        <v>28183.114000000001</v>
      </c>
      <c r="AX61" s="135">
        <v>28744.81</v>
      </c>
      <c r="AY61" s="135">
        <v>29962.569000000003</v>
      </c>
      <c r="AZ61" s="135">
        <v>31994.560999999998</v>
      </c>
      <c r="BA61" s="135">
        <v>33556.756999999998</v>
      </c>
      <c r="BB61" s="135">
        <v>35574.510999999999</v>
      </c>
      <c r="BC61" s="135">
        <v>37774.760999999999</v>
      </c>
      <c r="BD61" s="135">
        <v>38717.656999999999</v>
      </c>
      <c r="BE61" s="135">
        <v>41893.0018538</v>
      </c>
      <c r="BF61" s="135">
        <v>44338.400971748277</v>
      </c>
      <c r="BG61" s="135">
        <v>46476.654559836905</v>
      </c>
      <c r="BH61" s="135">
        <v>48771.517999999996</v>
      </c>
      <c r="BI61" s="135">
        <v>51391.939927299994</v>
      </c>
      <c r="BJ61" s="135">
        <v>53629.367547699992</v>
      </c>
      <c r="BK61" s="135">
        <v>57554.148143162311</v>
      </c>
      <c r="BL61" s="135">
        <v>61539.334872430001</v>
      </c>
      <c r="BM61" s="135">
        <v>66848.160442100008</v>
      </c>
      <c r="BN61" s="135">
        <v>69777.042747119995</v>
      </c>
      <c r="BO61" s="135">
        <v>74087.953530660001</v>
      </c>
      <c r="BP61" s="135">
        <v>79733.982094140025</v>
      </c>
      <c r="BQ61" s="135">
        <v>83014.68745279999</v>
      </c>
      <c r="BR61" s="135">
        <v>86427.717724600036</v>
      </c>
      <c r="BS61" s="135">
        <v>89274.966169329986</v>
      </c>
      <c r="BT61" s="135">
        <v>91481.012978129933</v>
      </c>
      <c r="BU61" s="135">
        <v>93462.571464990353</v>
      </c>
      <c r="BV61" s="135">
        <v>96189.564016012024</v>
      </c>
      <c r="BW61" s="135">
        <v>98300.512528540639</v>
      </c>
      <c r="BX61" s="135">
        <v>100182.40974794481</v>
      </c>
      <c r="BY61" s="135">
        <v>104576.47446658014</v>
      </c>
      <c r="BZ61" s="136">
        <v>110059.03813285312</v>
      </c>
    </row>
    <row r="62" spans="1:78" x14ac:dyDescent="0.2">
      <c r="A62" s="133"/>
      <c r="B62" s="62" t="s">
        <v>134</v>
      </c>
      <c r="C62" s="134" t="s">
        <v>126</v>
      </c>
      <c r="D62" s="135">
        <v>0</v>
      </c>
      <c r="E62" s="135">
        <v>0</v>
      </c>
      <c r="F62" s="135">
        <v>0</v>
      </c>
      <c r="G62" s="135">
        <v>0</v>
      </c>
      <c r="H62" s="135">
        <v>0</v>
      </c>
      <c r="I62" s="135">
        <v>0</v>
      </c>
      <c r="J62" s="135">
        <v>0</v>
      </c>
      <c r="K62" s="135">
        <v>0</v>
      </c>
      <c r="L62" s="135">
        <v>0</v>
      </c>
      <c r="M62" s="135">
        <v>0</v>
      </c>
      <c r="N62" s="135">
        <v>0</v>
      </c>
      <c r="O62" s="135">
        <v>0</v>
      </c>
      <c r="P62" s="135">
        <v>0</v>
      </c>
      <c r="Q62" s="135">
        <v>0</v>
      </c>
      <c r="R62" s="135">
        <v>0</v>
      </c>
      <c r="S62" s="135">
        <v>0</v>
      </c>
      <c r="T62" s="135">
        <v>0</v>
      </c>
      <c r="U62" s="135">
        <v>0</v>
      </c>
      <c r="V62" s="135">
        <v>0</v>
      </c>
      <c r="W62" s="135">
        <v>0</v>
      </c>
      <c r="X62" s="135">
        <v>0</v>
      </c>
      <c r="Y62" s="135">
        <v>0</v>
      </c>
      <c r="Z62" s="135">
        <v>7.4</v>
      </c>
      <c r="AA62" s="135">
        <v>22.9</v>
      </c>
      <c r="AB62" s="135">
        <v>27</v>
      </c>
      <c r="AC62" s="135">
        <v>27.8</v>
      </c>
      <c r="AD62" s="135">
        <v>30.6</v>
      </c>
      <c r="AE62" s="135">
        <v>33.9</v>
      </c>
      <c r="AF62" s="135">
        <v>35.799999999999997</v>
      </c>
      <c r="AG62" s="135">
        <v>35.9</v>
      </c>
      <c r="AH62" s="135">
        <v>37</v>
      </c>
      <c r="AI62" s="135">
        <v>36</v>
      </c>
      <c r="AJ62" s="135">
        <v>38</v>
      </c>
      <c r="AK62" s="135">
        <v>39</v>
      </c>
      <c r="AL62" s="135">
        <v>40</v>
      </c>
      <c r="AM62" s="135">
        <v>41</v>
      </c>
      <c r="AN62" s="135">
        <v>39</v>
      </c>
      <c r="AO62" s="135">
        <v>41</v>
      </c>
      <c r="AP62" s="135">
        <v>37</v>
      </c>
      <c r="AQ62" s="135">
        <v>37.154000000000003</v>
      </c>
      <c r="AR62" s="135">
        <v>36.127000000000002</v>
      </c>
      <c r="AS62" s="135">
        <v>34.573</v>
      </c>
      <c r="AT62" s="135">
        <v>35.829000000000001</v>
      </c>
      <c r="AU62" s="135">
        <v>35.840000000000003</v>
      </c>
      <c r="AV62" s="135">
        <v>35.561999999999998</v>
      </c>
      <c r="AW62" s="135">
        <v>36.165999999999997</v>
      </c>
      <c r="AX62" s="135">
        <v>34.695999999999998</v>
      </c>
      <c r="AY62" s="135">
        <v>35.774999999999999</v>
      </c>
      <c r="AZ62" s="135">
        <v>29.725000000000001</v>
      </c>
      <c r="BA62" s="135">
        <v>29.242999999999999</v>
      </c>
      <c r="BB62" s="135">
        <v>28.78</v>
      </c>
      <c r="BC62" s="135">
        <v>27.677</v>
      </c>
      <c r="BD62" s="135">
        <v>27.542999999999999</v>
      </c>
      <c r="BE62" s="135">
        <v>28.601281650000001</v>
      </c>
      <c r="BF62" s="135">
        <v>28.857593779999998</v>
      </c>
      <c r="BG62" s="135">
        <v>29.69782292</v>
      </c>
      <c r="BH62" s="135">
        <v>30.286999999999999</v>
      </c>
      <c r="BI62" s="135">
        <v>30.522758409999998</v>
      </c>
      <c r="BJ62" s="135">
        <v>34.089199220000005</v>
      </c>
      <c r="BK62" s="135">
        <v>39.594209070000005</v>
      </c>
      <c r="BL62" s="135">
        <v>45.014786799999996</v>
      </c>
      <c r="BM62" s="135">
        <v>47.681548220000018</v>
      </c>
      <c r="BN62" s="135">
        <v>58.09858595</v>
      </c>
      <c r="BO62" s="135">
        <v>62.566367589999992</v>
      </c>
      <c r="BP62" s="135">
        <v>75.024344669999962</v>
      </c>
      <c r="BQ62" s="135">
        <v>95.653024200000061</v>
      </c>
      <c r="BR62" s="135">
        <v>88.113150280000013</v>
      </c>
      <c r="BS62" s="135">
        <v>92.895304570000008</v>
      </c>
      <c r="BT62" s="135">
        <v>99.277285419999984</v>
      </c>
      <c r="BU62" s="135">
        <v>103.53601737299623</v>
      </c>
      <c r="BV62" s="135">
        <v>112.13735745620615</v>
      </c>
      <c r="BW62" s="135">
        <v>121.93752516103376</v>
      </c>
      <c r="BX62" s="135">
        <v>127.50758963452797</v>
      </c>
      <c r="BY62" s="135">
        <v>136.89310372458428</v>
      </c>
      <c r="BZ62" s="136">
        <v>144.20574612094453</v>
      </c>
    </row>
    <row r="63" spans="1:78" ht="26.25" customHeight="1" x14ac:dyDescent="0.2">
      <c r="A63" s="133"/>
      <c r="B63" s="52" t="s">
        <v>175</v>
      </c>
      <c r="C63" s="134" t="s">
        <v>129</v>
      </c>
      <c r="D63" s="135">
        <v>0</v>
      </c>
      <c r="E63" s="135">
        <v>0</v>
      </c>
      <c r="F63" s="135">
        <v>0</v>
      </c>
      <c r="G63" s="135">
        <v>0</v>
      </c>
      <c r="H63" s="135">
        <v>0</v>
      </c>
      <c r="I63" s="135">
        <v>0</v>
      </c>
      <c r="J63" s="135">
        <v>0</v>
      </c>
      <c r="K63" s="135">
        <v>0</v>
      </c>
      <c r="L63" s="135">
        <v>0</v>
      </c>
      <c r="M63" s="135">
        <v>0</v>
      </c>
      <c r="N63" s="135">
        <v>0</v>
      </c>
      <c r="O63" s="135">
        <v>0</v>
      </c>
      <c r="P63" s="135">
        <v>0</v>
      </c>
      <c r="Q63" s="135">
        <v>0</v>
      </c>
      <c r="R63" s="135">
        <v>0</v>
      </c>
      <c r="S63" s="135">
        <v>0</v>
      </c>
      <c r="T63" s="135">
        <v>0</v>
      </c>
      <c r="U63" s="135">
        <v>0</v>
      </c>
      <c r="V63" s="135">
        <v>0</v>
      </c>
      <c r="W63" s="135">
        <v>0</v>
      </c>
      <c r="X63" s="135">
        <v>0</v>
      </c>
      <c r="Y63" s="135">
        <v>0</v>
      </c>
      <c r="Z63" s="135">
        <v>0</v>
      </c>
      <c r="AA63" s="135">
        <v>0</v>
      </c>
      <c r="AB63" s="135">
        <v>0</v>
      </c>
      <c r="AC63" s="135">
        <v>0</v>
      </c>
      <c r="AD63" s="135">
        <v>0</v>
      </c>
      <c r="AE63" s="135">
        <v>0</v>
      </c>
      <c r="AF63" s="135">
        <v>0</v>
      </c>
      <c r="AG63" s="135">
        <v>0</v>
      </c>
      <c r="AH63" s="135">
        <v>0</v>
      </c>
      <c r="AI63" s="135">
        <v>0</v>
      </c>
      <c r="AJ63" s="135">
        <v>0</v>
      </c>
      <c r="AK63" s="135">
        <v>0</v>
      </c>
      <c r="AL63" s="135">
        <v>0</v>
      </c>
      <c r="AM63" s="135">
        <v>0</v>
      </c>
      <c r="AN63" s="135">
        <v>0</v>
      </c>
      <c r="AO63" s="135">
        <v>0</v>
      </c>
      <c r="AP63" s="135">
        <v>0</v>
      </c>
      <c r="AQ63" s="135">
        <v>0</v>
      </c>
      <c r="AR63" s="135">
        <v>0</v>
      </c>
      <c r="AS63" s="135">
        <v>0</v>
      </c>
      <c r="AT63" s="135">
        <v>0</v>
      </c>
      <c r="AU63" s="135">
        <v>0</v>
      </c>
      <c r="AV63" s="135">
        <v>0</v>
      </c>
      <c r="AW63" s="135">
        <v>0</v>
      </c>
      <c r="AX63" s="135">
        <v>0</v>
      </c>
      <c r="AY63" s="135">
        <v>0</v>
      </c>
      <c r="AZ63" s="135">
        <v>0</v>
      </c>
      <c r="BA63" s="135">
        <v>0</v>
      </c>
      <c r="BB63" s="135">
        <v>0</v>
      </c>
      <c r="BC63" s="135">
        <v>0</v>
      </c>
      <c r="BD63" s="135">
        <v>0</v>
      </c>
      <c r="BE63" s="135">
        <v>0</v>
      </c>
      <c r="BF63" s="135">
        <v>0</v>
      </c>
      <c r="BG63" s="135">
        <v>0</v>
      </c>
      <c r="BH63" s="135">
        <v>0</v>
      </c>
      <c r="BI63" s="135">
        <v>0</v>
      </c>
      <c r="BJ63" s="135">
        <v>0</v>
      </c>
      <c r="BK63" s="135">
        <v>0</v>
      </c>
      <c r="BL63" s="135">
        <v>9.8403037599999994</v>
      </c>
      <c r="BM63" s="135">
        <v>0.25143872</v>
      </c>
      <c r="BN63" s="135">
        <v>-1.7732257699999998</v>
      </c>
      <c r="BO63" s="135">
        <v>5.1625466999999992</v>
      </c>
      <c r="BP63" s="135">
        <v>2.0412564999999998</v>
      </c>
      <c r="BQ63" s="135">
        <v>2.5456364999999996</v>
      </c>
      <c r="BR63" s="135">
        <v>1.8016614399999999</v>
      </c>
      <c r="BS63" s="135">
        <v>2.7500172299999996</v>
      </c>
      <c r="BT63" s="135">
        <v>1.9444570200000002</v>
      </c>
      <c r="BU63" s="135">
        <v>2.8639763508655194</v>
      </c>
      <c r="BV63" s="135">
        <v>2.8594689823051684</v>
      </c>
      <c r="BW63" s="135">
        <v>2.8543975976093874</v>
      </c>
      <c r="BX63" s="135">
        <v>2.8490725169817566</v>
      </c>
      <c r="BY63" s="135">
        <v>2.8442622575455592</v>
      </c>
      <c r="BZ63" s="136">
        <v>2.8396286671868149</v>
      </c>
    </row>
    <row r="64" spans="1:78" x14ac:dyDescent="0.2">
      <c r="A64" s="133"/>
      <c r="B64" s="52" t="s">
        <v>176</v>
      </c>
      <c r="C64" s="134" t="s">
        <v>129</v>
      </c>
      <c r="D64" s="135">
        <v>0</v>
      </c>
      <c r="E64" s="135">
        <v>0</v>
      </c>
      <c r="F64" s="135">
        <v>0</v>
      </c>
      <c r="G64" s="135">
        <v>0</v>
      </c>
      <c r="H64" s="135">
        <v>0</v>
      </c>
      <c r="I64" s="135">
        <v>0</v>
      </c>
      <c r="J64" s="135">
        <v>0</v>
      </c>
      <c r="K64" s="135">
        <v>0</v>
      </c>
      <c r="L64" s="135">
        <v>0</v>
      </c>
      <c r="M64" s="135">
        <v>0</v>
      </c>
      <c r="N64" s="135">
        <v>0</v>
      </c>
      <c r="O64" s="135">
        <v>0</v>
      </c>
      <c r="P64" s="135">
        <v>0</v>
      </c>
      <c r="Q64" s="135">
        <v>0</v>
      </c>
      <c r="R64" s="135">
        <v>0</v>
      </c>
      <c r="S64" s="135">
        <v>0</v>
      </c>
      <c r="T64" s="135">
        <v>0</v>
      </c>
      <c r="U64" s="135">
        <v>0</v>
      </c>
      <c r="V64" s="135">
        <v>0</v>
      </c>
      <c r="W64" s="135">
        <v>0</v>
      </c>
      <c r="X64" s="135">
        <v>0</v>
      </c>
      <c r="Y64" s="135">
        <v>0</v>
      </c>
      <c r="Z64" s="135">
        <v>0</v>
      </c>
      <c r="AA64" s="135">
        <v>0</v>
      </c>
      <c r="AB64" s="135">
        <v>0</v>
      </c>
      <c r="AC64" s="135">
        <v>0</v>
      </c>
      <c r="AD64" s="135">
        <v>0</v>
      </c>
      <c r="AE64" s="135">
        <v>0</v>
      </c>
      <c r="AF64" s="135">
        <v>0</v>
      </c>
      <c r="AG64" s="135">
        <v>0</v>
      </c>
      <c r="AH64" s="135">
        <v>0</v>
      </c>
      <c r="AI64" s="135">
        <v>0</v>
      </c>
      <c r="AJ64" s="135">
        <v>0</v>
      </c>
      <c r="AK64" s="135">
        <v>0</v>
      </c>
      <c r="AL64" s="135">
        <v>0</v>
      </c>
      <c r="AM64" s="135">
        <v>0</v>
      </c>
      <c r="AN64" s="135">
        <v>0</v>
      </c>
      <c r="AO64" s="135">
        <v>0</v>
      </c>
      <c r="AP64" s="135">
        <v>0</v>
      </c>
      <c r="AQ64" s="135">
        <v>193</v>
      </c>
      <c r="AR64" s="135">
        <v>250</v>
      </c>
      <c r="AS64" s="135">
        <v>286</v>
      </c>
      <c r="AT64" s="135">
        <v>314</v>
      </c>
      <c r="AU64" s="135">
        <v>408</v>
      </c>
      <c r="AV64" s="135">
        <v>434</v>
      </c>
      <c r="AW64" s="135">
        <v>416</v>
      </c>
      <c r="AX64" s="135">
        <v>480</v>
      </c>
      <c r="AY64" s="135">
        <v>524.29999999999995</v>
      </c>
      <c r="AZ64" s="135">
        <v>340.8</v>
      </c>
      <c r="BA64" s="135">
        <v>502</v>
      </c>
      <c r="BB64" s="135">
        <v>553</v>
      </c>
      <c r="BC64" s="135">
        <v>635</v>
      </c>
      <c r="BD64" s="135">
        <v>648</v>
      </c>
      <c r="BE64" s="135">
        <v>635.94107848647479</v>
      </c>
      <c r="BF64" s="135">
        <v>723.75621958442548</v>
      </c>
      <c r="BG64" s="135">
        <v>1035</v>
      </c>
      <c r="BH64" s="135">
        <v>1291.17</v>
      </c>
      <c r="BI64" s="135">
        <v>1183.6549443026729</v>
      </c>
      <c r="BJ64" s="135">
        <v>1312.9542119951134</v>
      </c>
      <c r="BK64" s="135">
        <v>1623.1882790812579</v>
      </c>
      <c r="BL64" s="135">
        <v>1949.4219162508432</v>
      </c>
      <c r="BM64" s="135">
        <v>2026.2023687265355</v>
      </c>
      <c r="BN64" s="135">
        <v>2134.4746846376861</v>
      </c>
      <c r="BO64" s="135">
        <v>2194.8675095390704</v>
      </c>
      <c r="BP64" s="135">
        <v>2244.5398762216823</v>
      </c>
      <c r="BQ64" s="135">
        <v>2236</v>
      </c>
      <c r="BR64" s="135">
        <v>2260</v>
      </c>
      <c r="BS64" s="135">
        <v>2352</v>
      </c>
      <c r="BT64" s="135">
        <v>2385</v>
      </c>
      <c r="BU64" s="135">
        <v>2460</v>
      </c>
      <c r="BV64" s="135">
        <v>2566.5848015427978</v>
      </c>
      <c r="BW64" s="135">
        <v>2629.9020160165323</v>
      </c>
      <c r="BX64" s="135">
        <v>2685.1218990120924</v>
      </c>
      <c r="BY64" s="135">
        <v>2755.5971158351581</v>
      </c>
      <c r="BZ64" s="136">
        <v>2835.0366173563575</v>
      </c>
    </row>
    <row r="65" spans="1:78" x14ac:dyDescent="0.2">
      <c r="A65" s="133"/>
      <c r="B65" s="52" t="s">
        <v>177</v>
      </c>
      <c r="C65" s="134" t="s">
        <v>129</v>
      </c>
      <c r="D65" s="135">
        <v>0</v>
      </c>
      <c r="E65" s="135">
        <v>0</v>
      </c>
      <c r="F65" s="135">
        <v>0</v>
      </c>
      <c r="G65" s="135">
        <v>0</v>
      </c>
      <c r="H65" s="135">
        <v>0</v>
      </c>
      <c r="I65" s="135">
        <v>0</v>
      </c>
      <c r="J65" s="135">
        <v>0</v>
      </c>
      <c r="K65" s="135">
        <v>0</v>
      </c>
      <c r="L65" s="135">
        <v>0</v>
      </c>
      <c r="M65" s="135">
        <v>0</v>
      </c>
      <c r="N65" s="135">
        <v>0</v>
      </c>
      <c r="O65" s="135">
        <v>0</v>
      </c>
      <c r="P65" s="135">
        <v>0</v>
      </c>
      <c r="Q65" s="135">
        <v>0</v>
      </c>
      <c r="R65" s="135">
        <v>0</v>
      </c>
      <c r="S65" s="135">
        <v>0</v>
      </c>
      <c r="T65" s="135">
        <v>0</v>
      </c>
      <c r="U65" s="135">
        <v>0</v>
      </c>
      <c r="V65" s="135">
        <v>0</v>
      </c>
      <c r="W65" s="135">
        <v>0</v>
      </c>
      <c r="X65" s="135">
        <v>0</v>
      </c>
      <c r="Y65" s="135">
        <v>0</v>
      </c>
      <c r="Z65" s="135">
        <v>0</v>
      </c>
      <c r="AA65" s="135">
        <v>0</v>
      </c>
      <c r="AB65" s="135">
        <v>0</v>
      </c>
      <c r="AC65" s="135">
        <v>0</v>
      </c>
      <c r="AD65" s="135">
        <v>0</v>
      </c>
      <c r="AE65" s="135">
        <v>0</v>
      </c>
      <c r="AF65" s="135">
        <v>0</v>
      </c>
      <c r="AG65" s="135">
        <v>0</v>
      </c>
      <c r="AH65" s="135">
        <v>0</v>
      </c>
      <c r="AI65" s="135">
        <v>0</v>
      </c>
      <c r="AJ65" s="135">
        <v>0</v>
      </c>
      <c r="AK65" s="135">
        <v>0</v>
      </c>
      <c r="AL65" s="135">
        <v>0</v>
      </c>
      <c r="AM65" s="135">
        <v>500</v>
      </c>
      <c r="AN65" s="135">
        <v>508</v>
      </c>
      <c r="AO65" s="135">
        <v>545</v>
      </c>
      <c r="AP65" s="135">
        <v>757</v>
      </c>
      <c r="AQ65" s="135">
        <v>840</v>
      </c>
      <c r="AR65" s="135">
        <v>898</v>
      </c>
      <c r="AS65" s="135">
        <v>949</v>
      </c>
      <c r="AT65" s="135">
        <v>941</v>
      </c>
      <c r="AU65" s="135">
        <v>781</v>
      </c>
      <c r="AV65" s="135">
        <v>688</v>
      </c>
      <c r="AW65" s="135">
        <v>659</v>
      </c>
      <c r="AX65" s="135">
        <v>80</v>
      </c>
      <c r="AY65" s="135">
        <v>36.299999999999997</v>
      </c>
      <c r="AZ65" s="135">
        <v>97.6</v>
      </c>
      <c r="BA65" s="135">
        <v>26</v>
      </c>
      <c r="BB65" s="135">
        <v>27</v>
      </c>
      <c r="BC65" s="135">
        <v>66</v>
      </c>
      <c r="BD65" s="135">
        <v>67</v>
      </c>
      <c r="BE65" s="135">
        <v>69</v>
      </c>
      <c r="BF65" s="135">
        <v>70</v>
      </c>
      <c r="BG65" s="135">
        <v>79.728606106509176</v>
      </c>
      <c r="BH65" s="135">
        <v>43</v>
      </c>
      <c r="BI65" s="135">
        <v>41</v>
      </c>
      <c r="BJ65" s="135">
        <v>45</v>
      </c>
      <c r="BK65" s="135">
        <v>43.47423573035443</v>
      </c>
      <c r="BL65" s="135">
        <v>46.203362466202719</v>
      </c>
      <c r="BM65" s="135">
        <v>46.819417065825782</v>
      </c>
      <c r="BN65" s="135">
        <v>44.415302132907541</v>
      </c>
      <c r="BO65" s="135">
        <v>47.37944846742954</v>
      </c>
      <c r="BP65" s="135">
        <v>56</v>
      </c>
      <c r="BQ65" s="135">
        <v>50</v>
      </c>
      <c r="BR65" s="135">
        <v>5</v>
      </c>
      <c r="BS65" s="135">
        <v>0</v>
      </c>
      <c r="BT65" s="135">
        <v>0</v>
      </c>
      <c r="BU65" s="135">
        <v>0</v>
      </c>
      <c r="BV65" s="135">
        <v>0</v>
      </c>
      <c r="BW65" s="135">
        <v>0</v>
      </c>
      <c r="BX65" s="135">
        <v>0</v>
      </c>
      <c r="BY65" s="135">
        <v>0</v>
      </c>
      <c r="BZ65" s="136">
        <v>0</v>
      </c>
    </row>
    <row r="66" spans="1:78" x14ac:dyDescent="0.2">
      <c r="A66" s="142"/>
      <c r="B66" s="52" t="s">
        <v>178</v>
      </c>
      <c r="C66" s="134" t="s">
        <v>136</v>
      </c>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v>14</v>
      </c>
      <c r="AR66" s="135">
        <v>15</v>
      </c>
      <c r="AS66" s="135">
        <v>15</v>
      </c>
      <c r="AT66" s="135">
        <v>19</v>
      </c>
      <c r="AU66" s="135">
        <v>22.698</v>
      </c>
      <c r="AV66" s="135">
        <v>22.576000000000001</v>
      </c>
      <c r="AW66" s="135">
        <v>23.443000000000001</v>
      </c>
      <c r="AX66" s="135">
        <v>22.434000000000001</v>
      </c>
      <c r="AY66" s="135">
        <v>21.899000000000001</v>
      </c>
      <c r="AZ66" s="135">
        <v>22.006</v>
      </c>
      <c r="BA66" s="135">
        <v>19.994</v>
      </c>
      <c r="BB66" s="135">
        <v>18.376999999999999</v>
      </c>
      <c r="BC66" s="135">
        <v>17.431000000000001</v>
      </c>
      <c r="BD66" s="135">
        <v>44.381999999999998</v>
      </c>
      <c r="BE66" s="135">
        <v>61</v>
      </c>
      <c r="BF66" s="135">
        <v>110.63800000000001</v>
      </c>
      <c r="BG66" s="135">
        <v>120.54600000000001</v>
      </c>
      <c r="BH66" s="135">
        <v>119.50700000000001</v>
      </c>
      <c r="BI66" s="135">
        <v>120.578</v>
      </c>
      <c r="BJ66" s="135">
        <v>120.111</v>
      </c>
      <c r="BK66" s="135">
        <v>123.071</v>
      </c>
      <c r="BL66" s="135">
        <v>133.291</v>
      </c>
      <c r="BM66" s="135">
        <v>138.81399999999999</v>
      </c>
      <c r="BN66" s="135">
        <v>130.89869660000002</v>
      </c>
      <c r="BO66" s="135">
        <v>46.04</v>
      </c>
      <c r="BP66" s="135">
        <v>39.037999999999997</v>
      </c>
      <c r="BQ66" s="135">
        <v>37.116999999999997</v>
      </c>
      <c r="BR66" s="135">
        <v>33.851999999999997</v>
      </c>
      <c r="BS66" s="135">
        <v>30.114000000000001</v>
      </c>
      <c r="BT66" s="135">
        <v>27.888000000000002</v>
      </c>
      <c r="BU66" s="135">
        <v>25.508097715380739</v>
      </c>
      <c r="BV66" s="135">
        <v>26.547798666203448</v>
      </c>
      <c r="BW66" s="135">
        <v>28.577982645131172</v>
      </c>
      <c r="BX66" s="135">
        <v>30.716259970019635</v>
      </c>
      <c r="BY66" s="135">
        <v>32.392458172668391</v>
      </c>
      <c r="BZ66" s="136">
        <v>32.446771179026626</v>
      </c>
    </row>
    <row r="67" spans="1:78" x14ac:dyDescent="0.2">
      <c r="A67" s="145"/>
      <c r="B67" s="52" t="s">
        <v>179</v>
      </c>
      <c r="C67" s="134" t="s">
        <v>129</v>
      </c>
      <c r="D67" s="135">
        <v>15.2</v>
      </c>
      <c r="E67" s="135">
        <v>19.2</v>
      </c>
      <c r="F67" s="135">
        <v>17</v>
      </c>
      <c r="G67" s="135">
        <v>14.8</v>
      </c>
      <c r="H67" s="135">
        <v>26.8</v>
      </c>
      <c r="I67" s="135">
        <v>22.2</v>
      </c>
      <c r="J67" s="135">
        <v>15.7</v>
      </c>
      <c r="K67" s="135">
        <v>15.7</v>
      </c>
      <c r="L67" s="135">
        <v>20.9</v>
      </c>
      <c r="M67" s="135">
        <v>25.4</v>
      </c>
      <c r="N67" s="135">
        <v>49.4</v>
      </c>
      <c r="O67" s="135">
        <v>41.9</v>
      </c>
      <c r="P67" s="135">
        <v>30.2</v>
      </c>
      <c r="Q67" s="135">
        <v>36.299999999999997</v>
      </c>
      <c r="R67" s="135">
        <v>64.5</v>
      </c>
      <c r="S67" s="135">
        <v>64.599999999999994</v>
      </c>
      <c r="T67" s="135">
        <v>44.9</v>
      </c>
      <c r="U67" s="135">
        <v>49.2</v>
      </c>
      <c r="V67" s="135">
        <v>78.3</v>
      </c>
      <c r="W67" s="135">
        <v>121.7</v>
      </c>
      <c r="X67" s="135">
        <v>123.3</v>
      </c>
      <c r="Y67" s="135">
        <v>127.1</v>
      </c>
      <c r="Z67" s="135">
        <v>150.4</v>
      </c>
      <c r="AA67" s="135">
        <v>239.4</v>
      </c>
      <c r="AB67" s="135">
        <v>209.1</v>
      </c>
      <c r="AC67" s="135">
        <v>174.09</v>
      </c>
      <c r="AD67" s="135">
        <v>214.12200000000001</v>
      </c>
      <c r="AE67" s="135">
        <v>454.38499999999999</v>
      </c>
      <c r="AF67" s="135">
        <v>558.846</v>
      </c>
      <c r="AG67" s="135">
        <v>628.82600000000002</v>
      </c>
      <c r="AH67" s="135">
        <v>632</v>
      </c>
      <c r="AI67" s="135">
        <v>653</v>
      </c>
      <c r="AJ67" s="135">
        <v>1280</v>
      </c>
      <c r="AK67" s="135">
        <v>1702</v>
      </c>
      <c r="AL67" s="135">
        <v>1500</v>
      </c>
      <c r="AM67" s="135">
        <v>1497</v>
      </c>
      <c r="AN67" s="135">
        <v>1578</v>
      </c>
      <c r="AO67" s="135">
        <v>1589</v>
      </c>
      <c r="AP67" s="135">
        <v>1734</v>
      </c>
      <c r="AQ67" s="135">
        <v>1467.9280000000001</v>
      </c>
      <c r="AR67" s="135">
        <v>1106.7449999999999</v>
      </c>
      <c r="AS67" s="135">
        <v>733.41</v>
      </c>
      <c r="AT67" s="135">
        <v>869.84</v>
      </c>
      <c r="AU67" s="135">
        <v>1603.8150000000001</v>
      </c>
      <c r="AV67" s="135">
        <v>1760.1579999999999</v>
      </c>
      <c r="AW67" s="135">
        <v>1651.7639999999999</v>
      </c>
      <c r="AX67" s="135">
        <v>1299.4829999999999</v>
      </c>
      <c r="AY67" s="135">
        <v>1101.827</v>
      </c>
      <c r="AZ67" s="135">
        <v>587.298</v>
      </c>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6"/>
    </row>
    <row r="68" spans="1:78" ht="26.65" customHeight="1" x14ac:dyDescent="0.2">
      <c r="A68" s="133"/>
      <c r="B68" s="143" t="s">
        <v>180</v>
      </c>
      <c r="C68" s="134"/>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f>SUM(BQ69:BQ70)</f>
        <v>5.8574696600000031</v>
      </c>
      <c r="BR68" s="135">
        <f>SUM(BR69:BR70)</f>
        <v>56.150329630000009</v>
      </c>
      <c r="BS68" s="135">
        <f>SUM(BS69:BS70)</f>
        <v>490.79643462000007</v>
      </c>
      <c r="BT68" s="135">
        <f>SUM(BT69:BT70)</f>
        <v>1585.2890467599996</v>
      </c>
      <c r="BU68" s="135">
        <f>SUM(BU69:BU70)</f>
        <v>3383.5773367196034</v>
      </c>
      <c r="BV68" s="135"/>
      <c r="BW68" s="135"/>
      <c r="BX68" s="135"/>
      <c r="BY68" s="135"/>
      <c r="BZ68" s="136"/>
    </row>
    <row r="69" spans="1:78" x14ac:dyDescent="0.2">
      <c r="A69" s="133"/>
      <c r="B69" s="146" t="s">
        <v>181</v>
      </c>
      <c r="C69" s="134" t="s">
        <v>136</v>
      </c>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v>0.78372308559481874</v>
      </c>
      <c r="BR69" s="135">
        <v>5.5093570434945436</v>
      </c>
      <c r="BS69" s="135">
        <v>33.767518813665085</v>
      </c>
      <c r="BT69" s="135">
        <v>508.22076209997226</v>
      </c>
      <c r="BU69" s="135">
        <v>1956.2797315376265</v>
      </c>
      <c r="BV69" s="135"/>
      <c r="BW69" s="135"/>
      <c r="BX69" s="135"/>
      <c r="BY69" s="135"/>
      <c r="BZ69" s="136"/>
    </row>
    <row r="70" spans="1:78" x14ac:dyDescent="0.2">
      <c r="A70" s="133"/>
      <c r="B70" s="146" t="s">
        <v>182</v>
      </c>
      <c r="C70" s="134" t="s">
        <v>136</v>
      </c>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v>5.0737465744051846</v>
      </c>
      <c r="BR70" s="135">
        <v>50.640972586505463</v>
      </c>
      <c r="BS70" s="135">
        <v>457.02891580633496</v>
      </c>
      <c r="BT70" s="135">
        <v>1077.0682846600273</v>
      </c>
      <c r="BU70" s="135">
        <v>1427.2976051819771</v>
      </c>
      <c r="BV70" s="135"/>
      <c r="BW70" s="135"/>
      <c r="BX70" s="135"/>
      <c r="BY70" s="135"/>
      <c r="BZ70" s="136"/>
    </row>
    <row r="71" spans="1:78" x14ac:dyDescent="0.2">
      <c r="A71" s="133"/>
      <c r="B71" s="143" t="s">
        <v>183</v>
      </c>
      <c r="C71" s="134"/>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f t="shared" ref="BV71:BZ71" si="9">SUM(BV72:BV73)</f>
        <v>-197.30192619726125</v>
      </c>
      <c r="BW71" s="135">
        <f t="shared" si="9"/>
        <v>-481.63118579178717</v>
      </c>
      <c r="BX71" s="135">
        <f t="shared" si="9"/>
        <v>-720.31203829726655</v>
      </c>
      <c r="BY71" s="135">
        <f t="shared" si="9"/>
        <v>-636.35011499931022</v>
      </c>
      <c r="BZ71" s="136">
        <f t="shared" si="9"/>
        <v>-829.08491982711598</v>
      </c>
    </row>
    <row r="72" spans="1:78" x14ac:dyDescent="0.2">
      <c r="A72" s="133"/>
      <c r="B72" s="146" t="s">
        <v>181</v>
      </c>
      <c r="C72" s="134" t="s">
        <v>136</v>
      </c>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v>-197.30192619726125</v>
      </c>
      <c r="BW72" s="135">
        <v>-481.63118579178717</v>
      </c>
      <c r="BX72" s="135">
        <v>-720.31203829726655</v>
      </c>
      <c r="BY72" s="135">
        <v>-636.35011499931022</v>
      </c>
      <c r="BZ72" s="136">
        <v>-829.08491982711598</v>
      </c>
    </row>
    <row r="73" spans="1:78" x14ac:dyDescent="0.2">
      <c r="A73" s="133"/>
      <c r="B73" s="146" t="s">
        <v>182</v>
      </c>
      <c r="C73" s="134" t="s">
        <v>136</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v>0</v>
      </c>
      <c r="BW73" s="135">
        <v>0</v>
      </c>
      <c r="BX73" s="135">
        <v>0</v>
      </c>
      <c r="BY73" s="135">
        <v>0</v>
      </c>
      <c r="BZ73" s="136">
        <v>0</v>
      </c>
    </row>
    <row r="74" spans="1:78" ht="26.25" customHeight="1" x14ac:dyDescent="0.2">
      <c r="A74" s="142"/>
      <c r="B74" s="52" t="s">
        <v>184</v>
      </c>
      <c r="C74" s="134" t="s">
        <v>126</v>
      </c>
      <c r="D74" s="135">
        <v>0</v>
      </c>
      <c r="E74" s="135">
        <v>0</v>
      </c>
      <c r="F74" s="135">
        <v>0</v>
      </c>
      <c r="G74" s="135">
        <v>0</v>
      </c>
      <c r="H74" s="135">
        <v>0</v>
      </c>
      <c r="I74" s="135">
        <v>0</v>
      </c>
      <c r="J74" s="135">
        <v>0</v>
      </c>
      <c r="K74" s="135">
        <v>0</v>
      </c>
      <c r="L74" s="135">
        <v>0</v>
      </c>
      <c r="M74" s="135">
        <v>0</v>
      </c>
      <c r="N74" s="135">
        <v>0</v>
      </c>
      <c r="O74" s="135">
        <v>0</v>
      </c>
      <c r="P74" s="135">
        <v>0</v>
      </c>
      <c r="Q74" s="135">
        <v>0</v>
      </c>
      <c r="R74" s="135">
        <v>0</v>
      </c>
      <c r="S74" s="135">
        <v>0</v>
      </c>
      <c r="T74" s="135">
        <v>0</v>
      </c>
      <c r="U74" s="135">
        <v>0</v>
      </c>
      <c r="V74" s="135">
        <v>0</v>
      </c>
      <c r="W74" s="135">
        <v>0</v>
      </c>
      <c r="X74" s="135">
        <v>0</v>
      </c>
      <c r="Y74" s="135">
        <v>0</v>
      </c>
      <c r="Z74" s="135">
        <v>0</v>
      </c>
      <c r="AA74" s="135">
        <v>0</v>
      </c>
      <c r="AB74" s="135">
        <v>0</v>
      </c>
      <c r="AC74" s="135">
        <v>0</v>
      </c>
      <c r="AD74" s="135">
        <v>0</v>
      </c>
      <c r="AE74" s="135">
        <v>0</v>
      </c>
      <c r="AF74" s="135">
        <v>0</v>
      </c>
      <c r="AG74" s="135">
        <v>0</v>
      </c>
      <c r="AH74" s="135">
        <v>0</v>
      </c>
      <c r="AI74" s="135">
        <v>0</v>
      </c>
      <c r="AJ74" s="135">
        <v>0</v>
      </c>
      <c r="AK74" s="135">
        <v>0</v>
      </c>
      <c r="AL74" s="135">
        <v>0</v>
      </c>
      <c r="AM74" s="135">
        <v>0</v>
      </c>
      <c r="AN74" s="135">
        <v>0</v>
      </c>
      <c r="AO74" s="135">
        <v>0</v>
      </c>
      <c r="AP74" s="135">
        <v>0</v>
      </c>
      <c r="AQ74" s="135">
        <v>0</v>
      </c>
      <c r="AR74" s="135">
        <v>0</v>
      </c>
      <c r="AS74" s="135">
        <v>0</v>
      </c>
      <c r="AT74" s="135">
        <v>0</v>
      </c>
      <c r="AU74" s="135">
        <v>0</v>
      </c>
      <c r="AV74" s="135">
        <v>0</v>
      </c>
      <c r="AW74" s="135">
        <v>2.5999999999999999E-2</v>
      </c>
      <c r="AX74" s="135">
        <v>1.7000000000000001E-2</v>
      </c>
      <c r="AY74" s="135">
        <v>0</v>
      </c>
      <c r="AZ74" s="135">
        <v>8.9999999999999993E-3</v>
      </c>
      <c r="BA74" s="135">
        <v>1.2E-2</v>
      </c>
      <c r="BB74" s="135">
        <v>0</v>
      </c>
      <c r="BC74" s="135">
        <v>0.06</v>
      </c>
      <c r="BD74" s="135">
        <v>60.734000000000002</v>
      </c>
      <c r="BE74" s="135">
        <v>6.5244999999999997</v>
      </c>
      <c r="BF74" s="135">
        <v>0.56799999999999995</v>
      </c>
      <c r="BG74" s="135">
        <v>0.47799999999999998</v>
      </c>
      <c r="BH74" s="135">
        <v>0.42899999999999999</v>
      </c>
      <c r="BI74" s="135">
        <v>0.5</v>
      </c>
      <c r="BJ74" s="135">
        <v>0.38900000000000001</v>
      </c>
      <c r="BK74" s="135">
        <v>0.2</v>
      </c>
      <c r="BL74" s="135">
        <v>0</v>
      </c>
      <c r="BM74" s="135">
        <v>0.29149999999999998</v>
      </c>
      <c r="BN74" s="135">
        <v>9.1499999999999998E-2</v>
      </c>
      <c r="BO74" s="135">
        <v>0</v>
      </c>
      <c r="BP74" s="135">
        <v>0</v>
      </c>
      <c r="BQ74" s="135">
        <v>2.1110000000001961E-4</v>
      </c>
      <c r="BR74" s="135">
        <v>9.9999999999999978E-2</v>
      </c>
      <c r="BS74" s="135">
        <v>0.38</v>
      </c>
      <c r="BT74" s="135">
        <v>0.72</v>
      </c>
      <c r="BU74" s="135">
        <v>0.72</v>
      </c>
      <c r="BV74" s="135">
        <v>0.72</v>
      </c>
      <c r="BW74" s="135">
        <v>0.72</v>
      </c>
      <c r="BX74" s="135">
        <v>0.72</v>
      </c>
      <c r="BY74" s="135">
        <v>0.72</v>
      </c>
      <c r="BZ74" s="136">
        <v>0.72</v>
      </c>
    </row>
    <row r="75" spans="1:78" x14ac:dyDescent="0.2">
      <c r="A75" s="133"/>
      <c r="B75" s="52" t="s">
        <v>185</v>
      </c>
      <c r="C75" s="134" t="s">
        <v>126</v>
      </c>
      <c r="D75" s="135">
        <v>86</v>
      </c>
      <c r="E75" s="135">
        <v>83.8</v>
      </c>
      <c r="F75" s="135">
        <v>81.3</v>
      </c>
      <c r="G75" s="135">
        <v>79.400000000000006</v>
      </c>
      <c r="H75" s="135">
        <v>86.8</v>
      </c>
      <c r="I75" s="135">
        <v>82.7</v>
      </c>
      <c r="J75" s="135">
        <v>86.7</v>
      </c>
      <c r="K75" s="135">
        <v>88.4</v>
      </c>
      <c r="L75" s="135">
        <v>89</v>
      </c>
      <c r="M75" s="135">
        <v>90.8</v>
      </c>
      <c r="N75" s="135">
        <v>100.5</v>
      </c>
      <c r="O75" s="135">
        <v>99.2</v>
      </c>
      <c r="P75" s="135">
        <v>95.8</v>
      </c>
      <c r="Q75" s="135">
        <v>103.6</v>
      </c>
      <c r="R75" s="135">
        <v>101.9</v>
      </c>
      <c r="S75" s="135">
        <v>109.9</v>
      </c>
      <c r="T75" s="135">
        <v>110.4</v>
      </c>
      <c r="U75" s="135">
        <v>120.9</v>
      </c>
      <c r="V75" s="135">
        <v>118.4</v>
      </c>
      <c r="W75" s="135">
        <v>120.8</v>
      </c>
      <c r="X75" s="135">
        <v>124.7</v>
      </c>
      <c r="Y75" s="135">
        <v>124.6</v>
      </c>
      <c r="Z75" s="135">
        <v>128</v>
      </c>
      <c r="AA75" s="135">
        <v>136.69999999999999</v>
      </c>
      <c r="AB75" s="135">
        <v>149.69999999999999</v>
      </c>
      <c r="AC75" s="135">
        <v>164</v>
      </c>
      <c r="AD75" s="135">
        <v>203.9</v>
      </c>
      <c r="AE75" s="135">
        <v>258.10000000000002</v>
      </c>
      <c r="AF75" s="135">
        <v>282.89999999999998</v>
      </c>
      <c r="AG75" s="135">
        <v>309.60000000000002</v>
      </c>
      <c r="AH75" s="135">
        <v>340</v>
      </c>
      <c r="AI75" s="135">
        <v>375</v>
      </c>
      <c r="AJ75" s="135">
        <v>424</v>
      </c>
      <c r="AK75" s="135">
        <v>479</v>
      </c>
      <c r="AL75" s="135">
        <v>504</v>
      </c>
      <c r="AM75" s="135">
        <v>524</v>
      </c>
      <c r="AN75" s="135">
        <v>544</v>
      </c>
      <c r="AO75" s="135">
        <v>581</v>
      </c>
      <c r="AP75" s="135">
        <v>590</v>
      </c>
      <c r="AQ75" s="135">
        <v>599</v>
      </c>
      <c r="AR75" s="135">
        <v>610.34400000000005</v>
      </c>
      <c r="AS75" s="135">
        <v>640.85199999999998</v>
      </c>
      <c r="AT75" s="135">
        <v>821.56471568504003</v>
      </c>
      <c r="AU75" s="135">
        <v>966.63</v>
      </c>
      <c r="AV75" s="135">
        <v>1157.8209999999999</v>
      </c>
      <c r="AW75" s="135">
        <v>1286.308</v>
      </c>
      <c r="AX75" s="135">
        <v>1146.847</v>
      </c>
      <c r="AY75" s="135">
        <v>1257.923</v>
      </c>
      <c r="AZ75" s="135">
        <v>1351.4369999999999</v>
      </c>
      <c r="BA75" s="135">
        <v>1288.18</v>
      </c>
      <c r="BB75" s="135">
        <v>1263.556</v>
      </c>
      <c r="BC75" s="135">
        <v>1255.5229999999999</v>
      </c>
      <c r="BD75" s="135">
        <v>1395.876</v>
      </c>
      <c r="BE75" s="135">
        <v>1238</v>
      </c>
      <c r="BF75" s="135"/>
      <c r="BG75" s="135"/>
      <c r="BH75" s="135"/>
      <c r="BI75" s="135"/>
      <c r="BJ75" s="135"/>
      <c r="BK75" s="135"/>
      <c r="BL75" s="135"/>
      <c r="BM75" s="135"/>
      <c r="BN75" s="135"/>
      <c r="BO75" s="135"/>
      <c r="BP75" s="135"/>
      <c r="BQ75" s="135"/>
      <c r="BR75" s="135"/>
      <c r="BS75" s="135"/>
      <c r="BT75" s="135"/>
      <c r="BU75" s="135"/>
      <c r="BV75" s="135"/>
      <c r="BW75" s="135"/>
      <c r="BX75" s="135"/>
      <c r="BY75" s="135"/>
      <c r="BZ75" s="136"/>
    </row>
    <row r="76" spans="1:78" x14ac:dyDescent="0.2">
      <c r="A76" s="133"/>
      <c r="B76" s="52" t="s">
        <v>186</v>
      </c>
      <c r="C76" s="134" t="s">
        <v>126</v>
      </c>
      <c r="D76" s="135">
        <v>0</v>
      </c>
      <c r="E76" s="135">
        <v>0</v>
      </c>
      <c r="F76" s="135">
        <v>0</v>
      </c>
      <c r="G76" s="135">
        <v>0</v>
      </c>
      <c r="H76" s="135">
        <v>0</v>
      </c>
      <c r="I76" s="135">
        <v>0</v>
      </c>
      <c r="J76" s="135">
        <v>0</v>
      </c>
      <c r="K76" s="135">
        <v>0</v>
      </c>
      <c r="L76" s="135">
        <v>0</v>
      </c>
      <c r="M76" s="135">
        <v>0</v>
      </c>
      <c r="N76" s="135">
        <v>0</v>
      </c>
      <c r="O76" s="135">
        <v>0</v>
      </c>
      <c r="P76" s="135">
        <v>0</v>
      </c>
      <c r="Q76" s="135">
        <v>0</v>
      </c>
      <c r="R76" s="135">
        <v>0</v>
      </c>
      <c r="S76" s="135">
        <v>0</v>
      </c>
      <c r="T76" s="135">
        <v>0</v>
      </c>
      <c r="U76" s="135">
        <v>0</v>
      </c>
      <c r="V76" s="135">
        <v>0</v>
      </c>
      <c r="W76" s="135">
        <v>0</v>
      </c>
      <c r="X76" s="135">
        <v>0</v>
      </c>
      <c r="Y76" s="135">
        <v>0</v>
      </c>
      <c r="Z76" s="135">
        <v>0</v>
      </c>
      <c r="AA76" s="135">
        <v>0</v>
      </c>
      <c r="AB76" s="135">
        <v>0</v>
      </c>
      <c r="AC76" s="135">
        <v>0</v>
      </c>
      <c r="AD76" s="135">
        <v>0</v>
      </c>
      <c r="AE76" s="135">
        <v>0</v>
      </c>
      <c r="AF76" s="135">
        <v>0</v>
      </c>
      <c r="AG76" s="135">
        <v>0</v>
      </c>
      <c r="AH76" s="135">
        <v>0</v>
      </c>
      <c r="AI76" s="135">
        <v>0</v>
      </c>
      <c r="AJ76" s="135">
        <v>0</v>
      </c>
      <c r="AK76" s="135">
        <v>0</v>
      </c>
      <c r="AL76" s="135">
        <v>0</v>
      </c>
      <c r="AM76" s="135">
        <v>0</v>
      </c>
      <c r="AN76" s="135">
        <v>0</v>
      </c>
      <c r="AO76" s="135">
        <v>0</v>
      </c>
      <c r="AP76" s="135">
        <v>0</v>
      </c>
      <c r="AQ76" s="135">
        <v>0</v>
      </c>
      <c r="AR76" s="135">
        <v>0</v>
      </c>
      <c r="AS76" s="135">
        <v>0</v>
      </c>
      <c r="AT76" s="135">
        <v>0</v>
      </c>
      <c r="AU76" s="135">
        <v>0</v>
      </c>
      <c r="AV76" s="135">
        <v>0</v>
      </c>
      <c r="AW76" s="135">
        <v>0</v>
      </c>
      <c r="AX76" s="135">
        <v>0</v>
      </c>
      <c r="AY76" s="135">
        <v>0</v>
      </c>
      <c r="AZ76" s="135">
        <v>0</v>
      </c>
      <c r="BA76" s="135">
        <v>190.64</v>
      </c>
      <c r="BB76" s="135">
        <v>194.422</v>
      </c>
      <c r="BC76" s="135">
        <v>759.476</v>
      </c>
      <c r="BD76" s="135">
        <v>1749.268</v>
      </c>
      <c r="BE76" s="135">
        <v>1680.5630000000001</v>
      </c>
      <c r="BF76" s="135">
        <v>1705.4359999999999</v>
      </c>
      <c r="BG76" s="135">
        <v>1915.596</v>
      </c>
      <c r="BH76" s="135">
        <v>1962.34</v>
      </c>
      <c r="BI76" s="135">
        <v>1981.7470000000001</v>
      </c>
      <c r="BJ76" s="135">
        <v>2015.0229999999999</v>
      </c>
      <c r="BK76" s="135">
        <v>2070.2523382699997</v>
      </c>
      <c r="BL76" s="135">
        <v>2700.6948084699998</v>
      </c>
      <c r="BM76" s="135">
        <v>2734.8132516599994</v>
      </c>
      <c r="BN76" s="135">
        <v>2759.4819029400005</v>
      </c>
      <c r="BO76" s="135">
        <v>2149.2390251900001</v>
      </c>
      <c r="BP76" s="135">
        <v>2144.0899999999997</v>
      </c>
      <c r="BQ76" s="135">
        <v>2140.0809990000007</v>
      </c>
      <c r="BR76" s="135">
        <v>2116.9060000000004</v>
      </c>
      <c r="BS76" s="135">
        <v>2073.8220000000001</v>
      </c>
      <c r="BT76" s="135">
        <v>2048.8185346599998</v>
      </c>
      <c r="BU76" s="135">
        <v>2015.9511599749744</v>
      </c>
      <c r="BV76" s="135">
        <v>1987.9300336738645</v>
      </c>
      <c r="BW76" s="135">
        <v>1968.2069764952857</v>
      </c>
      <c r="BX76" s="135">
        <v>1954.1225310044742</v>
      </c>
      <c r="BY76" s="135">
        <v>1983.2027656391647</v>
      </c>
      <c r="BZ76" s="136">
        <v>2023.3519724081004</v>
      </c>
    </row>
    <row r="77" spans="1:78" x14ac:dyDescent="0.2">
      <c r="A77" s="133"/>
      <c r="B77" s="52" t="s">
        <v>187</v>
      </c>
      <c r="C77" s="134" t="s">
        <v>136</v>
      </c>
      <c r="D77" s="135">
        <v>0</v>
      </c>
      <c r="E77" s="135">
        <v>0</v>
      </c>
      <c r="F77" s="135">
        <v>0</v>
      </c>
      <c r="G77" s="135">
        <v>0</v>
      </c>
      <c r="H77" s="135">
        <v>0</v>
      </c>
      <c r="I77" s="135">
        <v>0</v>
      </c>
      <c r="J77" s="135">
        <v>0</v>
      </c>
      <c r="K77" s="135">
        <v>0</v>
      </c>
      <c r="L77" s="135">
        <v>0</v>
      </c>
      <c r="M77" s="135">
        <v>0</v>
      </c>
      <c r="N77" s="135">
        <v>0</v>
      </c>
      <c r="O77" s="135">
        <v>0</v>
      </c>
      <c r="P77" s="135">
        <v>0</v>
      </c>
      <c r="Q77" s="135">
        <v>0</v>
      </c>
      <c r="R77" s="135">
        <v>0</v>
      </c>
      <c r="S77" s="135">
        <v>0</v>
      </c>
      <c r="T77" s="135">
        <v>0</v>
      </c>
      <c r="U77" s="135">
        <v>0</v>
      </c>
      <c r="V77" s="135">
        <v>0</v>
      </c>
      <c r="W77" s="135">
        <v>0</v>
      </c>
      <c r="X77" s="135">
        <v>0</v>
      </c>
      <c r="Y77" s="135">
        <v>0</v>
      </c>
      <c r="Z77" s="135">
        <v>0</v>
      </c>
      <c r="AA77" s="135">
        <v>0</v>
      </c>
      <c r="AB77" s="135">
        <v>0</v>
      </c>
      <c r="AC77" s="135">
        <v>0</v>
      </c>
      <c r="AD77" s="135">
        <v>0</v>
      </c>
      <c r="AE77" s="135">
        <v>0</v>
      </c>
      <c r="AF77" s="135">
        <v>0</v>
      </c>
      <c r="AG77" s="135">
        <v>0</v>
      </c>
      <c r="AH77" s="135">
        <v>0</v>
      </c>
      <c r="AI77" s="135">
        <v>0</v>
      </c>
      <c r="AJ77" s="135">
        <v>0</v>
      </c>
      <c r="AK77" s="135">
        <v>0</v>
      </c>
      <c r="AL77" s="135">
        <v>0</v>
      </c>
      <c r="AM77" s="135">
        <v>0</v>
      </c>
      <c r="AN77" s="135">
        <v>0</v>
      </c>
      <c r="AO77" s="135">
        <v>0</v>
      </c>
      <c r="AP77" s="135">
        <v>0</v>
      </c>
      <c r="AQ77" s="135">
        <v>0</v>
      </c>
      <c r="AR77" s="135">
        <v>33.869999999999997</v>
      </c>
      <c r="AS77" s="135">
        <v>25.613</v>
      </c>
      <c r="AT77" s="135">
        <v>10.731</v>
      </c>
      <c r="AU77" s="135">
        <v>4.2610000000000001</v>
      </c>
      <c r="AV77" s="135">
        <v>2.2210000000000001</v>
      </c>
      <c r="AW77" s="135">
        <v>1.3009999999999999</v>
      </c>
      <c r="AX77" s="135">
        <v>0.84199999999999997</v>
      </c>
      <c r="AY77" s="135">
        <v>1.5860000000000001</v>
      </c>
      <c r="AZ77" s="135">
        <v>0</v>
      </c>
      <c r="BA77" s="135">
        <v>0.22500000000000001</v>
      </c>
      <c r="BB77" s="135">
        <v>0.53600000000000003</v>
      </c>
      <c r="BC77" s="135">
        <v>0.21700000000000003</v>
      </c>
      <c r="BD77" s="135">
        <v>4.3999999999999997E-2</v>
      </c>
      <c r="BE77" s="135">
        <v>0.34199999999999997</v>
      </c>
      <c r="BF77" s="135">
        <v>0.34199999999999997</v>
      </c>
      <c r="BG77" s="135">
        <v>0.127</v>
      </c>
      <c r="BH77" s="135">
        <v>8.6999999999999994E-2</v>
      </c>
      <c r="BI77" s="135">
        <v>0</v>
      </c>
      <c r="BJ77" s="135">
        <v>0</v>
      </c>
      <c r="BK77" s="135">
        <v>0</v>
      </c>
      <c r="BL77" s="135">
        <v>0</v>
      </c>
      <c r="BM77" s="135">
        <v>0</v>
      </c>
      <c r="BN77" s="135">
        <v>0</v>
      </c>
      <c r="BO77" s="135">
        <v>0</v>
      </c>
      <c r="BP77" s="135">
        <v>0</v>
      </c>
      <c r="BQ77" s="135">
        <v>0</v>
      </c>
      <c r="BR77" s="135">
        <v>0</v>
      </c>
      <c r="BS77" s="135">
        <v>0</v>
      </c>
      <c r="BT77" s="135">
        <v>0</v>
      </c>
      <c r="BU77" s="135">
        <v>0</v>
      </c>
      <c r="BV77" s="135">
        <v>0</v>
      </c>
      <c r="BW77" s="135">
        <v>0</v>
      </c>
      <c r="BX77" s="135">
        <v>0</v>
      </c>
      <c r="BY77" s="135">
        <v>0</v>
      </c>
      <c r="BZ77" s="136">
        <v>0</v>
      </c>
    </row>
    <row r="78" spans="1:78" x14ac:dyDescent="0.2">
      <c r="A78" s="133"/>
      <c r="B78" s="52" t="s">
        <v>188</v>
      </c>
      <c r="C78" s="134" t="s">
        <v>126</v>
      </c>
      <c r="D78" s="135">
        <v>12.1</v>
      </c>
      <c r="E78" s="135">
        <v>23</v>
      </c>
      <c r="F78" s="135">
        <v>26.9</v>
      </c>
      <c r="G78" s="135">
        <v>27.7</v>
      </c>
      <c r="H78" s="135">
        <v>33.1</v>
      </c>
      <c r="I78" s="135">
        <v>38.5</v>
      </c>
      <c r="J78" s="135">
        <v>41.8</v>
      </c>
      <c r="K78" s="135">
        <v>49.7</v>
      </c>
      <c r="L78" s="135">
        <v>53</v>
      </c>
      <c r="M78" s="135">
        <v>55.8</v>
      </c>
      <c r="N78" s="135">
        <v>71</v>
      </c>
      <c r="O78" s="135">
        <v>74.3</v>
      </c>
      <c r="P78" s="135">
        <v>75.900000000000006</v>
      </c>
      <c r="Q78" s="135">
        <v>89.6</v>
      </c>
      <c r="R78" s="135">
        <v>91.7</v>
      </c>
      <c r="S78" s="135">
        <v>109.7</v>
      </c>
      <c r="T78" s="135">
        <v>116.8</v>
      </c>
      <c r="U78" s="135">
        <v>137.80000000000001</v>
      </c>
      <c r="V78" s="135">
        <v>138.69999999999999</v>
      </c>
      <c r="W78" s="135">
        <v>145.69999999999999</v>
      </c>
      <c r="X78" s="135">
        <v>152.5</v>
      </c>
      <c r="Y78" s="135">
        <v>158.9</v>
      </c>
      <c r="Z78" s="135">
        <v>0</v>
      </c>
      <c r="AA78" s="135">
        <v>0</v>
      </c>
      <c r="AB78" s="135">
        <v>0</v>
      </c>
      <c r="AC78" s="135">
        <v>0</v>
      </c>
      <c r="AD78" s="135">
        <v>0</v>
      </c>
      <c r="AE78" s="135">
        <v>0</v>
      </c>
      <c r="AF78" s="135">
        <v>0</v>
      </c>
      <c r="AG78" s="135">
        <v>0</v>
      </c>
      <c r="AH78" s="135">
        <v>0</v>
      </c>
      <c r="AI78" s="135">
        <v>0.06</v>
      </c>
      <c r="AJ78" s="135">
        <v>0.06</v>
      </c>
      <c r="AK78" s="135">
        <v>0.06</v>
      </c>
      <c r="AL78" s="135">
        <v>0.06</v>
      </c>
      <c r="AM78" s="135">
        <v>0.06</v>
      </c>
      <c r="AN78" s="135">
        <v>0.06</v>
      </c>
      <c r="AO78" s="135">
        <v>0.06</v>
      </c>
      <c r="AP78" s="135">
        <v>0.06</v>
      </c>
      <c r="AQ78" s="135">
        <v>0.06</v>
      </c>
      <c r="AR78" s="135">
        <v>0.06</v>
      </c>
      <c r="AS78" s="135">
        <v>0.06</v>
      </c>
      <c r="AT78" s="135">
        <v>0.01</v>
      </c>
      <c r="AU78" s="135">
        <v>0</v>
      </c>
      <c r="AV78" s="135">
        <v>2.4990000000020953</v>
      </c>
      <c r="AW78" s="135">
        <v>0</v>
      </c>
      <c r="AX78" s="135">
        <v>0</v>
      </c>
      <c r="AY78" s="135">
        <v>-6.8000008352109287E-5</v>
      </c>
      <c r="AZ78" s="135">
        <v>0</v>
      </c>
      <c r="BA78" s="135">
        <v>0.64500900000683026</v>
      </c>
      <c r="BB78" s="135">
        <v>8.6000000030500817E-2</v>
      </c>
      <c r="BC78" s="135">
        <v>0.93610000001639126</v>
      </c>
      <c r="BD78" s="135">
        <v>0.23865792713151279</v>
      </c>
      <c r="BE78" s="135">
        <v>0.17703000000000024</v>
      </c>
      <c r="BF78" s="135">
        <v>0.19800000000000006</v>
      </c>
      <c r="BG78" s="135">
        <v>0.15174200000000004</v>
      </c>
      <c r="BH78" s="135">
        <v>0</v>
      </c>
      <c r="BI78" s="135">
        <v>0</v>
      </c>
      <c r="BJ78" s="135">
        <v>-0.14862890000000004</v>
      </c>
      <c r="BK78" s="135">
        <v>0</v>
      </c>
      <c r="BL78" s="135">
        <v>0</v>
      </c>
      <c r="BM78" s="135">
        <v>0</v>
      </c>
      <c r="BN78" s="135">
        <v>0</v>
      </c>
      <c r="BO78" s="135">
        <v>0</v>
      </c>
      <c r="BP78" s="135">
        <v>0</v>
      </c>
      <c r="BQ78" s="135">
        <v>0</v>
      </c>
      <c r="BR78" s="135">
        <v>0</v>
      </c>
      <c r="BS78" s="135">
        <v>0</v>
      </c>
      <c r="BT78" s="135">
        <v>0</v>
      </c>
      <c r="BU78" s="135">
        <v>0</v>
      </c>
      <c r="BV78" s="135">
        <v>0</v>
      </c>
      <c r="BW78" s="135">
        <v>0</v>
      </c>
      <c r="BX78" s="135">
        <v>0</v>
      </c>
      <c r="BY78" s="135">
        <v>0</v>
      </c>
      <c r="BZ78" s="136">
        <v>0</v>
      </c>
    </row>
    <row r="79" spans="1:78" s="89" customFormat="1" ht="26.25" customHeight="1" x14ac:dyDescent="0.25">
      <c r="A79" s="147"/>
      <c r="B79" s="58" t="s">
        <v>189</v>
      </c>
      <c r="C79" s="148"/>
      <c r="D79" s="48">
        <f t="shared" ref="D79:BO79" si="10">SUM(D$5:D$10,D$13:D$20,D$23:D$27,D$31:D$38,D$41:D$60,D$63:D$78)</f>
        <v>471.3</v>
      </c>
      <c r="E79" s="48">
        <f t="shared" si="10"/>
        <v>597.79999999999995</v>
      </c>
      <c r="F79" s="48">
        <f t="shared" si="10"/>
        <v>610.49999999999989</v>
      </c>
      <c r="G79" s="48">
        <f t="shared" si="10"/>
        <v>642.1</v>
      </c>
      <c r="H79" s="48">
        <f t="shared" si="10"/>
        <v>775.19999999999993</v>
      </c>
      <c r="I79" s="48">
        <f t="shared" si="10"/>
        <v>816.70000000000016</v>
      </c>
      <c r="J79" s="48">
        <f t="shared" si="10"/>
        <v>839.2</v>
      </c>
      <c r="K79" s="48">
        <f t="shared" si="10"/>
        <v>942.30000000000007</v>
      </c>
      <c r="L79" s="48">
        <f t="shared" si="10"/>
        <v>980.8</v>
      </c>
      <c r="M79" s="48">
        <f t="shared" si="10"/>
        <v>1051.0999999999999</v>
      </c>
      <c r="N79" s="48">
        <f t="shared" si="10"/>
        <v>1287</v>
      </c>
      <c r="O79" s="48">
        <f t="shared" si="10"/>
        <v>1350.4</v>
      </c>
      <c r="P79" s="48">
        <f t="shared" si="10"/>
        <v>1389.8000000000002</v>
      </c>
      <c r="Q79" s="48">
        <f t="shared" si="10"/>
        <v>1553.0999999999997</v>
      </c>
      <c r="R79" s="48">
        <f t="shared" si="10"/>
        <v>1645.8000000000002</v>
      </c>
      <c r="S79" s="48">
        <f t="shared" si="10"/>
        <v>1890.6000000000001</v>
      </c>
      <c r="T79" s="48">
        <f t="shared" si="10"/>
        <v>1962.1000000000001</v>
      </c>
      <c r="U79" s="48">
        <f t="shared" si="10"/>
        <v>2322.4</v>
      </c>
      <c r="V79" s="48">
        <f t="shared" si="10"/>
        <v>2456.5</v>
      </c>
      <c r="W79" s="48">
        <f t="shared" si="10"/>
        <v>2789.5999999999995</v>
      </c>
      <c r="X79" s="48">
        <f t="shared" si="10"/>
        <v>3172.2</v>
      </c>
      <c r="Y79" s="48">
        <f t="shared" si="10"/>
        <v>3392.1</v>
      </c>
      <c r="Z79" s="48">
        <f t="shared" si="10"/>
        <v>3636.5000000000005</v>
      </c>
      <c r="AA79" s="48">
        <f t="shared" si="10"/>
        <v>4229.8</v>
      </c>
      <c r="AB79" s="48">
        <f t="shared" si="10"/>
        <v>4897.7</v>
      </c>
      <c r="AC79" s="48">
        <f t="shared" si="10"/>
        <v>5504.9989999999998</v>
      </c>
      <c r="AD79" s="48">
        <f t="shared" si="10"/>
        <v>6901.7269999999999</v>
      </c>
      <c r="AE79" s="48">
        <f t="shared" si="10"/>
        <v>9337.5789999999997</v>
      </c>
      <c r="AF79" s="48">
        <f t="shared" si="10"/>
        <v>11114.196</v>
      </c>
      <c r="AG79" s="48">
        <f t="shared" si="10"/>
        <v>13367.12</v>
      </c>
      <c r="AH79" s="48">
        <f t="shared" si="10"/>
        <v>15873</v>
      </c>
      <c r="AI79" s="48">
        <f t="shared" si="10"/>
        <v>18777.060000000001</v>
      </c>
      <c r="AJ79" s="48">
        <f t="shared" si="10"/>
        <v>22658.06</v>
      </c>
      <c r="AK79" s="48">
        <f t="shared" si="10"/>
        <v>27698.31</v>
      </c>
      <c r="AL79" s="48">
        <f t="shared" si="10"/>
        <v>31628.06</v>
      </c>
      <c r="AM79" s="48">
        <f t="shared" si="10"/>
        <v>35332.06</v>
      </c>
      <c r="AN79" s="48">
        <f t="shared" si="10"/>
        <v>38251.06</v>
      </c>
      <c r="AO79" s="48">
        <f t="shared" si="10"/>
        <v>41768.06</v>
      </c>
      <c r="AP79" s="48">
        <f t="shared" si="10"/>
        <v>44917.657999999996</v>
      </c>
      <c r="AQ79" s="48">
        <f t="shared" si="10"/>
        <v>46700.743999999992</v>
      </c>
      <c r="AR79" s="48">
        <f t="shared" si="10"/>
        <v>47317.750509999998</v>
      </c>
      <c r="AS79" s="48">
        <f t="shared" si="10"/>
        <v>50314.249480999992</v>
      </c>
      <c r="AT79" s="48">
        <f t="shared" si="10"/>
        <v>56478.799715685047</v>
      </c>
      <c r="AU79" s="48">
        <f t="shared" si="10"/>
        <v>66302.888468443314</v>
      </c>
      <c r="AV79" s="48">
        <f t="shared" si="10"/>
        <v>75257.45199999999</v>
      </c>
      <c r="AW79" s="48">
        <f t="shared" si="10"/>
        <v>82437.566000000006</v>
      </c>
      <c r="AX79" s="48">
        <f t="shared" si="10"/>
        <v>84862.667213999986</v>
      </c>
      <c r="AY79" s="48">
        <f t="shared" si="10"/>
        <v>88710.819153041331</v>
      </c>
      <c r="AZ79" s="48">
        <f>SUM(AZ$5:AZ$10,AZ$13:AZ$20,AZ$23:AZ$27,AZ$31:AZ$38,AZ$41:AZ$60,AZ$63:AZ$78)</f>
        <v>92217.949756999995</v>
      </c>
      <c r="BA79" s="48">
        <f t="shared" si="10"/>
        <v>93347.393757000013</v>
      </c>
      <c r="BB79" s="48">
        <f t="shared" si="10"/>
        <v>95565.317560038413</v>
      </c>
      <c r="BC79" s="48">
        <f t="shared" si="10"/>
        <v>99048.585242467729</v>
      </c>
      <c r="BD79" s="48">
        <f t="shared" si="10"/>
        <v>101373.84078511488</v>
      </c>
      <c r="BE79" s="48">
        <f t="shared" si="10"/>
        <v>106706.03289265554</v>
      </c>
      <c r="BF79" s="48">
        <f t="shared" si="10"/>
        <v>110301.5590763475</v>
      </c>
      <c r="BG79" s="48">
        <f t="shared" si="10"/>
        <v>105790.62308501704</v>
      </c>
      <c r="BH79" s="48">
        <f t="shared" si="10"/>
        <v>111092.52413748042</v>
      </c>
      <c r="BI79" s="48">
        <f t="shared" si="10"/>
        <v>115802.99954677367</v>
      </c>
      <c r="BJ79" s="48">
        <f t="shared" si="10"/>
        <v>119213.89655344037</v>
      </c>
      <c r="BK79" s="48">
        <f t="shared" si="10"/>
        <v>126242.20586285737</v>
      </c>
      <c r="BL79" s="48">
        <f t="shared" si="10"/>
        <v>135757.16542445365</v>
      </c>
      <c r="BM79" s="48">
        <f t="shared" si="10"/>
        <v>148004.00969052216</v>
      </c>
      <c r="BN79" s="48">
        <f>SUM(BN$5:BN$10,BN$13:BN$20,BN$23:BN$27,BN$31:BN$38,BN$41:BN$60,BN$63:BN$78)</f>
        <v>153361.5551698035</v>
      </c>
      <c r="BO79" s="48">
        <f t="shared" si="10"/>
        <v>158960.44687856638</v>
      </c>
      <c r="BP79" s="48">
        <f>SUM(BP$5:BP$10,BP$13:BP$20,BP$23:BP$27,BP$31:BP$38,BP$41:BP$60,BP$63:BP$78)</f>
        <v>166552.67893256198</v>
      </c>
      <c r="BQ79" s="48">
        <f t="shared" ref="BQ79:BZ79" si="11">SUM(BQ$5:BQ$10,BQ$13:BQ$20,BQ$23:BQ$27,BQ$31:BQ$38,BQ$41:BQ$60,BQ$63:BQ$68,BQ71,BQ$74:BQ$78)</f>
        <v>164132.18598876672</v>
      </c>
      <c r="BR79" s="48">
        <f t="shared" si="11"/>
        <v>168287.22403787507</v>
      </c>
      <c r="BS79" s="48">
        <f t="shared" si="11"/>
        <v>171803.69089417998</v>
      </c>
      <c r="BT79" s="48">
        <f t="shared" si="11"/>
        <v>173911.51755515131</v>
      </c>
      <c r="BU79" s="48">
        <f t="shared" si="11"/>
        <v>177410.36670180797</v>
      </c>
      <c r="BV79" s="48">
        <f t="shared" si="11"/>
        <v>181233.57322312979</v>
      </c>
      <c r="BW79" s="48">
        <f t="shared" si="11"/>
        <v>184354.60110231244</v>
      </c>
      <c r="BX79" s="48">
        <f t="shared" si="11"/>
        <v>186965.7052902093</v>
      </c>
      <c r="BY79" s="48">
        <f t="shared" si="11"/>
        <v>193810.12452045039</v>
      </c>
      <c r="BZ79" s="49">
        <f t="shared" si="11"/>
        <v>201842.30265040291</v>
      </c>
    </row>
    <row r="80" spans="1:78" ht="26.25" customHeight="1" x14ac:dyDescent="0.2">
      <c r="A80" s="133"/>
      <c r="B80" s="143" t="s">
        <v>190</v>
      </c>
      <c r="C80" s="139"/>
      <c r="D80" s="149">
        <f t="shared" ref="D80:BO80" si="12">SUMIF($C$5:$C$78,"(C)",D$5:D$78)</f>
        <v>250.8</v>
      </c>
      <c r="E80" s="149">
        <f t="shared" si="12"/>
        <v>354.9</v>
      </c>
      <c r="F80" s="149">
        <f t="shared" si="12"/>
        <v>355.9</v>
      </c>
      <c r="G80" s="149">
        <f t="shared" si="12"/>
        <v>377.3</v>
      </c>
      <c r="H80" s="149">
        <f t="shared" si="12"/>
        <v>449.5</v>
      </c>
      <c r="I80" s="149">
        <f t="shared" si="12"/>
        <v>471.7</v>
      </c>
      <c r="J80" s="149">
        <f t="shared" si="12"/>
        <v>480.3</v>
      </c>
      <c r="K80" s="149">
        <f t="shared" si="12"/>
        <v>583.5</v>
      </c>
      <c r="L80" s="149">
        <f t="shared" si="12"/>
        <v>603.69999999999993</v>
      </c>
      <c r="M80" s="149">
        <f t="shared" si="12"/>
        <v>662.69999999999993</v>
      </c>
      <c r="N80" s="149">
        <f t="shared" si="12"/>
        <v>857.8</v>
      </c>
      <c r="O80" s="149">
        <f t="shared" si="12"/>
        <v>891</v>
      </c>
      <c r="P80" s="149">
        <f t="shared" si="12"/>
        <v>907.6</v>
      </c>
      <c r="Q80" s="149">
        <f t="shared" si="12"/>
        <v>1054.8</v>
      </c>
      <c r="R80" s="149">
        <f t="shared" si="12"/>
        <v>1117.0999999999999</v>
      </c>
      <c r="S80" s="149">
        <f t="shared" si="12"/>
        <v>1313.7999999999997</v>
      </c>
      <c r="T80" s="149">
        <f t="shared" si="12"/>
        <v>1368.5</v>
      </c>
      <c r="U80" s="149">
        <f t="shared" si="12"/>
        <v>1671.5</v>
      </c>
      <c r="V80" s="149">
        <f t="shared" si="12"/>
        <v>1752.6999999999998</v>
      </c>
      <c r="W80" s="149">
        <f t="shared" si="12"/>
        <v>1977.2</v>
      </c>
      <c r="X80" s="149">
        <f t="shared" si="12"/>
        <v>2169</v>
      </c>
      <c r="Y80" s="149">
        <f t="shared" si="12"/>
        <v>2298.7000000000003</v>
      </c>
      <c r="Z80" s="149">
        <f t="shared" si="12"/>
        <v>2521.6</v>
      </c>
      <c r="AA80" s="149">
        <f t="shared" si="12"/>
        <v>2950.6</v>
      </c>
      <c r="AB80" s="149">
        <f t="shared" si="12"/>
        <v>3340.2999999999997</v>
      </c>
      <c r="AC80" s="149">
        <f t="shared" si="12"/>
        <v>3852.5990000000002</v>
      </c>
      <c r="AD80" s="149">
        <f t="shared" si="12"/>
        <v>4918.3270000000002</v>
      </c>
      <c r="AE80" s="149">
        <f t="shared" si="12"/>
        <v>6583.9790000000003</v>
      </c>
      <c r="AF80" s="149">
        <f t="shared" si="12"/>
        <v>7801.2960000000003</v>
      </c>
      <c r="AG80" s="149">
        <f t="shared" si="12"/>
        <v>9082.32</v>
      </c>
      <c r="AH80" s="149">
        <f t="shared" si="12"/>
        <v>10460</v>
      </c>
      <c r="AI80" s="149">
        <f t="shared" si="12"/>
        <v>11937</v>
      </c>
      <c r="AJ80" s="149">
        <f t="shared" si="12"/>
        <v>14529</v>
      </c>
      <c r="AK80" s="149">
        <f t="shared" si="12"/>
        <v>16863</v>
      </c>
      <c r="AL80" s="149">
        <f t="shared" si="12"/>
        <v>18210</v>
      </c>
      <c r="AM80" s="149">
        <f t="shared" si="12"/>
        <v>19798</v>
      </c>
      <c r="AN80" s="149">
        <f t="shared" si="12"/>
        <v>20863</v>
      </c>
      <c r="AO80" s="149">
        <f t="shared" si="12"/>
        <v>22448</v>
      </c>
      <c r="AP80" s="149">
        <f t="shared" si="12"/>
        <v>24257.598000000002</v>
      </c>
      <c r="AQ80" s="149">
        <f t="shared" si="12"/>
        <v>25406.486000000001</v>
      </c>
      <c r="AR80" s="149">
        <f t="shared" si="12"/>
        <v>26034.205999999998</v>
      </c>
      <c r="AS80" s="149">
        <f t="shared" si="12"/>
        <v>27702.068000000003</v>
      </c>
      <c r="AT80" s="149">
        <f t="shared" si="12"/>
        <v>30508.146000000001</v>
      </c>
      <c r="AU80" s="149">
        <f t="shared" si="12"/>
        <v>35252.114000000001</v>
      </c>
      <c r="AV80" s="149">
        <f t="shared" si="12"/>
        <v>37320.296999999999</v>
      </c>
      <c r="AW80" s="149">
        <f t="shared" si="12"/>
        <v>39538.795000000006</v>
      </c>
      <c r="AX80" s="149">
        <f t="shared" si="12"/>
        <v>39824.572</v>
      </c>
      <c r="AY80" s="149">
        <f t="shared" si="12"/>
        <v>40701.778000000006</v>
      </c>
      <c r="AZ80" s="149">
        <f t="shared" si="12"/>
        <v>42158.667000000001</v>
      </c>
      <c r="BA80" s="149">
        <f t="shared" si="12"/>
        <v>43119.707999999999</v>
      </c>
      <c r="BB80" s="149">
        <f t="shared" si="12"/>
        <v>45018.209000000003</v>
      </c>
      <c r="BC80" s="149">
        <f t="shared" si="12"/>
        <v>46884.317999999999</v>
      </c>
      <c r="BD80" s="149">
        <f t="shared" si="12"/>
        <v>47796.771000000001</v>
      </c>
      <c r="BE80" s="149">
        <f t="shared" si="12"/>
        <v>51093.595998929333</v>
      </c>
      <c r="BF80" s="149">
        <f t="shared" si="12"/>
        <v>53686.5287096147</v>
      </c>
      <c r="BG80" s="149">
        <f t="shared" si="12"/>
        <v>56079.337540435692</v>
      </c>
      <c r="BH80" s="149">
        <f t="shared" si="12"/>
        <v>58408.538999999997</v>
      </c>
      <c r="BI80" s="149">
        <f t="shared" si="12"/>
        <v>60914.807692682669</v>
      </c>
      <c r="BJ80" s="149">
        <f t="shared" si="12"/>
        <v>63129.216045855108</v>
      </c>
      <c r="BK80" s="149">
        <f t="shared" si="12"/>
        <v>67411.978362963171</v>
      </c>
      <c r="BL80" s="149">
        <f t="shared" si="12"/>
        <v>72671.184816889407</v>
      </c>
      <c r="BM80" s="149">
        <f t="shared" si="12"/>
        <v>77814.820358342375</v>
      </c>
      <c r="BN80" s="149">
        <f t="shared" si="12"/>
        <v>80345.367492594727</v>
      </c>
      <c r="BO80" s="149">
        <f t="shared" si="12"/>
        <v>84501.883808506493</v>
      </c>
      <c r="BP80" s="149">
        <f t="shared" ref="BP80:BZ80" si="13">SUMIF($C$5:$C$78,"(C)",BP$5:BP$78)</f>
        <v>89391.276039061704</v>
      </c>
      <c r="BQ80" s="149">
        <f t="shared" si="13"/>
        <v>91660.368819799987</v>
      </c>
      <c r="BR80" s="149">
        <f t="shared" si="13"/>
        <v>94520.993083800029</v>
      </c>
      <c r="BS80" s="149">
        <f t="shared" si="13"/>
        <v>97595.637879079994</v>
      </c>
      <c r="BT80" s="149">
        <f t="shared" si="13"/>
        <v>99954.345909739932</v>
      </c>
      <c r="BU80" s="149">
        <f t="shared" si="13"/>
        <v>102001.53535669495</v>
      </c>
      <c r="BV80" s="149">
        <f t="shared" si="13"/>
        <v>104736.16384748746</v>
      </c>
      <c r="BW80" s="149">
        <f t="shared" si="13"/>
        <v>106860.84495538601</v>
      </c>
      <c r="BX80" s="149">
        <f t="shared" si="13"/>
        <v>108788.86262658285</v>
      </c>
      <c r="BY80" s="149">
        <f t="shared" si="13"/>
        <v>113218.17940957466</v>
      </c>
      <c r="BZ80" s="150">
        <f t="shared" si="13"/>
        <v>118765.12752699851</v>
      </c>
    </row>
    <row r="81" spans="1:78" s="52" customFormat="1" x14ac:dyDescent="0.2">
      <c r="A81" s="133"/>
      <c r="B81" s="143" t="s">
        <v>191</v>
      </c>
      <c r="C81" s="139"/>
      <c r="D81" s="149">
        <f t="shared" ref="D81:BO81" si="14">SUMIF($C$5:$C$78,"(IR)",D$5:D$78)</f>
        <v>62.5</v>
      </c>
      <c r="E81" s="149">
        <f t="shared" si="14"/>
        <v>75.2</v>
      </c>
      <c r="F81" s="149">
        <f t="shared" si="14"/>
        <v>84.5</v>
      </c>
      <c r="G81" s="149">
        <f t="shared" si="14"/>
        <v>94.6</v>
      </c>
      <c r="H81" s="149">
        <f t="shared" si="14"/>
        <v>118.6</v>
      </c>
      <c r="I81" s="149">
        <f t="shared" si="14"/>
        <v>120.3</v>
      </c>
      <c r="J81" s="149">
        <f t="shared" si="14"/>
        <v>125.4</v>
      </c>
      <c r="K81" s="149">
        <f t="shared" si="14"/>
        <v>114.1</v>
      </c>
      <c r="L81" s="149">
        <f t="shared" si="14"/>
        <v>121.3</v>
      </c>
      <c r="M81" s="149">
        <f t="shared" si="14"/>
        <v>119.6</v>
      </c>
      <c r="N81" s="149">
        <f t="shared" si="14"/>
        <v>131.80000000000001</v>
      </c>
      <c r="O81" s="149">
        <f t="shared" si="14"/>
        <v>158.5</v>
      </c>
      <c r="P81" s="149">
        <f t="shared" si="14"/>
        <v>179.5</v>
      </c>
      <c r="Q81" s="149">
        <f t="shared" si="14"/>
        <v>171.1</v>
      </c>
      <c r="R81" s="149">
        <f t="shared" si="14"/>
        <v>199.8</v>
      </c>
      <c r="S81" s="149">
        <f t="shared" si="14"/>
        <v>217.4</v>
      </c>
      <c r="T81" s="149">
        <f t="shared" si="14"/>
        <v>223.3</v>
      </c>
      <c r="U81" s="149">
        <f t="shared" si="14"/>
        <v>245.9</v>
      </c>
      <c r="V81" s="149">
        <f t="shared" si="14"/>
        <v>297.5</v>
      </c>
      <c r="W81" s="149">
        <f t="shared" si="14"/>
        <v>385.7</v>
      </c>
      <c r="X81" s="149">
        <f t="shared" si="14"/>
        <v>428.9</v>
      </c>
      <c r="Y81" s="149">
        <f t="shared" si="14"/>
        <v>470.7</v>
      </c>
      <c r="Z81" s="149">
        <f t="shared" si="14"/>
        <v>563.79999999999995</v>
      </c>
      <c r="AA81" s="149">
        <f t="shared" si="14"/>
        <v>686.1</v>
      </c>
      <c r="AB81" s="149">
        <f t="shared" si="14"/>
        <v>845.3</v>
      </c>
      <c r="AC81" s="149">
        <f t="shared" si="14"/>
        <v>974.30000000000007</v>
      </c>
      <c r="AD81" s="149">
        <f t="shared" si="14"/>
        <v>1208.2</v>
      </c>
      <c r="AE81" s="149">
        <f t="shared" si="14"/>
        <v>1651.1</v>
      </c>
      <c r="AF81" s="149">
        <f t="shared" si="14"/>
        <v>2081.9</v>
      </c>
      <c r="AG81" s="149">
        <f t="shared" si="14"/>
        <v>2509.3000000000002</v>
      </c>
      <c r="AH81" s="149">
        <f t="shared" si="14"/>
        <v>2692</v>
      </c>
      <c r="AI81" s="149">
        <f t="shared" si="14"/>
        <v>2940</v>
      </c>
      <c r="AJ81" s="149">
        <f t="shared" si="14"/>
        <v>3830</v>
      </c>
      <c r="AK81" s="149">
        <f t="shared" si="14"/>
        <v>5857.25</v>
      </c>
      <c r="AL81" s="149">
        <f t="shared" si="14"/>
        <v>7917</v>
      </c>
      <c r="AM81" s="149">
        <f t="shared" si="14"/>
        <v>9449</v>
      </c>
      <c r="AN81" s="149">
        <f t="shared" si="14"/>
        <v>10783</v>
      </c>
      <c r="AO81" s="149">
        <f t="shared" si="14"/>
        <v>12232</v>
      </c>
      <c r="AP81" s="149">
        <f t="shared" si="14"/>
        <v>13176</v>
      </c>
      <c r="AQ81" s="149">
        <f t="shared" si="14"/>
        <v>13401.69</v>
      </c>
      <c r="AR81" s="149">
        <f t="shared" si="14"/>
        <v>13251.99351</v>
      </c>
      <c r="AS81" s="149">
        <f t="shared" si="14"/>
        <v>14200.272480999998</v>
      </c>
      <c r="AT81" s="149">
        <f t="shared" si="14"/>
        <v>16797.837000000003</v>
      </c>
      <c r="AU81" s="149">
        <f t="shared" si="14"/>
        <v>20295.427899511735</v>
      </c>
      <c r="AV81" s="149">
        <f t="shared" si="14"/>
        <v>25526.476000000002</v>
      </c>
      <c r="AW81" s="149">
        <f t="shared" si="14"/>
        <v>28829.948</v>
      </c>
      <c r="AX81" s="149">
        <f t="shared" si="14"/>
        <v>30339.205213999998</v>
      </c>
      <c r="AY81" s="149">
        <f t="shared" si="14"/>
        <v>31886.693626000004</v>
      </c>
      <c r="AZ81" s="149">
        <f t="shared" si="14"/>
        <v>32437.416757000003</v>
      </c>
      <c r="BA81" s="149">
        <f t="shared" si="14"/>
        <v>31640.413747999999</v>
      </c>
      <c r="BB81" s="149">
        <f t="shared" si="14"/>
        <v>31212.963835000002</v>
      </c>
      <c r="BC81" s="149">
        <f t="shared" si="14"/>
        <v>30726.584142467687</v>
      </c>
      <c r="BD81" s="149">
        <f t="shared" si="14"/>
        <v>29666.571453818167</v>
      </c>
      <c r="BE81" s="149">
        <f t="shared" si="14"/>
        <v>30917.267665810108</v>
      </c>
      <c r="BF81" s="149">
        <f t="shared" si="14"/>
        <v>32294.613805777575</v>
      </c>
      <c r="BG81" s="149">
        <f t="shared" si="14"/>
        <v>33353.048856553258</v>
      </c>
      <c r="BH81" s="149">
        <f t="shared" si="14"/>
        <v>35027.99404848041</v>
      </c>
      <c r="BI81" s="149">
        <f t="shared" si="14"/>
        <v>35716.781529642009</v>
      </c>
      <c r="BJ81" s="149">
        <f t="shared" si="14"/>
        <v>37172.236532855473</v>
      </c>
      <c r="BK81" s="149">
        <f t="shared" si="14"/>
        <v>38696.081911583096</v>
      </c>
      <c r="BL81" s="149">
        <f t="shared" si="14"/>
        <v>40966.842600689997</v>
      </c>
      <c r="BM81" s="149">
        <f t="shared" si="14"/>
        <v>46695.822820729991</v>
      </c>
      <c r="BN81" s="149">
        <f t="shared" si="14"/>
        <v>48764.863047781706</v>
      </c>
      <c r="BO81" s="149">
        <f t="shared" si="14"/>
        <v>49940.019439679818</v>
      </c>
      <c r="BP81" s="149">
        <f t="shared" ref="BP81:BZ81" si="15">SUMIF($C$5:$C$78,"(IR)",BP$5:BP$78)</f>
        <v>51405.957286050005</v>
      </c>
      <c r="BQ81" s="149">
        <f t="shared" si="15"/>
        <v>46170.925824626167</v>
      </c>
      <c r="BR81" s="149">
        <f t="shared" si="15"/>
        <v>45840.720174789989</v>
      </c>
      <c r="BS81" s="149">
        <f t="shared" si="15"/>
        <v>45408.07925943</v>
      </c>
      <c r="BT81" s="149">
        <f t="shared" si="15"/>
        <v>44931.255384689997</v>
      </c>
      <c r="BU81" s="149">
        <f t="shared" si="15"/>
        <v>45223.793727137723</v>
      </c>
      <c r="BV81" s="149">
        <f t="shared" si="15"/>
        <v>44668.51301603287</v>
      </c>
      <c r="BW81" s="149">
        <f t="shared" si="15"/>
        <v>44233.1569499217</v>
      </c>
      <c r="BX81" s="149">
        <f t="shared" si="15"/>
        <v>43793.249100173722</v>
      </c>
      <c r="BY81" s="149">
        <f t="shared" si="15"/>
        <v>44865.750783092917</v>
      </c>
      <c r="BZ81" s="150">
        <f t="shared" si="15"/>
        <v>45851.561501193792</v>
      </c>
    </row>
    <row r="82" spans="1:78" x14ac:dyDescent="0.2">
      <c r="A82" s="133"/>
      <c r="B82" s="143" t="s">
        <v>192</v>
      </c>
      <c r="C82" s="139"/>
      <c r="D82" s="149">
        <f t="shared" ref="D82:BO82" si="16">SUMIF($C$5:$C$78,"(NC / NIR)",D$5:D$78)</f>
        <v>158</v>
      </c>
      <c r="E82" s="149">
        <f t="shared" si="16"/>
        <v>167.7</v>
      </c>
      <c r="F82" s="149">
        <f t="shared" si="16"/>
        <v>170.1</v>
      </c>
      <c r="G82" s="149">
        <f t="shared" si="16"/>
        <v>170.2</v>
      </c>
      <c r="H82" s="149">
        <f t="shared" si="16"/>
        <v>207.1</v>
      </c>
      <c r="I82" s="149">
        <f t="shared" si="16"/>
        <v>224.7</v>
      </c>
      <c r="J82" s="149">
        <f t="shared" si="16"/>
        <v>233.5</v>
      </c>
      <c r="K82" s="149">
        <f t="shared" si="16"/>
        <v>244.7</v>
      </c>
      <c r="L82" s="149">
        <f t="shared" si="16"/>
        <v>255.8</v>
      </c>
      <c r="M82" s="149">
        <f t="shared" si="16"/>
        <v>268.8</v>
      </c>
      <c r="N82" s="149">
        <f t="shared" si="16"/>
        <v>297.39999999999998</v>
      </c>
      <c r="O82" s="149">
        <f t="shared" si="16"/>
        <v>300.90000000000003</v>
      </c>
      <c r="P82" s="149">
        <f t="shared" si="16"/>
        <v>302.70000000000005</v>
      </c>
      <c r="Q82" s="149">
        <f t="shared" si="16"/>
        <v>327.2</v>
      </c>
      <c r="R82" s="149">
        <f t="shared" si="16"/>
        <v>328.90000000000003</v>
      </c>
      <c r="S82" s="149">
        <f t="shared" si="16"/>
        <v>359.40000000000003</v>
      </c>
      <c r="T82" s="149">
        <f t="shared" si="16"/>
        <v>370.3</v>
      </c>
      <c r="U82" s="149">
        <f t="shared" si="16"/>
        <v>405.00000000000006</v>
      </c>
      <c r="V82" s="149">
        <f t="shared" si="16"/>
        <v>406.3</v>
      </c>
      <c r="W82" s="149">
        <f t="shared" si="16"/>
        <v>426.7</v>
      </c>
      <c r="X82" s="149">
        <f t="shared" si="16"/>
        <v>574.29999999999995</v>
      </c>
      <c r="Y82" s="149">
        <f t="shared" si="16"/>
        <v>622.69999999999993</v>
      </c>
      <c r="Z82" s="149">
        <f t="shared" si="16"/>
        <v>551.09999999999991</v>
      </c>
      <c r="AA82" s="149">
        <f t="shared" si="16"/>
        <v>593.09999999999991</v>
      </c>
      <c r="AB82" s="149">
        <f t="shared" si="16"/>
        <v>712.09999999999991</v>
      </c>
      <c r="AC82" s="149">
        <f t="shared" si="16"/>
        <v>678.1</v>
      </c>
      <c r="AD82" s="149">
        <f t="shared" si="16"/>
        <v>775.19999999999993</v>
      </c>
      <c r="AE82" s="149">
        <f t="shared" si="16"/>
        <v>1102.5</v>
      </c>
      <c r="AF82" s="149">
        <f t="shared" si="16"/>
        <v>1231</v>
      </c>
      <c r="AG82" s="149">
        <f t="shared" si="16"/>
        <v>1775.5</v>
      </c>
      <c r="AH82" s="149">
        <f t="shared" si="16"/>
        <v>2721</v>
      </c>
      <c r="AI82" s="149">
        <f t="shared" si="16"/>
        <v>3900.06</v>
      </c>
      <c r="AJ82" s="149">
        <f t="shared" si="16"/>
        <v>4299.0600000000004</v>
      </c>
      <c r="AK82" s="149">
        <f t="shared" si="16"/>
        <v>4978.0600000000004</v>
      </c>
      <c r="AL82" s="149">
        <f t="shared" si="16"/>
        <v>5501.06</v>
      </c>
      <c r="AM82" s="149">
        <f t="shared" si="16"/>
        <v>6085.06</v>
      </c>
      <c r="AN82" s="149">
        <f t="shared" si="16"/>
        <v>6605.06</v>
      </c>
      <c r="AO82" s="149">
        <f t="shared" si="16"/>
        <v>7088.06</v>
      </c>
      <c r="AP82" s="149">
        <f t="shared" si="16"/>
        <v>7484.06</v>
      </c>
      <c r="AQ82" s="149">
        <f t="shared" si="16"/>
        <v>7892.5680000000002</v>
      </c>
      <c r="AR82" s="149">
        <f t="shared" si="16"/>
        <v>8031.5510000000013</v>
      </c>
      <c r="AS82" s="149">
        <f t="shared" si="16"/>
        <v>8411.9089999999997</v>
      </c>
      <c r="AT82" s="149">
        <f t="shared" si="16"/>
        <v>9172.8167156850413</v>
      </c>
      <c r="AU82" s="149">
        <f t="shared" si="16"/>
        <v>10755.346568931576</v>
      </c>
      <c r="AV82" s="149">
        <f t="shared" si="16"/>
        <v>12410.679000000002</v>
      </c>
      <c r="AW82" s="149">
        <f t="shared" si="16"/>
        <v>14068.823</v>
      </c>
      <c r="AX82" s="149">
        <f t="shared" si="16"/>
        <v>14698.89</v>
      </c>
      <c r="AY82" s="149">
        <f t="shared" si="16"/>
        <v>16122.347527041316</v>
      </c>
      <c r="AZ82" s="149">
        <f t="shared" si="16"/>
        <v>17621.866000000002</v>
      </c>
      <c r="BA82" s="149">
        <f t="shared" si="16"/>
        <v>18587.272009000004</v>
      </c>
      <c r="BB82" s="149">
        <f t="shared" si="16"/>
        <v>19334.144725038434</v>
      </c>
      <c r="BC82" s="149">
        <f t="shared" si="16"/>
        <v>21437.683100000017</v>
      </c>
      <c r="BD82" s="149">
        <f t="shared" si="16"/>
        <v>23910.498331296749</v>
      </c>
      <c r="BE82" s="149">
        <f t="shared" si="16"/>
        <v>24695.169227916085</v>
      </c>
      <c r="BF82" s="149">
        <f t="shared" si="16"/>
        <v>24320.416560955215</v>
      </c>
      <c r="BG82" s="149">
        <f t="shared" si="16"/>
        <v>16358.236688028088</v>
      </c>
      <c r="BH82" s="149">
        <f t="shared" si="16"/>
        <v>17655.991088999999</v>
      </c>
      <c r="BI82" s="149">
        <f t="shared" si="16"/>
        <v>19171.410324449</v>
      </c>
      <c r="BJ82" s="149">
        <f t="shared" si="16"/>
        <v>18912.443974729798</v>
      </c>
      <c r="BK82" s="149">
        <f t="shared" si="16"/>
        <v>20134.145588311134</v>
      </c>
      <c r="BL82" s="149">
        <f t="shared" si="16"/>
        <v>22119.138006874229</v>
      </c>
      <c r="BM82" s="149">
        <f t="shared" si="16"/>
        <v>23493.366511449778</v>
      </c>
      <c r="BN82" s="149">
        <f t="shared" si="16"/>
        <v>24251.324629427094</v>
      </c>
      <c r="BO82" s="149">
        <f t="shared" si="16"/>
        <v>24518.543630379987</v>
      </c>
      <c r="BP82" s="149">
        <f t="shared" ref="BP82:BZ82" si="17">SUMIF($C$5:$C$78,"(NC / NIR)",BP$5:BP$78)</f>
        <v>25755.445607450234</v>
      </c>
      <c r="BQ82" s="149">
        <f t="shared" si="17"/>
        <v>26300.891344340587</v>
      </c>
      <c r="BR82" s="149">
        <f t="shared" si="17"/>
        <v>27925.510779285047</v>
      </c>
      <c r="BS82" s="149">
        <f t="shared" si="17"/>
        <v>28799.973755669991</v>
      </c>
      <c r="BT82" s="149">
        <f t="shared" si="17"/>
        <v>29025.91626072134</v>
      </c>
      <c r="BU82" s="149">
        <f t="shared" si="17"/>
        <v>30185.037617975311</v>
      </c>
      <c r="BV82" s="149">
        <f t="shared" si="17"/>
        <v>31828.896359609451</v>
      </c>
      <c r="BW82" s="149">
        <f t="shared" si="17"/>
        <v>33260.599197004733</v>
      </c>
      <c r="BX82" s="149">
        <f t="shared" si="17"/>
        <v>34383.593563452741</v>
      </c>
      <c r="BY82" s="149">
        <f t="shared" si="17"/>
        <v>35726.194327782818</v>
      </c>
      <c r="BZ82" s="150">
        <f t="shared" si="17"/>
        <v>37225.613622210636</v>
      </c>
    </row>
    <row r="83" spans="1:78" ht="15.75" thickBot="1" x14ac:dyDescent="0.25">
      <c r="A83" s="133"/>
      <c r="B83" s="99"/>
      <c r="C83" s="151"/>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52"/>
      <c r="BT83" s="104"/>
      <c r="BU83" s="104"/>
      <c r="BV83" s="104"/>
      <c r="BW83" s="104"/>
      <c r="BX83" s="104"/>
      <c r="BY83" s="104"/>
      <c r="BZ83" s="105"/>
    </row>
    <row r="84" spans="1:78" s="89" customFormat="1" ht="26.25" customHeight="1" x14ac:dyDescent="0.25">
      <c r="A84" s="147"/>
      <c r="B84" s="58" t="s">
        <v>193</v>
      </c>
      <c r="C84" s="153"/>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f t="shared" ref="AH84:BX84" si="18">AH79-AH90-AH89</f>
        <v>15873</v>
      </c>
      <c r="AI84" s="48">
        <f t="shared" si="18"/>
        <v>18777.060000000001</v>
      </c>
      <c r="AJ84" s="48">
        <f t="shared" si="18"/>
        <v>22658.06</v>
      </c>
      <c r="AK84" s="48">
        <f t="shared" si="18"/>
        <v>27698.31</v>
      </c>
      <c r="AL84" s="48">
        <f t="shared" si="18"/>
        <v>31628.06</v>
      </c>
      <c r="AM84" s="48">
        <f t="shared" si="18"/>
        <v>35332.06</v>
      </c>
      <c r="AN84" s="48">
        <f t="shared" si="18"/>
        <v>38251.06</v>
      </c>
      <c r="AO84" s="48">
        <f t="shared" si="18"/>
        <v>41768.06</v>
      </c>
      <c r="AP84" s="48">
        <f t="shared" si="18"/>
        <v>44917.657999999996</v>
      </c>
      <c r="AQ84" s="48">
        <f t="shared" si="18"/>
        <v>46700.743999999992</v>
      </c>
      <c r="AR84" s="48">
        <f t="shared" si="18"/>
        <v>47317.750509999998</v>
      </c>
      <c r="AS84" s="48">
        <f t="shared" si="18"/>
        <v>50314.249480999992</v>
      </c>
      <c r="AT84" s="48">
        <f t="shared" si="18"/>
        <v>56478.799715685047</v>
      </c>
      <c r="AU84" s="48">
        <f t="shared" si="18"/>
        <v>62322.729468443315</v>
      </c>
      <c r="AV84" s="48">
        <f t="shared" si="18"/>
        <v>70755.02399999999</v>
      </c>
      <c r="AW84" s="48">
        <f t="shared" si="18"/>
        <v>77496.391000000003</v>
      </c>
      <c r="AX84" s="48">
        <f t="shared" si="18"/>
        <v>79687.214811775179</v>
      </c>
      <c r="AY84" s="48">
        <f t="shared" si="18"/>
        <v>83295.498265097471</v>
      </c>
      <c r="AZ84" s="48">
        <f t="shared" si="18"/>
        <v>86670.61694808054</v>
      </c>
      <c r="BA84" s="48">
        <f t="shared" si="18"/>
        <v>87921.907053839444</v>
      </c>
      <c r="BB84" s="48">
        <f t="shared" si="18"/>
        <v>90240.256998922923</v>
      </c>
      <c r="BC84" s="48">
        <f t="shared" si="18"/>
        <v>93735.885396197482</v>
      </c>
      <c r="BD84" s="48">
        <f t="shared" si="18"/>
        <v>96103.813251609536</v>
      </c>
      <c r="BE84" s="48">
        <f t="shared" si="18"/>
        <v>101421.94498452761</v>
      </c>
      <c r="BF84" s="48">
        <f t="shared" si="18"/>
        <v>105008.65943055355</v>
      </c>
      <c r="BG84" s="48">
        <f t="shared" si="18"/>
        <v>100707.9902380038</v>
      </c>
      <c r="BH84" s="48">
        <f t="shared" si="18"/>
        <v>110609.67231451007</v>
      </c>
      <c r="BI84" s="48">
        <f t="shared" si="18"/>
        <v>115248.99222777368</v>
      </c>
      <c r="BJ84" s="48">
        <f t="shared" si="18"/>
        <v>118700.44661544036</v>
      </c>
      <c r="BK84" s="48">
        <f t="shared" si="18"/>
        <v>125762.24805370739</v>
      </c>
      <c r="BL84" s="48">
        <f t="shared" si="18"/>
        <v>134899.92521352365</v>
      </c>
      <c r="BM84" s="48">
        <f t="shared" si="18"/>
        <v>147082.31990482216</v>
      </c>
      <c r="BN84" s="48">
        <f t="shared" si="18"/>
        <v>152390.4227525935</v>
      </c>
      <c r="BO84" s="48">
        <f t="shared" si="18"/>
        <v>157984.53674152636</v>
      </c>
      <c r="BP84" s="48">
        <f t="shared" si="18"/>
        <v>165542.36347189173</v>
      </c>
      <c r="BQ84" s="48">
        <f t="shared" si="18"/>
        <v>163144.49412239672</v>
      </c>
      <c r="BR84" s="48">
        <f t="shared" si="18"/>
        <v>167043.77629927508</v>
      </c>
      <c r="BS84" s="48">
        <f t="shared" si="18"/>
        <v>170816.45238750995</v>
      </c>
      <c r="BT84" s="48">
        <f t="shared" si="18"/>
        <v>173019.49595892764</v>
      </c>
      <c r="BU84" s="48">
        <f t="shared" si="18"/>
        <v>176504.35709403225</v>
      </c>
      <c r="BV84" s="48">
        <f t="shared" si="18"/>
        <v>180330.43273935598</v>
      </c>
      <c r="BW84" s="48">
        <f t="shared" si="18"/>
        <v>183461.39214614456</v>
      </c>
      <c r="BX84" s="48">
        <f t="shared" si="18"/>
        <v>186081.03277092843</v>
      </c>
      <c r="BY84" s="48">
        <f>BY79-BY90-BY89</f>
        <v>192902.30223906541</v>
      </c>
      <c r="BZ84" s="49">
        <f>BZ79-BZ90-BZ89</f>
        <v>200914.54681063196</v>
      </c>
    </row>
    <row r="85" spans="1:78" s="89" customFormat="1" ht="16.5" customHeight="1" x14ac:dyDescent="0.25">
      <c r="A85" s="147"/>
      <c r="B85" s="62" t="s">
        <v>194</v>
      </c>
      <c r="C85" s="153"/>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f>SUM(BL86:BL87)</f>
        <v>129920.26803563943</v>
      </c>
      <c r="BM85" s="48">
        <f t="shared" ref="BM85:BX85" si="19">SUM(BM86:BM87)</f>
        <v>141565.79041510238</v>
      </c>
      <c r="BN85" s="48">
        <f t="shared" si="19"/>
        <v>146614.23000878462</v>
      </c>
      <c r="BO85" s="48">
        <f t="shared" si="19"/>
        <v>152352.29045799637</v>
      </c>
      <c r="BP85" s="48">
        <f t="shared" si="19"/>
        <v>159937.53838189173</v>
      </c>
      <c r="BQ85" s="48">
        <f t="shared" si="19"/>
        <v>162529.31579557672</v>
      </c>
      <c r="BR85" s="48">
        <f t="shared" si="19"/>
        <v>166431.83700227508</v>
      </c>
      <c r="BS85" s="48">
        <f t="shared" si="19"/>
        <v>170194.70260640996</v>
      </c>
      <c r="BT85" s="48">
        <f t="shared" si="19"/>
        <v>172391.94495892763</v>
      </c>
      <c r="BU85" s="48">
        <f t="shared" si="19"/>
        <v>175863.35709403225</v>
      </c>
      <c r="BV85" s="48">
        <f t="shared" si="19"/>
        <v>179862.43273935598</v>
      </c>
      <c r="BW85" s="48">
        <f t="shared" si="19"/>
        <v>183214.39214614456</v>
      </c>
      <c r="BX85" s="48">
        <f t="shared" si="19"/>
        <v>186081.03277092843</v>
      </c>
      <c r="BY85" s="48">
        <f>SUM(BY86:BY87)</f>
        <v>192902.30223906541</v>
      </c>
      <c r="BZ85" s="49">
        <f>SUM(BZ86:BZ87)</f>
        <v>200914.54681063196</v>
      </c>
    </row>
    <row r="86" spans="1:78" x14ac:dyDescent="0.2">
      <c r="A86" s="133"/>
      <c r="B86" s="62" t="s">
        <v>195</v>
      </c>
      <c r="C86" s="139"/>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f t="shared" ref="BL86:BX86" si="20">BL84-BL87-BL88</f>
        <v>63855.825120598129</v>
      </c>
      <c r="BM86" s="54">
        <f t="shared" si="20"/>
        <v>67305.734930128601</v>
      </c>
      <c r="BN86" s="54">
        <f t="shared" si="20"/>
        <v>69298.172979001087</v>
      </c>
      <c r="BO86" s="54">
        <f t="shared" si="20"/>
        <v>69930.848753587867</v>
      </c>
      <c r="BP86" s="54">
        <f t="shared" si="20"/>
        <v>71383.6541794121</v>
      </c>
      <c r="BQ86" s="54">
        <f t="shared" si="20"/>
        <v>71897.160751489821</v>
      </c>
      <c r="BR86" s="54">
        <f t="shared" si="20"/>
        <v>74444.697315330195</v>
      </c>
      <c r="BS86" s="54">
        <f t="shared" si="20"/>
        <v>76188.404044544601</v>
      </c>
      <c r="BT86" s="54">
        <f t="shared" si="20"/>
        <v>76260.681056734131</v>
      </c>
      <c r="BU86" s="54">
        <f t="shared" si="20"/>
        <v>77848.922627235268</v>
      </c>
      <c r="BV86" s="54">
        <f t="shared" si="20"/>
        <v>78754.658254913273</v>
      </c>
      <c r="BW86" s="54">
        <f t="shared" si="20"/>
        <v>79786.13684228604</v>
      </c>
      <c r="BX86" s="54">
        <f t="shared" si="20"/>
        <v>80790.929126177885</v>
      </c>
      <c r="BY86" s="54">
        <f>BY84-BY87-BY88</f>
        <v>83075.056883338606</v>
      </c>
      <c r="BZ86" s="55">
        <f>BZ84-BZ87-BZ88</f>
        <v>85481.954917821888</v>
      </c>
    </row>
    <row r="87" spans="1:78" x14ac:dyDescent="0.2">
      <c r="A87" s="133"/>
      <c r="B87" s="62" t="s">
        <v>196</v>
      </c>
      <c r="C87" s="139"/>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f t="shared" ref="BL87:BZ87" si="21">SUM(BL29,BL38,BL60,BL63,BL70,BL73)</f>
        <v>66064.442915041291</v>
      </c>
      <c r="BM87" s="54">
        <f t="shared" si="21"/>
        <v>74260.055484973767</v>
      </c>
      <c r="BN87" s="54">
        <f t="shared" si="21"/>
        <v>77316.057029783522</v>
      </c>
      <c r="BO87" s="54">
        <f t="shared" si="21"/>
        <v>82421.441704408498</v>
      </c>
      <c r="BP87" s="54">
        <f t="shared" si="21"/>
        <v>88553.884202479632</v>
      </c>
      <c r="BQ87" s="54">
        <f t="shared" si="21"/>
        <v>90632.155044086903</v>
      </c>
      <c r="BR87" s="54">
        <f t="shared" si="21"/>
        <v>91987.13968694488</v>
      </c>
      <c r="BS87" s="54">
        <f t="shared" si="21"/>
        <v>94006.298561865347</v>
      </c>
      <c r="BT87" s="54">
        <f>SUM(BT29,BT38,BT60,BT63,BT70,BT73)</f>
        <v>96131.263902193503</v>
      </c>
      <c r="BU87" s="54">
        <f t="shared" si="21"/>
        <v>98014.434466796985</v>
      </c>
      <c r="BV87" s="54">
        <f t="shared" si="21"/>
        <v>101107.77448444271</v>
      </c>
      <c r="BW87" s="54">
        <f t="shared" si="21"/>
        <v>103428.25530385852</v>
      </c>
      <c r="BX87" s="54">
        <f t="shared" si="21"/>
        <v>105290.10364475055</v>
      </c>
      <c r="BY87" s="54">
        <f t="shared" si="21"/>
        <v>109827.2453557268</v>
      </c>
      <c r="BZ87" s="55">
        <f t="shared" si="21"/>
        <v>115432.59189281007</v>
      </c>
    </row>
    <row r="88" spans="1:78" x14ac:dyDescent="0.2">
      <c r="A88" s="133"/>
      <c r="B88" s="62" t="s">
        <v>197</v>
      </c>
      <c r="C88" s="139"/>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f t="shared" ref="BL88:BX88" si="22">BL50+BL58+BL14</f>
        <v>4979.657177884229</v>
      </c>
      <c r="BM88" s="54">
        <f t="shared" si="22"/>
        <v>5516.5294897197828</v>
      </c>
      <c r="BN88" s="54">
        <f t="shared" si="22"/>
        <v>5776.1927438088887</v>
      </c>
      <c r="BO88" s="54">
        <f t="shared" si="22"/>
        <v>5632.2462835299884</v>
      </c>
      <c r="BP88" s="54">
        <f t="shared" si="22"/>
        <v>5604.8250899999985</v>
      </c>
      <c r="BQ88" s="54">
        <f t="shared" si="22"/>
        <v>615.17832681999994</v>
      </c>
      <c r="BR88" s="54">
        <f t="shared" si="22"/>
        <v>611.93929700000001</v>
      </c>
      <c r="BS88" s="54">
        <f t="shared" si="22"/>
        <v>621.7497810999995</v>
      </c>
      <c r="BT88" s="54">
        <f t="shared" si="22"/>
        <v>627.55100000000004</v>
      </c>
      <c r="BU88" s="54">
        <f t="shared" si="22"/>
        <v>641</v>
      </c>
      <c r="BV88" s="54">
        <f t="shared" si="22"/>
        <v>468</v>
      </c>
      <c r="BW88" s="54">
        <f t="shared" si="22"/>
        <v>247</v>
      </c>
      <c r="BX88" s="54">
        <f t="shared" si="22"/>
        <v>0</v>
      </c>
      <c r="BY88" s="54">
        <f>BY50+BY58+BY14</f>
        <v>0</v>
      </c>
      <c r="BZ88" s="55">
        <f>BZ50+BZ58+BZ14</f>
        <v>0</v>
      </c>
    </row>
    <row r="89" spans="1:78" ht="25.5" customHeight="1" x14ac:dyDescent="0.2">
      <c r="A89" s="133"/>
      <c r="B89" s="52" t="s">
        <v>198</v>
      </c>
      <c r="C89" s="139"/>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135">
        <f t="shared" ref="AU89:BK89" si="23">AU24+AU43+AU53</f>
        <v>0</v>
      </c>
      <c r="AV89" s="135">
        <f t="shared" si="23"/>
        <v>0</v>
      </c>
      <c r="AW89" s="135">
        <f t="shared" si="23"/>
        <v>0</v>
      </c>
      <c r="AX89" s="54">
        <f t="shared" si="23"/>
        <v>3.4569999999999999</v>
      </c>
      <c r="AY89" s="54">
        <f t="shared" si="23"/>
        <v>4.1285950413223143</v>
      </c>
      <c r="AZ89" s="54">
        <f t="shared" si="23"/>
        <v>5.4580000000000002</v>
      </c>
      <c r="BA89" s="54">
        <f t="shared" si="23"/>
        <v>4.9669999999999996</v>
      </c>
      <c r="BB89" s="54">
        <f t="shared" si="23"/>
        <v>8.2967250384024585</v>
      </c>
      <c r="BC89" s="54">
        <f t="shared" si="23"/>
        <v>10.563000000000001</v>
      </c>
      <c r="BD89" s="54">
        <f t="shared" si="23"/>
        <v>11.87267336961207</v>
      </c>
      <c r="BE89" s="54">
        <f t="shared" si="23"/>
        <v>14.399096999999999</v>
      </c>
      <c r="BF89" s="54">
        <f t="shared" si="23"/>
        <v>19.709695</v>
      </c>
      <c r="BG89" s="54">
        <f t="shared" si="23"/>
        <v>19.340500802146213</v>
      </c>
      <c r="BH89" s="54">
        <f t="shared" si="23"/>
        <v>20.643089</v>
      </c>
      <c r="BI89" s="54">
        <f t="shared" si="23"/>
        <v>49.53799999999999</v>
      </c>
      <c r="BJ89" s="54">
        <f t="shared" si="23"/>
        <v>39.67</v>
      </c>
      <c r="BK89" s="54">
        <f t="shared" si="23"/>
        <v>40.937025149999997</v>
      </c>
      <c r="BL89" s="54">
        <f t="shared" ref="BL89:BQ89" si="24">BL24+BL33+BL43+BL53</f>
        <v>400.55954393000002</v>
      </c>
      <c r="BM89" s="54">
        <f t="shared" si="24"/>
        <v>417.50285769999999</v>
      </c>
      <c r="BN89" s="54">
        <f t="shared" si="24"/>
        <v>443.07170121000001</v>
      </c>
      <c r="BO89" s="54">
        <f t="shared" si="24"/>
        <v>447.32114404000004</v>
      </c>
      <c r="BP89" s="54">
        <f t="shared" si="24"/>
        <v>466.35633367023604</v>
      </c>
      <c r="BQ89" s="54">
        <f t="shared" si="24"/>
        <v>500.00787236999997</v>
      </c>
      <c r="BR89" s="54">
        <f t="shared" ref="BR89:BX89" si="25">BR33+BR43+BR53+SUM(BR18,-BR93,BR25,BR45,BR46,BR59,BR66,BR74)</f>
        <v>637.70802760000015</v>
      </c>
      <c r="BS89" s="54">
        <f t="shared" si="25"/>
        <v>316.49458667000005</v>
      </c>
      <c r="BT89" s="54">
        <f t="shared" si="25"/>
        <v>304.9444572236639</v>
      </c>
      <c r="BU89" s="54">
        <f t="shared" si="25"/>
        <v>327.13270257872728</v>
      </c>
      <c r="BV89" s="54">
        <f t="shared" si="25"/>
        <v>324.96593993697314</v>
      </c>
      <c r="BW89" s="54">
        <f t="shared" si="25"/>
        <v>311.94721888827405</v>
      </c>
      <c r="BX89" s="54">
        <f t="shared" si="25"/>
        <v>288.01287755412568</v>
      </c>
      <c r="BY89" s="54">
        <f>BY33+BY43+BY53+SUM(BY18,-BY93,BY25,BY45,BY46,BY59,BY66,BY74)</f>
        <v>292.96231255450857</v>
      </c>
      <c r="BZ89" s="55">
        <f>BZ33+BZ43+BZ53+SUM(BZ18,-BZ93,BZ25,BZ45,BZ46,BZ59,BZ66,BZ74)</f>
        <v>293.85938727516913</v>
      </c>
    </row>
    <row r="90" spans="1:78" ht="26.25" customHeight="1" x14ac:dyDescent="0.2">
      <c r="A90" s="133"/>
      <c r="B90" s="52" t="s">
        <v>199</v>
      </c>
      <c r="C90" s="139"/>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f>SUM(AU91:AU92)</f>
        <v>3980.1589999999997</v>
      </c>
      <c r="AV90" s="135">
        <f t="shared" ref="AV90:BD90" si="26">SUM(AV91:AV92)</f>
        <v>4502.427999999999</v>
      </c>
      <c r="AW90" s="135">
        <f t="shared" si="26"/>
        <v>4941.175000000002</v>
      </c>
      <c r="AX90" s="135">
        <f t="shared" si="26"/>
        <v>5171.9954022248148</v>
      </c>
      <c r="AY90" s="135">
        <f t="shared" si="26"/>
        <v>5411.1922929025259</v>
      </c>
      <c r="AZ90" s="135">
        <f t="shared" si="26"/>
        <v>5541.8748089194496</v>
      </c>
      <c r="BA90" s="135">
        <f t="shared" si="26"/>
        <v>5420.5197031605667</v>
      </c>
      <c r="BB90" s="135">
        <f t="shared" si="26"/>
        <v>5316.763836077097</v>
      </c>
      <c r="BC90" s="135">
        <f t="shared" si="26"/>
        <v>5302.1368462702567</v>
      </c>
      <c r="BD90" s="135">
        <f t="shared" si="26"/>
        <v>5258.1548601357345</v>
      </c>
      <c r="BE90" s="135">
        <f>SUM(BE91:BE93)</f>
        <v>5269.6888111279331</v>
      </c>
      <c r="BF90" s="135">
        <f t="shared" ref="BF90:BW90" si="27">SUM(BF91:BF93)</f>
        <v>5273.1899507939561</v>
      </c>
      <c r="BG90" s="135">
        <f t="shared" si="27"/>
        <v>5063.292346211093</v>
      </c>
      <c r="BH90" s="135">
        <f t="shared" si="27"/>
        <v>462.20873397033841</v>
      </c>
      <c r="BI90" s="135">
        <f t="shared" si="27"/>
        <v>504.46931899999896</v>
      </c>
      <c r="BJ90" s="135">
        <f t="shared" si="27"/>
        <v>473.77993800000399</v>
      </c>
      <c r="BK90" s="135">
        <f t="shared" si="27"/>
        <v>439.02078399999561</v>
      </c>
      <c r="BL90" s="135">
        <f t="shared" si="27"/>
        <v>456.68066700000475</v>
      </c>
      <c r="BM90" s="135">
        <f t="shared" si="27"/>
        <v>504.18692800000042</v>
      </c>
      <c r="BN90" s="135">
        <f t="shared" si="27"/>
        <v>528.06071600000246</v>
      </c>
      <c r="BO90" s="135">
        <f t="shared" si="27"/>
        <v>528.58899300001451</v>
      </c>
      <c r="BP90" s="135">
        <f t="shared" si="27"/>
        <v>543.9591270000011</v>
      </c>
      <c r="BQ90" s="135">
        <f t="shared" si="27"/>
        <v>487.68399400000123</v>
      </c>
      <c r="BR90" s="135">
        <f t="shared" si="27"/>
        <v>605.7397109999979</v>
      </c>
      <c r="BS90" s="135">
        <f t="shared" si="27"/>
        <v>670.74391999999921</v>
      </c>
      <c r="BT90" s="135">
        <f t="shared" si="27"/>
        <v>587.07713900000283</v>
      </c>
      <c r="BU90" s="135">
        <f t="shared" si="27"/>
        <v>578.87690519698435</v>
      </c>
      <c r="BV90" s="135">
        <f t="shared" si="27"/>
        <v>578.17454383682445</v>
      </c>
      <c r="BW90" s="135">
        <f t="shared" si="27"/>
        <v>581.26173727961577</v>
      </c>
      <c r="BX90" s="135">
        <f>SUM(BX91:BX93)</f>
        <v>596.65964172673284</v>
      </c>
      <c r="BY90" s="135">
        <f>SUM(BY91:BY93)</f>
        <v>614.8599688304879</v>
      </c>
      <c r="BZ90" s="136">
        <f>SUM(BZ91:BZ93)</f>
        <v>633.89645249577222</v>
      </c>
    </row>
    <row r="91" spans="1:78" x14ac:dyDescent="0.2">
      <c r="A91" s="133"/>
      <c r="B91" s="62" t="s">
        <v>200</v>
      </c>
      <c r="C91" s="139"/>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v>3649.9919999999997</v>
      </c>
      <c r="AV91" s="135">
        <v>4276.851999999999</v>
      </c>
      <c r="AW91" s="135">
        <v>4762.6290000000017</v>
      </c>
      <c r="AX91" s="135">
        <v>4989.8812429248146</v>
      </c>
      <c r="AY91" s="135">
        <v>5223.2227532525258</v>
      </c>
      <c r="AZ91" s="135">
        <v>5350.8740169194498</v>
      </c>
      <c r="BA91" s="135">
        <v>5222.6900781605664</v>
      </c>
      <c r="BB91" s="135">
        <v>5106.1262210770974</v>
      </c>
      <c r="BC91" s="135">
        <v>5057.0168972702568</v>
      </c>
      <c r="BD91" s="135">
        <v>4981.3293010757343</v>
      </c>
      <c r="BE91" s="135">
        <v>4961.6985451279334</v>
      </c>
      <c r="BF91" s="135">
        <v>5036.3023338939556</v>
      </c>
      <c r="BG91" s="135">
        <v>4791.5473475060626</v>
      </c>
      <c r="BH91" s="135">
        <v>352.79866929826653</v>
      </c>
      <c r="BI91" s="135">
        <v>370.8638349999992</v>
      </c>
      <c r="BJ91" s="135">
        <v>342.7063180000041</v>
      </c>
      <c r="BK91" s="135">
        <v>321.65414699999565</v>
      </c>
      <c r="BL91" s="135">
        <f t="shared" ref="BL91:BX91" si="28">BL30</f>
        <v>348.23900200000571</v>
      </c>
      <c r="BM91" s="135">
        <f t="shared" si="28"/>
        <v>386.0307610000018</v>
      </c>
      <c r="BN91" s="135">
        <f t="shared" si="28"/>
        <v>399.49913500000184</v>
      </c>
      <c r="BO91" s="135">
        <f t="shared" si="28"/>
        <v>433.20464900001389</v>
      </c>
      <c r="BP91" s="135">
        <f t="shared" si="28"/>
        <v>446.92571600000156</v>
      </c>
      <c r="BQ91" s="135">
        <f t="shared" si="28"/>
        <v>470.89298200000121</v>
      </c>
      <c r="BR91" s="135">
        <f t="shared" si="28"/>
        <v>563.96805599999789</v>
      </c>
      <c r="BS91" s="135">
        <f t="shared" si="28"/>
        <v>628.2659879999992</v>
      </c>
      <c r="BT91" s="135">
        <f t="shared" si="28"/>
        <v>546.10436500000287</v>
      </c>
      <c r="BU91" s="135">
        <f t="shared" si="28"/>
        <v>578.87690519698435</v>
      </c>
      <c r="BV91" s="135">
        <f t="shared" si="28"/>
        <v>578.17454383682445</v>
      </c>
      <c r="BW91" s="135">
        <f t="shared" si="28"/>
        <v>581.26173727961577</v>
      </c>
      <c r="BX91" s="135">
        <f t="shared" si="28"/>
        <v>596.65964172673284</v>
      </c>
      <c r="BY91" s="135">
        <f>BY30</f>
        <v>614.8599688304879</v>
      </c>
      <c r="BZ91" s="136">
        <f>BZ30</f>
        <v>633.89645249577222</v>
      </c>
    </row>
    <row r="92" spans="1:78" x14ac:dyDescent="0.2">
      <c r="A92" s="133"/>
      <c r="B92" s="62" t="s">
        <v>201</v>
      </c>
      <c r="C92" s="139"/>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f>'Council Tax Benefit'!AU40</f>
        <v>330.16699999999992</v>
      </c>
      <c r="AV92" s="135">
        <f>'Council Tax Benefit'!AV40</f>
        <v>225.57600000000002</v>
      </c>
      <c r="AW92" s="135">
        <f>'Council Tax Benefit'!AW40</f>
        <v>178.54600000000005</v>
      </c>
      <c r="AX92" s="135">
        <f>'Council Tax Benefit'!AX40</f>
        <v>182.11415929999976</v>
      </c>
      <c r="AY92" s="135">
        <f>'Council Tax Benefit'!AY40</f>
        <v>187.96953965000034</v>
      </c>
      <c r="AZ92" s="135">
        <f>'Council Tax Benefit'!AZ40</f>
        <v>191.00079200000008</v>
      </c>
      <c r="BA92" s="135">
        <f>'Council Tax Benefit'!BA40</f>
        <v>197.82962499999996</v>
      </c>
      <c r="BB92" s="135">
        <f>'Council Tax Benefit'!BB40</f>
        <v>210.63761499999998</v>
      </c>
      <c r="BC92" s="135">
        <f>'Council Tax Benefit'!BC40</f>
        <v>245.11994899999974</v>
      </c>
      <c r="BD92" s="135">
        <f>'Council Tax Benefit'!BD40</f>
        <v>276.82555906000005</v>
      </c>
      <c r="BE92" s="135">
        <f>'Council Tax Benefit'!BE40</f>
        <v>307.99026600000002</v>
      </c>
      <c r="BF92" s="135">
        <f>'Council Tax Benefit'!BF40</f>
        <v>235.92008099999998</v>
      </c>
      <c r="BG92" s="135">
        <f>'Council Tax Benefit'!BG40</f>
        <v>270.52785005503068</v>
      </c>
      <c r="BH92" s="135">
        <f>'Council Tax Benefit'!BH40</f>
        <v>108.06528901000044</v>
      </c>
      <c r="BI92" s="135">
        <f>'Council Tax Benefit'!BI40</f>
        <v>132.26724699999974</v>
      </c>
      <c r="BJ92" s="135">
        <f>'Council Tax Benefit'!BJ40</f>
        <v>129.49896799999988</v>
      </c>
      <c r="BK92" s="135">
        <f>'Council Tax Benefit'!BK40</f>
        <v>115.282225</v>
      </c>
      <c r="BL92" s="135">
        <f>'Council Tax Benefit'!BL40</f>
        <v>105.96941599999904</v>
      </c>
      <c r="BM92" s="135">
        <f>'Council Tax Benefit'!BM40</f>
        <v>115.30013499999859</v>
      </c>
      <c r="BN92" s="135">
        <f>'Council Tax Benefit'!BN40</f>
        <v>126.20864500000062</v>
      </c>
      <c r="BO92" s="135">
        <f>'Council Tax Benefit'!BO40</f>
        <v>94.515385000000606</v>
      </c>
      <c r="BP92" s="135">
        <f>'Council Tax Benefit'!BP40</f>
        <v>95.914283999999498</v>
      </c>
      <c r="BQ92" s="135">
        <f>'Council Tax Benefit'!BQ40</f>
        <v>0</v>
      </c>
      <c r="BR92" s="135">
        <f>'Council Tax Benefit'!BR40</f>
        <v>0</v>
      </c>
      <c r="BS92" s="135">
        <f>'Council Tax Benefit'!BS40</f>
        <v>0</v>
      </c>
      <c r="BT92" s="135">
        <f>'Council Tax Benefit'!BT40</f>
        <v>0</v>
      </c>
      <c r="BU92" s="135">
        <f>'Council Tax Benefit'!BU40</f>
        <v>0</v>
      </c>
      <c r="BV92" s="135">
        <f>'Council Tax Benefit'!BV40</f>
        <v>0</v>
      </c>
      <c r="BW92" s="135">
        <f>'Council Tax Benefit'!BW40</f>
        <v>0</v>
      </c>
      <c r="BX92" s="135">
        <f>'Council Tax Benefit'!BX40</f>
        <v>0</v>
      </c>
      <c r="BY92" s="135">
        <f>'Council Tax Benefit'!BY40</f>
        <v>0</v>
      </c>
      <c r="BZ92" s="136">
        <f>'Council Tax Benefit'!BZ40</f>
        <v>0</v>
      </c>
    </row>
    <row r="93" spans="1:78" x14ac:dyDescent="0.2">
      <c r="A93" s="133"/>
      <c r="B93" s="62" t="s">
        <v>202</v>
      </c>
      <c r="C93" s="139"/>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v>0</v>
      </c>
      <c r="BF93" s="54">
        <v>0.96753590000000322</v>
      </c>
      <c r="BG93" s="54">
        <v>1.2171486499999968</v>
      </c>
      <c r="BH93" s="54">
        <v>1.3447756620714291</v>
      </c>
      <c r="BI93" s="54">
        <v>1.3382369999999995</v>
      </c>
      <c r="BJ93" s="54">
        <v>1.5746519999999968</v>
      </c>
      <c r="BK93" s="54">
        <v>2.0844120000000004</v>
      </c>
      <c r="BL93" s="54">
        <v>2.4722489999999979</v>
      </c>
      <c r="BM93" s="54">
        <v>2.8560320000000026</v>
      </c>
      <c r="BN93" s="54">
        <v>2.3529359999999997</v>
      </c>
      <c r="BO93" s="54">
        <v>0.86895899999999671</v>
      </c>
      <c r="BP93" s="54">
        <v>1.1191269999999989</v>
      </c>
      <c r="BQ93" s="54">
        <v>16.791011999999995</v>
      </c>
      <c r="BR93" s="135">
        <v>41.77165500000001</v>
      </c>
      <c r="BS93" s="135">
        <v>42.477932000000024</v>
      </c>
      <c r="BT93" s="135">
        <v>40.972773999999987</v>
      </c>
      <c r="BU93" s="135">
        <v>0</v>
      </c>
      <c r="BV93" s="135">
        <v>0</v>
      </c>
      <c r="BW93" s="135">
        <v>0</v>
      </c>
      <c r="BX93" s="135">
        <v>0</v>
      </c>
      <c r="BY93" s="135">
        <v>0</v>
      </c>
      <c r="BZ93" s="136">
        <v>0</v>
      </c>
    </row>
    <row r="94" spans="1:78" ht="15.75" thickBot="1" x14ac:dyDescent="0.25">
      <c r="A94" s="133"/>
      <c r="B94" s="99"/>
      <c r="C94" s="151"/>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5"/>
    </row>
    <row r="95" spans="1:78" ht="25.5" customHeight="1" x14ac:dyDescent="0.25">
      <c r="A95" s="133"/>
      <c r="B95" s="58" t="s">
        <v>203</v>
      </c>
      <c r="C95" s="154"/>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6"/>
    </row>
    <row r="96" spans="1:78" s="310" customFormat="1" ht="26.25" customHeight="1" x14ac:dyDescent="0.25">
      <c r="A96" s="133"/>
      <c r="B96" s="157" t="s">
        <v>204</v>
      </c>
      <c r="C96" s="139"/>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9"/>
      <c r="BR96" s="159"/>
      <c r="BS96" s="159"/>
      <c r="BT96" s="159">
        <f t="shared" ref="BT96:BX96" si="29">BT84</f>
        <v>173019.49595892764</v>
      </c>
      <c r="BU96" s="159">
        <f t="shared" si="29"/>
        <v>176504.35709403225</v>
      </c>
      <c r="BV96" s="159">
        <f t="shared" si="29"/>
        <v>180330.43273935598</v>
      </c>
      <c r="BW96" s="159">
        <f t="shared" si="29"/>
        <v>183461.39214614456</v>
      </c>
      <c r="BX96" s="159">
        <f t="shared" si="29"/>
        <v>186081.03277092843</v>
      </c>
      <c r="BY96" s="159">
        <f>BY84</f>
        <v>192902.30223906541</v>
      </c>
      <c r="BZ96" s="160">
        <f>BZ84</f>
        <v>200914.54681063196</v>
      </c>
    </row>
    <row r="97" spans="1:78" s="454" customFormat="1" x14ac:dyDescent="0.2">
      <c r="A97" s="161"/>
      <c r="B97" s="162" t="s">
        <v>205</v>
      </c>
      <c r="C97" s="163"/>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c r="BR97" s="164"/>
      <c r="BS97" s="164"/>
      <c r="BT97" s="164">
        <f t="shared" ref="BT97:BX97" si="30">-BT50</f>
        <v>-627.55100000000004</v>
      </c>
      <c r="BU97" s="164">
        <f t="shared" si="30"/>
        <v>-641</v>
      </c>
      <c r="BV97" s="164">
        <f t="shared" si="30"/>
        <v>-468</v>
      </c>
      <c r="BW97" s="164">
        <f t="shared" si="30"/>
        <v>-247</v>
      </c>
      <c r="BX97" s="164">
        <f t="shared" si="30"/>
        <v>0</v>
      </c>
      <c r="BY97" s="164">
        <f>-BY50</f>
        <v>0</v>
      </c>
      <c r="BZ97" s="165">
        <f>-BZ50</f>
        <v>0</v>
      </c>
    </row>
    <row r="98" spans="1:78" s="454" customFormat="1" x14ac:dyDescent="0.2">
      <c r="A98" s="161"/>
      <c r="B98" s="162" t="s">
        <v>206</v>
      </c>
      <c r="C98" s="163"/>
      <c r="D98" s="164"/>
      <c r="E98" s="164"/>
      <c r="F98" s="164"/>
      <c r="G98" s="164"/>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c r="BR98" s="164"/>
      <c r="BS98" s="164"/>
      <c r="BT98" s="164">
        <v>225.66185766000007</v>
      </c>
      <c r="BU98" s="164">
        <v>104.81637647210157</v>
      </c>
      <c r="BV98" s="164">
        <v>0</v>
      </c>
      <c r="BW98" s="164">
        <v>0</v>
      </c>
      <c r="BX98" s="164">
        <v>0</v>
      </c>
      <c r="BY98" s="164">
        <v>0</v>
      </c>
      <c r="BZ98" s="165">
        <v>0</v>
      </c>
    </row>
    <row r="99" spans="1:78" s="454" customFormat="1" x14ac:dyDescent="0.2">
      <c r="A99" s="161"/>
      <c r="B99" s="162" t="s">
        <v>207</v>
      </c>
      <c r="C99" s="163"/>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c r="BT99" s="164">
        <v>0.4591713275991367</v>
      </c>
      <c r="BU99" s="164">
        <v>-2.0980522675097291</v>
      </c>
      <c r="BV99" s="164">
        <v>-6.0000000000002274</v>
      </c>
      <c r="BW99" s="164">
        <v>-6.0819999999375796</v>
      </c>
      <c r="BX99" s="164">
        <v>-7.8859999999799584</v>
      </c>
      <c r="BY99" s="164">
        <v>-6.8859999999893944</v>
      </c>
      <c r="BZ99" s="165">
        <v>-3.870999999946207</v>
      </c>
    </row>
    <row r="100" spans="1:78" s="454" customFormat="1" x14ac:dyDescent="0.2">
      <c r="A100" s="161"/>
      <c r="B100" s="162"/>
      <c r="C100" s="163"/>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c r="BR100" s="164"/>
      <c r="BS100" s="164"/>
      <c r="BT100" s="164"/>
      <c r="BU100" s="164"/>
      <c r="BV100" s="164"/>
      <c r="BW100" s="164"/>
      <c r="BX100" s="164"/>
      <c r="BY100" s="164"/>
      <c r="BZ100" s="165"/>
    </row>
    <row r="101" spans="1:78" s="454" customFormat="1" ht="26.25" customHeight="1" x14ac:dyDescent="0.2">
      <c r="A101" s="161"/>
      <c r="B101" s="166" t="s">
        <v>208</v>
      </c>
      <c r="C101" s="163"/>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7"/>
      <c r="BR101" s="167"/>
      <c r="BS101" s="167"/>
      <c r="BT101" s="167">
        <f t="shared" ref="BT101:BY101" si="31">SUM(BT96:BT99)</f>
        <v>172618.06598791521</v>
      </c>
      <c r="BU101" s="167">
        <f t="shared" si="31"/>
        <v>175966.07541823684</v>
      </c>
      <c r="BV101" s="167">
        <f t="shared" si="31"/>
        <v>179856.43273935598</v>
      </c>
      <c r="BW101" s="167">
        <f t="shared" si="31"/>
        <v>183208.31014614462</v>
      </c>
      <c r="BX101" s="167">
        <f t="shared" si="31"/>
        <v>186073.14677092846</v>
      </c>
      <c r="BY101" s="167">
        <f t="shared" si="31"/>
        <v>192895.41623906541</v>
      </c>
      <c r="BZ101" s="168">
        <f t="shared" ref="BZ101" si="32">SUM(BZ96:BZ99)</f>
        <v>200910.675810632</v>
      </c>
    </row>
    <row r="102" spans="1:78" s="310" customFormat="1" ht="47.25" x14ac:dyDescent="0.25">
      <c r="A102" s="133"/>
      <c r="B102" s="57" t="s">
        <v>209</v>
      </c>
      <c r="C102" s="148"/>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f t="shared" ref="BT102:BW102" si="33">SUM(BT103:BT104)</f>
        <v>172618.06598791521</v>
      </c>
      <c r="BU102" s="159">
        <f t="shared" si="33"/>
        <v>175966.07541823687</v>
      </c>
      <c r="BV102" s="159">
        <f t="shared" si="33"/>
        <v>179856.43273935601</v>
      </c>
      <c r="BW102" s="159">
        <f t="shared" si="33"/>
        <v>183208.39214614459</v>
      </c>
      <c r="BX102" s="159">
        <f>SUM(BX103:BX104)</f>
        <v>186073.03277092846</v>
      </c>
      <c r="BY102" s="159">
        <f>SUM(BY103:BY104)</f>
        <v>192895.30223906541</v>
      </c>
      <c r="BZ102" s="160">
        <f>SUM(BZ103:BZ104)</f>
        <v>200910.54681063202</v>
      </c>
    </row>
    <row r="103" spans="1:78" s="454" customFormat="1" x14ac:dyDescent="0.2">
      <c r="A103" s="161"/>
      <c r="B103" s="162" t="s">
        <v>181</v>
      </c>
      <c r="C103" s="163"/>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v>76479.127306021895</v>
      </c>
      <c r="BU103" s="164">
        <v>77959.221391233383</v>
      </c>
      <c r="BV103" s="164">
        <v>78754.658254913287</v>
      </c>
      <c r="BW103" s="164">
        <v>79868.136842286054</v>
      </c>
      <c r="BX103" s="164">
        <v>80676.9291261779</v>
      </c>
      <c r="BY103" s="164">
        <v>82961.056883338606</v>
      </c>
      <c r="BZ103" s="165">
        <v>85352.954917821917</v>
      </c>
    </row>
    <row r="104" spans="1:78" s="454" customFormat="1" x14ac:dyDescent="0.2">
      <c r="A104" s="161"/>
      <c r="B104" s="162" t="s">
        <v>182</v>
      </c>
      <c r="C104" s="163"/>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v>96138.938681893327</v>
      </c>
      <c r="BU104" s="164">
        <v>98006.854027003486</v>
      </c>
      <c r="BV104" s="164">
        <v>101101.77448444271</v>
      </c>
      <c r="BW104" s="164">
        <v>103340.25530385852</v>
      </c>
      <c r="BX104" s="164">
        <v>105396.10364475055</v>
      </c>
      <c r="BY104" s="164">
        <v>109934.24535572679</v>
      </c>
      <c r="BZ104" s="165">
        <v>115557.5918928101</v>
      </c>
    </row>
    <row r="105" spans="1:78" s="310" customFormat="1" ht="36" customHeight="1" x14ac:dyDescent="0.25">
      <c r="A105" s="133"/>
      <c r="B105" s="57" t="s">
        <v>210</v>
      </c>
      <c r="C105" s="139"/>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69"/>
    </row>
    <row r="106" spans="1:78" s="310" customFormat="1" ht="26.25" customHeight="1" x14ac:dyDescent="0.25">
      <c r="A106" s="133"/>
      <c r="B106" s="57" t="s">
        <v>204</v>
      </c>
      <c r="C106" s="139"/>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9"/>
      <c r="BS106" s="159"/>
      <c r="BT106" s="159">
        <f>BT84</f>
        <v>173019.49595892764</v>
      </c>
      <c r="BU106" s="158"/>
      <c r="BV106" s="158"/>
      <c r="BW106" s="158"/>
      <c r="BX106" s="158"/>
      <c r="BY106" s="158"/>
      <c r="BZ106" s="169"/>
    </row>
    <row r="107" spans="1:78" s="310" customFormat="1" x14ac:dyDescent="0.2">
      <c r="A107" s="133"/>
      <c r="B107" s="62" t="s">
        <v>211</v>
      </c>
      <c r="C107" s="139"/>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v>71.682381800000002</v>
      </c>
      <c r="BU107" s="158"/>
      <c r="BV107" s="158"/>
      <c r="BW107" s="158"/>
      <c r="BX107" s="158"/>
      <c r="BY107" s="158"/>
      <c r="BZ107" s="169"/>
    </row>
    <row r="108" spans="1:78" s="310" customFormat="1" ht="15" customHeight="1" x14ac:dyDescent="0.2">
      <c r="A108" s="133"/>
      <c r="B108" s="62" t="s">
        <v>212</v>
      </c>
      <c r="C108" s="139"/>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v>-4.9950195400000004</v>
      </c>
      <c r="BU108" s="158"/>
      <c r="BV108" s="158"/>
      <c r="BW108" s="158"/>
      <c r="BX108" s="158"/>
      <c r="BY108" s="158"/>
      <c r="BZ108" s="169"/>
    </row>
    <row r="109" spans="1:78" s="310" customFormat="1" x14ac:dyDescent="0.2">
      <c r="A109" s="133"/>
      <c r="B109" s="170" t="s">
        <v>213</v>
      </c>
      <c r="C109" s="139"/>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v>-233</v>
      </c>
      <c r="BU109" s="158"/>
      <c r="BV109" s="158"/>
      <c r="BW109" s="158"/>
      <c r="BX109" s="158"/>
      <c r="BY109" s="158"/>
      <c r="BZ109" s="169"/>
    </row>
    <row r="110" spans="1:78" s="310" customFormat="1" x14ac:dyDescent="0.2">
      <c r="A110" s="133"/>
      <c r="B110" s="170" t="s">
        <v>214</v>
      </c>
      <c r="C110" s="139"/>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v>-14.965469207609257</v>
      </c>
      <c r="BU110" s="158"/>
      <c r="BV110" s="158"/>
      <c r="BW110" s="158"/>
      <c r="BX110" s="158"/>
      <c r="BY110" s="158"/>
      <c r="BZ110" s="169"/>
    </row>
    <row r="111" spans="1:78" s="310" customFormat="1" x14ac:dyDescent="0.2">
      <c r="A111" s="133"/>
      <c r="B111" s="62" t="s">
        <v>215</v>
      </c>
      <c r="C111" s="139"/>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71"/>
      <c r="BQ111" s="171"/>
      <c r="BR111" s="158"/>
      <c r="BS111" s="158"/>
      <c r="BT111" s="158">
        <v>82.509128480000101</v>
      </c>
      <c r="BU111" s="171"/>
      <c r="BV111" s="171"/>
      <c r="BW111" s="171"/>
      <c r="BX111" s="171"/>
      <c r="BY111" s="171"/>
      <c r="BZ111" s="172"/>
    </row>
    <row r="112" spans="1:78" s="310" customFormat="1" ht="15.75" x14ac:dyDescent="0.25">
      <c r="A112" s="133"/>
      <c r="B112" s="58" t="s">
        <v>216</v>
      </c>
      <c r="C112" s="139"/>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71"/>
      <c r="BQ112" s="171"/>
      <c r="BR112" s="159"/>
      <c r="BS112" s="159"/>
      <c r="BT112" s="159">
        <f>SUM(BT106:BT111)</f>
        <v>172920.72698046005</v>
      </c>
      <c r="BU112" s="171"/>
      <c r="BV112" s="171"/>
      <c r="BW112" s="171"/>
      <c r="BX112" s="171"/>
      <c r="BY112" s="171"/>
      <c r="BZ112" s="172"/>
    </row>
    <row r="113" spans="1:78" s="310" customFormat="1" ht="37.5" customHeight="1" x14ac:dyDescent="0.25">
      <c r="A113" s="133"/>
      <c r="B113" s="57" t="s">
        <v>217</v>
      </c>
      <c r="C113" s="139"/>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71"/>
      <c r="BQ113" s="171"/>
      <c r="BR113" s="159"/>
      <c r="BS113" s="159"/>
      <c r="BT113" s="159">
        <f>SUM(BT114:BT115)</f>
        <v>172920.72700000001</v>
      </c>
      <c r="BU113" s="171"/>
      <c r="BV113" s="171"/>
      <c r="BW113" s="171"/>
      <c r="BX113" s="171"/>
      <c r="BY113" s="171"/>
      <c r="BZ113" s="172"/>
    </row>
    <row r="114" spans="1:78" s="310" customFormat="1" x14ac:dyDescent="0.2">
      <c r="A114" s="133"/>
      <c r="B114" s="170" t="s">
        <v>218</v>
      </c>
      <c r="C114" s="139"/>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v>73265.911000000022</v>
      </c>
      <c r="BU114" s="171"/>
      <c r="BV114" s="171"/>
      <c r="BW114" s="171"/>
      <c r="BX114" s="171"/>
      <c r="BY114" s="171"/>
      <c r="BZ114" s="172"/>
    </row>
    <row r="115" spans="1:78" s="454" customFormat="1" ht="30.75" customHeight="1" x14ac:dyDescent="0.2">
      <c r="A115" s="161"/>
      <c r="B115" s="173" t="s">
        <v>219</v>
      </c>
      <c r="C115" s="163"/>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164"/>
      <c r="BN115" s="164"/>
      <c r="BO115" s="174"/>
      <c r="BP115" s="174"/>
      <c r="BQ115" s="175"/>
      <c r="BR115" s="164"/>
      <c r="BS115" s="164"/>
      <c r="BT115" s="164">
        <v>99654.816000000006</v>
      </c>
      <c r="BU115" s="175"/>
      <c r="BV115" s="175"/>
      <c r="BW115" s="175"/>
      <c r="BX115" s="175"/>
      <c r="BY115" s="175"/>
      <c r="BZ115" s="176"/>
    </row>
    <row r="116" spans="1:78" ht="15.75" x14ac:dyDescent="0.25">
      <c r="A116" s="133"/>
      <c r="B116" s="58" t="s">
        <v>220</v>
      </c>
      <c r="C116" s="139"/>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5"/>
    </row>
    <row r="117" spans="1:78" x14ac:dyDescent="0.2">
      <c r="A117" s="133"/>
      <c r="B117" s="52" t="s">
        <v>221</v>
      </c>
      <c r="C117" s="139"/>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2"/>
      <c r="BY117" s="52"/>
      <c r="BZ117" s="83"/>
    </row>
    <row r="118" spans="1:78" x14ac:dyDescent="0.2">
      <c r="A118" s="133"/>
      <c r="B118" s="52" t="s">
        <v>222</v>
      </c>
      <c r="C118" s="139"/>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2"/>
      <c r="BY118" s="52"/>
      <c r="BZ118" s="83"/>
    </row>
    <row r="119" spans="1:78" ht="29.25" customHeight="1" thickBot="1" x14ac:dyDescent="0.25">
      <c r="A119" s="177"/>
      <c r="B119" s="72" t="s">
        <v>223</v>
      </c>
      <c r="C119" s="151"/>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99"/>
      <c r="BY119" s="99"/>
      <c r="BZ119" s="10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97"/>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187" bestFit="1" customWidth="1"/>
    <col min="2" max="2" width="75.7109375" style="45" customWidth="1"/>
    <col min="3" max="3" width="25.7109375" style="187" customWidth="1"/>
    <col min="4" max="75" width="12.7109375" style="188" customWidth="1"/>
    <col min="76" max="76" width="12.7109375" style="45" customWidth="1"/>
    <col min="77" max="77" width="12.7109375" style="52" customWidth="1"/>
    <col min="78" max="78" width="12.85546875" style="45" customWidth="1"/>
    <col min="79" max="16384" width="9.140625" style="45"/>
  </cols>
  <sheetData>
    <row r="1" spans="1:78" s="40"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15"/>
    </row>
    <row r="2" spans="1:78" ht="33" customHeight="1" x14ac:dyDescent="0.25">
      <c r="A2" s="41" t="s">
        <v>587</v>
      </c>
      <c r="B2" s="17" t="s">
        <v>224</v>
      </c>
      <c r="C2" s="11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50" customFormat="1" ht="15.75" x14ac:dyDescent="0.25">
      <c r="A3" s="46">
        <v>2017</v>
      </c>
      <c r="B3" s="20" t="s">
        <v>225</v>
      </c>
      <c r="C3" s="131" t="s">
        <v>124</v>
      </c>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2"/>
      <c r="B4" s="93"/>
      <c r="C4" s="113"/>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132"/>
    </row>
    <row r="5" spans="1:78" ht="27" customHeight="1" x14ac:dyDescent="0.2">
      <c r="A5" s="133"/>
      <c r="B5" s="52" t="s">
        <v>125</v>
      </c>
      <c r="C5" s="134" t="s">
        <v>126</v>
      </c>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v>5.0586934772947387</v>
      </c>
      <c r="BR5" s="135">
        <v>6.3152076807023088</v>
      </c>
      <c r="BS5" s="135">
        <v>7.2031514891794615</v>
      </c>
      <c r="BT5" s="135">
        <v>7.463379807476632</v>
      </c>
      <c r="BU5" s="135">
        <v>8.0522370775507959</v>
      </c>
      <c r="BV5" s="135">
        <v>8.7052149377020225</v>
      </c>
      <c r="BW5" s="135">
        <v>9.2557297159307694</v>
      </c>
      <c r="BX5" s="135">
        <v>9.8096093111943592</v>
      </c>
      <c r="BY5" s="135">
        <v>10.351075131893012</v>
      </c>
      <c r="BZ5" s="136">
        <v>10.8966584641261</v>
      </c>
    </row>
    <row r="6" spans="1:78" x14ac:dyDescent="0.2">
      <c r="A6" s="133"/>
      <c r="B6" s="52" t="s">
        <v>127</v>
      </c>
      <c r="C6" s="134" t="s">
        <v>126</v>
      </c>
      <c r="D6" s="135">
        <v>0</v>
      </c>
      <c r="E6" s="135">
        <v>0</v>
      </c>
      <c r="F6" s="135">
        <v>0</v>
      </c>
      <c r="G6" s="135">
        <v>0</v>
      </c>
      <c r="H6" s="135">
        <v>0</v>
      </c>
      <c r="I6" s="135">
        <v>0</v>
      </c>
      <c r="J6" s="135">
        <v>0</v>
      </c>
      <c r="K6" s="135">
        <v>0</v>
      </c>
      <c r="L6" s="135">
        <v>0</v>
      </c>
      <c r="M6" s="135">
        <v>0</v>
      </c>
      <c r="N6" s="135">
        <v>0</v>
      </c>
      <c r="O6" s="135">
        <v>0</v>
      </c>
      <c r="P6" s="135">
        <v>0</v>
      </c>
      <c r="Q6" s="135">
        <v>0</v>
      </c>
      <c r="R6" s="135">
        <v>0</v>
      </c>
      <c r="S6" s="135">
        <v>0</v>
      </c>
      <c r="T6" s="135">
        <v>0</v>
      </c>
      <c r="U6" s="135">
        <v>0</v>
      </c>
      <c r="V6" s="135">
        <v>0</v>
      </c>
      <c r="W6" s="135">
        <v>0</v>
      </c>
      <c r="X6" s="135">
        <v>0</v>
      </c>
      <c r="Y6" s="135">
        <v>0</v>
      </c>
      <c r="Z6" s="135">
        <v>0</v>
      </c>
      <c r="AA6" s="135">
        <v>70.578813587601957</v>
      </c>
      <c r="AB6" s="135">
        <v>251.43929695304837</v>
      </c>
      <c r="AC6" s="135">
        <v>356.51841485092729</v>
      </c>
      <c r="AD6" s="135">
        <v>517.17332452360017</v>
      </c>
      <c r="AE6" s="135">
        <v>638.55379135505154</v>
      </c>
      <c r="AF6" s="135">
        <v>744.08069788444629</v>
      </c>
      <c r="AG6" s="135">
        <v>856.40198298444955</v>
      </c>
      <c r="AH6" s="135">
        <v>776.22077968185386</v>
      </c>
      <c r="AI6" s="135">
        <v>794.51319538352516</v>
      </c>
      <c r="AJ6" s="135">
        <v>862.53094275624176</v>
      </c>
      <c r="AK6" s="135">
        <v>990.63986987733551</v>
      </c>
      <c r="AL6" s="135">
        <v>1127.5567829353195</v>
      </c>
      <c r="AM6" s="135">
        <v>1322.1802370699247</v>
      </c>
      <c r="AN6" s="135">
        <v>1454.9999087321694</v>
      </c>
      <c r="AO6" s="135">
        <v>1639.996576932379</v>
      </c>
      <c r="AP6" s="135">
        <v>1788.2954177478903</v>
      </c>
      <c r="AQ6" s="135">
        <v>1951.6369783187185</v>
      </c>
      <c r="AR6" s="135">
        <v>2049.2204737227926</v>
      </c>
      <c r="AS6" s="135">
        <v>2197.5309415604052</v>
      </c>
      <c r="AT6" s="135">
        <v>2423.5951020587609</v>
      </c>
      <c r="AU6" s="135">
        <v>2830.1627524585538</v>
      </c>
      <c r="AV6" s="135">
        <v>2513.8179273682249</v>
      </c>
      <c r="AW6" s="135">
        <v>2838.8650159597273</v>
      </c>
      <c r="AX6" s="135">
        <v>3067.1020052828057</v>
      </c>
      <c r="AY6" s="135">
        <v>3327.7214905540118</v>
      </c>
      <c r="AZ6" s="135">
        <v>3502.5695335475789</v>
      </c>
      <c r="BA6" s="135">
        <v>3663.3348120708793</v>
      </c>
      <c r="BB6" s="135">
        <v>3839.095226962283</v>
      </c>
      <c r="BC6" s="135">
        <v>4025.9530786277355</v>
      </c>
      <c r="BD6" s="135">
        <v>4129.0899619760612</v>
      </c>
      <c r="BE6" s="135">
        <v>4312.7252847376158</v>
      </c>
      <c r="BF6" s="135">
        <v>4384.3526709299667</v>
      </c>
      <c r="BG6" s="135">
        <v>4562.8191932086838</v>
      </c>
      <c r="BH6" s="135">
        <v>4717.3266889092347</v>
      </c>
      <c r="BI6" s="135">
        <v>4910.8654134932267</v>
      </c>
      <c r="BJ6" s="135">
        <v>5035.0771108656427</v>
      </c>
      <c r="BK6" s="135">
        <v>5262.4290842109667</v>
      </c>
      <c r="BL6" s="135">
        <v>5464.132004036931</v>
      </c>
      <c r="BM6" s="135">
        <v>5808.4077824043879</v>
      </c>
      <c r="BN6" s="135">
        <v>5839.9042748313841</v>
      </c>
      <c r="BO6" s="135">
        <v>5879.9801705330665</v>
      </c>
      <c r="BP6" s="135">
        <v>5907.2421640606954</v>
      </c>
      <c r="BQ6" s="135">
        <v>5685.4807520034929</v>
      </c>
      <c r="BR6" s="135">
        <v>5668.7516553849064</v>
      </c>
      <c r="BS6" s="135">
        <v>5701.1997930773541</v>
      </c>
      <c r="BT6" s="135">
        <v>5568.5552157607426</v>
      </c>
      <c r="BU6" s="135">
        <v>5550.3681084442733</v>
      </c>
      <c r="BV6" s="135">
        <v>5689.605677111258</v>
      </c>
      <c r="BW6" s="135">
        <v>5844.1168969646642</v>
      </c>
      <c r="BX6" s="135">
        <v>6021.8935284848885</v>
      </c>
      <c r="BY6" s="135">
        <v>6132.0782099737535</v>
      </c>
      <c r="BZ6" s="136">
        <v>6255.2598107484191</v>
      </c>
    </row>
    <row r="7" spans="1:78" x14ac:dyDescent="0.2">
      <c r="A7" s="133"/>
      <c r="B7" s="52" t="s">
        <v>128</v>
      </c>
      <c r="C7" s="134" t="s">
        <v>129</v>
      </c>
      <c r="D7" s="135">
        <v>492.03023413275736</v>
      </c>
      <c r="E7" s="135">
        <v>650.84317753834659</v>
      </c>
      <c r="F7" s="135">
        <v>646.89325329587166</v>
      </c>
      <c r="G7" s="135">
        <v>666.67675035938169</v>
      </c>
      <c r="H7" s="135">
        <v>712.97374691211655</v>
      </c>
      <c r="I7" s="135">
        <v>760.78248212779772</v>
      </c>
      <c r="J7" s="135">
        <v>782.23405375500784</v>
      </c>
      <c r="K7" s="135">
        <v>839.11525598118317</v>
      </c>
      <c r="L7" s="135">
        <v>844.64487874705151</v>
      </c>
      <c r="M7" s="135">
        <v>925.14903188407311</v>
      </c>
      <c r="N7" s="135">
        <v>1184.8001785967322</v>
      </c>
      <c r="O7" s="135">
        <v>1261.2717560354547</v>
      </c>
      <c r="P7" s="135">
        <v>1315.9299273244933</v>
      </c>
      <c r="Q7" s="135">
        <v>1555.6452779437036</v>
      </c>
      <c r="R7" s="135">
        <v>1583.8472645580421</v>
      </c>
      <c r="S7" s="135">
        <v>1837.6531627068848</v>
      </c>
      <c r="T7" s="135">
        <v>1914.1827786267186</v>
      </c>
      <c r="U7" s="135">
        <v>2289.0090319359424</v>
      </c>
      <c r="V7" s="135">
        <v>2259.8510311984414</v>
      </c>
      <c r="W7" s="135">
        <v>2307.7565408749583</v>
      </c>
      <c r="X7" s="135">
        <v>2284.7777689472528</v>
      </c>
      <c r="Y7" s="135">
        <v>2252.0500561332633</v>
      </c>
      <c r="Z7" s="135">
        <v>2125.2140922428416</v>
      </c>
      <c r="AA7" s="135">
        <v>2305.5745771949973</v>
      </c>
      <c r="AB7" s="135">
        <v>2384.3381607616657</v>
      </c>
      <c r="AC7" s="135">
        <v>2439.8606602926593</v>
      </c>
      <c r="AD7" s="135">
        <v>2569.2905545242957</v>
      </c>
      <c r="AE7" s="135">
        <v>2616.8054223413474</v>
      </c>
      <c r="AF7" s="135">
        <v>2536.7715858747029</v>
      </c>
      <c r="AG7" s="135">
        <v>2394.0211401964816</v>
      </c>
      <c r="AH7" s="135">
        <v>2333.2827008293821</v>
      </c>
      <c r="AI7" s="135">
        <v>2225.4275074672864</v>
      </c>
      <c r="AJ7" s="135">
        <v>2116.5182364557004</v>
      </c>
      <c r="AK7" s="135">
        <v>2074.3398487431482</v>
      </c>
      <c r="AL7" s="135">
        <v>2028.4830462235898</v>
      </c>
      <c r="AM7" s="135">
        <v>2059.3958844058825</v>
      </c>
      <c r="AN7" s="135">
        <v>1982.9425839492239</v>
      </c>
      <c r="AO7" s="135">
        <v>1912.5324512330949</v>
      </c>
      <c r="AP7" s="135">
        <v>1893.8943769473806</v>
      </c>
      <c r="AQ7" s="135">
        <v>1825.2047159847607</v>
      </c>
      <c r="AR7" s="135">
        <v>1736.1542281131956</v>
      </c>
      <c r="AS7" s="135">
        <v>1616.6754974935911</v>
      </c>
      <c r="AT7" s="135">
        <v>1559.6942953625</v>
      </c>
      <c r="AU7" s="135">
        <v>1676.3125336470841</v>
      </c>
      <c r="AV7" s="135">
        <v>1634.3730932361323</v>
      </c>
      <c r="AW7" s="135">
        <v>1644.3796978035816</v>
      </c>
      <c r="AX7" s="135">
        <v>1597.0892123120441</v>
      </c>
      <c r="AY7" s="135">
        <v>1541.4751541484809</v>
      </c>
      <c r="AZ7" s="135">
        <v>1436.2801979310232</v>
      </c>
      <c r="BA7" s="135">
        <v>1434.200845991171</v>
      </c>
      <c r="BB7" s="135">
        <v>1395.8478805673226</v>
      </c>
      <c r="BC7" s="135">
        <v>1428.6351228532396</v>
      </c>
      <c r="BD7" s="135">
        <v>1377.49464032576</v>
      </c>
      <c r="BE7" s="135">
        <v>1517.3695848043028</v>
      </c>
      <c r="BF7" s="135">
        <v>1466.6503695668553</v>
      </c>
      <c r="BG7" s="135">
        <v>1328.6753887781181</v>
      </c>
      <c r="BH7" s="135">
        <v>1184.9965693300642</v>
      </c>
      <c r="BI7" s="135">
        <v>1094.442955153233</v>
      </c>
      <c r="BJ7" s="135">
        <v>966.56713799503075</v>
      </c>
      <c r="BK7" s="135">
        <v>871.66395594687503</v>
      </c>
      <c r="BL7" s="135">
        <v>778.68569969788791</v>
      </c>
      <c r="BM7" s="135">
        <v>738.97169382070228</v>
      </c>
      <c r="BN7" s="135">
        <v>685.36649475563081</v>
      </c>
      <c r="BO7" s="135">
        <v>654.08932422405496</v>
      </c>
      <c r="BP7" s="135">
        <v>639.24702730916499</v>
      </c>
      <c r="BQ7" s="135">
        <v>617.57774763908651</v>
      </c>
      <c r="BR7" s="135">
        <v>596.66118493341014</v>
      </c>
      <c r="BS7" s="135">
        <v>590.85592514041537</v>
      </c>
      <c r="BT7" s="135">
        <v>566.0580263154701</v>
      </c>
      <c r="BU7" s="135">
        <v>547.21087255438874</v>
      </c>
      <c r="BV7" s="135">
        <v>483.50394438587995</v>
      </c>
      <c r="BW7" s="135">
        <v>449.2099613125676</v>
      </c>
      <c r="BX7" s="135">
        <v>408.48025938584203</v>
      </c>
      <c r="BY7" s="135">
        <v>371.35119801968762</v>
      </c>
      <c r="BZ7" s="136">
        <v>338.895084545408</v>
      </c>
    </row>
    <row r="8" spans="1:78" x14ac:dyDescent="0.2">
      <c r="A8" s="133"/>
      <c r="B8" s="52" t="s">
        <v>130</v>
      </c>
      <c r="C8" s="134" t="s">
        <v>126</v>
      </c>
      <c r="D8" s="135">
        <v>0</v>
      </c>
      <c r="E8" s="135">
        <v>0</v>
      </c>
      <c r="F8" s="135">
        <v>0</v>
      </c>
      <c r="G8" s="135">
        <v>0</v>
      </c>
      <c r="H8" s="135">
        <v>0</v>
      </c>
      <c r="I8" s="135">
        <v>0</v>
      </c>
      <c r="J8" s="135">
        <v>0</v>
      </c>
      <c r="K8" s="135">
        <v>0</v>
      </c>
      <c r="L8" s="135">
        <v>0</v>
      </c>
      <c r="M8" s="135">
        <v>0</v>
      </c>
      <c r="N8" s="135">
        <v>0</v>
      </c>
      <c r="O8" s="135">
        <v>0</v>
      </c>
      <c r="P8" s="135">
        <v>0</v>
      </c>
      <c r="Q8" s="135">
        <v>0</v>
      </c>
      <c r="R8" s="135">
        <v>0</v>
      </c>
      <c r="S8" s="135">
        <v>0</v>
      </c>
      <c r="T8" s="135">
        <v>0</v>
      </c>
      <c r="U8" s="135">
        <v>0</v>
      </c>
      <c r="V8" s="135">
        <v>0</v>
      </c>
      <c r="W8" s="135">
        <v>0</v>
      </c>
      <c r="X8" s="135">
        <v>0</v>
      </c>
      <c r="Y8" s="135">
        <v>0</v>
      </c>
      <c r="Z8" s="135">
        <v>0</v>
      </c>
      <c r="AA8" s="135">
        <v>0</v>
      </c>
      <c r="AB8" s="135">
        <v>0</v>
      </c>
      <c r="AC8" s="135">
        <v>0</v>
      </c>
      <c r="AD8" s="135">
        <v>0</v>
      </c>
      <c r="AE8" s="135">
        <v>0</v>
      </c>
      <c r="AF8" s="135">
        <v>11.105682057976809</v>
      </c>
      <c r="AG8" s="135">
        <v>14.898414820965229</v>
      </c>
      <c r="AH8" s="135">
        <v>18.481447135282234</v>
      </c>
      <c r="AI8" s="135">
        <v>15.811207868328857</v>
      </c>
      <c r="AJ8" s="135">
        <v>16.587133514543112</v>
      </c>
      <c r="AK8" s="135">
        <v>18.011633997769739</v>
      </c>
      <c r="AL8" s="135">
        <v>22.383261199708578</v>
      </c>
      <c r="AM8" s="135">
        <v>26.710711859998479</v>
      </c>
      <c r="AN8" s="135">
        <v>27.786456590371291</v>
      </c>
      <c r="AO8" s="135">
        <v>31.078652332537793</v>
      </c>
      <c r="AP8" s="135">
        <v>238.74547297276072</v>
      </c>
      <c r="AQ8" s="135">
        <v>399.56161576987574</v>
      </c>
      <c r="AR8" s="135">
        <v>354.14389921348607</v>
      </c>
      <c r="AS8" s="135">
        <v>348.31903085609594</v>
      </c>
      <c r="AT8" s="135">
        <v>364.7995440914375</v>
      </c>
      <c r="AU8" s="135">
        <v>472.15298428460903</v>
      </c>
      <c r="AV8" s="135">
        <v>558.75656037144245</v>
      </c>
      <c r="AW8" s="135">
        <v>698.4660879853194</v>
      </c>
      <c r="AX8" s="135">
        <v>822.48844266389403</v>
      </c>
      <c r="AY8" s="135">
        <v>936.28859773960141</v>
      </c>
      <c r="AZ8" s="135">
        <v>1077.8984714627734</v>
      </c>
      <c r="BA8" s="135">
        <v>1083.7906116677655</v>
      </c>
      <c r="BB8" s="135">
        <v>1120.7569514301199</v>
      </c>
      <c r="BC8" s="135">
        <v>1190.2245323448058</v>
      </c>
      <c r="BD8" s="135">
        <v>1211.4449516696022</v>
      </c>
      <c r="BE8" s="135">
        <v>1286.1473240645096</v>
      </c>
      <c r="BF8" s="135">
        <v>1339.4543095491927</v>
      </c>
      <c r="BG8" s="135">
        <v>1390.6970517704617</v>
      </c>
      <c r="BH8" s="135">
        <v>1407.4485969400926</v>
      </c>
      <c r="BI8" s="135">
        <v>1438.0894479387321</v>
      </c>
      <c r="BJ8" s="135">
        <v>1433.398757416624</v>
      </c>
      <c r="BK8" s="135">
        <v>1515.4470584430278</v>
      </c>
      <c r="BL8" s="135">
        <v>1572.9463765520295</v>
      </c>
      <c r="BM8" s="135">
        <v>1700.4594353215205</v>
      </c>
      <c r="BN8" s="135">
        <v>1756.1698486480884</v>
      </c>
      <c r="BO8" s="135">
        <v>1908.4208933388695</v>
      </c>
      <c r="BP8" s="135">
        <v>2079.1369589934748</v>
      </c>
      <c r="BQ8" s="135">
        <v>2215.0437071820938</v>
      </c>
      <c r="BR8" s="135">
        <v>2424.8585892468509</v>
      </c>
      <c r="BS8" s="135">
        <v>2643.5868317272038</v>
      </c>
      <c r="BT8" s="135">
        <v>2708.7031016457981</v>
      </c>
      <c r="BU8" s="135">
        <v>2892.161640838689</v>
      </c>
      <c r="BV8" s="135">
        <v>3118.3398682712282</v>
      </c>
      <c r="BW8" s="135">
        <v>3270.2895931310245</v>
      </c>
      <c r="BX8" s="135">
        <v>3377.7943220385469</v>
      </c>
      <c r="BY8" s="135">
        <v>3483.8331694340809</v>
      </c>
      <c r="BZ8" s="136">
        <v>3604.9360940900588</v>
      </c>
    </row>
    <row r="9" spans="1:78" x14ac:dyDescent="0.2">
      <c r="A9" s="133"/>
      <c r="B9" s="52" t="s">
        <v>131</v>
      </c>
      <c r="C9" s="134" t="s">
        <v>126</v>
      </c>
      <c r="D9" s="135">
        <v>1877.236370990584</v>
      </c>
      <c r="E9" s="135">
        <v>1860.8614794406244</v>
      </c>
      <c r="F9" s="135">
        <v>1845.2853630882237</v>
      </c>
      <c r="G9" s="135">
        <v>1752.8042894865409</v>
      </c>
      <c r="H9" s="135">
        <v>2220.4039546691629</v>
      </c>
      <c r="I9" s="135">
        <v>2581.6717016467892</v>
      </c>
      <c r="J9" s="135">
        <v>2566.7054888836196</v>
      </c>
      <c r="K9" s="135">
        <v>2505.593453434009</v>
      </c>
      <c r="L9" s="135">
        <v>2516.2457382569228</v>
      </c>
      <c r="M9" s="135">
        <v>2581.123554708533</v>
      </c>
      <c r="N9" s="135">
        <v>2594.19726061441</v>
      </c>
      <c r="O9" s="135">
        <v>2612.7808409579989</v>
      </c>
      <c r="P9" s="135">
        <v>2631.8598546489866</v>
      </c>
      <c r="Q9" s="135">
        <v>2605.7058405557036</v>
      </c>
      <c r="R9" s="135">
        <v>2551.125415413132</v>
      </c>
      <c r="S9" s="135">
        <v>2594.9890115800254</v>
      </c>
      <c r="T9" s="135">
        <v>2536.2921816804019</v>
      </c>
      <c r="U9" s="135">
        <v>2462.3678042075617</v>
      </c>
      <c r="V9" s="135">
        <v>2391.2749918780669</v>
      </c>
      <c r="W9" s="135">
        <v>2497.9905260011369</v>
      </c>
      <c r="X9" s="135">
        <v>4407.8407477547325</v>
      </c>
      <c r="Y9" s="135">
        <v>4715.4035743234754</v>
      </c>
      <c r="Z9" s="135">
        <v>4288.3784361328762</v>
      </c>
      <c r="AA9" s="135">
        <v>4042.9897050097989</v>
      </c>
      <c r="AB9" s="135">
        <v>3674.0483477191124</v>
      </c>
      <c r="AC9" s="135">
        <v>3427.7552623376869</v>
      </c>
      <c r="AD9" s="135">
        <v>2851.9125155219681</v>
      </c>
      <c r="AE9" s="135">
        <v>3540.3446388267039</v>
      </c>
      <c r="AF9" s="135">
        <v>3077.4429492235736</v>
      </c>
      <c r="AG9" s="135">
        <v>4456.6809852370125</v>
      </c>
      <c r="AH9" s="135">
        <v>8205.7625280653119</v>
      </c>
      <c r="AI9" s="135">
        <v>11016.459082258132</v>
      </c>
      <c r="AJ9" s="135">
        <v>9766.5042133629831</v>
      </c>
      <c r="AK9" s="135">
        <v>10122.538306746592</v>
      </c>
      <c r="AL9" s="135">
        <v>10240.341998866674</v>
      </c>
      <c r="AM9" s="135">
        <v>10652.231889767394</v>
      </c>
      <c r="AN9" s="135">
        <v>10801.353489129786</v>
      </c>
      <c r="AO9" s="135">
        <v>10681.493740136835</v>
      </c>
      <c r="AP9" s="135">
        <v>10360.176149289126</v>
      </c>
      <c r="AQ9" s="135">
        <v>9998.6813028032939</v>
      </c>
      <c r="AR9" s="135">
        <v>9219.2958097813516</v>
      </c>
      <c r="AS9" s="135">
        <v>8606.5957981833199</v>
      </c>
      <c r="AT9" s="135">
        <v>8050.7253986505184</v>
      </c>
      <c r="AU9" s="135">
        <v>8607.0124961451183</v>
      </c>
      <c r="AV9" s="135">
        <v>9633.3849956084869</v>
      </c>
      <c r="AW9" s="135">
        <v>10010.792282974904</v>
      </c>
      <c r="AX9" s="135">
        <v>10007.114096230296</v>
      </c>
      <c r="AY9" s="135">
        <v>10073.766147438122</v>
      </c>
      <c r="AZ9" s="135">
        <v>10160.351752314327</v>
      </c>
      <c r="BA9" s="135">
        <v>10299.144169900679</v>
      </c>
      <c r="BB9" s="135">
        <v>10450.098932577088</v>
      </c>
      <c r="BC9" s="135">
        <v>11813.910664053394</v>
      </c>
      <c r="BD9" s="135">
        <v>12099.687401896568</v>
      </c>
      <c r="BE9" s="135">
        <v>12140.131277537224</v>
      </c>
      <c r="BF9" s="135">
        <v>12064.697791767127</v>
      </c>
      <c r="BG9" s="135"/>
      <c r="BH9" s="135"/>
      <c r="BI9" s="135"/>
      <c r="BJ9" s="135"/>
      <c r="BK9" s="135"/>
      <c r="BL9" s="135"/>
      <c r="BM9" s="135"/>
      <c r="BN9" s="135"/>
      <c r="BO9" s="135"/>
      <c r="BP9" s="135"/>
      <c r="BQ9" s="135"/>
      <c r="BR9" s="135"/>
      <c r="BS9" s="135"/>
      <c r="BT9" s="135"/>
      <c r="BU9" s="135"/>
      <c r="BV9" s="135"/>
      <c r="BW9" s="135"/>
      <c r="BX9" s="135"/>
      <c r="BY9" s="135"/>
      <c r="BZ9" s="136"/>
    </row>
    <row r="10" spans="1:78" ht="26.65" customHeight="1" x14ac:dyDescent="0.2">
      <c r="A10" s="133"/>
      <c r="B10" s="52" t="s">
        <v>132</v>
      </c>
      <c r="C10" s="139"/>
      <c r="D10" s="135">
        <f t="shared" ref="D10:BO10" si="0">SUM(D11:D12)</f>
        <v>0</v>
      </c>
      <c r="E10" s="135">
        <f t="shared" si="0"/>
        <v>0</v>
      </c>
      <c r="F10" s="135">
        <f t="shared" si="0"/>
        <v>0</v>
      </c>
      <c r="G10" s="135">
        <f t="shared" si="0"/>
        <v>0</v>
      </c>
      <c r="H10" s="135">
        <f t="shared" si="0"/>
        <v>0</v>
      </c>
      <c r="I10" s="135">
        <f t="shared" si="0"/>
        <v>0</v>
      </c>
      <c r="J10" s="135">
        <f t="shared" si="0"/>
        <v>0</v>
      </c>
      <c r="K10" s="135">
        <f t="shared" si="0"/>
        <v>0</v>
      </c>
      <c r="L10" s="135">
        <f t="shared" si="0"/>
        <v>0</v>
      </c>
      <c r="M10" s="135">
        <f t="shared" si="0"/>
        <v>0</v>
      </c>
      <c r="N10" s="135">
        <f t="shared" si="0"/>
        <v>0</v>
      </c>
      <c r="O10" s="135">
        <f t="shared" si="0"/>
        <v>0</v>
      </c>
      <c r="P10" s="135">
        <f t="shared" si="0"/>
        <v>0</v>
      </c>
      <c r="Q10" s="135">
        <f t="shared" si="0"/>
        <v>0</v>
      </c>
      <c r="R10" s="135">
        <f t="shared" si="0"/>
        <v>0</v>
      </c>
      <c r="S10" s="135">
        <f t="shared" si="0"/>
        <v>0</v>
      </c>
      <c r="T10" s="135">
        <f t="shared" si="0"/>
        <v>0</v>
      </c>
      <c r="U10" s="135">
        <f t="shared" si="0"/>
        <v>0</v>
      </c>
      <c r="V10" s="135">
        <f t="shared" si="0"/>
        <v>0</v>
      </c>
      <c r="W10" s="135">
        <f t="shared" si="0"/>
        <v>0</v>
      </c>
      <c r="X10" s="135">
        <f t="shared" si="0"/>
        <v>0</v>
      </c>
      <c r="Y10" s="135">
        <f t="shared" si="0"/>
        <v>0</v>
      </c>
      <c r="Z10" s="135">
        <f t="shared" si="0"/>
        <v>0</v>
      </c>
      <c r="AA10" s="135">
        <f t="shared" si="0"/>
        <v>0</v>
      </c>
      <c r="AB10" s="135">
        <f t="shared" si="0"/>
        <v>872.451008824155</v>
      </c>
      <c r="AC10" s="135">
        <f t="shared" si="0"/>
        <v>794.69747220960903</v>
      </c>
      <c r="AD10" s="135">
        <f t="shared" si="0"/>
        <v>761.67032890575081</v>
      </c>
      <c r="AE10" s="135">
        <f t="shared" si="0"/>
        <v>0.66585379703342173</v>
      </c>
      <c r="AF10" s="135">
        <f t="shared" si="0"/>
        <v>0</v>
      </c>
      <c r="AG10" s="135">
        <f t="shared" si="0"/>
        <v>503.4636732602043</v>
      </c>
      <c r="AH10" s="135">
        <f t="shared" si="0"/>
        <v>466.65654016587638</v>
      </c>
      <c r="AI10" s="135">
        <f t="shared" si="0"/>
        <v>399.23299867530363</v>
      </c>
      <c r="AJ10" s="135">
        <f t="shared" si="0"/>
        <v>341.69495039958809</v>
      </c>
      <c r="AK10" s="135">
        <f t="shared" si="0"/>
        <v>321.20747296022699</v>
      </c>
      <c r="AL10" s="135">
        <f t="shared" si="0"/>
        <v>302.17402619606582</v>
      </c>
      <c r="AM10" s="135">
        <f t="shared" si="0"/>
        <v>291.14675927398338</v>
      </c>
      <c r="AN10" s="135">
        <f t="shared" si="0"/>
        <v>280.39060741192844</v>
      </c>
      <c r="AO10" s="135">
        <f t="shared" si="0"/>
        <v>267.7545431726333</v>
      </c>
      <c r="AP10" s="135">
        <f t="shared" si="0"/>
        <v>263.99739799872577</v>
      </c>
      <c r="AQ10" s="135">
        <f t="shared" si="0"/>
        <v>251.99242804460914</v>
      </c>
      <c r="AR10" s="135">
        <f t="shared" si="0"/>
        <v>240.17204499359738</v>
      </c>
      <c r="AS10" s="135">
        <f t="shared" si="0"/>
        <v>229.07469503898088</v>
      </c>
      <c r="AT10" s="135">
        <f t="shared" si="0"/>
        <v>213.4222887988075</v>
      </c>
      <c r="AU10" s="135">
        <f t="shared" si="0"/>
        <v>207.33813716500634</v>
      </c>
      <c r="AV10" s="135">
        <f t="shared" si="0"/>
        <v>206.74495991200789</v>
      </c>
      <c r="AW10" s="135">
        <f t="shared" si="0"/>
        <v>215.05007951756264</v>
      </c>
      <c r="AX10" s="135">
        <f t="shared" si="0"/>
        <v>212.38161104548013</v>
      </c>
      <c r="AY10" s="135">
        <f t="shared" si="0"/>
        <v>210.71839553145293</v>
      </c>
      <c r="AZ10" s="135">
        <f t="shared" si="0"/>
        <v>210.85591750911109</v>
      </c>
      <c r="BA10" s="135">
        <f t="shared" si="0"/>
        <v>202.01992884510102</v>
      </c>
      <c r="BB10" s="135">
        <f t="shared" si="0"/>
        <v>201.24352457367789</v>
      </c>
      <c r="BC10" s="135">
        <f t="shared" si="0"/>
        <v>191.54769593355377</v>
      </c>
      <c r="BD10" s="135">
        <f t="shared" si="0"/>
        <v>188.88800066723894</v>
      </c>
      <c r="BE10" s="135">
        <f t="shared" si="0"/>
        <v>188.40413072340817</v>
      </c>
      <c r="BF10" s="135">
        <f t="shared" si="0"/>
        <v>185.05657793110774</v>
      </c>
      <c r="BG10" s="135">
        <f t="shared" si="0"/>
        <v>185.91565783064675</v>
      </c>
      <c r="BH10" s="135">
        <f t="shared" si="0"/>
        <v>182.63402254094936</v>
      </c>
      <c r="BI10" s="135">
        <f t="shared" si="0"/>
        <v>178.94366548668265</v>
      </c>
      <c r="BJ10" s="135">
        <f t="shared" si="0"/>
        <v>176.03044777936611</v>
      </c>
      <c r="BK10" s="135">
        <f t="shared" si="0"/>
        <v>174.42244285232877</v>
      </c>
      <c r="BL10" s="135">
        <f t="shared" si="0"/>
        <v>1205.1364819638802</v>
      </c>
      <c r="BM10" s="135">
        <f t="shared" si="0"/>
        <v>174.83104520421483</v>
      </c>
      <c r="BN10" s="135">
        <f t="shared" si="0"/>
        <v>172.77053782826164</v>
      </c>
      <c r="BO10" s="135">
        <f t="shared" si="0"/>
        <v>171.21829443884326</v>
      </c>
      <c r="BP10" s="135">
        <f t="shared" ref="BP10:BV10" si="1">SUM(BP11:BP12)</f>
        <v>168.14583294825616</v>
      </c>
      <c r="BQ10" s="135">
        <f t="shared" si="1"/>
        <v>164.0669136037242</v>
      </c>
      <c r="BR10" s="135">
        <f t="shared" si="1"/>
        <v>165.07991932105608</v>
      </c>
      <c r="BS10" s="135">
        <f t="shared" si="1"/>
        <v>169.51588870952915</v>
      </c>
      <c r="BT10" s="135">
        <f t="shared" si="1"/>
        <v>162.01227531888702</v>
      </c>
      <c r="BU10" s="135">
        <f t="shared" si="1"/>
        <v>157.43239143602469</v>
      </c>
      <c r="BV10" s="135">
        <f t="shared" si="1"/>
        <v>154.23072439237021</v>
      </c>
      <c r="BW10" s="135">
        <f>SUM(BW11:BW12)</f>
        <v>152.1909083547157</v>
      </c>
      <c r="BX10" s="135">
        <f>SUM(BX11:BX12)</f>
        <v>149.38582199297554</v>
      </c>
      <c r="BY10" s="135">
        <f>SUM(BY11:BY12)</f>
        <v>147.09255800274775</v>
      </c>
      <c r="BZ10" s="136">
        <f>SUM(BZ11:BZ12)</f>
        <v>144.9265231291057</v>
      </c>
    </row>
    <row r="11" spans="1:78" x14ac:dyDescent="0.2">
      <c r="A11" s="133"/>
      <c r="B11" s="62" t="s">
        <v>133</v>
      </c>
      <c r="C11" s="134" t="s">
        <v>129</v>
      </c>
      <c r="D11" s="135">
        <v>0</v>
      </c>
      <c r="E11" s="135">
        <v>0</v>
      </c>
      <c r="F11" s="135">
        <v>0</v>
      </c>
      <c r="G11" s="135">
        <v>0</v>
      </c>
      <c r="H11" s="135">
        <v>0</v>
      </c>
      <c r="I11" s="135">
        <v>0</v>
      </c>
      <c r="J11" s="135">
        <v>0</v>
      </c>
      <c r="K11" s="135">
        <v>0</v>
      </c>
      <c r="L11" s="135">
        <v>0</v>
      </c>
      <c r="M11" s="135">
        <v>0</v>
      </c>
      <c r="N11" s="135">
        <v>0</v>
      </c>
      <c r="O11" s="135">
        <v>0</v>
      </c>
      <c r="P11" s="135">
        <v>0</v>
      </c>
      <c r="Q11" s="135">
        <v>0</v>
      </c>
      <c r="R11" s="135">
        <v>0</v>
      </c>
      <c r="S11" s="135">
        <v>0</v>
      </c>
      <c r="T11" s="135">
        <v>0</v>
      </c>
      <c r="U11" s="135">
        <v>0</v>
      </c>
      <c r="V11" s="135">
        <v>0</v>
      </c>
      <c r="W11" s="135">
        <v>0</v>
      </c>
      <c r="X11" s="135">
        <v>0</v>
      </c>
      <c r="Y11" s="135">
        <v>0</v>
      </c>
      <c r="Z11" s="135">
        <v>0</v>
      </c>
      <c r="AA11" s="135">
        <v>0</v>
      </c>
      <c r="AB11" s="135">
        <v>0</v>
      </c>
      <c r="AC11" s="135">
        <v>768.80507336568689</v>
      </c>
      <c r="AD11" s="135">
        <v>733.49101314645213</v>
      </c>
      <c r="AE11" s="135">
        <v>0.66585379703342173</v>
      </c>
      <c r="AF11" s="135">
        <v>0</v>
      </c>
      <c r="AG11" s="135">
        <v>0</v>
      </c>
      <c r="AH11" s="135">
        <v>443.5547312467736</v>
      </c>
      <c r="AI11" s="135">
        <v>379.46898883989257</v>
      </c>
      <c r="AJ11" s="135">
        <v>325.107816885045</v>
      </c>
      <c r="AK11" s="135">
        <v>303.19583896245723</v>
      </c>
      <c r="AL11" s="135">
        <v>285.38658029628436</v>
      </c>
      <c r="AM11" s="135">
        <v>275.12033215798431</v>
      </c>
      <c r="AN11" s="135">
        <v>265.23435836263502</v>
      </c>
      <c r="AO11" s="135">
        <v>251.01988422434371</v>
      </c>
      <c r="AP11" s="135">
        <v>245.63236161620574</v>
      </c>
      <c r="AQ11" s="135">
        <v>232.7040865181643</v>
      </c>
      <c r="AR11" s="135">
        <v>222.59330066238789</v>
      </c>
      <c r="AS11" s="135">
        <v>212.44516999151969</v>
      </c>
      <c r="AT11" s="135">
        <v>197.04120745394587</v>
      </c>
      <c r="AU11" s="135">
        <v>189.63283567138822</v>
      </c>
      <c r="AV11" s="135">
        <v>186.26998689347641</v>
      </c>
      <c r="AW11" s="135">
        <v>193.0391085818668</v>
      </c>
      <c r="AX11" s="135">
        <v>192.6899073621689</v>
      </c>
      <c r="AY11" s="135">
        <v>188.33300684977073</v>
      </c>
      <c r="AZ11" s="135">
        <v>188.25725930398406</v>
      </c>
      <c r="BA11" s="135">
        <v>179.09911311464268</v>
      </c>
      <c r="BB11" s="135">
        <v>178.22879349731485</v>
      </c>
      <c r="BC11" s="135">
        <v>168.55267343581218</v>
      </c>
      <c r="BD11" s="135">
        <v>166.22155236844657</v>
      </c>
      <c r="BE11" s="135">
        <v>165.83190960218749</v>
      </c>
      <c r="BF11" s="135">
        <v>161.87426475617457</v>
      </c>
      <c r="BG11" s="135">
        <v>161.45070941698162</v>
      </c>
      <c r="BH11" s="135">
        <v>157.96606983916249</v>
      </c>
      <c r="BI11" s="135">
        <v>155.02113530970166</v>
      </c>
      <c r="BJ11" s="135">
        <v>152.72665737701902</v>
      </c>
      <c r="BK11" s="135">
        <v>150.70379382801008</v>
      </c>
      <c r="BL11" s="135">
        <v>949.55670173659007</v>
      </c>
      <c r="BM11" s="135">
        <v>137.90270653410968</v>
      </c>
      <c r="BN11" s="135">
        <v>136.72007396860457</v>
      </c>
      <c r="BO11" s="135">
        <v>135.84066011809571</v>
      </c>
      <c r="BP11" s="135">
        <v>133.19265237389084</v>
      </c>
      <c r="BQ11" s="135">
        <v>129.96368701666685</v>
      </c>
      <c r="BR11" s="135">
        <v>130.26957033333275</v>
      </c>
      <c r="BS11" s="135">
        <v>132.48821422743364</v>
      </c>
      <c r="BT11" s="135">
        <v>128.39833146105826</v>
      </c>
      <c r="BU11" s="135">
        <v>124.45965684614835</v>
      </c>
      <c r="BV11" s="135">
        <v>121.75385579773227</v>
      </c>
      <c r="BW11" s="135">
        <v>119.85571440332414</v>
      </c>
      <c r="BX11" s="135">
        <v>117.07544764436744</v>
      </c>
      <c r="BY11" s="135">
        <v>114.79768947860677</v>
      </c>
      <c r="BZ11" s="136">
        <v>112.63278862270346</v>
      </c>
    </row>
    <row r="12" spans="1:78" x14ac:dyDescent="0.2">
      <c r="A12" s="133"/>
      <c r="B12" s="62" t="s">
        <v>134</v>
      </c>
      <c r="C12" s="134" t="s">
        <v>126</v>
      </c>
      <c r="D12" s="135">
        <v>0</v>
      </c>
      <c r="E12" s="135">
        <v>0</v>
      </c>
      <c r="F12" s="135">
        <v>0</v>
      </c>
      <c r="G12" s="135">
        <v>0</v>
      </c>
      <c r="H12" s="135">
        <v>0</v>
      </c>
      <c r="I12" s="135">
        <v>0</v>
      </c>
      <c r="J12" s="135">
        <v>0</v>
      </c>
      <c r="K12" s="135">
        <v>0</v>
      </c>
      <c r="L12" s="135">
        <v>0</v>
      </c>
      <c r="M12" s="135">
        <v>0</v>
      </c>
      <c r="N12" s="135">
        <v>0</v>
      </c>
      <c r="O12" s="135">
        <v>0</v>
      </c>
      <c r="P12" s="135">
        <v>0</v>
      </c>
      <c r="Q12" s="135">
        <v>0</v>
      </c>
      <c r="R12" s="135">
        <v>0</v>
      </c>
      <c r="S12" s="135">
        <v>0</v>
      </c>
      <c r="T12" s="135">
        <v>0</v>
      </c>
      <c r="U12" s="135">
        <v>0</v>
      </c>
      <c r="V12" s="135">
        <v>0</v>
      </c>
      <c r="W12" s="135">
        <v>0</v>
      </c>
      <c r="X12" s="135">
        <v>0</v>
      </c>
      <c r="Y12" s="135">
        <v>0</v>
      </c>
      <c r="Z12" s="135">
        <v>0</v>
      </c>
      <c r="AA12" s="135">
        <v>0</v>
      </c>
      <c r="AB12" s="135">
        <v>872.451008824155</v>
      </c>
      <c r="AC12" s="135">
        <v>25.892398843922098</v>
      </c>
      <c r="AD12" s="135">
        <v>28.179315759298724</v>
      </c>
      <c r="AE12" s="135">
        <v>0</v>
      </c>
      <c r="AF12" s="135">
        <v>0</v>
      </c>
      <c r="AG12" s="135">
        <v>503.4636732602043</v>
      </c>
      <c r="AH12" s="135">
        <v>23.10180891910279</v>
      </c>
      <c r="AI12" s="135">
        <v>19.764009835411073</v>
      </c>
      <c r="AJ12" s="135">
        <v>16.587133514543112</v>
      </c>
      <c r="AK12" s="135">
        <v>18.011633997769739</v>
      </c>
      <c r="AL12" s="135">
        <v>16.787445899781432</v>
      </c>
      <c r="AM12" s="135">
        <v>16.026427115999088</v>
      </c>
      <c r="AN12" s="135">
        <v>15.156249049293431</v>
      </c>
      <c r="AO12" s="135">
        <v>16.734658948289582</v>
      </c>
      <c r="AP12" s="135">
        <v>18.365036382520053</v>
      </c>
      <c r="AQ12" s="135">
        <v>19.288341526444853</v>
      </c>
      <c r="AR12" s="135">
        <v>17.578744331209496</v>
      </c>
      <c r="AS12" s="135">
        <v>16.62952504746119</v>
      </c>
      <c r="AT12" s="135">
        <v>16.381081344861634</v>
      </c>
      <c r="AU12" s="135">
        <v>17.705301493618119</v>
      </c>
      <c r="AV12" s="135">
        <v>20.474973018531468</v>
      </c>
      <c r="AW12" s="135">
        <v>22.010970935695827</v>
      </c>
      <c r="AX12" s="135">
        <v>19.691703683311221</v>
      </c>
      <c r="AY12" s="135">
        <v>22.385388681682215</v>
      </c>
      <c r="AZ12" s="135">
        <v>22.598658205127045</v>
      </c>
      <c r="BA12" s="135">
        <v>22.920815730458354</v>
      </c>
      <c r="BB12" s="135">
        <v>23.014731076363041</v>
      </c>
      <c r="BC12" s="135">
        <v>22.995022497741601</v>
      </c>
      <c r="BD12" s="135">
        <v>22.666448298792389</v>
      </c>
      <c r="BE12" s="135">
        <v>22.572221121220668</v>
      </c>
      <c r="BF12" s="135">
        <v>23.182313174933164</v>
      </c>
      <c r="BG12" s="135">
        <v>24.464948413665116</v>
      </c>
      <c r="BH12" s="135">
        <v>24.667952701786866</v>
      </c>
      <c r="BI12" s="135">
        <v>23.922530176980985</v>
      </c>
      <c r="BJ12" s="135">
        <v>23.303790402347094</v>
      </c>
      <c r="BK12" s="135">
        <v>23.718649024318683</v>
      </c>
      <c r="BL12" s="135">
        <v>255.57978022729026</v>
      </c>
      <c r="BM12" s="135">
        <v>36.928338670105163</v>
      </c>
      <c r="BN12" s="135">
        <v>36.050463859657086</v>
      </c>
      <c r="BO12" s="135">
        <v>35.377634320747539</v>
      </c>
      <c r="BP12" s="135">
        <v>34.953180574365334</v>
      </c>
      <c r="BQ12" s="135">
        <v>34.10322658705735</v>
      </c>
      <c r="BR12" s="135">
        <v>34.810348987723316</v>
      </c>
      <c r="BS12" s="135">
        <v>37.027674482095513</v>
      </c>
      <c r="BT12" s="135">
        <v>33.613943857828772</v>
      </c>
      <c r="BU12" s="135">
        <v>32.972734589876339</v>
      </c>
      <c r="BV12" s="135">
        <v>32.476868594637942</v>
      </c>
      <c r="BW12" s="135">
        <v>32.335193951391553</v>
      </c>
      <c r="BX12" s="135">
        <v>32.310374348608079</v>
      </c>
      <c r="BY12" s="135">
        <v>32.294868524140988</v>
      </c>
      <c r="BZ12" s="136">
        <v>32.293734506402259</v>
      </c>
    </row>
    <row r="13" spans="1:78" x14ac:dyDescent="0.2">
      <c r="A13" s="133"/>
      <c r="B13" s="140" t="s">
        <v>135</v>
      </c>
      <c r="C13" s="134" t="s">
        <v>136</v>
      </c>
      <c r="D13" s="135">
        <v>0</v>
      </c>
      <c r="E13" s="135">
        <v>0</v>
      </c>
      <c r="F13" s="135">
        <v>0</v>
      </c>
      <c r="G13" s="135">
        <v>0</v>
      </c>
      <c r="H13" s="135">
        <v>0</v>
      </c>
      <c r="I13" s="135">
        <v>0</v>
      </c>
      <c r="J13" s="135">
        <v>0</v>
      </c>
      <c r="K13" s="135">
        <v>0</v>
      </c>
      <c r="L13" s="135">
        <v>0</v>
      </c>
      <c r="M13" s="135">
        <v>0</v>
      </c>
      <c r="N13" s="135">
        <v>0</v>
      </c>
      <c r="O13" s="135">
        <v>0</v>
      </c>
      <c r="P13" s="135">
        <v>0</v>
      </c>
      <c r="Q13" s="135">
        <v>0</v>
      </c>
      <c r="R13" s="135">
        <v>0</v>
      </c>
      <c r="S13" s="135">
        <v>0</v>
      </c>
      <c r="T13" s="135">
        <v>0</v>
      </c>
      <c r="U13" s="135">
        <v>0</v>
      </c>
      <c r="V13" s="135">
        <v>0</v>
      </c>
      <c r="W13" s="135">
        <v>0</v>
      </c>
      <c r="X13" s="135">
        <v>0</v>
      </c>
      <c r="Y13" s="135">
        <v>0</v>
      </c>
      <c r="Z13" s="135">
        <v>0</v>
      </c>
      <c r="AA13" s="135">
        <v>0</v>
      </c>
      <c r="AB13" s="135">
        <v>0</v>
      </c>
      <c r="AC13" s="135">
        <v>0</v>
      </c>
      <c r="AD13" s="135">
        <v>0</v>
      </c>
      <c r="AE13" s="135">
        <v>0</v>
      </c>
      <c r="AF13" s="135">
        <v>0</v>
      </c>
      <c r="AG13" s="135">
        <v>0</v>
      </c>
      <c r="AH13" s="135">
        <v>0</v>
      </c>
      <c r="AI13" s="135">
        <v>0</v>
      </c>
      <c r="AJ13" s="135">
        <v>0</v>
      </c>
      <c r="AK13" s="135">
        <v>0</v>
      </c>
      <c r="AL13" s="135">
        <v>0</v>
      </c>
      <c r="AM13" s="135">
        <v>0</v>
      </c>
      <c r="AN13" s="135">
        <v>0</v>
      </c>
      <c r="AO13" s="135">
        <v>0</v>
      </c>
      <c r="AP13" s="135">
        <v>0</v>
      </c>
      <c r="AQ13" s="135">
        <v>0</v>
      </c>
      <c r="AR13" s="135">
        <v>5.1257723363540694E-3</v>
      </c>
      <c r="AS13" s="135">
        <v>0.7710261173510975</v>
      </c>
      <c r="AT13" s="135">
        <v>15.081607918403817</v>
      </c>
      <c r="AU13" s="135">
        <v>38.570486755771235</v>
      </c>
      <c r="AV13" s="135">
        <v>24.771270605206645</v>
      </c>
      <c r="AW13" s="135">
        <v>19.266121747823696</v>
      </c>
      <c r="AX13" s="135">
        <v>0</v>
      </c>
      <c r="AY13" s="135">
        <v>90.938366581459846</v>
      </c>
      <c r="AZ13" s="135">
        <v>60.060116812796991</v>
      </c>
      <c r="BA13" s="135">
        <v>0.85144836881449093</v>
      </c>
      <c r="BB13" s="135">
        <v>0</v>
      </c>
      <c r="BC13" s="135">
        <v>1.3862905084540615</v>
      </c>
      <c r="BD13" s="135">
        <v>41.244496417442591</v>
      </c>
      <c r="BE13" s="135">
        <v>22.084971438851017</v>
      </c>
      <c r="BF13" s="135">
        <v>19.080764747834507</v>
      </c>
      <c r="BG13" s="135">
        <v>8.3428430579832309</v>
      </c>
      <c r="BH13" s="135">
        <v>2.2947231378497204</v>
      </c>
      <c r="BI13" s="135">
        <v>11.030280159130273</v>
      </c>
      <c r="BJ13" s="135">
        <v>4.1693981880745365</v>
      </c>
      <c r="BK13" s="135">
        <v>4.7243556462480267</v>
      </c>
      <c r="BL13" s="135">
        <v>243.60997842180888</v>
      </c>
      <c r="BM13" s="135">
        <v>339.27446500500974</v>
      </c>
      <c r="BN13" s="135">
        <v>486.3955318288464</v>
      </c>
      <c r="BO13" s="135">
        <v>141.76240867877846</v>
      </c>
      <c r="BP13" s="135">
        <v>152.90944786887951</v>
      </c>
      <c r="BQ13" s="135">
        <v>8.9173817733518579</v>
      </c>
      <c r="BR13" s="135">
        <v>11.538722749812706</v>
      </c>
      <c r="BS13" s="135">
        <v>4.0773719761938745</v>
      </c>
      <c r="BT13" s="135">
        <v>3.3481754820210936</v>
      </c>
      <c r="BU13" s="135">
        <v>136.64184668724164</v>
      </c>
      <c r="BV13" s="135">
        <v>134.33801584216619</v>
      </c>
      <c r="BW13" s="135">
        <v>132.34743647357286</v>
      </c>
      <c r="BX13" s="135">
        <v>130.00904009543862</v>
      </c>
      <c r="BY13" s="135">
        <v>127.55316448831967</v>
      </c>
      <c r="BZ13" s="136">
        <v>125.20141594233952</v>
      </c>
    </row>
    <row r="14" spans="1:78" x14ac:dyDescent="0.2">
      <c r="A14" s="133"/>
      <c r="B14" s="52" t="s">
        <v>22</v>
      </c>
      <c r="C14" s="134" t="s">
        <v>136</v>
      </c>
      <c r="D14" s="135">
        <v>0</v>
      </c>
      <c r="E14" s="135">
        <v>0</v>
      </c>
      <c r="F14" s="135">
        <v>0</v>
      </c>
      <c r="G14" s="135">
        <v>0</v>
      </c>
      <c r="H14" s="135">
        <v>0</v>
      </c>
      <c r="I14" s="135">
        <v>0</v>
      </c>
      <c r="J14" s="135">
        <v>0</v>
      </c>
      <c r="K14" s="135">
        <v>0</v>
      </c>
      <c r="L14" s="135">
        <v>0</v>
      </c>
      <c r="M14" s="135">
        <v>0</v>
      </c>
      <c r="N14" s="135">
        <v>0</v>
      </c>
      <c r="O14" s="135">
        <v>0</v>
      </c>
      <c r="P14" s="135">
        <v>0</v>
      </c>
      <c r="Q14" s="135">
        <v>0</v>
      </c>
      <c r="R14" s="135">
        <v>0</v>
      </c>
      <c r="S14" s="135">
        <v>0</v>
      </c>
      <c r="T14" s="135">
        <v>0</v>
      </c>
      <c r="U14" s="135">
        <v>0</v>
      </c>
      <c r="V14" s="135">
        <v>0</v>
      </c>
      <c r="W14" s="135">
        <v>0</v>
      </c>
      <c r="X14" s="135">
        <v>0</v>
      </c>
      <c r="Y14" s="135">
        <v>0</v>
      </c>
      <c r="Z14" s="135">
        <v>227.70150988316158</v>
      </c>
      <c r="AA14" s="135">
        <v>247.02584755660686</v>
      </c>
      <c r="AB14" s="135">
        <v>292.62331972984077</v>
      </c>
      <c r="AC14" s="135">
        <v>328.63429301901124</v>
      </c>
      <c r="AD14" s="135">
        <v>820.51537063840408</v>
      </c>
      <c r="AE14" s="135">
        <v>912.21970193578784</v>
      </c>
      <c r="AF14" s="135">
        <v>865.07418135819353</v>
      </c>
      <c r="AG14" s="135">
        <v>1895.6948513573</v>
      </c>
      <c r="AH14" s="135">
        <v>1783.4596485547356</v>
      </c>
      <c r="AI14" s="135">
        <v>1758.9968753515855</v>
      </c>
      <c r="AJ14" s="135">
        <v>1987.1385950422646</v>
      </c>
      <c r="AK14" s="135">
        <v>2673.5268730689545</v>
      </c>
      <c r="AL14" s="135">
        <v>3030.1339849105484</v>
      </c>
      <c r="AM14" s="135">
        <v>3253.3647045478147</v>
      </c>
      <c r="AN14" s="135">
        <v>3420.260202123884</v>
      </c>
      <c r="AO14" s="135">
        <v>3535.7943692171843</v>
      </c>
      <c r="AP14" s="135">
        <v>3753.354310677536</v>
      </c>
      <c r="AQ14" s="135">
        <v>3699.3425342747428</v>
      </c>
      <c r="AR14" s="135">
        <v>2787.7952560224608</v>
      </c>
      <c r="AS14" s="135">
        <v>3223.9730581975573</v>
      </c>
      <c r="AT14" s="135">
        <v>3722.7195471240475</v>
      </c>
      <c r="AU14" s="135">
        <v>2329.1362265682287</v>
      </c>
      <c r="AV14" s="135">
        <v>2738.911557086376</v>
      </c>
      <c r="AW14" s="135">
        <v>3067.242476701123</v>
      </c>
      <c r="AX14" s="135">
        <v>3246.0780326224476</v>
      </c>
      <c r="AY14" s="135">
        <v>3319.3935981788395</v>
      </c>
      <c r="AZ14" s="135">
        <v>3382.1313642168607</v>
      </c>
      <c r="BA14" s="135">
        <v>3479.4286844559351</v>
      </c>
      <c r="BB14" s="135">
        <v>3513.0980147302762</v>
      </c>
      <c r="BC14" s="135">
        <v>3581.0897814244481</v>
      </c>
      <c r="BD14" s="135">
        <v>3597.2870175657049</v>
      </c>
      <c r="BE14" s="135">
        <v>3707.270064023839</v>
      </c>
      <c r="BF14" s="135">
        <v>3822.2753277681604</v>
      </c>
      <c r="BG14" s="135">
        <v>4258.0453374386052</v>
      </c>
      <c r="BH14" s="135">
        <v>4567.5969196375272</v>
      </c>
      <c r="BI14" s="135">
        <v>4723.0843383143747</v>
      </c>
      <c r="BJ14" s="135">
        <v>4782.2204898080217</v>
      </c>
      <c r="BK14" s="135">
        <v>4767.7955387281827</v>
      </c>
      <c r="BL14" s="135">
        <v>4886.6984809051201</v>
      </c>
      <c r="BM14" s="135">
        <v>5343.6495772245062</v>
      </c>
      <c r="BN14" s="135">
        <v>5501.452821675357</v>
      </c>
      <c r="BO14" s="135">
        <v>5416.3073017173074</v>
      </c>
      <c r="BP14" s="135">
        <v>5299.1333977895474</v>
      </c>
      <c r="BQ14" s="135"/>
      <c r="BR14" s="135"/>
      <c r="BS14" s="135"/>
      <c r="BT14" s="135"/>
      <c r="BU14" s="135"/>
      <c r="BV14" s="135"/>
      <c r="BW14" s="135"/>
      <c r="BX14" s="135"/>
      <c r="BY14" s="135"/>
      <c r="BZ14" s="136"/>
    </row>
    <row r="15" spans="1:78" ht="26.65" customHeight="1" x14ac:dyDescent="0.2">
      <c r="A15" s="133"/>
      <c r="B15" s="52" t="s">
        <v>137</v>
      </c>
      <c r="C15" s="134" t="s">
        <v>129</v>
      </c>
      <c r="D15" s="135">
        <v>0</v>
      </c>
      <c r="E15" s="135">
        <v>0</v>
      </c>
      <c r="F15" s="135">
        <v>0</v>
      </c>
      <c r="G15" s="135">
        <v>0</v>
      </c>
      <c r="H15" s="135">
        <v>0</v>
      </c>
      <c r="I15" s="135">
        <v>0</v>
      </c>
      <c r="J15" s="135">
        <v>0</v>
      </c>
      <c r="K15" s="135">
        <v>0</v>
      </c>
      <c r="L15" s="135">
        <v>0</v>
      </c>
      <c r="M15" s="135">
        <v>0</v>
      </c>
      <c r="N15" s="135">
        <v>0</v>
      </c>
      <c r="O15" s="135">
        <v>0</v>
      </c>
      <c r="P15" s="135">
        <v>0</v>
      </c>
      <c r="Q15" s="135">
        <v>0</v>
      </c>
      <c r="R15" s="135">
        <v>0</v>
      </c>
      <c r="S15" s="135">
        <v>0</v>
      </c>
      <c r="T15" s="135">
        <v>0</v>
      </c>
      <c r="U15" s="135">
        <v>0</v>
      </c>
      <c r="V15" s="135">
        <v>0</v>
      </c>
      <c r="W15" s="135">
        <v>0</v>
      </c>
      <c r="X15" s="135">
        <v>0</v>
      </c>
      <c r="Y15" s="135">
        <v>0</v>
      </c>
      <c r="Z15" s="135">
        <v>139.15092270637652</v>
      </c>
      <c r="AA15" s="135">
        <v>157.62601701231105</v>
      </c>
      <c r="AB15" s="135">
        <v>141.97649957262647</v>
      </c>
      <c r="AC15" s="135">
        <v>133.44544019559851</v>
      </c>
      <c r="AD15" s="135">
        <v>115.20367325125068</v>
      </c>
      <c r="AE15" s="135">
        <v>100.54392335204668</v>
      </c>
      <c r="AF15" s="135">
        <v>87.676437299816911</v>
      </c>
      <c r="AG15" s="135">
        <v>78.088243199541893</v>
      </c>
      <c r="AH15" s="135">
        <v>73.925788541128938</v>
      </c>
      <c r="AI15" s="135">
        <v>63.244831473315429</v>
      </c>
      <c r="AJ15" s="135">
        <v>53.078827246537955</v>
      </c>
      <c r="AK15" s="135">
        <v>51.032962993680918</v>
      </c>
      <c r="AL15" s="135">
        <v>47.564430049380725</v>
      </c>
      <c r="AM15" s="135">
        <v>45.408210161997417</v>
      </c>
      <c r="AN15" s="135">
        <v>42.942705639664723</v>
      </c>
      <c r="AO15" s="135">
        <v>43.031980152744637</v>
      </c>
      <c r="AP15" s="135">
        <v>41.321331860670121</v>
      </c>
      <c r="AQ15" s="135">
        <v>5.6718902583118931</v>
      </c>
      <c r="AR15" s="135">
        <v>0</v>
      </c>
      <c r="AS15" s="135">
        <v>0</v>
      </c>
      <c r="AT15" s="135">
        <v>0</v>
      </c>
      <c r="AU15" s="135">
        <v>0</v>
      </c>
      <c r="AV15" s="135">
        <v>0</v>
      </c>
      <c r="AW15" s="135">
        <v>0</v>
      </c>
      <c r="AX15" s="135">
        <v>0</v>
      </c>
      <c r="AY15" s="135">
        <v>0</v>
      </c>
      <c r="AZ15" s="135">
        <v>0</v>
      </c>
      <c r="BA15" s="135">
        <v>0</v>
      </c>
      <c r="BB15" s="135">
        <v>0</v>
      </c>
      <c r="BC15" s="135">
        <v>0</v>
      </c>
      <c r="BD15" s="135">
        <v>0</v>
      </c>
      <c r="BE15" s="135">
        <v>0</v>
      </c>
      <c r="BF15" s="135">
        <v>0</v>
      </c>
      <c r="BG15" s="135">
        <v>0</v>
      </c>
      <c r="BH15" s="135">
        <v>0</v>
      </c>
      <c r="BI15" s="135">
        <v>0</v>
      </c>
      <c r="BJ15" s="135">
        <v>0</v>
      </c>
      <c r="BK15" s="135">
        <v>0</v>
      </c>
      <c r="BL15" s="135">
        <v>0</v>
      </c>
      <c r="BM15" s="135">
        <v>0</v>
      </c>
      <c r="BN15" s="135">
        <v>0</v>
      </c>
      <c r="BO15" s="135">
        <v>0</v>
      </c>
      <c r="BP15" s="135">
        <v>0</v>
      </c>
      <c r="BQ15" s="135">
        <v>0</v>
      </c>
      <c r="BR15" s="135">
        <v>0</v>
      </c>
      <c r="BS15" s="135">
        <v>0</v>
      </c>
      <c r="BT15" s="135">
        <v>0</v>
      </c>
      <c r="BU15" s="135">
        <v>0</v>
      </c>
      <c r="BV15" s="135">
        <v>0</v>
      </c>
      <c r="BW15" s="135">
        <v>0</v>
      </c>
      <c r="BX15" s="135">
        <v>0</v>
      </c>
      <c r="BY15" s="135">
        <v>0</v>
      </c>
      <c r="BZ15" s="136">
        <v>0</v>
      </c>
    </row>
    <row r="16" spans="1:78" x14ac:dyDescent="0.2">
      <c r="A16" s="133"/>
      <c r="B16" s="52" t="s">
        <v>138</v>
      </c>
      <c r="C16" s="134" t="s">
        <v>126</v>
      </c>
      <c r="D16" s="135">
        <v>0</v>
      </c>
      <c r="E16" s="135">
        <v>0</v>
      </c>
      <c r="F16" s="135">
        <v>0</v>
      </c>
      <c r="G16" s="135">
        <v>0</v>
      </c>
      <c r="H16" s="135">
        <v>0</v>
      </c>
      <c r="I16" s="135">
        <v>0</v>
      </c>
      <c r="J16" s="135">
        <v>0</v>
      </c>
      <c r="K16" s="135">
        <v>0</v>
      </c>
      <c r="L16" s="135">
        <v>0</v>
      </c>
      <c r="M16" s="135">
        <v>0</v>
      </c>
      <c r="N16" s="135">
        <v>0</v>
      </c>
      <c r="O16" s="135">
        <v>0</v>
      </c>
      <c r="P16" s="135">
        <v>0</v>
      </c>
      <c r="Q16" s="135">
        <v>0</v>
      </c>
      <c r="R16" s="135">
        <v>0</v>
      </c>
      <c r="S16" s="135">
        <v>0</v>
      </c>
      <c r="T16" s="135">
        <v>0</v>
      </c>
      <c r="U16" s="135">
        <v>0</v>
      </c>
      <c r="V16" s="135">
        <v>0</v>
      </c>
      <c r="W16" s="135">
        <v>0</v>
      </c>
      <c r="X16" s="135">
        <v>0</v>
      </c>
      <c r="Y16" s="135">
        <v>0</v>
      </c>
      <c r="Z16" s="135">
        <v>0</v>
      </c>
      <c r="AA16" s="135">
        <v>0</v>
      </c>
      <c r="AB16" s="135">
        <v>0</v>
      </c>
      <c r="AC16" s="135">
        <v>0</v>
      </c>
      <c r="AD16" s="135">
        <v>0</v>
      </c>
      <c r="AE16" s="135">
        <v>0</v>
      </c>
      <c r="AF16" s="135">
        <v>0</v>
      </c>
      <c r="AG16" s="135">
        <v>0</v>
      </c>
      <c r="AH16" s="135">
        <v>0</v>
      </c>
      <c r="AI16" s="135">
        <v>0</v>
      </c>
      <c r="AJ16" s="135">
        <v>0</v>
      </c>
      <c r="AK16" s="135">
        <v>0</v>
      </c>
      <c r="AL16" s="135">
        <v>0</v>
      </c>
      <c r="AM16" s="135">
        <v>0</v>
      </c>
      <c r="AN16" s="135">
        <v>0</v>
      </c>
      <c r="AO16" s="135">
        <v>0</v>
      </c>
      <c r="AP16" s="135">
        <v>0</v>
      </c>
      <c r="AQ16" s="135">
        <v>0</v>
      </c>
      <c r="AR16" s="135">
        <v>0</v>
      </c>
      <c r="AS16" s="135">
        <v>0</v>
      </c>
      <c r="AT16" s="135">
        <v>0</v>
      </c>
      <c r="AU16" s="135">
        <v>0</v>
      </c>
      <c r="AV16" s="135">
        <v>3193.0196937552632</v>
      </c>
      <c r="AW16" s="135">
        <v>4383.2948885546975</v>
      </c>
      <c r="AX16" s="135">
        <v>4882.7767857566496</v>
      </c>
      <c r="AY16" s="135">
        <v>5765.8876738045574</v>
      </c>
      <c r="AZ16" s="135">
        <v>6583.6306917239654</v>
      </c>
      <c r="BA16" s="135">
        <v>7197.2189594271003</v>
      </c>
      <c r="BB16" s="135">
        <v>7615.4220939362049</v>
      </c>
      <c r="BC16" s="135">
        <v>8072.4224010457101</v>
      </c>
      <c r="BD16" s="135">
        <v>8444.5710103603342</v>
      </c>
      <c r="BE16" s="135">
        <v>9082.5256172842292</v>
      </c>
      <c r="BF16" s="135">
        <v>9511.3422897351611</v>
      </c>
      <c r="BG16" s="135">
        <v>10007.302885683746</v>
      </c>
      <c r="BH16" s="135">
        <v>10374.617946591696</v>
      </c>
      <c r="BI16" s="135">
        <v>10785.37426983634</v>
      </c>
      <c r="BJ16" s="135">
        <v>11109.633846749508</v>
      </c>
      <c r="BK16" s="135">
        <v>11683.047139875014</v>
      </c>
      <c r="BL16" s="135">
        <v>12146.458758336101</v>
      </c>
      <c r="BM16" s="135">
        <v>13034.247995057854</v>
      </c>
      <c r="BN16" s="135">
        <v>13267.339112387213</v>
      </c>
      <c r="BO16" s="135">
        <v>13837.869358257469</v>
      </c>
      <c r="BP16" s="135">
        <v>14488.783853943394</v>
      </c>
      <c r="BQ16" s="135">
        <v>14598.025068227818</v>
      </c>
      <c r="BR16" s="135">
        <v>14426.813239537867</v>
      </c>
      <c r="BS16" s="135">
        <v>13743.345110750897</v>
      </c>
      <c r="BT16" s="135">
        <v>11693.763264591904</v>
      </c>
      <c r="BU16" s="135">
        <v>9391.228529477914</v>
      </c>
      <c r="BV16" s="135">
        <v>7614.9261684750054</v>
      </c>
      <c r="BW16" s="135">
        <v>5553.7887183407211</v>
      </c>
      <c r="BX16" s="135">
        <v>5019.0146805932172</v>
      </c>
      <c r="BY16" s="135">
        <v>4942.6809502810784</v>
      </c>
      <c r="BZ16" s="136">
        <v>4943.4222522504642</v>
      </c>
    </row>
    <row r="17" spans="1:78" x14ac:dyDescent="0.2">
      <c r="A17" s="133"/>
      <c r="B17" s="52" t="s">
        <v>139</v>
      </c>
      <c r="C17" s="134" t="s">
        <v>136</v>
      </c>
      <c r="D17" s="135">
        <v>0</v>
      </c>
      <c r="E17" s="135">
        <v>0</v>
      </c>
      <c r="F17" s="135">
        <v>0</v>
      </c>
      <c r="G17" s="135">
        <v>0</v>
      </c>
      <c r="H17" s="135">
        <v>0</v>
      </c>
      <c r="I17" s="135">
        <v>0</v>
      </c>
      <c r="J17" s="135">
        <v>0</v>
      </c>
      <c r="K17" s="135">
        <v>0</v>
      </c>
      <c r="L17" s="135">
        <v>0</v>
      </c>
      <c r="M17" s="135">
        <v>0</v>
      </c>
      <c r="N17" s="135">
        <v>0</v>
      </c>
      <c r="O17" s="135">
        <v>0</v>
      </c>
      <c r="P17" s="135">
        <v>0</v>
      </c>
      <c r="Q17" s="135">
        <v>0</v>
      </c>
      <c r="R17" s="135">
        <v>0</v>
      </c>
      <c r="S17" s="135">
        <v>0</v>
      </c>
      <c r="T17" s="135">
        <v>0</v>
      </c>
      <c r="U17" s="135">
        <v>0</v>
      </c>
      <c r="V17" s="135">
        <v>0</v>
      </c>
      <c r="W17" s="135">
        <v>0</v>
      </c>
      <c r="X17" s="135">
        <v>0</v>
      </c>
      <c r="Y17" s="135">
        <v>0</v>
      </c>
      <c r="Z17" s="135">
        <v>0</v>
      </c>
      <c r="AA17" s="135">
        <v>0</v>
      </c>
      <c r="AB17" s="135">
        <v>0</v>
      </c>
      <c r="AC17" s="135">
        <v>0</v>
      </c>
      <c r="AD17" s="135">
        <v>0</v>
      </c>
      <c r="AE17" s="135">
        <v>0</v>
      </c>
      <c r="AF17" s="135">
        <v>0</v>
      </c>
      <c r="AG17" s="135">
        <v>0</v>
      </c>
      <c r="AH17" s="135">
        <v>0</v>
      </c>
      <c r="AI17" s="135">
        <v>0</v>
      </c>
      <c r="AJ17" s="135">
        <v>0</v>
      </c>
      <c r="AK17" s="135">
        <v>0</v>
      </c>
      <c r="AL17" s="135">
        <v>0</v>
      </c>
      <c r="AM17" s="135">
        <v>0</v>
      </c>
      <c r="AN17" s="135">
        <v>0</v>
      </c>
      <c r="AO17" s="135">
        <v>0</v>
      </c>
      <c r="AP17" s="135">
        <v>0</v>
      </c>
      <c r="AQ17" s="135">
        <v>0</v>
      </c>
      <c r="AR17" s="135">
        <v>0</v>
      </c>
      <c r="AS17" s="135">
        <v>0</v>
      </c>
      <c r="AT17" s="135">
        <v>0</v>
      </c>
      <c r="AU17" s="135">
        <v>0</v>
      </c>
      <c r="AV17" s="135">
        <v>4.6555360289508432</v>
      </c>
      <c r="AW17" s="135">
        <v>11.390491675939424</v>
      </c>
      <c r="AX17" s="135">
        <v>17.766445454770675</v>
      </c>
      <c r="AY17" s="135">
        <v>29.063089654950971</v>
      </c>
      <c r="AZ17" s="135">
        <v>49.806628845511881</v>
      </c>
      <c r="BA17" s="135">
        <v>61.063087282931399</v>
      </c>
      <c r="BB17" s="135">
        <v>69.952405572075193</v>
      </c>
      <c r="BC17" s="135">
        <v>56.033520057760462</v>
      </c>
      <c r="BD17" s="135">
        <v>-8.5233223167694216E-2</v>
      </c>
      <c r="BE17" s="135">
        <v>-0.11930931295948362</v>
      </c>
      <c r="BF17" s="135">
        <v>-0.19876985760150659</v>
      </c>
      <c r="BG17" s="135">
        <v>0.11246347781628664</v>
      </c>
      <c r="BH17" s="135">
        <v>-3.7239491324925517E-2</v>
      </c>
      <c r="BI17" s="135">
        <v>0</v>
      </c>
      <c r="BJ17" s="135">
        <v>0</v>
      </c>
      <c r="BK17" s="135">
        <v>0</v>
      </c>
      <c r="BL17" s="135">
        <v>0</v>
      </c>
      <c r="BM17" s="135">
        <v>0</v>
      </c>
      <c r="BN17" s="135">
        <v>0</v>
      </c>
      <c r="BO17" s="135">
        <v>0</v>
      </c>
      <c r="BP17" s="135">
        <v>0</v>
      </c>
      <c r="BQ17" s="135">
        <v>0</v>
      </c>
      <c r="BR17" s="135">
        <v>0</v>
      </c>
      <c r="BS17" s="135">
        <v>0</v>
      </c>
      <c r="BT17" s="135">
        <v>0</v>
      </c>
      <c r="BU17" s="135">
        <v>0</v>
      </c>
      <c r="BV17" s="135">
        <v>0</v>
      </c>
      <c r="BW17" s="135">
        <v>0</v>
      </c>
      <c r="BX17" s="135">
        <v>0</v>
      </c>
      <c r="BY17" s="135">
        <v>0</v>
      </c>
      <c r="BZ17" s="136">
        <v>0</v>
      </c>
    </row>
    <row r="18" spans="1:78" x14ac:dyDescent="0.2">
      <c r="A18" s="133"/>
      <c r="B18" s="52" t="s">
        <v>140</v>
      </c>
      <c r="C18" s="134" t="s">
        <v>136</v>
      </c>
      <c r="D18" s="135">
        <v>0</v>
      </c>
      <c r="E18" s="135">
        <v>0</v>
      </c>
      <c r="F18" s="135">
        <v>0</v>
      </c>
      <c r="G18" s="135">
        <v>0</v>
      </c>
      <c r="H18" s="135">
        <v>0</v>
      </c>
      <c r="I18" s="135">
        <v>0</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c r="Z18" s="135">
        <v>0</v>
      </c>
      <c r="AA18" s="135">
        <v>0</v>
      </c>
      <c r="AB18" s="135">
        <v>0</v>
      </c>
      <c r="AC18" s="135">
        <v>0</v>
      </c>
      <c r="AD18" s="135">
        <v>0</v>
      </c>
      <c r="AE18" s="135">
        <v>0</v>
      </c>
      <c r="AF18" s="135">
        <v>0</v>
      </c>
      <c r="AG18" s="135">
        <v>0</v>
      </c>
      <c r="AH18" s="135">
        <v>0</v>
      </c>
      <c r="AI18" s="135">
        <v>0</v>
      </c>
      <c r="AJ18" s="135">
        <v>0</v>
      </c>
      <c r="AK18" s="135">
        <v>0</v>
      </c>
      <c r="AL18" s="135">
        <v>0</v>
      </c>
      <c r="AM18" s="135">
        <v>0</v>
      </c>
      <c r="AN18" s="135">
        <v>0</v>
      </c>
      <c r="AO18" s="135">
        <v>0</v>
      </c>
      <c r="AP18" s="135">
        <v>0</v>
      </c>
      <c r="AQ18" s="135">
        <v>0</v>
      </c>
      <c r="AR18" s="135">
        <v>0</v>
      </c>
      <c r="AS18" s="135">
        <v>0</v>
      </c>
      <c r="AT18" s="135">
        <v>0</v>
      </c>
      <c r="AU18" s="135">
        <v>0</v>
      </c>
      <c r="AV18" s="135">
        <v>0</v>
      </c>
      <c r="AW18" s="135">
        <v>0</v>
      </c>
      <c r="AX18" s="135">
        <v>0</v>
      </c>
      <c r="AY18" s="135">
        <v>0</v>
      </c>
      <c r="AZ18" s="135">
        <v>0</v>
      </c>
      <c r="BA18" s="135">
        <v>0</v>
      </c>
      <c r="BB18" s="135">
        <v>0</v>
      </c>
      <c r="BC18" s="135">
        <v>0</v>
      </c>
      <c r="BD18" s="135">
        <v>0</v>
      </c>
      <c r="BE18" s="135">
        <v>9.4606496401178042</v>
      </c>
      <c r="BF18" s="135">
        <v>17.678765668709257</v>
      </c>
      <c r="BG18" s="135">
        <v>19.780048348389311</v>
      </c>
      <c r="BH18" s="135">
        <v>21.344680106778672</v>
      </c>
      <c r="BI18" s="135">
        <v>22.14261076044766</v>
      </c>
      <c r="BJ18" s="135">
        <v>23.659794661035342</v>
      </c>
      <c r="BK18" s="135">
        <v>24.281652310117568</v>
      </c>
      <c r="BL18" s="135">
        <v>24.443026607629093</v>
      </c>
      <c r="BM18" s="135">
        <v>24.796189097470378</v>
      </c>
      <c r="BN18" s="135">
        <v>23.864182378683775</v>
      </c>
      <c r="BO18" s="135">
        <v>24.601390102558653</v>
      </c>
      <c r="BP18" s="135">
        <v>61.031916500578063</v>
      </c>
      <c r="BQ18" s="135">
        <v>187.10261100264677</v>
      </c>
      <c r="BR18" s="135">
        <v>208.88435201378709</v>
      </c>
      <c r="BS18" s="135">
        <v>169.66699200228368</v>
      </c>
      <c r="BT18" s="135">
        <v>186.6072190138855</v>
      </c>
      <c r="BU18" s="135">
        <v>166.5</v>
      </c>
      <c r="BV18" s="135">
        <v>150.77235199712587</v>
      </c>
      <c r="BW18" s="135">
        <v>135.56401563534311</v>
      </c>
      <c r="BX18" s="135">
        <v>120.40048772326286</v>
      </c>
      <c r="BY18" s="135">
        <v>118.24248440158817</v>
      </c>
      <c r="BZ18" s="136">
        <v>116.18693932798978</v>
      </c>
    </row>
    <row r="19" spans="1:78" x14ac:dyDescent="0.2">
      <c r="A19" s="133"/>
      <c r="B19" s="52" t="s">
        <v>141</v>
      </c>
      <c r="C19" s="134" t="s">
        <v>136</v>
      </c>
      <c r="D19" s="135">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c r="AA19" s="135">
        <v>0</v>
      </c>
      <c r="AB19" s="135">
        <v>0</v>
      </c>
      <c r="AC19" s="135">
        <v>0</v>
      </c>
      <c r="AD19" s="135">
        <v>0</v>
      </c>
      <c r="AE19" s="135">
        <v>0</v>
      </c>
      <c r="AF19" s="135">
        <v>0</v>
      </c>
      <c r="AG19" s="135">
        <v>0</v>
      </c>
      <c r="AH19" s="135">
        <v>0</v>
      </c>
      <c r="AI19" s="135">
        <v>0</v>
      </c>
      <c r="AJ19" s="135">
        <v>0</v>
      </c>
      <c r="AK19" s="135">
        <v>0</v>
      </c>
      <c r="AL19" s="135">
        <v>0</v>
      </c>
      <c r="AM19" s="135">
        <v>0</v>
      </c>
      <c r="AN19" s="135">
        <v>0</v>
      </c>
      <c r="AO19" s="135">
        <v>0</v>
      </c>
      <c r="AP19" s="135">
        <v>0</v>
      </c>
      <c r="AQ19" s="135">
        <v>0</v>
      </c>
      <c r="AR19" s="135">
        <v>0</v>
      </c>
      <c r="AS19" s="135">
        <v>0</v>
      </c>
      <c r="AT19" s="135">
        <v>0</v>
      </c>
      <c r="AU19" s="135">
        <v>0</v>
      </c>
      <c r="AV19" s="135">
        <v>0</v>
      </c>
      <c r="AW19" s="135">
        <v>0</v>
      </c>
      <c r="AX19" s="135">
        <v>0</v>
      </c>
      <c r="AY19" s="135">
        <v>0</v>
      </c>
      <c r="AZ19" s="135">
        <v>4.6737169278431665</v>
      </c>
      <c r="BA19" s="135">
        <v>34.265711402307403</v>
      </c>
      <c r="BB19" s="135">
        <v>46.401915164045299</v>
      </c>
      <c r="BC19" s="135">
        <v>39.149870840600812</v>
      </c>
      <c r="BD19" s="135">
        <v>5.8252017604281505</v>
      </c>
      <c r="BE19" s="135">
        <v>8.2818642895691307E-3</v>
      </c>
      <c r="BF19" s="135">
        <v>5.7996245434147428E-2</v>
      </c>
      <c r="BG19" s="135">
        <v>0</v>
      </c>
      <c r="BH19" s="135">
        <v>0</v>
      </c>
      <c r="BI19" s="135">
        <v>0</v>
      </c>
      <c r="BJ19" s="135">
        <v>0</v>
      </c>
      <c r="BK19" s="135">
        <v>0</v>
      </c>
      <c r="BL19" s="135">
        <v>0</v>
      </c>
      <c r="BM19" s="135">
        <v>0</v>
      </c>
      <c r="BN19" s="135">
        <v>0</v>
      </c>
      <c r="BO19" s="135">
        <v>0</v>
      </c>
      <c r="BP19" s="135">
        <v>0</v>
      </c>
      <c r="BQ19" s="135">
        <v>0</v>
      </c>
      <c r="BR19" s="135">
        <v>0</v>
      </c>
      <c r="BS19" s="135">
        <v>0</v>
      </c>
      <c r="BT19" s="135">
        <v>0</v>
      </c>
      <c r="BU19" s="135">
        <v>0</v>
      </c>
      <c r="BV19" s="135">
        <v>0</v>
      </c>
      <c r="BW19" s="135">
        <v>0</v>
      </c>
      <c r="BX19" s="135">
        <v>0</v>
      </c>
      <c r="BY19" s="135">
        <v>0</v>
      </c>
      <c r="BZ19" s="136">
        <v>0</v>
      </c>
    </row>
    <row r="20" spans="1:78" ht="26.65" customHeight="1" x14ac:dyDescent="0.2">
      <c r="A20" s="133"/>
      <c r="B20" s="52" t="s">
        <v>142</v>
      </c>
      <c r="C20" s="139"/>
      <c r="D20" s="135">
        <f t="shared" ref="D20:BO20" si="2">SUM(D21:D22)</f>
        <v>0</v>
      </c>
      <c r="E20" s="135">
        <f t="shared" si="2"/>
        <v>0</v>
      </c>
      <c r="F20" s="135">
        <f t="shared" si="2"/>
        <v>0</v>
      </c>
      <c r="G20" s="135">
        <f t="shared" si="2"/>
        <v>0</v>
      </c>
      <c r="H20" s="135">
        <f t="shared" si="2"/>
        <v>0</v>
      </c>
      <c r="I20" s="135">
        <f t="shared" si="2"/>
        <v>0</v>
      </c>
      <c r="J20" s="135">
        <f t="shared" si="2"/>
        <v>0</v>
      </c>
      <c r="K20" s="135">
        <f t="shared" si="2"/>
        <v>0</v>
      </c>
      <c r="L20" s="135">
        <f t="shared" si="2"/>
        <v>0</v>
      </c>
      <c r="M20" s="135">
        <f t="shared" si="2"/>
        <v>0</v>
      </c>
      <c r="N20" s="135">
        <f t="shared" si="2"/>
        <v>0</v>
      </c>
      <c r="O20" s="135">
        <f t="shared" si="2"/>
        <v>0</v>
      </c>
      <c r="P20" s="135">
        <f t="shared" si="2"/>
        <v>0</v>
      </c>
      <c r="Q20" s="135">
        <f t="shared" si="2"/>
        <v>0</v>
      </c>
      <c r="R20" s="135">
        <f t="shared" si="2"/>
        <v>0</v>
      </c>
      <c r="S20" s="135">
        <f t="shared" si="2"/>
        <v>0</v>
      </c>
      <c r="T20" s="135">
        <f t="shared" si="2"/>
        <v>0</v>
      </c>
      <c r="U20" s="135">
        <f t="shared" si="2"/>
        <v>0</v>
      </c>
      <c r="V20" s="135">
        <f t="shared" si="2"/>
        <v>0</v>
      </c>
      <c r="W20" s="135">
        <f t="shared" si="2"/>
        <v>0</v>
      </c>
      <c r="X20" s="135">
        <f t="shared" si="2"/>
        <v>0</v>
      </c>
      <c r="Y20" s="135">
        <f t="shared" si="2"/>
        <v>0</v>
      </c>
      <c r="Z20" s="135">
        <f t="shared" si="2"/>
        <v>0</v>
      </c>
      <c r="AA20" s="135">
        <f t="shared" si="2"/>
        <v>0</v>
      </c>
      <c r="AB20" s="135">
        <f t="shared" si="2"/>
        <v>0</v>
      </c>
      <c r="AC20" s="135">
        <f t="shared" si="2"/>
        <v>0</v>
      </c>
      <c r="AD20" s="135">
        <f t="shared" si="2"/>
        <v>0</v>
      </c>
      <c r="AE20" s="135">
        <f t="shared" si="2"/>
        <v>0</v>
      </c>
      <c r="AF20" s="135">
        <f t="shared" si="2"/>
        <v>0</v>
      </c>
      <c r="AG20" s="135">
        <f t="shared" si="2"/>
        <v>0</v>
      </c>
      <c r="AH20" s="135">
        <f t="shared" si="2"/>
        <v>0</v>
      </c>
      <c r="AI20" s="135">
        <f t="shared" si="2"/>
        <v>0</v>
      </c>
      <c r="AJ20" s="135">
        <f t="shared" si="2"/>
        <v>0</v>
      </c>
      <c r="AK20" s="135">
        <f t="shared" si="2"/>
        <v>0</v>
      </c>
      <c r="AL20" s="135">
        <f t="shared" si="2"/>
        <v>0</v>
      </c>
      <c r="AM20" s="135">
        <f t="shared" si="2"/>
        <v>0</v>
      </c>
      <c r="AN20" s="135">
        <f t="shared" si="2"/>
        <v>0</v>
      </c>
      <c r="AO20" s="135">
        <f t="shared" si="2"/>
        <v>0</v>
      </c>
      <c r="AP20" s="135">
        <f t="shared" si="2"/>
        <v>0</v>
      </c>
      <c r="AQ20" s="135">
        <f t="shared" si="2"/>
        <v>0</v>
      </c>
      <c r="AR20" s="135">
        <f t="shared" si="2"/>
        <v>0</v>
      </c>
      <c r="AS20" s="135">
        <f t="shared" si="2"/>
        <v>0</v>
      </c>
      <c r="AT20" s="135">
        <f t="shared" si="2"/>
        <v>0</v>
      </c>
      <c r="AU20" s="135">
        <f t="shared" si="2"/>
        <v>0</v>
      </c>
      <c r="AV20" s="135">
        <f t="shared" si="2"/>
        <v>0</v>
      </c>
      <c r="AW20" s="135">
        <f t="shared" si="2"/>
        <v>0</v>
      </c>
      <c r="AX20" s="135">
        <f t="shared" si="2"/>
        <v>0</v>
      </c>
      <c r="AY20" s="135">
        <f t="shared" si="2"/>
        <v>0</v>
      </c>
      <c r="AZ20" s="135">
        <f t="shared" si="2"/>
        <v>0</v>
      </c>
      <c r="BA20" s="135">
        <f t="shared" si="2"/>
        <v>0</v>
      </c>
      <c r="BB20" s="135">
        <f t="shared" si="2"/>
        <v>0</v>
      </c>
      <c r="BC20" s="135">
        <f t="shared" si="2"/>
        <v>0</v>
      </c>
      <c r="BD20" s="135">
        <f t="shared" si="2"/>
        <v>0</v>
      </c>
      <c r="BE20" s="135">
        <f t="shared" si="2"/>
        <v>0</v>
      </c>
      <c r="BF20" s="135">
        <f t="shared" si="2"/>
        <v>0</v>
      </c>
      <c r="BG20" s="135">
        <f t="shared" si="2"/>
        <v>0</v>
      </c>
      <c r="BH20" s="135">
        <f t="shared" si="2"/>
        <v>0</v>
      </c>
      <c r="BI20" s="135">
        <f t="shared" si="2"/>
        <v>0</v>
      </c>
      <c r="BJ20" s="135">
        <f t="shared" si="2"/>
        <v>0</v>
      </c>
      <c r="BK20" s="135">
        <f t="shared" si="2"/>
        <v>0</v>
      </c>
      <c r="BL20" s="135">
        <f t="shared" si="2"/>
        <v>146.77939035227939</v>
      </c>
      <c r="BM20" s="135">
        <f t="shared" si="2"/>
        <v>1441.6776565935772</v>
      </c>
      <c r="BN20" s="135">
        <f t="shared" si="2"/>
        <v>2493.0809019203152</v>
      </c>
      <c r="BO20" s="135">
        <f t="shared" si="2"/>
        <v>3913.913545991275</v>
      </c>
      <c r="BP20" s="135">
        <f t="shared" ref="BP20:BV20" si="3">SUM(BP21:BP22)</f>
        <v>7314.0621328680345</v>
      </c>
      <c r="BQ20" s="135">
        <f t="shared" si="3"/>
        <v>11070.311438805295</v>
      </c>
      <c r="BR20" s="135">
        <f t="shared" si="3"/>
        <v>13411.707706437723</v>
      </c>
      <c r="BS20" s="135">
        <f t="shared" si="3"/>
        <v>14821.806467871702</v>
      </c>
      <c r="BT20" s="135">
        <f t="shared" si="3"/>
        <v>15062.493408750717</v>
      </c>
      <c r="BU20" s="135">
        <f t="shared" si="3"/>
        <v>14934.012272558612</v>
      </c>
      <c r="BV20" s="135">
        <f t="shared" si="3"/>
        <v>15790.577385459084</v>
      </c>
      <c r="BW20" s="135">
        <f>SUM(BW21:BW22)</f>
        <v>15335.993700702336</v>
      </c>
      <c r="BX20" s="135">
        <f>SUM(BX21:BX22)</f>
        <v>15365.614665167464</v>
      </c>
      <c r="BY20" s="135">
        <f>SUM(BY21:BY22)</f>
        <v>15365.539433630944</v>
      </c>
      <c r="BZ20" s="136">
        <f>SUM(BZ21:BZ22)</f>
        <v>15427.505202244387</v>
      </c>
    </row>
    <row r="21" spans="1:78" x14ac:dyDescent="0.2">
      <c r="A21" s="133"/>
      <c r="B21" s="62" t="s">
        <v>133</v>
      </c>
      <c r="C21" s="134" t="s">
        <v>129</v>
      </c>
      <c r="D21" s="135">
        <v>0</v>
      </c>
      <c r="E21" s="135">
        <v>0</v>
      </c>
      <c r="F21" s="135">
        <v>0</v>
      </c>
      <c r="G21" s="135">
        <v>0</v>
      </c>
      <c r="H21" s="135">
        <v>0</v>
      </c>
      <c r="I21" s="135">
        <v>0</v>
      </c>
      <c r="J21" s="135">
        <v>0</v>
      </c>
      <c r="K21" s="135">
        <v>0</v>
      </c>
      <c r="L21" s="135">
        <v>0</v>
      </c>
      <c r="M21" s="135">
        <v>0</v>
      </c>
      <c r="N21" s="135">
        <v>0</v>
      </c>
      <c r="O21" s="135">
        <v>0</v>
      </c>
      <c r="P21" s="135">
        <v>0</v>
      </c>
      <c r="Q21" s="135">
        <v>0</v>
      </c>
      <c r="R21" s="135">
        <v>0</v>
      </c>
      <c r="S21" s="135">
        <v>0</v>
      </c>
      <c r="T21" s="135">
        <v>0</v>
      </c>
      <c r="U21" s="135">
        <v>0</v>
      </c>
      <c r="V21" s="135">
        <v>0</v>
      </c>
      <c r="W21" s="135">
        <v>0</v>
      </c>
      <c r="X21" s="135">
        <v>0</v>
      </c>
      <c r="Y21" s="135">
        <v>0</v>
      </c>
      <c r="Z21" s="135">
        <v>0</v>
      </c>
      <c r="AA21" s="135">
        <v>0</v>
      </c>
      <c r="AB21" s="135">
        <v>0</v>
      </c>
      <c r="AC21" s="135">
        <v>0</v>
      </c>
      <c r="AD21" s="135">
        <v>0</v>
      </c>
      <c r="AE21" s="135">
        <v>0</v>
      </c>
      <c r="AF21" s="135">
        <v>0</v>
      </c>
      <c r="AG21" s="135">
        <v>0</v>
      </c>
      <c r="AH21" s="135">
        <v>0</v>
      </c>
      <c r="AI21" s="135">
        <v>0</v>
      </c>
      <c r="AJ21" s="135">
        <v>0</v>
      </c>
      <c r="AK21" s="135">
        <v>0</v>
      </c>
      <c r="AL21" s="135">
        <v>0</v>
      </c>
      <c r="AM21" s="135">
        <v>0</v>
      </c>
      <c r="AN21" s="135">
        <v>0</v>
      </c>
      <c r="AO21" s="135">
        <v>0</v>
      </c>
      <c r="AP21" s="135">
        <v>0</v>
      </c>
      <c r="AQ21" s="135">
        <v>0</v>
      </c>
      <c r="AR21" s="135">
        <v>0</v>
      </c>
      <c r="AS21" s="135">
        <v>0</v>
      </c>
      <c r="AT21" s="135">
        <v>0</v>
      </c>
      <c r="AU21" s="135">
        <v>0</v>
      </c>
      <c r="AV21" s="135">
        <v>0</v>
      </c>
      <c r="AW21" s="135">
        <v>0</v>
      </c>
      <c r="AX21" s="135">
        <v>0</v>
      </c>
      <c r="AY21" s="135">
        <v>0</v>
      </c>
      <c r="AZ21" s="135">
        <v>0</v>
      </c>
      <c r="BA21" s="135">
        <v>0</v>
      </c>
      <c r="BB21" s="135">
        <v>0</v>
      </c>
      <c r="BC21" s="135">
        <v>0</v>
      </c>
      <c r="BD21" s="135">
        <v>0</v>
      </c>
      <c r="BE21" s="135">
        <v>0</v>
      </c>
      <c r="BF21" s="135">
        <v>0</v>
      </c>
      <c r="BG21" s="135">
        <v>0</v>
      </c>
      <c r="BH21" s="135">
        <v>0</v>
      </c>
      <c r="BI21" s="135">
        <v>0</v>
      </c>
      <c r="BJ21" s="135">
        <v>0</v>
      </c>
      <c r="BK21" s="135">
        <v>0</v>
      </c>
      <c r="BL21" s="135">
        <v>74.296535848152715</v>
      </c>
      <c r="BM21" s="135">
        <v>660.84923168423609</v>
      </c>
      <c r="BN21" s="135">
        <v>1066.6527070105337</v>
      </c>
      <c r="BO21" s="135">
        <v>1540.1004153960359</v>
      </c>
      <c r="BP21" s="135">
        <v>2486.431639195509</v>
      </c>
      <c r="BQ21" s="135">
        <v>3753.7222613528443</v>
      </c>
      <c r="BR21" s="135">
        <v>4287.7283081409842</v>
      </c>
      <c r="BS21" s="135">
        <v>4628.4972758916801</v>
      </c>
      <c r="BT21" s="135">
        <v>4760.3455437328239</v>
      </c>
      <c r="BU21" s="135">
        <v>4727.9203991670402</v>
      </c>
      <c r="BV21" s="135">
        <v>4540.9114608609989</v>
      </c>
      <c r="BW21" s="135">
        <v>4431.0731686335157</v>
      </c>
      <c r="BX21" s="135">
        <v>4357.1977046830953</v>
      </c>
      <c r="BY21" s="135">
        <v>4268.8745734800814</v>
      </c>
      <c r="BZ21" s="136">
        <v>4190.939527112334</v>
      </c>
    </row>
    <row r="22" spans="1:78" x14ac:dyDescent="0.2">
      <c r="A22" s="133"/>
      <c r="B22" s="62" t="s">
        <v>143</v>
      </c>
      <c r="C22" s="134" t="s">
        <v>136</v>
      </c>
      <c r="D22" s="135">
        <v>0</v>
      </c>
      <c r="E22" s="135">
        <v>0</v>
      </c>
      <c r="F22" s="135">
        <v>0</v>
      </c>
      <c r="G22" s="135">
        <v>0</v>
      </c>
      <c r="H22" s="135">
        <v>0</v>
      </c>
      <c r="I22" s="135">
        <v>0</v>
      </c>
      <c r="J22" s="135">
        <v>0</v>
      </c>
      <c r="K22" s="135">
        <v>0</v>
      </c>
      <c r="L22" s="135">
        <v>0</v>
      </c>
      <c r="M22" s="135">
        <v>0</v>
      </c>
      <c r="N22" s="135">
        <v>0</v>
      </c>
      <c r="O22" s="135">
        <v>0</v>
      </c>
      <c r="P22" s="135">
        <v>0</v>
      </c>
      <c r="Q22" s="135">
        <v>0</v>
      </c>
      <c r="R22" s="135">
        <v>0</v>
      </c>
      <c r="S22" s="135">
        <v>0</v>
      </c>
      <c r="T22" s="135">
        <v>0</v>
      </c>
      <c r="U22" s="135">
        <v>0</v>
      </c>
      <c r="V22" s="135">
        <v>0</v>
      </c>
      <c r="W22" s="135">
        <v>0</v>
      </c>
      <c r="X22" s="135">
        <v>0</v>
      </c>
      <c r="Y22" s="135">
        <v>0</v>
      </c>
      <c r="Z22" s="135">
        <v>0</v>
      </c>
      <c r="AA22" s="135">
        <v>0</v>
      </c>
      <c r="AB22" s="135">
        <v>0</v>
      </c>
      <c r="AC22" s="135">
        <v>0</v>
      </c>
      <c r="AD22" s="135">
        <v>0</v>
      </c>
      <c r="AE22" s="135">
        <v>0</v>
      </c>
      <c r="AF22" s="135">
        <v>0</v>
      </c>
      <c r="AG22" s="135">
        <v>0</v>
      </c>
      <c r="AH22" s="135">
        <v>0</v>
      </c>
      <c r="AI22" s="135">
        <v>0</v>
      </c>
      <c r="AJ22" s="135">
        <v>0</v>
      </c>
      <c r="AK22" s="135">
        <v>0</v>
      </c>
      <c r="AL22" s="135">
        <v>0</v>
      </c>
      <c r="AM22" s="135">
        <v>0</v>
      </c>
      <c r="AN22" s="135">
        <v>0</v>
      </c>
      <c r="AO22" s="135">
        <v>0</v>
      </c>
      <c r="AP22" s="135">
        <v>0</v>
      </c>
      <c r="AQ22" s="135">
        <v>0</v>
      </c>
      <c r="AR22" s="135">
        <v>0</v>
      </c>
      <c r="AS22" s="135">
        <v>0</v>
      </c>
      <c r="AT22" s="135">
        <v>0</v>
      </c>
      <c r="AU22" s="135">
        <v>0</v>
      </c>
      <c r="AV22" s="135">
        <v>0</v>
      </c>
      <c r="AW22" s="135">
        <v>0</v>
      </c>
      <c r="AX22" s="135">
        <v>0</v>
      </c>
      <c r="AY22" s="135">
        <v>0</v>
      </c>
      <c r="AZ22" s="135">
        <v>0</v>
      </c>
      <c r="BA22" s="135">
        <v>0</v>
      </c>
      <c r="BB22" s="135">
        <v>0</v>
      </c>
      <c r="BC22" s="135">
        <v>0</v>
      </c>
      <c r="BD22" s="135">
        <v>0</v>
      </c>
      <c r="BE22" s="135">
        <v>0</v>
      </c>
      <c r="BF22" s="135">
        <v>0</v>
      </c>
      <c r="BG22" s="135">
        <v>0</v>
      </c>
      <c r="BH22" s="135">
        <v>0</v>
      </c>
      <c r="BI22" s="135">
        <v>0</v>
      </c>
      <c r="BJ22" s="135">
        <v>0</v>
      </c>
      <c r="BK22" s="135">
        <v>0</v>
      </c>
      <c r="BL22" s="135">
        <v>72.482854504126664</v>
      </c>
      <c r="BM22" s="135">
        <v>780.82842490934115</v>
      </c>
      <c r="BN22" s="135">
        <v>1426.4281949097815</v>
      </c>
      <c r="BO22" s="135">
        <v>2373.8131305952393</v>
      </c>
      <c r="BP22" s="135">
        <v>4827.6304936725255</v>
      </c>
      <c r="BQ22" s="135">
        <v>7316.5891774524507</v>
      </c>
      <c r="BR22" s="135">
        <v>9123.9793982967385</v>
      </c>
      <c r="BS22" s="135">
        <v>10193.309191980021</v>
      </c>
      <c r="BT22" s="135">
        <v>10302.147865017894</v>
      </c>
      <c r="BU22" s="135">
        <v>10206.091873391571</v>
      </c>
      <c r="BV22" s="135">
        <v>11249.665924598086</v>
      </c>
      <c r="BW22" s="135">
        <v>10904.920532068822</v>
      </c>
      <c r="BX22" s="135">
        <v>11008.41696048437</v>
      </c>
      <c r="BY22" s="135">
        <v>11096.664860150862</v>
      </c>
      <c r="BZ22" s="136">
        <v>11236.565675132053</v>
      </c>
    </row>
    <row r="23" spans="1:78" x14ac:dyDescent="0.2">
      <c r="A23" s="133"/>
      <c r="B23" s="52" t="s">
        <v>144</v>
      </c>
      <c r="C23" s="134" t="s">
        <v>136</v>
      </c>
      <c r="D23" s="135">
        <v>0</v>
      </c>
      <c r="E23" s="135">
        <v>0</v>
      </c>
      <c r="F23" s="135">
        <v>0</v>
      </c>
      <c r="G23" s="135">
        <v>0</v>
      </c>
      <c r="H23" s="135">
        <v>0</v>
      </c>
      <c r="I23" s="135">
        <v>0</v>
      </c>
      <c r="J23" s="135">
        <v>0</v>
      </c>
      <c r="K23" s="135">
        <v>0</v>
      </c>
      <c r="L23" s="135">
        <v>0</v>
      </c>
      <c r="M23" s="135">
        <v>0</v>
      </c>
      <c r="N23" s="135">
        <v>0</v>
      </c>
      <c r="O23" s="135">
        <v>0</v>
      </c>
      <c r="P23" s="135">
        <v>0</v>
      </c>
      <c r="Q23" s="135">
        <v>0</v>
      </c>
      <c r="R23" s="135">
        <v>0</v>
      </c>
      <c r="S23" s="135">
        <v>0</v>
      </c>
      <c r="T23" s="135">
        <v>0</v>
      </c>
      <c r="U23" s="135">
        <v>0</v>
      </c>
      <c r="V23" s="135">
        <v>0</v>
      </c>
      <c r="W23" s="135">
        <v>0</v>
      </c>
      <c r="X23" s="135">
        <v>0</v>
      </c>
      <c r="Y23" s="135">
        <v>0</v>
      </c>
      <c r="Z23" s="135">
        <v>0</v>
      </c>
      <c r="AA23" s="135">
        <v>43.523601712354548</v>
      </c>
      <c r="AB23" s="135">
        <v>106.21142716120148</v>
      </c>
      <c r="AC23" s="135">
        <v>125.47854824362247</v>
      </c>
      <c r="AD23" s="135">
        <v>97.798801752860285</v>
      </c>
      <c r="AE23" s="135">
        <v>79.236601846977194</v>
      </c>
      <c r="AF23" s="135">
        <v>102.87368643178519</v>
      </c>
      <c r="AG23" s="135">
        <v>129.97582585186908</v>
      </c>
      <c r="AH23" s="135">
        <v>110.8886828116934</v>
      </c>
      <c r="AI23" s="135">
        <v>106.72565311121978</v>
      </c>
      <c r="AJ23" s="135">
        <v>139.33192152216213</v>
      </c>
      <c r="AK23" s="135">
        <v>198.12797397546711</v>
      </c>
      <c r="AL23" s="135">
        <v>263.00331909657575</v>
      </c>
      <c r="AM23" s="135">
        <v>328.5417558779813</v>
      </c>
      <c r="AN23" s="135">
        <v>318.28123003516203</v>
      </c>
      <c r="AO23" s="135">
        <v>310.78652332537791</v>
      </c>
      <c r="AP23" s="135">
        <v>369.59635719821608</v>
      </c>
      <c r="AQ23" s="135">
        <v>390.82977551407731</v>
      </c>
      <c r="AR23" s="135">
        <v>805.10363137287254</v>
      </c>
      <c r="AS23" s="135">
        <v>806.4665241021828</v>
      </c>
      <c r="AT23" s="135">
        <v>866.93466503333525</v>
      </c>
      <c r="AU23" s="135">
        <v>1038.7723940294995</v>
      </c>
      <c r="AV23" s="135">
        <v>1502.7801681717208</v>
      </c>
      <c r="AW23" s="135">
        <v>1909.6545091487701</v>
      </c>
      <c r="AX23" s="135">
        <v>2251.5473051189397</v>
      </c>
      <c r="AY23" s="135">
        <v>2638.2651687854445</v>
      </c>
      <c r="AZ23" s="135">
        <v>3049.9625706884585</v>
      </c>
      <c r="BA23" s="135">
        <v>3380.1221616398502</v>
      </c>
      <c r="BB23" s="135">
        <v>3479.5405499273761</v>
      </c>
      <c r="BC23" s="135">
        <v>2703.7214571975569</v>
      </c>
      <c r="BD23" s="135">
        <v>2.3893247806025757</v>
      </c>
      <c r="BE23" s="135">
        <v>-1.1304775398159734</v>
      </c>
      <c r="BF23" s="135">
        <v>-0.9979450233225895</v>
      </c>
      <c r="BG23" s="135">
        <v>0.11246347781628664</v>
      </c>
      <c r="BH23" s="135">
        <v>-3.7239491324925517E-2</v>
      </c>
      <c r="BI23" s="135">
        <v>0</v>
      </c>
      <c r="BJ23" s="135">
        <v>0</v>
      </c>
      <c r="BK23" s="135">
        <v>0</v>
      </c>
      <c r="BL23" s="135">
        <v>0</v>
      </c>
      <c r="BM23" s="135">
        <v>0</v>
      </c>
      <c r="BN23" s="135">
        <v>0</v>
      </c>
      <c r="BO23" s="135">
        <v>0</v>
      </c>
      <c r="BP23" s="135">
        <v>0</v>
      </c>
      <c r="BQ23" s="135">
        <v>0</v>
      </c>
      <c r="BR23" s="135">
        <v>0</v>
      </c>
      <c r="BS23" s="135">
        <v>0</v>
      </c>
      <c r="BT23" s="135">
        <v>0</v>
      </c>
      <c r="BU23" s="135">
        <v>0</v>
      </c>
      <c r="BV23" s="135">
        <v>0</v>
      </c>
      <c r="BW23" s="135">
        <v>0</v>
      </c>
      <c r="BX23" s="135">
        <v>0</v>
      </c>
      <c r="BY23" s="135">
        <v>0</v>
      </c>
      <c r="BZ23" s="136">
        <v>0</v>
      </c>
    </row>
    <row r="24" spans="1:78" x14ac:dyDescent="0.2">
      <c r="A24" s="133"/>
      <c r="B24" s="52" t="s">
        <v>145</v>
      </c>
      <c r="C24" s="134" t="s">
        <v>126</v>
      </c>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v>0</v>
      </c>
      <c r="BA24" s="135">
        <v>0</v>
      </c>
      <c r="BB24" s="135">
        <v>0</v>
      </c>
      <c r="BC24" s="135">
        <v>0</v>
      </c>
      <c r="BD24" s="135">
        <v>0</v>
      </c>
      <c r="BE24" s="135">
        <v>0</v>
      </c>
      <c r="BF24" s="135">
        <v>0</v>
      </c>
      <c r="BG24" s="135">
        <v>0</v>
      </c>
      <c r="BH24" s="135">
        <v>0</v>
      </c>
      <c r="BI24" s="135">
        <v>3.7543499520525092</v>
      </c>
      <c r="BJ24" s="135">
        <v>8.4941173796629101</v>
      </c>
      <c r="BK24" s="135">
        <v>15.981139592720329</v>
      </c>
      <c r="BL24" s="135">
        <v>44.47023208462376</v>
      </c>
      <c r="BM24" s="135">
        <v>38.851020364177089</v>
      </c>
      <c r="BN24" s="135">
        <v>51.12796998318052</v>
      </c>
      <c r="BO24" s="135">
        <v>81.642420431784544</v>
      </c>
      <c r="BP24" s="135">
        <v>119.65562102824185</v>
      </c>
      <c r="BQ24" s="135">
        <v>169.45080180425782</v>
      </c>
      <c r="BR24" s="135">
        <v>196.45375553514293</v>
      </c>
      <c r="BS24" s="135">
        <v>216.86962028006553</v>
      </c>
      <c r="BT24" s="135">
        <v>197.78158641607459</v>
      </c>
      <c r="BU24" s="135">
        <v>206.61368414188314</v>
      </c>
      <c r="BV24" s="135">
        <v>209.23922315341238</v>
      </c>
      <c r="BW24" s="135">
        <v>214.7467063282601</v>
      </c>
      <c r="BX24" s="135">
        <v>218.55711351146985</v>
      </c>
      <c r="BY24" s="135">
        <v>224.02651827134204</v>
      </c>
      <c r="BZ24" s="136">
        <v>226.91076532629256</v>
      </c>
    </row>
    <row r="25" spans="1:78" ht="26.65" customHeight="1" x14ac:dyDescent="0.2">
      <c r="A25" s="133"/>
      <c r="B25" s="52" t="s">
        <v>146</v>
      </c>
      <c r="C25" s="134" t="s">
        <v>136</v>
      </c>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v>32.582921721636801</v>
      </c>
      <c r="AR25" s="135">
        <v>38.884394843234197</v>
      </c>
      <c r="AS25" s="135">
        <v>43.816816310750944</v>
      </c>
      <c r="AT25" s="135">
        <v>50.856584841129155</v>
      </c>
      <c r="AU25" s="135">
        <v>62.303619018342715</v>
      </c>
      <c r="AV25" s="135">
        <v>74.867233199666231</v>
      </c>
      <c r="AW25" s="135">
        <v>93.48456695445843</v>
      </c>
      <c r="AX25" s="135">
        <v>94.540805446628212</v>
      </c>
      <c r="AY25" s="135">
        <v>70.58828898452137</v>
      </c>
      <c r="AZ25" s="135">
        <v>60.412877783548709</v>
      </c>
      <c r="BA25" s="135">
        <v>53.456718322617633</v>
      </c>
      <c r="BB25" s="135">
        <v>54.313676631414459</v>
      </c>
      <c r="BC25" s="135">
        <v>53.340807629816773</v>
      </c>
      <c r="BD25" s="135">
        <v>48.697513013778341</v>
      </c>
      <c r="BE25" s="135">
        <v>52.451807167271163</v>
      </c>
      <c r="BF25" s="135">
        <v>54.501634459266597</v>
      </c>
      <c r="BG25" s="135">
        <v>61.167650479224001</v>
      </c>
      <c r="BH25" s="135">
        <v>59.700041075417658</v>
      </c>
      <c r="BI25" s="135">
        <v>55.481783591431984</v>
      </c>
      <c r="BJ25" s="135">
        <v>56.592663764674114</v>
      </c>
      <c r="BK25" s="135">
        <v>55.246543884282367</v>
      </c>
      <c r="BL25" s="135">
        <v>57.746784419495086</v>
      </c>
      <c r="BM25" s="135">
        <v>54.1010485115495</v>
      </c>
      <c r="BN25" s="135">
        <v>49.824790413549493</v>
      </c>
      <c r="BO25" s="135">
        <v>51.271957305577466</v>
      </c>
      <c r="BP25" s="135">
        <v>47.410052393135025</v>
      </c>
      <c r="BQ25" s="135">
        <v>46.776212539912414</v>
      </c>
      <c r="BR25" s="135">
        <v>46.176847611949803</v>
      </c>
      <c r="BS25" s="135">
        <v>41.378159519999045</v>
      </c>
      <c r="BT25" s="135">
        <v>38.9414493789697</v>
      </c>
      <c r="BU25" s="135">
        <v>36.965647851564817</v>
      </c>
      <c r="BV25" s="135">
        <v>38.620609906879785</v>
      </c>
      <c r="BW25" s="135">
        <v>41.860085443493816</v>
      </c>
      <c r="BX25" s="135">
        <v>45.263745390510017</v>
      </c>
      <c r="BY25" s="135">
        <v>48.033749514393662</v>
      </c>
      <c r="BZ25" s="136">
        <v>48.566833681015758</v>
      </c>
    </row>
    <row r="26" spans="1:78" x14ac:dyDescent="0.2">
      <c r="A26" s="133"/>
      <c r="B26" s="52" t="s">
        <v>147</v>
      </c>
      <c r="C26" s="134" t="s">
        <v>129</v>
      </c>
      <c r="D26" s="135">
        <v>0</v>
      </c>
      <c r="E26" s="135">
        <v>0</v>
      </c>
      <c r="F26" s="135">
        <v>0</v>
      </c>
      <c r="G26" s="135">
        <v>0</v>
      </c>
      <c r="H26" s="135">
        <v>0</v>
      </c>
      <c r="I26" s="135">
        <v>0</v>
      </c>
      <c r="J26" s="135">
        <v>0</v>
      </c>
      <c r="K26" s="135">
        <v>0</v>
      </c>
      <c r="L26" s="135">
        <v>0</v>
      </c>
      <c r="M26" s="135">
        <v>0</v>
      </c>
      <c r="N26" s="135">
        <v>0</v>
      </c>
      <c r="O26" s="135">
        <v>0</v>
      </c>
      <c r="P26" s="135">
        <v>0</v>
      </c>
      <c r="Q26" s="135">
        <v>0</v>
      </c>
      <c r="R26" s="135">
        <v>0</v>
      </c>
      <c r="S26" s="135">
        <v>0</v>
      </c>
      <c r="T26" s="135">
        <v>0</v>
      </c>
      <c r="U26" s="135">
        <v>0</v>
      </c>
      <c r="V26" s="135">
        <v>0</v>
      </c>
      <c r="W26" s="135">
        <v>0</v>
      </c>
      <c r="X26" s="135">
        <v>0</v>
      </c>
      <c r="Y26" s="135">
        <v>0</v>
      </c>
      <c r="Z26" s="135">
        <v>8.8550587176785047</v>
      </c>
      <c r="AA26" s="135">
        <v>9.4105084783469284</v>
      </c>
      <c r="AB26" s="135">
        <v>9.7541106576613608</v>
      </c>
      <c r="AC26" s="135">
        <v>10.954476433967042</v>
      </c>
      <c r="AD26" s="135">
        <v>12.432051070278849</v>
      </c>
      <c r="AE26" s="135">
        <v>13.317075940668435</v>
      </c>
      <c r="AF26" s="135">
        <v>12.859210803973149</v>
      </c>
      <c r="AG26" s="135">
        <v>10.788507284147235</v>
      </c>
      <c r="AH26" s="135">
        <v>9.2407235676411172</v>
      </c>
      <c r="AI26" s="135">
        <v>7.9056039341644286</v>
      </c>
      <c r="AJ26" s="135">
        <v>6.6348534058172444</v>
      </c>
      <c r="AK26" s="135">
        <v>6.0038779992565789</v>
      </c>
      <c r="AL26" s="135">
        <v>5.5958152999271444</v>
      </c>
      <c r="AM26" s="135">
        <v>5.3421423719996959</v>
      </c>
      <c r="AN26" s="135">
        <v>5.0520830164311432</v>
      </c>
      <c r="AO26" s="135">
        <v>2.3906655640413685</v>
      </c>
      <c r="AP26" s="135">
        <v>4.5912590956300132</v>
      </c>
      <c r="AQ26" s="135">
        <v>3.1186697202527811</v>
      </c>
      <c r="AR26" s="135">
        <v>2.7609737843628297</v>
      </c>
      <c r="AS26" s="135">
        <v>2.5702071905224035</v>
      </c>
      <c r="AT26" s="135">
        <v>2.7199504513307349</v>
      </c>
      <c r="AU26" s="135">
        <v>2.4399942380656037</v>
      </c>
      <c r="AV26" s="135">
        <v>3.236382362843826</v>
      </c>
      <c r="AW26" s="135">
        <v>1.5811343248111362</v>
      </c>
      <c r="AX26" s="135">
        <v>1.5627096010881056</v>
      </c>
      <c r="AY26" s="135">
        <v>2.6101120542801555</v>
      </c>
      <c r="AZ26" s="135">
        <v>2.1897527479027175</v>
      </c>
      <c r="BA26" s="135">
        <v>2.2840901634409212</v>
      </c>
      <c r="BB26" s="135">
        <v>2.5455730812085848</v>
      </c>
      <c r="BC26" s="135">
        <v>1.9382395071904008</v>
      </c>
      <c r="BD26" s="135">
        <v>2.0288301645818363</v>
      </c>
      <c r="BE26" s="135">
        <v>2.2311911338921768</v>
      </c>
      <c r="BF26" s="135">
        <v>2.1590118780781364</v>
      </c>
      <c r="BG26" s="135">
        <v>0</v>
      </c>
      <c r="BH26" s="135">
        <v>0</v>
      </c>
      <c r="BI26" s="135">
        <v>0</v>
      </c>
      <c r="BJ26" s="135">
        <v>0</v>
      </c>
      <c r="BK26" s="135">
        <v>0</v>
      </c>
      <c r="BL26" s="135">
        <v>0</v>
      </c>
      <c r="BM26" s="135">
        <v>0</v>
      </c>
      <c r="BN26" s="135">
        <v>0</v>
      </c>
      <c r="BO26" s="135">
        <v>0</v>
      </c>
      <c r="BP26" s="135">
        <v>0</v>
      </c>
      <c r="BQ26" s="135">
        <v>0</v>
      </c>
      <c r="BR26" s="135">
        <v>0</v>
      </c>
      <c r="BS26" s="135">
        <v>0</v>
      </c>
      <c r="BT26" s="135">
        <v>0</v>
      </c>
      <c r="BU26" s="135">
        <v>0</v>
      </c>
      <c r="BV26" s="135">
        <v>0</v>
      </c>
      <c r="BW26" s="135">
        <v>0</v>
      </c>
      <c r="BX26" s="135">
        <v>0</v>
      </c>
      <c r="BY26" s="135">
        <v>0</v>
      </c>
      <c r="BZ26" s="136">
        <v>0</v>
      </c>
    </row>
    <row r="27" spans="1:78" x14ac:dyDescent="0.2">
      <c r="A27" s="133"/>
      <c r="B27" s="52" t="s">
        <v>740</v>
      </c>
      <c r="C27" s="134" t="s">
        <v>136</v>
      </c>
      <c r="D27" s="135">
        <v>0</v>
      </c>
      <c r="E27" s="135">
        <v>0</v>
      </c>
      <c r="F27" s="135">
        <v>0</v>
      </c>
      <c r="G27" s="135">
        <v>0</v>
      </c>
      <c r="H27" s="135">
        <v>0</v>
      </c>
      <c r="I27" s="135">
        <v>0</v>
      </c>
      <c r="J27" s="135">
        <v>0</v>
      </c>
      <c r="K27" s="135">
        <v>0</v>
      </c>
      <c r="L27" s="135">
        <v>0</v>
      </c>
      <c r="M27" s="135">
        <v>0</v>
      </c>
      <c r="N27" s="135">
        <v>0</v>
      </c>
      <c r="O27" s="135">
        <v>0</v>
      </c>
      <c r="P27" s="135">
        <v>0</v>
      </c>
      <c r="Q27" s="135">
        <v>0</v>
      </c>
      <c r="R27" s="135">
        <v>0</v>
      </c>
      <c r="S27" s="135">
        <v>0</v>
      </c>
      <c r="T27" s="135">
        <v>0</v>
      </c>
      <c r="U27" s="135">
        <v>0</v>
      </c>
      <c r="V27" s="135">
        <v>0</v>
      </c>
      <c r="W27" s="135">
        <v>0</v>
      </c>
      <c r="X27" s="135">
        <v>0</v>
      </c>
      <c r="Y27" s="135">
        <v>0</v>
      </c>
      <c r="Z27" s="135">
        <v>278.30184541275304</v>
      </c>
      <c r="AA27" s="135">
        <v>235.26271195867321</v>
      </c>
      <c r="AB27" s="135">
        <v>1137.9795767271587</v>
      </c>
      <c r="AC27" s="135">
        <v>2240.6883614932585</v>
      </c>
      <c r="AD27" s="135">
        <v>1143.7486984656541</v>
      </c>
      <c r="AE27" s="135">
        <v>1291.7563662448381</v>
      </c>
      <c r="AF27" s="135">
        <v>1174.8642598175466</v>
      </c>
      <c r="AG27" s="135">
        <v>3513.9709439793851</v>
      </c>
      <c r="AH27" s="135">
        <v>3331.2808461346226</v>
      </c>
      <c r="AI27" s="135">
        <v>3134.5719598961959</v>
      </c>
      <c r="AJ27" s="135">
        <v>3397.0449437784291</v>
      </c>
      <c r="AK27" s="135">
        <v>4970.0102077845959</v>
      </c>
      <c r="AL27" s="135">
        <v>5953.9474791224811</v>
      </c>
      <c r="AM27" s="135">
        <v>6720.4151039756171</v>
      </c>
      <c r="AN27" s="135">
        <v>7156.2755927747148</v>
      </c>
      <c r="AO27" s="135">
        <v>7595.1444969594286</v>
      </c>
      <c r="AP27" s="135">
        <v>7839.5749057882485</v>
      </c>
      <c r="AQ27" s="135">
        <v>7690.1088778339154</v>
      </c>
      <c r="AR27" s="135">
        <v>7603.8055298905265</v>
      </c>
      <c r="AS27" s="135">
        <v>8028.4110933964002</v>
      </c>
      <c r="AT27" s="135">
        <v>8935.5738572753071</v>
      </c>
      <c r="AU27" s="135">
        <v>10547.297241240194</v>
      </c>
      <c r="AV27" s="135">
        <v>12641.4648556214</v>
      </c>
      <c r="AW27" s="135">
        <v>14573.069995963899</v>
      </c>
      <c r="AX27" s="135">
        <v>15788.423774242219</v>
      </c>
      <c r="AY27" s="135">
        <v>16492.794087326169</v>
      </c>
      <c r="AZ27" s="135">
        <v>16656.99534314009</v>
      </c>
      <c r="BA27" s="135">
        <v>16239.119877394112</v>
      </c>
      <c r="BB27" s="135">
        <v>15850.460197678762</v>
      </c>
      <c r="BC27" s="135">
        <v>15779.899285603244</v>
      </c>
      <c r="BD27" s="135">
        <v>15596.798129660239</v>
      </c>
      <c r="BE27" s="135">
        <v>15996.000061355428</v>
      </c>
      <c r="BF27" s="135">
        <v>17043.100944333037</v>
      </c>
      <c r="BG27" s="135">
        <v>16296.819510274352</v>
      </c>
      <c r="BH27" s="135">
        <v>16895.904005520501</v>
      </c>
      <c r="BI27" s="135">
        <v>17430.452093588254</v>
      </c>
      <c r="BJ27" s="135">
        <v>18008.193310565297</v>
      </c>
      <c r="BK27" s="135">
        <v>18627.223299908845</v>
      </c>
      <c r="BL27" s="135">
        <f>SUM(BL28:BL30)</f>
        <v>19737.978968675092</v>
      </c>
      <c r="BM27" s="135">
        <f t="shared" ref="BM27:BW27" si="4">SUM(BM28:BM30)</f>
        <v>22737.923207450556</v>
      </c>
      <c r="BN27" s="135">
        <f t="shared" si="4"/>
        <v>23936.041005795316</v>
      </c>
      <c r="BO27" s="135">
        <f t="shared" si="4"/>
        <v>25130.577911792265</v>
      </c>
      <c r="BP27" s="135">
        <f t="shared" si="4"/>
        <v>25783.524937458384</v>
      </c>
      <c r="BQ27" s="135">
        <f t="shared" si="4"/>
        <v>25637.13600673608</v>
      </c>
      <c r="BR27" s="135">
        <f t="shared" si="4"/>
        <v>25424.257717179269</v>
      </c>
      <c r="BS27" s="135">
        <f t="shared" si="4"/>
        <v>25178.461187760255</v>
      </c>
      <c r="BT27" s="135">
        <f t="shared" si="4"/>
        <v>23807.369646843454</v>
      </c>
      <c r="BU27" s="135">
        <f t="shared" si="4"/>
        <v>22380.385851324259</v>
      </c>
      <c r="BV27" s="135">
        <f t="shared" si="4"/>
        <v>23493.070797603516</v>
      </c>
      <c r="BW27" s="135">
        <f t="shared" si="4"/>
        <v>23266.578304791834</v>
      </c>
      <c r="BX27" s="135">
        <f>SUM(BX28:BX30)</f>
        <v>22471.553239520254</v>
      </c>
      <c r="BY27" s="135">
        <f>SUM(BY28:BY30)</f>
        <v>22592.327051700922</v>
      </c>
      <c r="BZ27" s="136">
        <f>SUM(BZ28:BZ30)</f>
        <v>22726.125577540744</v>
      </c>
    </row>
    <row r="28" spans="1:78" x14ac:dyDescent="0.2">
      <c r="A28" s="133"/>
      <c r="B28" s="62" t="s">
        <v>148</v>
      </c>
      <c r="C28" s="134"/>
      <c r="D28" s="135">
        <v>0</v>
      </c>
      <c r="E28" s="135">
        <v>0</v>
      </c>
      <c r="F28" s="135">
        <v>0</v>
      </c>
      <c r="G28" s="135">
        <v>0</v>
      </c>
      <c r="H28" s="135">
        <v>0</v>
      </c>
      <c r="I28" s="135">
        <v>0</v>
      </c>
      <c r="J28" s="135">
        <v>0</v>
      </c>
      <c r="K28" s="135">
        <v>0</v>
      </c>
      <c r="L28" s="135">
        <v>0</v>
      </c>
      <c r="M28" s="135">
        <v>0</v>
      </c>
      <c r="N28" s="135">
        <v>0</v>
      </c>
      <c r="O28" s="135">
        <v>0</v>
      </c>
      <c r="P28" s="135">
        <v>0</v>
      </c>
      <c r="Q28" s="135">
        <v>0</v>
      </c>
      <c r="R28" s="135">
        <v>0</v>
      </c>
      <c r="S28" s="135">
        <v>0</v>
      </c>
      <c r="T28" s="135">
        <v>0</v>
      </c>
      <c r="U28" s="135">
        <v>0</v>
      </c>
      <c r="V28" s="135">
        <v>0</v>
      </c>
      <c r="W28" s="135">
        <v>0</v>
      </c>
      <c r="X28" s="135">
        <v>0</v>
      </c>
      <c r="Y28" s="135">
        <v>0</v>
      </c>
      <c r="Z28" s="135">
        <v>0</v>
      </c>
      <c r="AA28" s="135">
        <v>0</v>
      </c>
      <c r="AB28" s="135">
        <v>0</v>
      </c>
      <c r="AC28" s="135">
        <v>0</v>
      </c>
      <c r="AD28" s="135">
        <v>0</v>
      </c>
      <c r="AE28" s="135">
        <v>0</v>
      </c>
      <c r="AF28" s="135">
        <v>0</v>
      </c>
      <c r="AG28" s="135">
        <v>0</v>
      </c>
      <c r="AH28" s="135">
        <v>0</v>
      </c>
      <c r="AI28" s="135">
        <v>0</v>
      </c>
      <c r="AJ28" s="135">
        <v>0</v>
      </c>
      <c r="AK28" s="135">
        <v>0</v>
      </c>
      <c r="AL28" s="135">
        <v>0</v>
      </c>
      <c r="AM28" s="135">
        <v>0</v>
      </c>
      <c r="AN28" s="135">
        <v>0</v>
      </c>
      <c r="AO28" s="135">
        <v>0</v>
      </c>
      <c r="AP28" s="135">
        <v>0</v>
      </c>
      <c r="AQ28" s="135">
        <v>0</v>
      </c>
      <c r="AR28" s="135">
        <v>0</v>
      </c>
      <c r="AS28" s="135">
        <v>0</v>
      </c>
      <c r="AT28" s="135">
        <v>0</v>
      </c>
      <c r="AU28" s="135">
        <v>0</v>
      </c>
      <c r="AV28" s="135">
        <v>0</v>
      </c>
      <c r="AW28" s="135">
        <v>0</v>
      </c>
      <c r="AX28" s="135">
        <v>0</v>
      </c>
      <c r="AY28" s="135">
        <v>0</v>
      </c>
      <c r="AZ28" s="135">
        <v>0</v>
      </c>
      <c r="BA28" s="135">
        <v>0</v>
      </c>
      <c r="BB28" s="135">
        <v>0</v>
      </c>
      <c r="BC28" s="135">
        <v>0</v>
      </c>
      <c r="BD28" s="135">
        <v>0</v>
      </c>
      <c r="BE28" s="135">
        <v>0</v>
      </c>
      <c r="BF28" s="135">
        <v>0</v>
      </c>
      <c r="BG28" s="135">
        <v>0</v>
      </c>
      <c r="BH28" s="135">
        <v>0</v>
      </c>
      <c r="BI28" s="135">
        <v>0</v>
      </c>
      <c r="BJ28" s="135">
        <v>0</v>
      </c>
      <c r="BK28" s="135">
        <v>0</v>
      </c>
      <c r="BL28" s="135">
        <v>17474.148719117664</v>
      </c>
      <c r="BM28" s="135">
        <v>19250.349868259582</v>
      </c>
      <c r="BN28" s="135">
        <v>20128.187004415864</v>
      </c>
      <c r="BO28" s="135">
        <v>20984.43886505879</v>
      </c>
      <c r="BP28" s="135">
        <v>21446.695936592401</v>
      </c>
      <c r="BQ28" s="135">
        <v>21768.667582681519</v>
      </c>
      <c r="BR28" s="135">
        <v>22373.550381447792</v>
      </c>
      <c r="BS28" s="135">
        <v>22588.916505434572</v>
      </c>
      <c r="BT28" s="135">
        <v>21631.258239081366</v>
      </c>
      <c r="BU28" s="135">
        <v>20385.434877889027</v>
      </c>
      <c r="BV28" s="135">
        <v>20642.753732080579</v>
      </c>
      <c r="BW28" s="135">
        <v>20367.691263675748</v>
      </c>
      <c r="BX28" s="135">
        <v>19698.479272739969</v>
      </c>
      <c r="BY28" s="135">
        <v>19788.109662383376</v>
      </c>
      <c r="BZ28" s="136">
        <v>19888.254356336693</v>
      </c>
    </row>
    <row r="29" spans="1:78" x14ac:dyDescent="0.2">
      <c r="A29" s="133"/>
      <c r="B29" s="62" t="s">
        <v>149</v>
      </c>
      <c r="C29" s="134"/>
      <c r="D29" s="135">
        <v>0</v>
      </c>
      <c r="E29" s="135">
        <v>0</v>
      </c>
      <c r="F29" s="135">
        <v>0</v>
      </c>
      <c r="G29" s="135">
        <v>0</v>
      </c>
      <c r="H29" s="135">
        <v>0</v>
      </c>
      <c r="I29" s="135">
        <v>0</v>
      </c>
      <c r="J29" s="135">
        <v>0</v>
      </c>
      <c r="K29" s="135">
        <v>0</v>
      </c>
      <c r="L29" s="135">
        <v>0</v>
      </c>
      <c r="M29" s="135">
        <v>0</v>
      </c>
      <c r="N29" s="135">
        <v>0</v>
      </c>
      <c r="O29" s="135">
        <v>0</v>
      </c>
      <c r="P29" s="135">
        <v>0</v>
      </c>
      <c r="Q29" s="135">
        <v>0</v>
      </c>
      <c r="R29" s="135">
        <v>0</v>
      </c>
      <c r="S29" s="135">
        <v>0</v>
      </c>
      <c r="T29" s="135">
        <v>0</v>
      </c>
      <c r="U29" s="135">
        <v>0</v>
      </c>
      <c r="V29" s="135">
        <v>0</v>
      </c>
      <c r="W29" s="135">
        <v>0</v>
      </c>
      <c r="X29" s="135">
        <v>0</v>
      </c>
      <c r="Y29" s="135">
        <v>0</v>
      </c>
      <c r="Z29" s="135">
        <v>0</v>
      </c>
      <c r="AA29" s="135">
        <v>0</v>
      </c>
      <c r="AB29" s="135">
        <v>0</v>
      </c>
      <c r="AC29" s="135">
        <v>0</v>
      </c>
      <c r="AD29" s="135">
        <v>0</v>
      </c>
      <c r="AE29" s="135">
        <v>0</v>
      </c>
      <c r="AF29" s="135">
        <v>0</v>
      </c>
      <c r="AG29" s="135">
        <v>0</v>
      </c>
      <c r="AH29" s="135">
        <v>0</v>
      </c>
      <c r="AI29" s="135">
        <v>0</v>
      </c>
      <c r="AJ29" s="135">
        <v>0</v>
      </c>
      <c r="AK29" s="135">
        <v>0</v>
      </c>
      <c r="AL29" s="135">
        <v>0</v>
      </c>
      <c r="AM29" s="135">
        <v>0</v>
      </c>
      <c r="AN29" s="135">
        <v>0</v>
      </c>
      <c r="AO29" s="135">
        <v>0</v>
      </c>
      <c r="AP29" s="135">
        <v>0</v>
      </c>
      <c r="AQ29" s="135">
        <v>0</v>
      </c>
      <c r="AR29" s="135">
        <v>0</v>
      </c>
      <c r="AS29" s="135">
        <v>0</v>
      </c>
      <c r="AT29" s="135">
        <v>0</v>
      </c>
      <c r="AU29" s="135">
        <v>0</v>
      </c>
      <c r="AV29" s="135">
        <v>0</v>
      </c>
      <c r="AW29" s="135">
        <v>0</v>
      </c>
      <c r="AX29" s="135">
        <v>0</v>
      </c>
      <c r="AY29" s="135">
        <v>0</v>
      </c>
      <c r="AZ29" s="135">
        <v>0</v>
      </c>
      <c r="BA29" s="135">
        <v>0</v>
      </c>
      <c r="BB29" s="135">
        <v>0</v>
      </c>
      <c r="BC29" s="135">
        <v>0</v>
      </c>
      <c r="BD29" s="135">
        <v>0</v>
      </c>
      <c r="BE29" s="135">
        <v>0</v>
      </c>
      <c r="BF29" s="135">
        <v>0</v>
      </c>
      <c r="BG29" s="135">
        <v>0</v>
      </c>
      <c r="BH29" s="135">
        <v>0</v>
      </c>
      <c r="BI29" s="135">
        <v>0</v>
      </c>
      <c r="BJ29" s="135">
        <v>0</v>
      </c>
      <c r="BK29" s="135">
        <v>0</v>
      </c>
      <c r="BL29" s="135">
        <v>1861.9500646026027</v>
      </c>
      <c r="BM29" s="135">
        <v>3048.4600125617731</v>
      </c>
      <c r="BN29" s="135">
        <v>3361.5744472839106</v>
      </c>
      <c r="BO29" s="135">
        <v>3669.0774877100425</v>
      </c>
      <c r="BP29" s="135">
        <v>3854.6742743516356</v>
      </c>
      <c r="BQ29" s="135">
        <v>3368.9879322160768</v>
      </c>
      <c r="BR29" s="135">
        <v>2461.0488509602897</v>
      </c>
      <c r="BS29" s="135">
        <v>1937.0550916310945</v>
      </c>
      <c r="BT29" s="135">
        <v>1621.462272149676</v>
      </c>
      <c r="BU29" s="135">
        <v>1416.0740682382477</v>
      </c>
      <c r="BV29" s="135">
        <v>2280.5606221298458</v>
      </c>
      <c r="BW29" s="135">
        <v>2334.0255698558703</v>
      </c>
      <c r="BX29" s="135">
        <v>2202.9302217907139</v>
      </c>
      <c r="BY29" s="135">
        <v>2227.2128633365928</v>
      </c>
      <c r="BZ29" s="136">
        <v>2253.3435333758412</v>
      </c>
    </row>
    <row r="30" spans="1:78" x14ac:dyDescent="0.2">
      <c r="A30" s="133"/>
      <c r="B30" s="62" t="s">
        <v>150</v>
      </c>
      <c r="C30" s="134"/>
      <c r="D30" s="135">
        <v>0</v>
      </c>
      <c r="E30" s="135">
        <v>0</v>
      </c>
      <c r="F30" s="135">
        <v>0</v>
      </c>
      <c r="G30" s="135">
        <v>0</v>
      </c>
      <c r="H30" s="135">
        <v>0</v>
      </c>
      <c r="I30" s="135">
        <v>0</v>
      </c>
      <c r="J30" s="135">
        <v>0</v>
      </c>
      <c r="K30" s="135">
        <v>0</v>
      </c>
      <c r="L30" s="135">
        <v>0</v>
      </c>
      <c r="M30" s="135">
        <v>0</v>
      </c>
      <c r="N30" s="135">
        <v>0</v>
      </c>
      <c r="O30" s="135">
        <v>0</v>
      </c>
      <c r="P30" s="135">
        <v>0</v>
      </c>
      <c r="Q30" s="135">
        <v>0</v>
      </c>
      <c r="R30" s="135">
        <v>0</v>
      </c>
      <c r="S30" s="135">
        <v>0</v>
      </c>
      <c r="T30" s="135">
        <v>0</v>
      </c>
      <c r="U30" s="135">
        <v>0</v>
      </c>
      <c r="V30" s="135">
        <v>0</v>
      </c>
      <c r="W30" s="135">
        <v>0</v>
      </c>
      <c r="X30" s="135">
        <v>0</v>
      </c>
      <c r="Y30" s="135">
        <v>0</v>
      </c>
      <c r="Z30" s="135">
        <v>0</v>
      </c>
      <c r="AA30" s="135">
        <v>0</v>
      </c>
      <c r="AB30" s="135">
        <v>0</v>
      </c>
      <c r="AC30" s="135">
        <v>0</v>
      </c>
      <c r="AD30" s="135">
        <v>0</v>
      </c>
      <c r="AE30" s="135">
        <v>0</v>
      </c>
      <c r="AF30" s="135">
        <v>0</v>
      </c>
      <c r="AG30" s="135">
        <v>0</v>
      </c>
      <c r="AH30" s="135">
        <v>0</v>
      </c>
      <c r="AI30" s="135">
        <v>0</v>
      </c>
      <c r="AJ30" s="135">
        <v>0</v>
      </c>
      <c r="AK30" s="135">
        <v>0</v>
      </c>
      <c r="AL30" s="135">
        <v>0</v>
      </c>
      <c r="AM30" s="135">
        <v>0</v>
      </c>
      <c r="AN30" s="135">
        <v>0</v>
      </c>
      <c r="AO30" s="135">
        <v>0</v>
      </c>
      <c r="AP30" s="135">
        <v>0</v>
      </c>
      <c r="AQ30" s="135">
        <v>0</v>
      </c>
      <c r="AR30" s="135">
        <v>0</v>
      </c>
      <c r="AS30" s="135">
        <v>0</v>
      </c>
      <c r="AT30" s="135">
        <v>0</v>
      </c>
      <c r="AU30" s="135">
        <v>0</v>
      </c>
      <c r="AV30" s="135">
        <v>0</v>
      </c>
      <c r="AW30" s="135">
        <v>0</v>
      </c>
      <c r="AX30" s="135">
        <v>0</v>
      </c>
      <c r="AY30" s="135">
        <v>0</v>
      </c>
      <c r="AZ30" s="135">
        <v>0</v>
      </c>
      <c r="BA30" s="135">
        <v>0</v>
      </c>
      <c r="BB30" s="135">
        <v>0</v>
      </c>
      <c r="BC30" s="135">
        <v>0</v>
      </c>
      <c r="BD30" s="135">
        <v>0</v>
      </c>
      <c r="BE30" s="135">
        <v>0</v>
      </c>
      <c r="BF30" s="135">
        <v>0</v>
      </c>
      <c r="BG30" s="135">
        <v>0</v>
      </c>
      <c r="BH30" s="135">
        <v>0</v>
      </c>
      <c r="BI30" s="135">
        <v>0</v>
      </c>
      <c r="BJ30" s="135">
        <v>0</v>
      </c>
      <c r="BK30" s="135">
        <v>0</v>
      </c>
      <c r="BL30" s="135">
        <v>401.88018495482419</v>
      </c>
      <c r="BM30" s="135">
        <v>439.11332662920188</v>
      </c>
      <c r="BN30" s="135">
        <v>446.27955409554295</v>
      </c>
      <c r="BO30" s="135">
        <v>477.06155902343471</v>
      </c>
      <c r="BP30" s="135">
        <v>482.15472651434624</v>
      </c>
      <c r="BQ30" s="135">
        <v>499.48049183848184</v>
      </c>
      <c r="BR30" s="135">
        <v>589.65848477118709</v>
      </c>
      <c r="BS30" s="135">
        <v>652.48959069458795</v>
      </c>
      <c r="BT30" s="135">
        <v>554.64913561241463</v>
      </c>
      <c r="BU30" s="135">
        <v>578.87690519698435</v>
      </c>
      <c r="BV30" s="135">
        <v>569.75644339309395</v>
      </c>
      <c r="BW30" s="135">
        <v>564.86147126021888</v>
      </c>
      <c r="BX30" s="135">
        <v>570.14374498957079</v>
      </c>
      <c r="BY30" s="135">
        <v>577.00452598095205</v>
      </c>
      <c r="BZ30" s="136">
        <v>584.52768782820829</v>
      </c>
    </row>
    <row r="31" spans="1:78" ht="26.65" customHeight="1" x14ac:dyDescent="0.2">
      <c r="A31" s="133"/>
      <c r="B31" s="52" t="s">
        <v>151</v>
      </c>
      <c r="C31" s="134" t="s">
        <v>129</v>
      </c>
      <c r="D31" s="135">
        <v>0</v>
      </c>
      <c r="E31" s="135">
        <v>0</v>
      </c>
      <c r="F31" s="135">
        <v>0</v>
      </c>
      <c r="G31" s="135">
        <v>0</v>
      </c>
      <c r="H31" s="135">
        <v>0</v>
      </c>
      <c r="I31" s="135">
        <v>0</v>
      </c>
      <c r="J31" s="135">
        <v>0</v>
      </c>
      <c r="K31" s="135">
        <v>0</v>
      </c>
      <c r="L31" s="135">
        <v>0</v>
      </c>
      <c r="M31" s="135">
        <v>0</v>
      </c>
      <c r="N31" s="135">
        <v>0</v>
      </c>
      <c r="O31" s="135">
        <v>0</v>
      </c>
      <c r="P31" s="135">
        <v>0</v>
      </c>
      <c r="Q31" s="135">
        <v>0</v>
      </c>
      <c r="R31" s="135">
        <v>0</v>
      </c>
      <c r="S31" s="135">
        <v>0</v>
      </c>
      <c r="T31" s="135">
        <v>0</v>
      </c>
      <c r="U31" s="135">
        <v>0</v>
      </c>
      <c r="V31" s="135">
        <v>0</v>
      </c>
      <c r="W31" s="135">
        <v>0</v>
      </c>
      <c r="X31" s="135">
        <v>0</v>
      </c>
      <c r="Y31" s="135">
        <v>0</v>
      </c>
      <c r="Z31" s="135">
        <v>0</v>
      </c>
      <c r="AA31" s="135">
        <v>0</v>
      </c>
      <c r="AB31" s="135">
        <v>0</v>
      </c>
      <c r="AC31" s="135">
        <v>0</v>
      </c>
      <c r="AD31" s="135">
        <v>0</v>
      </c>
      <c r="AE31" s="135">
        <v>0</v>
      </c>
      <c r="AF31" s="135">
        <v>0</v>
      </c>
      <c r="AG31" s="135">
        <v>0</v>
      </c>
      <c r="AH31" s="135">
        <v>0</v>
      </c>
      <c r="AI31" s="135">
        <v>0</v>
      </c>
      <c r="AJ31" s="135">
        <v>0</v>
      </c>
      <c r="AK31" s="135">
        <v>0</v>
      </c>
      <c r="AL31" s="135">
        <v>0</v>
      </c>
      <c r="AM31" s="135">
        <v>0</v>
      </c>
      <c r="AN31" s="135">
        <v>0</v>
      </c>
      <c r="AO31" s="135">
        <v>0</v>
      </c>
      <c r="AP31" s="135">
        <v>0</v>
      </c>
      <c r="AQ31" s="135">
        <v>0</v>
      </c>
      <c r="AR31" s="135">
        <v>0</v>
      </c>
      <c r="AS31" s="135">
        <v>0</v>
      </c>
      <c r="AT31" s="135">
        <v>0</v>
      </c>
      <c r="AU31" s="135">
        <v>0</v>
      </c>
      <c r="AV31" s="135">
        <v>0</v>
      </c>
      <c r="AW31" s="135">
        <v>0</v>
      </c>
      <c r="AX31" s="135">
        <v>0</v>
      </c>
      <c r="AY31" s="135">
        <v>11561.143278939202</v>
      </c>
      <c r="AZ31" s="135">
        <v>11214.613774998268</v>
      </c>
      <c r="BA31" s="135">
        <v>10769.909391824787</v>
      </c>
      <c r="BB31" s="135">
        <v>10386.554151311286</v>
      </c>
      <c r="BC31" s="135">
        <v>9684.1234609294406</v>
      </c>
      <c r="BD31" s="135">
        <v>9454.1571415157177</v>
      </c>
      <c r="BE31" s="135">
        <v>9315.7768554635004</v>
      </c>
      <c r="BF31" s="135">
        <v>9114.7904263717173</v>
      </c>
      <c r="BG31" s="135">
        <v>8874.9102233623307</v>
      </c>
      <c r="BH31" s="135">
        <v>8554.8447128592961</v>
      </c>
      <c r="BI31" s="135">
        <v>8322.0555524984084</v>
      </c>
      <c r="BJ31" s="135">
        <v>7967.6875638172733</v>
      </c>
      <c r="BK31" s="135">
        <v>7882.2146355073974</v>
      </c>
      <c r="BL31" s="135">
        <v>7519.5150944434217</v>
      </c>
      <c r="BM31" s="135">
        <v>6948.2922175527883</v>
      </c>
      <c r="BN31" s="135">
        <v>6206.636019780055</v>
      </c>
      <c r="BO31" s="135">
        <v>5434.9191448063284</v>
      </c>
      <c r="BP31" s="135">
        <v>3534.0646300434137</v>
      </c>
      <c r="BQ31" s="135">
        <v>1258.8477231309839</v>
      </c>
      <c r="BR31" s="135">
        <v>255.66710387515974</v>
      </c>
      <c r="BS31" s="135">
        <v>64.314905381302538</v>
      </c>
      <c r="BT31" s="135">
        <v>15.128432755369943</v>
      </c>
      <c r="BU31" s="135">
        <v>4.300381433941423</v>
      </c>
      <c r="BV31" s="135">
        <v>0.31941843693867195</v>
      </c>
      <c r="BW31" s="135">
        <v>0.86952143956283467</v>
      </c>
      <c r="BX31" s="135">
        <v>0.89562371455153389</v>
      </c>
      <c r="BY31" s="135">
        <v>0.66870597166575196</v>
      </c>
      <c r="BZ31" s="136">
        <v>0.4404709700443088</v>
      </c>
    </row>
    <row r="32" spans="1:78" x14ac:dyDescent="0.2">
      <c r="A32" s="133"/>
      <c r="B32" s="52" t="s">
        <v>25</v>
      </c>
      <c r="C32" s="134" t="s">
        <v>136</v>
      </c>
      <c r="D32" s="135">
        <v>1958.7190849233973</v>
      </c>
      <c r="E32" s="135">
        <v>2297.812532905336</v>
      </c>
      <c r="F32" s="135">
        <v>2519.0082904839242</v>
      </c>
      <c r="G32" s="135">
        <v>2627.8175243332294</v>
      </c>
      <c r="H32" s="135">
        <v>3019.9530851348932</v>
      </c>
      <c r="I32" s="135">
        <v>3000.725659015543</v>
      </c>
      <c r="J32" s="135">
        <v>3065.379698152437</v>
      </c>
      <c r="K32" s="135">
        <v>2681.8781710771145</v>
      </c>
      <c r="L32" s="135">
        <v>2682.0791568590926</v>
      </c>
      <c r="M32" s="135">
        <v>2526.2060322679258</v>
      </c>
      <c r="N32" s="135">
        <v>2715.7680615486834</v>
      </c>
      <c r="O32" s="135">
        <v>3250.5946883190172</v>
      </c>
      <c r="P32" s="135">
        <v>3606.2507168663597</v>
      </c>
      <c r="Q32" s="135">
        <v>3327.1363382020959</v>
      </c>
      <c r="R32" s="135">
        <v>3767.2938506987716</v>
      </c>
      <c r="S32" s="135">
        <v>4035.4120966916844</v>
      </c>
      <c r="T32" s="135">
        <v>3957.7501339569098</v>
      </c>
      <c r="U32" s="135">
        <v>4138.7303011253553</v>
      </c>
      <c r="V32" s="135">
        <v>4768.1254027059313</v>
      </c>
      <c r="W32" s="135">
        <v>6014.2006609153468</v>
      </c>
      <c r="X32" s="135">
        <v>6363.2544487108871</v>
      </c>
      <c r="Y32" s="135">
        <v>6543.456551987204</v>
      </c>
      <c r="Z32" s="135">
        <v>6626.113937600001</v>
      </c>
      <c r="AA32" s="135">
        <v>7544.8751725146494</v>
      </c>
      <c r="AB32" s="135">
        <v>7624.4631640719626</v>
      </c>
      <c r="AC32" s="135">
        <v>7007.8773332569162</v>
      </c>
      <c r="AD32" s="135">
        <v>7951.5398645503519</v>
      </c>
      <c r="AE32" s="135">
        <v>8710.6993727912231</v>
      </c>
      <c r="AF32" s="135">
        <v>10026.092860025063</v>
      </c>
      <c r="AG32" s="135">
        <v>7351.5971064831874</v>
      </c>
      <c r="AH32" s="135">
        <v>7212.3847445438914</v>
      </c>
      <c r="AI32" s="135">
        <v>6620.9432948627091</v>
      </c>
      <c r="AJ32" s="135">
        <v>7182.2288117971666</v>
      </c>
      <c r="AK32" s="135">
        <v>9741.4421507437819</v>
      </c>
      <c r="AL32" s="135">
        <v>12903.950081631994</v>
      </c>
      <c r="AM32" s="135">
        <v>14936.630072111149</v>
      </c>
      <c r="AN32" s="135">
        <v>16343.48855815475</v>
      </c>
      <c r="AO32" s="135">
        <v>17800.895789852031</v>
      </c>
      <c r="AP32" s="135">
        <v>18284.689348346528</v>
      </c>
      <c r="AQ32" s="135">
        <v>17302.744975126312</v>
      </c>
      <c r="AR32" s="135">
        <v>15483.461339232199</v>
      </c>
      <c r="AS32" s="135">
        <v>14558.294656292617</v>
      </c>
      <c r="AT32" s="135">
        <v>15599.266573449639</v>
      </c>
      <c r="AU32" s="135">
        <v>19317.626628952206</v>
      </c>
      <c r="AV32" s="135">
        <v>23933.028154935921</v>
      </c>
      <c r="AW32" s="135">
        <v>25471.47788506695</v>
      </c>
      <c r="AX32" s="135">
        <v>25608.197243091639</v>
      </c>
      <c r="AY32" s="135">
        <v>25316.317024851414</v>
      </c>
      <c r="AZ32" s="135">
        <v>21143.255727852036</v>
      </c>
      <c r="BA32" s="135">
        <v>17385.40894538959</v>
      </c>
      <c r="BB32" s="135">
        <v>16890.299984735651</v>
      </c>
      <c r="BC32" s="135">
        <v>17232.107313462649</v>
      </c>
      <c r="BD32" s="135">
        <v>18333.843756147129</v>
      </c>
      <c r="BE32" s="135">
        <v>19463.633187131796</v>
      </c>
      <c r="BF32" s="135">
        <v>19202.576704641971</v>
      </c>
      <c r="BG32" s="135">
        <v>16972.12010119938</v>
      </c>
      <c r="BH32" s="135">
        <v>12878.331677997679</v>
      </c>
      <c r="BI32" s="135">
        <v>11450.762353723145</v>
      </c>
      <c r="BJ32" s="135">
        <v>10725.365297512048</v>
      </c>
      <c r="BK32" s="135">
        <v>10689.577948791994</v>
      </c>
      <c r="BL32" s="135">
        <v>10022.491015664398</v>
      </c>
      <c r="BM32" s="135">
        <v>9525.2243389355044</v>
      </c>
      <c r="BN32" s="135">
        <v>8776.3616969127961</v>
      </c>
      <c r="BO32" s="135">
        <v>7705.6017647477656</v>
      </c>
      <c r="BP32" s="135">
        <v>5727.3954904918319</v>
      </c>
      <c r="BQ32" s="135">
        <v>3800.3363200083295</v>
      </c>
      <c r="BR32" s="135">
        <v>3025.2829640664404</v>
      </c>
      <c r="BS32" s="135">
        <v>2637.0105693041228</v>
      </c>
      <c r="BT32" s="135">
        <v>2266.7983446230919</v>
      </c>
      <c r="BU32" s="135">
        <v>2143.6259144066462</v>
      </c>
      <c r="BV32" s="135">
        <v>1989.4267684081449</v>
      </c>
      <c r="BW32" s="135">
        <v>2025.7051539343111</v>
      </c>
      <c r="BX32" s="135">
        <v>2062.5752095898983</v>
      </c>
      <c r="BY32" s="135">
        <v>2108.752520397928</v>
      </c>
      <c r="BZ32" s="136">
        <v>2178.472622555214</v>
      </c>
    </row>
    <row r="33" spans="1:78" x14ac:dyDescent="0.2">
      <c r="A33" s="133"/>
      <c r="B33" s="52" t="s">
        <v>152</v>
      </c>
      <c r="C33" s="134" t="s">
        <v>136</v>
      </c>
      <c r="D33" s="135">
        <v>0</v>
      </c>
      <c r="E33" s="135">
        <v>0</v>
      </c>
      <c r="F33" s="135">
        <v>0</v>
      </c>
      <c r="G33" s="135">
        <v>0</v>
      </c>
      <c r="H33" s="135">
        <v>0</v>
      </c>
      <c r="I33" s="135">
        <v>0</v>
      </c>
      <c r="J33" s="135">
        <v>0</v>
      </c>
      <c r="K33" s="135">
        <v>0</v>
      </c>
      <c r="L33" s="135">
        <v>0</v>
      </c>
      <c r="M33" s="135">
        <v>0</v>
      </c>
      <c r="N33" s="135">
        <v>0</v>
      </c>
      <c r="O33" s="135">
        <v>0</v>
      </c>
      <c r="P33" s="135">
        <v>0</v>
      </c>
      <c r="Q33" s="135">
        <v>0</v>
      </c>
      <c r="R33" s="135">
        <v>0</v>
      </c>
      <c r="S33" s="135">
        <v>0</v>
      </c>
      <c r="T33" s="135">
        <v>0</v>
      </c>
      <c r="U33" s="135">
        <v>0</v>
      </c>
      <c r="V33" s="135">
        <v>0</v>
      </c>
      <c r="W33" s="135">
        <v>0</v>
      </c>
      <c r="X33" s="135">
        <v>0</v>
      </c>
      <c r="Y33" s="135">
        <v>0</v>
      </c>
      <c r="Z33" s="135">
        <v>0</v>
      </c>
      <c r="AA33" s="135">
        <v>0</v>
      </c>
      <c r="AB33" s="135">
        <v>0</v>
      </c>
      <c r="AC33" s="135">
        <v>0</v>
      </c>
      <c r="AD33" s="135">
        <v>0</v>
      </c>
      <c r="AE33" s="135">
        <v>0</v>
      </c>
      <c r="AF33" s="135">
        <v>0</v>
      </c>
      <c r="AG33" s="135">
        <v>0</v>
      </c>
      <c r="AH33" s="135">
        <v>0</v>
      </c>
      <c r="AI33" s="135">
        <v>0</v>
      </c>
      <c r="AJ33" s="135">
        <v>0</v>
      </c>
      <c r="AK33" s="135">
        <v>0</v>
      </c>
      <c r="AL33" s="135">
        <v>0</v>
      </c>
      <c r="AM33" s="135">
        <v>0</v>
      </c>
      <c r="AN33" s="135">
        <v>0</v>
      </c>
      <c r="AO33" s="135">
        <v>0</v>
      </c>
      <c r="AP33" s="135">
        <v>0</v>
      </c>
      <c r="AQ33" s="135">
        <v>0</v>
      </c>
      <c r="AR33" s="135">
        <v>2.6037289756380231</v>
      </c>
      <c r="AS33" s="135">
        <v>20.354902849812483</v>
      </c>
      <c r="AT33" s="135">
        <v>42.819490760891405</v>
      </c>
      <c r="AU33" s="135">
        <v>76.135782139504556</v>
      </c>
      <c r="AV33" s="135">
        <v>139.91042773692001</v>
      </c>
      <c r="AW33" s="135">
        <v>178.42152174898783</v>
      </c>
      <c r="AX33" s="135">
        <v>158.32279781503925</v>
      </c>
      <c r="AY33" s="135">
        <v>158.52222094684757</v>
      </c>
      <c r="AZ33" s="135">
        <v>160.1578719366789</v>
      </c>
      <c r="BA33" s="135">
        <v>156.18265633487789</v>
      </c>
      <c r="BB33" s="135">
        <v>160.51865280908655</v>
      </c>
      <c r="BC33" s="135">
        <v>178.6845744358715</v>
      </c>
      <c r="BD33" s="135">
        <v>184.9365325505465</v>
      </c>
      <c r="BE33" s="135">
        <v>205.30327480627398</v>
      </c>
      <c r="BF33" s="135">
        <v>227.04990587511196</v>
      </c>
      <c r="BG33" s="135">
        <v>249.56068790484534</v>
      </c>
      <c r="BH33" s="135">
        <v>268.91407157963022</v>
      </c>
      <c r="BI33" s="135">
        <v>289.22689059207994</v>
      </c>
      <c r="BJ33" s="135">
        <v>314.66556515853472</v>
      </c>
      <c r="BK33" s="135">
        <v>350.76031777775006</v>
      </c>
      <c r="BL33" s="135">
        <v>375.01654333107263</v>
      </c>
      <c r="BM33" s="135">
        <v>388.00419771008887</v>
      </c>
      <c r="BN33" s="135">
        <v>390.80098155047983</v>
      </c>
      <c r="BO33" s="135">
        <v>358.9794644316853</v>
      </c>
      <c r="BP33" s="135">
        <v>327.98012306811404</v>
      </c>
      <c r="BQ33" s="135">
        <v>302.91731733481913</v>
      </c>
      <c r="BR33" s="135">
        <v>283.99205641368042</v>
      </c>
      <c r="BS33" s="135">
        <v>0</v>
      </c>
      <c r="BT33" s="135">
        <v>0</v>
      </c>
      <c r="BU33" s="135">
        <v>0</v>
      </c>
      <c r="BV33" s="135">
        <v>0</v>
      </c>
      <c r="BW33" s="135">
        <v>0</v>
      </c>
      <c r="BX33" s="135">
        <v>0</v>
      </c>
      <c r="BY33" s="135">
        <v>0</v>
      </c>
      <c r="BZ33" s="136">
        <v>0</v>
      </c>
    </row>
    <row r="34" spans="1:78" x14ac:dyDescent="0.2">
      <c r="A34" s="133"/>
      <c r="B34" s="52" t="s">
        <v>26</v>
      </c>
      <c r="C34" s="134" t="s">
        <v>126</v>
      </c>
      <c r="D34" s="135">
        <v>0</v>
      </c>
      <c r="E34" s="135">
        <v>0</v>
      </c>
      <c r="F34" s="135">
        <v>0</v>
      </c>
      <c r="G34" s="135">
        <v>0</v>
      </c>
      <c r="H34" s="135">
        <v>0</v>
      </c>
      <c r="I34" s="135">
        <v>0</v>
      </c>
      <c r="J34" s="135">
        <v>0</v>
      </c>
      <c r="K34" s="135">
        <v>0</v>
      </c>
      <c r="L34" s="135">
        <v>0</v>
      </c>
      <c r="M34" s="135">
        <v>0</v>
      </c>
      <c r="N34" s="135">
        <v>0</v>
      </c>
      <c r="O34" s="135">
        <v>0</v>
      </c>
      <c r="P34" s="135">
        <v>0</v>
      </c>
      <c r="Q34" s="135">
        <v>0</v>
      </c>
      <c r="R34" s="135">
        <v>0</v>
      </c>
      <c r="S34" s="135">
        <v>0</v>
      </c>
      <c r="T34" s="135">
        <v>0</v>
      </c>
      <c r="U34" s="135">
        <v>0</v>
      </c>
      <c r="V34" s="135">
        <v>0</v>
      </c>
      <c r="W34" s="135">
        <v>0</v>
      </c>
      <c r="X34" s="135">
        <v>0</v>
      </c>
      <c r="Y34" s="135">
        <v>0</v>
      </c>
      <c r="Z34" s="135">
        <v>970.26143377991616</v>
      </c>
      <c r="AA34" s="135">
        <v>985.75076310684085</v>
      </c>
      <c r="AB34" s="135">
        <v>1004.6733977391201</v>
      </c>
      <c r="AC34" s="135">
        <v>1032.7083692748929</v>
      </c>
      <c r="AD34" s="135">
        <v>1084.0748533283156</v>
      </c>
      <c r="AE34" s="135">
        <v>1139.2758467241845</v>
      </c>
      <c r="AF34" s="135">
        <v>1149.7303477915991</v>
      </c>
      <c r="AG34" s="135">
        <v>1153.8565409616519</v>
      </c>
      <c r="AH34" s="135">
        <v>1168.9515313066013</v>
      </c>
      <c r="AI34" s="135">
        <v>1126.5485606184311</v>
      </c>
      <c r="AJ34" s="135">
        <v>1091.4333852569366</v>
      </c>
      <c r="AK34" s="135">
        <v>1101.7116128635823</v>
      </c>
      <c r="AL34" s="135">
        <v>1116.3651523354652</v>
      </c>
      <c r="AM34" s="135">
        <v>1143.2184676079348</v>
      </c>
      <c r="AN34" s="135">
        <v>1113.9843051230671</v>
      </c>
      <c r="AO34" s="135">
        <v>1123.6128150994432</v>
      </c>
      <c r="AP34" s="135">
        <v>1159.2929216465784</v>
      </c>
      <c r="AQ34" s="135">
        <v>1118.0713671697317</v>
      </c>
      <c r="AR34" s="135">
        <v>1048.8085792118454</v>
      </c>
      <c r="AS34" s="135">
        <v>1011.2731521333825</v>
      </c>
      <c r="AT34" s="135">
        <v>1024.7970117308787</v>
      </c>
      <c r="AU34" s="135">
        <v>1085.8969501081081</v>
      </c>
      <c r="AV34" s="135">
        <v>1080.1490863638526</v>
      </c>
      <c r="AW34" s="135">
        <v>1085.1071889686855</v>
      </c>
      <c r="AX34" s="135">
        <v>1104.1559092928173</v>
      </c>
      <c r="AY34" s="135">
        <v>1108.4210136748916</v>
      </c>
      <c r="AZ34" s="135">
        <v>1087.468393565573</v>
      </c>
      <c r="BA34" s="135">
        <v>1085.3482100489414</v>
      </c>
      <c r="BB34" s="135">
        <v>1090.0166853920473</v>
      </c>
      <c r="BC34" s="135">
        <v>1074.1968659515305</v>
      </c>
      <c r="BD34" s="135">
        <v>1060.5248587586871</v>
      </c>
      <c r="BE34" s="135">
        <v>1074.5139185215678</v>
      </c>
      <c r="BF34" s="135">
        <v>1055.4070189600241</v>
      </c>
      <c r="BG34" s="135">
        <v>1034.0940872203705</v>
      </c>
      <c r="BH34" s="135">
        <v>1020.3004245242143</v>
      </c>
      <c r="BI34" s="135">
        <v>985.6286691816855</v>
      </c>
      <c r="BJ34" s="135">
        <v>959.18048702484043</v>
      </c>
      <c r="BK34" s="135">
        <v>941.08860289145662</v>
      </c>
      <c r="BL34" s="135">
        <v>941.9508021425147</v>
      </c>
      <c r="BM34" s="135">
        <v>959.86048646450899</v>
      </c>
      <c r="BN34" s="135">
        <v>992.48139693524456</v>
      </c>
      <c r="BO34" s="135">
        <v>977.50113962767648</v>
      </c>
      <c r="BP34" s="135">
        <v>976.60429633827459</v>
      </c>
      <c r="BQ34" s="135">
        <v>955.37481561715106</v>
      </c>
      <c r="BR34" s="135">
        <v>949.31070362788694</v>
      </c>
      <c r="BS34" s="135">
        <v>926.40267217839914</v>
      </c>
      <c r="BT34" s="135">
        <v>874.58684479523947</v>
      </c>
      <c r="BU34" s="135">
        <v>846.58517854332445</v>
      </c>
      <c r="BV34" s="135">
        <v>844.10716258319781</v>
      </c>
      <c r="BW34" s="135">
        <v>835.83876184285475</v>
      </c>
      <c r="BX34" s="135">
        <v>817.75235664054162</v>
      </c>
      <c r="BY34" s="135">
        <v>803.02459504188414</v>
      </c>
      <c r="BZ34" s="136">
        <v>789.30039239498228</v>
      </c>
    </row>
    <row r="35" spans="1:78" x14ac:dyDescent="0.2">
      <c r="A35" s="133"/>
      <c r="B35" s="52" t="s">
        <v>154</v>
      </c>
      <c r="C35" s="134" t="s">
        <v>129</v>
      </c>
      <c r="D35" s="135">
        <v>0</v>
      </c>
      <c r="E35" s="135">
        <v>0</v>
      </c>
      <c r="F35" s="135">
        <v>0</v>
      </c>
      <c r="G35" s="135">
        <v>0</v>
      </c>
      <c r="H35" s="135">
        <v>0</v>
      </c>
      <c r="I35" s="135">
        <v>0</v>
      </c>
      <c r="J35" s="135">
        <v>0</v>
      </c>
      <c r="K35" s="135">
        <v>0</v>
      </c>
      <c r="L35" s="135">
        <v>0</v>
      </c>
      <c r="M35" s="135">
        <v>0</v>
      </c>
      <c r="N35" s="135">
        <v>0</v>
      </c>
      <c r="O35" s="135">
        <v>0</v>
      </c>
      <c r="P35" s="135">
        <v>0</v>
      </c>
      <c r="Q35" s="135">
        <v>0</v>
      </c>
      <c r="R35" s="135">
        <v>0</v>
      </c>
      <c r="S35" s="135">
        <v>0</v>
      </c>
      <c r="T35" s="135">
        <v>0</v>
      </c>
      <c r="U35" s="135">
        <v>0</v>
      </c>
      <c r="V35" s="135">
        <v>0</v>
      </c>
      <c r="W35" s="135">
        <v>0</v>
      </c>
      <c r="X35" s="135">
        <v>0</v>
      </c>
      <c r="Y35" s="135">
        <v>0</v>
      </c>
      <c r="Z35" s="135">
        <v>0</v>
      </c>
      <c r="AA35" s="135">
        <v>1070.445339411963</v>
      </c>
      <c r="AB35" s="135">
        <v>2124.2285432240296</v>
      </c>
      <c r="AC35" s="135">
        <v>2405.4138112153028</v>
      </c>
      <c r="AD35" s="135">
        <v>2648.7313608633772</v>
      </c>
      <c r="AE35" s="135">
        <v>2984.6097427466689</v>
      </c>
      <c r="AF35" s="135">
        <v>3289.6666882556906</v>
      </c>
      <c r="AG35" s="135">
        <v>3602.4315663249718</v>
      </c>
      <c r="AH35" s="135">
        <v>3881.1038984092688</v>
      </c>
      <c r="AI35" s="135">
        <v>3933.0379572468032</v>
      </c>
      <c r="AJ35" s="135">
        <v>3815.0407083449154</v>
      </c>
      <c r="AK35" s="135">
        <v>4112.6564294907566</v>
      </c>
      <c r="AL35" s="135">
        <v>4457.06688639197</v>
      </c>
      <c r="AM35" s="135">
        <v>5000.2452601917148</v>
      </c>
      <c r="AN35" s="135">
        <v>5410.7809105977549</v>
      </c>
      <c r="AO35" s="135">
        <v>5615.6734099331752</v>
      </c>
      <c r="AP35" s="135">
        <v>6138.1415188705814</v>
      </c>
      <c r="AQ35" s="135">
        <v>6455.7006910369309</v>
      </c>
      <c r="AR35" s="135">
        <v>6860.2805993265865</v>
      </c>
      <c r="AS35" s="135">
        <v>7277.4534572820021</v>
      </c>
      <c r="AT35" s="135">
        <v>7770.5687484881128</v>
      </c>
      <c r="AU35" s="135">
        <v>9098.83637891322</v>
      </c>
      <c r="AV35" s="135">
        <v>10048.323196539874</v>
      </c>
      <c r="AW35" s="135">
        <v>11175.185452661242</v>
      </c>
      <c r="AX35" s="135">
        <v>12040.886879470401</v>
      </c>
      <c r="AY35" s="135">
        <v>411.0054425972819</v>
      </c>
      <c r="AZ35" s="135">
        <v>0</v>
      </c>
      <c r="BA35" s="135">
        <v>0</v>
      </c>
      <c r="BB35" s="135">
        <v>0</v>
      </c>
      <c r="BC35" s="135">
        <v>0</v>
      </c>
      <c r="BD35" s="135">
        <v>0</v>
      </c>
      <c r="BE35" s="135">
        <v>0</v>
      </c>
      <c r="BF35" s="135">
        <v>0</v>
      </c>
      <c r="BG35" s="135">
        <v>0</v>
      </c>
      <c r="BH35" s="135">
        <v>0</v>
      </c>
      <c r="BI35" s="135">
        <v>0</v>
      </c>
      <c r="BJ35" s="135">
        <v>0</v>
      </c>
      <c r="BK35" s="135">
        <v>0</v>
      </c>
      <c r="BL35" s="135">
        <v>0</v>
      </c>
      <c r="BM35" s="135">
        <v>0</v>
      </c>
      <c r="BN35" s="135">
        <v>0</v>
      </c>
      <c r="BO35" s="135">
        <v>0</v>
      </c>
      <c r="BP35" s="135">
        <v>0</v>
      </c>
      <c r="BQ35" s="135">
        <v>0</v>
      </c>
      <c r="BR35" s="135">
        <v>0</v>
      </c>
      <c r="BS35" s="135">
        <v>0</v>
      </c>
      <c r="BT35" s="135">
        <v>0</v>
      </c>
      <c r="BU35" s="135">
        <v>0</v>
      </c>
      <c r="BV35" s="135">
        <v>0</v>
      </c>
      <c r="BW35" s="135">
        <v>0</v>
      </c>
      <c r="BX35" s="135">
        <v>0</v>
      </c>
      <c r="BY35" s="135">
        <v>0</v>
      </c>
      <c r="BZ35" s="136">
        <v>0</v>
      </c>
    </row>
    <row r="36" spans="1:78" ht="26.65" customHeight="1" x14ac:dyDescent="0.2">
      <c r="A36" s="133"/>
      <c r="B36" s="52" t="s">
        <v>155</v>
      </c>
      <c r="C36" s="134" t="s">
        <v>136</v>
      </c>
      <c r="D36" s="135">
        <v>0</v>
      </c>
      <c r="E36" s="135">
        <v>0</v>
      </c>
      <c r="F36" s="135">
        <v>0</v>
      </c>
      <c r="G36" s="135">
        <v>0</v>
      </c>
      <c r="H36" s="135">
        <v>0</v>
      </c>
      <c r="I36" s="135">
        <v>0</v>
      </c>
      <c r="J36" s="135">
        <v>0</v>
      </c>
      <c r="K36" s="135">
        <v>0</v>
      </c>
      <c r="L36" s="135">
        <v>0</v>
      </c>
      <c r="M36" s="135">
        <v>0</v>
      </c>
      <c r="N36" s="135">
        <v>0</v>
      </c>
      <c r="O36" s="135">
        <v>0</v>
      </c>
      <c r="P36" s="135">
        <v>0</v>
      </c>
      <c r="Q36" s="135">
        <v>0</v>
      </c>
      <c r="R36" s="135">
        <v>0</v>
      </c>
      <c r="S36" s="135">
        <v>0</v>
      </c>
      <c r="T36" s="135">
        <v>0</v>
      </c>
      <c r="U36" s="135">
        <v>0</v>
      </c>
      <c r="V36" s="135">
        <v>0</v>
      </c>
      <c r="W36" s="135">
        <v>0</v>
      </c>
      <c r="X36" s="135">
        <v>0</v>
      </c>
      <c r="Y36" s="135">
        <v>0</v>
      </c>
      <c r="Z36" s="135">
        <v>0</v>
      </c>
      <c r="AA36" s="135">
        <v>0</v>
      </c>
      <c r="AB36" s="135">
        <v>0</v>
      </c>
      <c r="AC36" s="135">
        <v>0</v>
      </c>
      <c r="AD36" s="135">
        <v>0</v>
      </c>
      <c r="AE36" s="135">
        <v>0</v>
      </c>
      <c r="AF36" s="135">
        <v>0</v>
      </c>
      <c r="AG36" s="135">
        <v>0</v>
      </c>
      <c r="AH36" s="135">
        <v>0</v>
      </c>
      <c r="AI36" s="135">
        <v>0</v>
      </c>
      <c r="AJ36" s="135">
        <v>0</v>
      </c>
      <c r="AK36" s="135">
        <v>0</v>
      </c>
      <c r="AL36" s="135">
        <v>0</v>
      </c>
      <c r="AM36" s="135">
        <v>0</v>
      </c>
      <c r="AN36" s="135">
        <v>0</v>
      </c>
      <c r="AO36" s="135">
        <v>0</v>
      </c>
      <c r="AP36" s="135">
        <v>0</v>
      </c>
      <c r="AQ36" s="135">
        <v>0</v>
      </c>
      <c r="AR36" s="135">
        <v>0</v>
      </c>
      <c r="AS36" s="135">
        <v>0</v>
      </c>
      <c r="AT36" s="135">
        <v>0</v>
      </c>
      <c r="AU36" s="135">
        <v>0</v>
      </c>
      <c r="AV36" s="135">
        <v>0</v>
      </c>
      <c r="AW36" s="135">
        <v>0</v>
      </c>
      <c r="AX36" s="135">
        <v>0</v>
      </c>
      <c r="AY36" s="135">
        <v>0</v>
      </c>
      <c r="AZ36" s="135">
        <v>0</v>
      </c>
      <c r="BA36" s="135">
        <v>0</v>
      </c>
      <c r="BB36" s="135">
        <v>0</v>
      </c>
      <c r="BC36" s="135">
        <v>0</v>
      </c>
      <c r="BD36" s="135">
        <v>0</v>
      </c>
      <c r="BE36" s="135">
        <v>0</v>
      </c>
      <c r="BF36" s="135">
        <v>0</v>
      </c>
      <c r="BG36" s="135">
        <v>0</v>
      </c>
      <c r="BH36" s="135">
        <v>0</v>
      </c>
      <c r="BI36" s="135">
        <v>0</v>
      </c>
      <c r="BJ36" s="135">
        <v>0</v>
      </c>
      <c r="BK36" s="135">
        <v>0</v>
      </c>
      <c r="BL36" s="135">
        <v>104.84380648987592</v>
      </c>
      <c r="BM36" s="135">
        <v>121.67793442325134</v>
      </c>
      <c r="BN36" s="135">
        <v>122.79172365063064</v>
      </c>
      <c r="BO36" s="135">
        <v>127.69983696934372</v>
      </c>
      <c r="BP36" s="135">
        <v>118.70046859175692</v>
      </c>
      <c r="BQ36" s="135">
        <v>107.53797820156356</v>
      </c>
      <c r="BR36" s="135">
        <v>16.414097950179841</v>
      </c>
      <c r="BS36" s="135">
        <v>0</v>
      </c>
      <c r="BT36" s="135">
        <v>0</v>
      </c>
      <c r="BU36" s="135">
        <v>0</v>
      </c>
      <c r="BV36" s="135">
        <v>0</v>
      </c>
      <c r="BW36" s="135">
        <v>0</v>
      </c>
      <c r="BX36" s="135">
        <v>0</v>
      </c>
      <c r="BY36" s="135">
        <v>0</v>
      </c>
      <c r="BZ36" s="136">
        <v>0</v>
      </c>
    </row>
    <row r="37" spans="1:78" x14ac:dyDescent="0.2">
      <c r="A37" s="133"/>
      <c r="B37" s="52" t="s">
        <v>156</v>
      </c>
      <c r="C37" s="134" t="s">
        <v>126</v>
      </c>
      <c r="D37" s="135">
        <v>0</v>
      </c>
      <c r="E37" s="135">
        <v>0</v>
      </c>
      <c r="F37" s="135">
        <v>0</v>
      </c>
      <c r="G37" s="135">
        <v>0</v>
      </c>
      <c r="H37" s="135">
        <v>0</v>
      </c>
      <c r="I37" s="135">
        <v>0</v>
      </c>
      <c r="J37" s="135">
        <v>0</v>
      </c>
      <c r="K37" s="135">
        <v>0</v>
      </c>
      <c r="L37" s="135">
        <v>0</v>
      </c>
      <c r="M37" s="135">
        <v>0</v>
      </c>
      <c r="N37" s="135">
        <v>0</v>
      </c>
      <c r="O37" s="135">
        <v>0</v>
      </c>
      <c r="P37" s="135">
        <v>0</v>
      </c>
      <c r="Q37" s="135">
        <v>0</v>
      </c>
      <c r="R37" s="135">
        <v>0</v>
      </c>
      <c r="S37" s="135">
        <v>0</v>
      </c>
      <c r="T37" s="135">
        <v>0</v>
      </c>
      <c r="U37" s="135">
        <v>0</v>
      </c>
      <c r="V37" s="135">
        <v>0</v>
      </c>
      <c r="W37" s="135">
        <v>0</v>
      </c>
      <c r="X37" s="135">
        <v>0</v>
      </c>
      <c r="Y37" s="135">
        <v>0</v>
      </c>
      <c r="Z37" s="135">
        <v>0</v>
      </c>
      <c r="AA37" s="135">
        <v>0</v>
      </c>
      <c r="AB37" s="135">
        <v>0</v>
      </c>
      <c r="AC37" s="135">
        <v>0</v>
      </c>
      <c r="AD37" s="135">
        <v>0</v>
      </c>
      <c r="AE37" s="135">
        <v>0</v>
      </c>
      <c r="AF37" s="135">
        <v>0</v>
      </c>
      <c r="AG37" s="135">
        <v>0</v>
      </c>
      <c r="AH37" s="135">
        <v>0</v>
      </c>
      <c r="AI37" s="135">
        <v>0</v>
      </c>
      <c r="AJ37" s="135">
        <v>0</v>
      </c>
      <c r="AK37" s="135">
        <v>0</v>
      </c>
      <c r="AL37" s="135">
        <v>0</v>
      </c>
      <c r="AM37" s="135">
        <v>0</v>
      </c>
      <c r="AN37" s="135">
        <v>0</v>
      </c>
      <c r="AO37" s="135">
        <v>0</v>
      </c>
      <c r="AP37" s="135">
        <v>0</v>
      </c>
      <c r="AQ37" s="135">
        <v>0</v>
      </c>
      <c r="AR37" s="135">
        <v>0</v>
      </c>
      <c r="AS37" s="135">
        <v>0</v>
      </c>
      <c r="AT37" s="135">
        <v>0</v>
      </c>
      <c r="AU37" s="135">
        <v>0</v>
      </c>
      <c r="AV37" s="135">
        <v>0</v>
      </c>
      <c r="AW37" s="135">
        <v>0</v>
      </c>
      <c r="AX37" s="135">
        <v>0</v>
      </c>
      <c r="AY37" s="135">
        <v>0</v>
      </c>
      <c r="AZ37" s="135">
        <v>0</v>
      </c>
      <c r="BA37" s="135">
        <v>0</v>
      </c>
      <c r="BB37" s="135">
        <v>0</v>
      </c>
      <c r="BC37" s="135">
        <v>0</v>
      </c>
      <c r="BD37" s="135">
        <v>0</v>
      </c>
      <c r="BE37" s="135">
        <v>7.2562934283774867</v>
      </c>
      <c r="BF37" s="135">
        <v>7.637970648687836</v>
      </c>
      <c r="BG37" s="135">
        <v>6.5907836391633543</v>
      </c>
      <c r="BH37" s="135">
        <v>23.480141340560795</v>
      </c>
      <c r="BI37" s="135">
        <v>47.722977828874114</v>
      </c>
      <c r="BJ37" s="135">
        <v>48.874434147174391</v>
      </c>
      <c r="BK37" s="135">
        <v>55.568700892732423</v>
      </c>
      <c r="BL37" s="135">
        <v>44.580468709985766</v>
      </c>
      <c r="BM37" s="135">
        <v>55.128723709659759</v>
      </c>
      <c r="BN37" s="135">
        <v>67.831368504641006</v>
      </c>
      <c r="BO37" s="135">
        <v>57.662466567468293</v>
      </c>
      <c r="BP37" s="135">
        <v>61.30961509457363</v>
      </c>
      <c r="BQ37" s="135">
        <v>0.66075758136144302</v>
      </c>
      <c r="BR37" s="135">
        <v>0.21927250434494724</v>
      </c>
      <c r="BS37" s="135">
        <v>0.1576124858153935</v>
      </c>
      <c r="BT37" s="135">
        <v>0</v>
      </c>
      <c r="BU37" s="135">
        <v>0</v>
      </c>
      <c r="BV37" s="135">
        <v>0</v>
      </c>
      <c r="BW37" s="135">
        <v>0</v>
      </c>
      <c r="BX37" s="135">
        <v>0</v>
      </c>
      <c r="BY37" s="135">
        <v>0</v>
      </c>
      <c r="BZ37" s="136">
        <v>0</v>
      </c>
    </row>
    <row r="38" spans="1:78" x14ac:dyDescent="0.2">
      <c r="A38" s="133"/>
      <c r="B38" s="52" t="s">
        <v>157</v>
      </c>
      <c r="C38" s="139"/>
      <c r="D38" s="135">
        <f t="shared" ref="D38:AI38" si="5">SUM(D39:D40)</f>
        <v>0</v>
      </c>
      <c r="E38" s="135">
        <f t="shared" si="5"/>
        <v>0</v>
      </c>
      <c r="F38" s="135">
        <f t="shared" si="5"/>
        <v>0</v>
      </c>
      <c r="G38" s="135">
        <f t="shared" si="5"/>
        <v>0</v>
      </c>
      <c r="H38" s="135">
        <f t="shared" si="5"/>
        <v>0</v>
      </c>
      <c r="I38" s="135">
        <f t="shared" si="5"/>
        <v>0</v>
      </c>
      <c r="J38" s="135">
        <f t="shared" si="5"/>
        <v>0</v>
      </c>
      <c r="K38" s="135">
        <f t="shared" si="5"/>
        <v>0</v>
      </c>
      <c r="L38" s="135">
        <f t="shared" si="5"/>
        <v>0</v>
      </c>
      <c r="M38" s="135">
        <f t="shared" si="5"/>
        <v>0</v>
      </c>
      <c r="N38" s="135">
        <f t="shared" si="5"/>
        <v>0</v>
      </c>
      <c r="O38" s="135">
        <f t="shared" si="5"/>
        <v>0</v>
      </c>
      <c r="P38" s="135">
        <f t="shared" si="5"/>
        <v>0</v>
      </c>
      <c r="Q38" s="135">
        <f t="shared" si="5"/>
        <v>0</v>
      </c>
      <c r="R38" s="135">
        <f t="shared" si="5"/>
        <v>0</v>
      </c>
      <c r="S38" s="135">
        <f t="shared" si="5"/>
        <v>0</v>
      </c>
      <c r="T38" s="135">
        <f t="shared" si="5"/>
        <v>0</v>
      </c>
      <c r="U38" s="135">
        <f t="shared" si="5"/>
        <v>0</v>
      </c>
      <c r="V38" s="135">
        <f t="shared" si="5"/>
        <v>0</v>
      </c>
      <c r="W38" s="135">
        <f t="shared" si="5"/>
        <v>0</v>
      </c>
      <c r="X38" s="135">
        <f t="shared" si="5"/>
        <v>0</v>
      </c>
      <c r="Y38" s="135">
        <f t="shared" si="5"/>
        <v>0</v>
      </c>
      <c r="Z38" s="135">
        <f t="shared" si="5"/>
        <v>0</v>
      </c>
      <c r="AA38" s="135">
        <f t="shared" si="5"/>
        <v>0</v>
      </c>
      <c r="AB38" s="135">
        <f t="shared" si="5"/>
        <v>0</v>
      </c>
      <c r="AC38" s="135">
        <f t="shared" si="5"/>
        <v>0</v>
      </c>
      <c r="AD38" s="135">
        <f t="shared" si="5"/>
        <v>0</v>
      </c>
      <c r="AE38" s="135">
        <f t="shared" si="5"/>
        <v>0</v>
      </c>
      <c r="AF38" s="135">
        <f t="shared" si="5"/>
        <v>0</v>
      </c>
      <c r="AG38" s="135">
        <f t="shared" si="5"/>
        <v>0</v>
      </c>
      <c r="AH38" s="135">
        <f t="shared" si="5"/>
        <v>0</v>
      </c>
      <c r="AI38" s="135">
        <f t="shared" si="5"/>
        <v>0</v>
      </c>
      <c r="AJ38" s="135">
        <f t="shared" ref="AJ38:BV38" si="6">SUM(AJ39:AJ40)</f>
        <v>0</v>
      </c>
      <c r="AK38" s="135">
        <f t="shared" si="6"/>
        <v>0</v>
      </c>
      <c r="AL38" s="135">
        <f t="shared" si="6"/>
        <v>0</v>
      </c>
      <c r="AM38" s="135">
        <f t="shared" si="6"/>
        <v>0</v>
      </c>
      <c r="AN38" s="135">
        <f t="shared" si="6"/>
        <v>0</v>
      </c>
      <c r="AO38" s="135">
        <f t="shared" si="6"/>
        <v>0</v>
      </c>
      <c r="AP38" s="135">
        <f t="shared" si="6"/>
        <v>0</v>
      </c>
      <c r="AQ38" s="135">
        <f t="shared" si="6"/>
        <v>0</v>
      </c>
      <c r="AR38" s="135">
        <f t="shared" si="6"/>
        <v>0</v>
      </c>
      <c r="AS38" s="135">
        <f t="shared" si="6"/>
        <v>0</v>
      </c>
      <c r="AT38" s="135">
        <f t="shared" si="6"/>
        <v>0</v>
      </c>
      <c r="AU38" s="135">
        <f t="shared" si="6"/>
        <v>0</v>
      </c>
      <c r="AV38" s="135">
        <f t="shared" si="6"/>
        <v>0</v>
      </c>
      <c r="AW38" s="135">
        <f t="shared" si="6"/>
        <v>0</v>
      </c>
      <c r="AX38" s="135">
        <f t="shared" si="6"/>
        <v>0</v>
      </c>
      <c r="AY38" s="135">
        <f t="shared" si="6"/>
        <v>0</v>
      </c>
      <c r="AZ38" s="135">
        <f t="shared" si="6"/>
        <v>3170.344813499798</v>
      </c>
      <c r="BA38" s="135">
        <f t="shared" si="6"/>
        <v>5657.1421070557699</v>
      </c>
      <c r="BB38" s="135">
        <f t="shared" si="6"/>
        <v>5096.4364276894848</v>
      </c>
      <c r="BC38" s="135">
        <f t="shared" si="6"/>
        <v>4642.4843888906353</v>
      </c>
      <c r="BD38" s="135">
        <f t="shared" si="6"/>
        <v>4027.2278766949448</v>
      </c>
      <c r="BE38" s="135">
        <f t="shared" si="6"/>
        <v>3596.4974337176182</v>
      </c>
      <c r="BF38" s="135">
        <f t="shared" si="6"/>
        <v>3539.2759992601455</v>
      </c>
      <c r="BG38" s="135">
        <f t="shared" si="6"/>
        <v>3377.7736415738045</v>
      </c>
      <c r="BH38" s="135">
        <f t="shared" si="6"/>
        <v>2830.821570842958</v>
      </c>
      <c r="BI38" s="135">
        <f t="shared" si="6"/>
        <v>2892.3565991008381</v>
      </c>
      <c r="BJ38" s="135">
        <f t="shared" si="6"/>
        <v>2960.5619590888241</v>
      </c>
      <c r="BK38" s="135">
        <f t="shared" si="6"/>
        <v>2654.0318664444972</v>
      </c>
      <c r="BL38" s="135">
        <f t="shared" si="6"/>
        <v>3296.8807178414431</v>
      </c>
      <c r="BM38" s="135">
        <f t="shared" si="6"/>
        <v>5328.1104637797971</v>
      </c>
      <c r="BN38" s="135">
        <f t="shared" si="6"/>
        <v>4997.3199362085243</v>
      </c>
      <c r="BO38" s="135">
        <f t="shared" si="6"/>
        <v>5433.4933363383843</v>
      </c>
      <c r="BP38" s="135">
        <f t="shared" si="6"/>
        <v>5577.318099687508</v>
      </c>
      <c r="BQ38" s="135">
        <f t="shared" si="6"/>
        <v>4601.3876090378244</v>
      </c>
      <c r="BR38" s="135">
        <f t="shared" si="6"/>
        <v>3204.6628604135449</v>
      </c>
      <c r="BS38" s="135">
        <f t="shared" si="6"/>
        <v>2402.7165994034253</v>
      </c>
      <c r="BT38" s="135">
        <f t="shared" si="6"/>
        <v>1904.8236061566151</v>
      </c>
      <c r="BU38" s="135">
        <f t="shared" si="6"/>
        <v>1602.0913346625384</v>
      </c>
      <c r="BV38" s="135">
        <f t="shared" si="6"/>
        <v>2452.7192337383954</v>
      </c>
      <c r="BW38" s="135">
        <f>SUM(BW39:BW40)</f>
        <v>2527.7673161598559</v>
      </c>
      <c r="BX38" s="135">
        <f>SUM(BX39:BX40)</f>
        <v>2553.2112910309183</v>
      </c>
      <c r="BY38" s="135">
        <f>SUM(BY39:BY40)</f>
        <v>2569.1466734791061</v>
      </c>
      <c r="BZ38" s="136">
        <f>SUM(BZ39:BZ40)</f>
        <v>2566.1168844403437</v>
      </c>
    </row>
    <row r="39" spans="1:78" x14ac:dyDescent="0.2">
      <c r="A39" s="133"/>
      <c r="B39" s="62" t="s">
        <v>133</v>
      </c>
      <c r="C39" s="134" t="s">
        <v>129</v>
      </c>
      <c r="D39" s="135">
        <v>0</v>
      </c>
      <c r="E39" s="135">
        <v>0</v>
      </c>
      <c r="F39" s="135">
        <v>0</v>
      </c>
      <c r="G39" s="135">
        <v>0</v>
      </c>
      <c r="H39" s="135">
        <v>0</v>
      </c>
      <c r="I39" s="135">
        <v>0</v>
      </c>
      <c r="J39" s="135">
        <v>0</v>
      </c>
      <c r="K39" s="135">
        <v>0</v>
      </c>
      <c r="L39" s="135">
        <v>0</v>
      </c>
      <c r="M39" s="135">
        <v>0</v>
      </c>
      <c r="N39" s="135">
        <v>0</v>
      </c>
      <c r="O39" s="135">
        <v>0</v>
      </c>
      <c r="P39" s="135">
        <v>0</v>
      </c>
      <c r="Q39" s="135">
        <v>0</v>
      </c>
      <c r="R39" s="135">
        <v>0</v>
      </c>
      <c r="S39" s="135">
        <v>0</v>
      </c>
      <c r="T39" s="135">
        <v>0</v>
      </c>
      <c r="U39" s="135">
        <v>0</v>
      </c>
      <c r="V39" s="135">
        <v>0</v>
      </c>
      <c r="W39" s="135">
        <v>0</v>
      </c>
      <c r="X39" s="135">
        <v>0</v>
      </c>
      <c r="Y39" s="135">
        <v>0</v>
      </c>
      <c r="Z39" s="135">
        <v>0</v>
      </c>
      <c r="AA39" s="135">
        <v>0</v>
      </c>
      <c r="AB39" s="135">
        <v>0</v>
      </c>
      <c r="AC39" s="135">
        <v>0</v>
      </c>
      <c r="AD39" s="135">
        <v>0</v>
      </c>
      <c r="AE39" s="135">
        <v>0</v>
      </c>
      <c r="AF39" s="135">
        <v>0</v>
      </c>
      <c r="AG39" s="135">
        <v>0</v>
      </c>
      <c r="AH39" s="135">
        <v>0</v>
      </c>
      <c r="AI39" s="135">
        <v>0</v>
      </c>
      <c r="AJ39" s="135">
        <v>0</v>
      </c>
      <c r="AK39" s="135">
        <v>0</v>
      </c>
      <c r="AL39" s="135">
        <v>0</v>
      </c>
      <c r="AM39" s="135">
        <v>0</v>
      </c>
      <c r="AN39" s="135">
        <v>0</v>
      </c>
      <c r="AO39" s="135">
        <v>0</v>
      </c>
      <c r="AP39" s="135">
        <v>0</v>
      </c>
      <c r="AQ39" s="135">
        <v>0</v>
      </c>
      <c r="AR39" s="135">
        <v>0</v>
      </c>
      <c r="AS39" s="135">
        <v>0</v>
      </c>
      <c r="AT39" s="135">
        <v>0</v>
      </c>
      <c r="AU39" s="135">
        <v>0</v>
      </c>
      <c r="AV39" s="135">
        <v>0</v>
      </c>
      <c r="AW39" s="135">
        <v>0</v>
      </c>
      <c r="AX39" s="135">
        <v>0</v>
      </c>
      <c r="AY39" s="135">
        <v>0</v>
      </c>
      <c r="AZ39" s="135">
        <v>486.99749816124165</v>
      </c>
      <c r="BA39" s="135">
        <v>690.17881702019406</v>
      </c>
      <c r="BB39" s="135">
        <v>679.36002269256289</v>
      </c>
      <c r="BC39" s="135">
        <v>654.6642828190071</v>
      </c>
      <c r="BD39" s="135">
        <v>624.5136070113706</v>
      </c>
      <c r="BE39" s="135">
        <v>648.41738597755898</v>
      </c>
      <c r="BF39" s="135">
        <v>699.52607177768868</v>
      </c>
      <c r="BG39" s="135">
        <v>669.44539897277014</v>
      </c>
      <c r="BH39" s="135">
        <v>571.73662619119091</v>
      </c>
      <c r="BI39" s="135">
        <v>608.509676287709</v>
      </c>
      <c r="BJ39" s="135">
        <v>579.93644403841654</v>
      </c>
      <c r="BK39" s="135">
        <v>502.0727793350091</v>
      </c>
      <c r="BL39" s="135">
        <v>839.79188966605727</v>
      </c>
      <c r="BM39" s="135">
        <v>1238.396690753096</v>
      </c>
      <c r="BN39" s="135">
        <v>894.97438394186304</v>
      </c>
      <c r="BO39" s="135">
        <v>825.79312432022277</v>
      </c>
      <c r="BP39" s="135">
        <v>714.54415817468396</v>
      </c>
      <c r="BQ39" s="135">
        <v>558.68536638549142</v>
      </c>
      <c r="BR39" s="135">
        <v>386.02939019828113</v>
      </c>
      <c r="BS39" s="135">
        <v>321.84713419131134</v>
      </c>
      <c r="BT39" s="135">
        <v>268.40354526948471</v>
      </c>
      <c r="BU39" s="135">
        <v>238.05027558822925</v>
      </c>
      <c r="BV39" s="135">
        <v>296.23651232564055</v>
      </c>
      <c r="BW39" s="135">
        <v>304.45502817483538</v>
      </c>
      <c r="BX39" s="135">
        <v>309.94592226541721</v>
      </c>
      <c r="BY39" s="135">
        <v>304.16825111881781</v>
      </c>
      <c r="BZ39" s="136">
        <v>301.78422023625825</v>
      </c>
    </row>
    <row r="40" spans="1:78" x14ac:dyDescent="0.2">
      <c r="A40" s="133"/>
      <c r="B40" s="62" t="s">
        <v>143</v>
      </c>
      <c r="C40" s="134" t="s">
        <v>136</v>
      </c>
      <c r="D40" s="135">
        <v>0</v>
      </c>
      <c r="E40" s="135">
        <v>0</v>
      </c>
      <c r="F40" s="135">
        <v>0</v>
      </c>
      <c r="G40" s="135">
        <v>0</v>
      </c>
      <c r="H40" s="135">
        <v>0</v>
      </c>
      <c r="I40" s="135">
        <v>0</v>
      </c>
      <c r="J40" s="135">
        <v>0</v>
      </c>
      <c r="K40" s="135">
        <v>0</v>
      </c>
      <c r="L40" s="135">
        <v>0</v>
      </c>
      <c r="M40" s="135">
        <v>0</v>
      </c>
      <c r="N40" s="135">
        <v>0</v>
      </c>
      <c r="O40" s="135">
        <v>0</v>
      </c>
      <c r="P40" s="135">
        <v>0</v>
      </c>
      <c r="Q40" s="135">
        <v>0</v>
      </c>
      <c r="R40" s="135">
        <v>0</v>
      </c>
      <c r="S40" s="135">
        <v>0</v>
      </c>
      <c r="T40" s="135">
        <v>0</v>
      </c>
      <c r="U40" s="135">
        <v>0</v>
      </c>
      <c r="V40" s="135">
        <v>0</v>
      </c>
      <c r="W40" s="135">
        <v>0</v>
      </c>
      <c r="X40" s="135">
        <v>0</v>
      </c>
      <c r="Y40" s="135">
        <v>0</v>
      </c>
      <c r="Z40" s="135">
        <v>0</v>
      </c>
      <c r="AA40" s="135">
        <v>0</v>
      </c>
      <c r="AB40" s="135">
        <v>0</v>
      </c>
      <c r="AC40" s="135">
        <v>0</v>
      </c>
      <c r="AD40" s="135">
        <v>0</v>
      </c>
      <c r="AE40" s="135">
        <v>0</v>
      </c>
      <c r="AF40" s="135">
        <v>0</v>
      </c>
      <c r="AG40" s="135">
        <v>0</v>
      </c>
      <c r="AH40" s="135">
        <v>0</v>
      </c>
      <c r="AI40" s="135">
        <v>0</v>
      </c>
      <c r="AJ40" s="135">
        <v>0</v>
      </c>
      <c r="AK40" s="135">
        <v>0</v>
      </c>
      <c r="AL40" s="135">
        <v>0</v>
      </c>
      <c r="AM40" s="135">
        <v>0</v>
      </c>
      <c r="AN40" s="135">
        <v>0</v>
      </c>
      <c r="AO40" s="135">
        <v>0</v>
      </c>
      <c r="AP40" s="135">
        <v>0</v>
      </c>
      <c r="AQ40" s="135">
        <v>0</v>
      </c>
      <c r="AR40" s="135">
        <v>0</v>
      </c>
      <c r="AS40" s="135">
        <v>0</v>
      </c>
      <c r="AT40" s="135">
        <v>0</v>
      </c>
      <c r="AU40" s="135">
        <v>0</v>
      </c>
      <c r="AV40" s="135">
        <v>0</v>
      </c>
      <c r="AW40" s="135">
        <v>0</v>
      </c>
      <c r="AX40" s="135">
        <v>0</v>
      </c>
      <c r="AY40" s="135">
        <v>0</v>
      </c>
      <c r="AZ40" s="135">
        <v>2683.3473153385562</v>
      </c>
      <c r="BA40" s="135">
        <v>4966.9632900355755</v>
      </c>
      <c r="BB40" s="135">
        <v>4417.0764049969221</v>
      </c>
      <c r="BC40" s="135">
        <v>3987.8201060716283</v>
      </c>
      <c r="BD40" s="135">
        <v>3402.7142696835745</v>
      </c>
      <c r="BE40" s="135">
        <v>2948.0800477400594</v>
      </c>
      <c r="BF40" s="135">
        <v>2839.7499274824568</v>
      </c>
      <c r="BG40" s="135">
        <v>2708.3282426010342</v>
      </c>
      <c r="BH40" s="135">
        <v>2259.0849446517668</v>
      </c>
      <c r="BI40" s="135">
        <v>2283.8469228131289</v>
      </c>
      <c r="BJ40" s="135">
        <v>2380.6255150504076</v>
      </c>
      <c r="BK40" s="135">
        <v>2151.9590871094879</v>
      </c>
      <c r="BL40" s="135">
        <v>2457.088828175386</v>
      </c>
      <c r="BM40" s="135">
        <v>4089.7137730267009</v>
      </c>
      <c r="BN40" s="135">
        <v>4102.3455522666609</v>
      </c>
      <c r="BO40" s="135">
        <v>4607.7002120181614</v>
      </c>
      <c r="BP40" s="135">
        <v>4862.7739415128244</v>
      </c>
      <c r="BQ40" s="135">
        <v>4042.7022426523331</v>
      </c>
      <c r="BR40" s="135">
        <v>2818.6334702152635</v>
      </c>
      <c r="BS40" s="135">
        <v>2080.8694652121139</v>
      </c>
      <c r="BT40" s="135">
        <v>1636.4200608871304</v>
      </c>
      <c r="BU40" s="135">
        <v>1364.0410590743093</v>
      </c>
      <c r="BV40" s="135">
        <v>2156.4827214127549</v>
      </c>
      <c r="BW40" s="135">
        <v>2223.3122879850207</v>
      </c>
      <c r="BX40" s="135">
        <v>2243.2653687655011</v>
      </c>
      <c r="BY40" s="135">
        <v>2264.9784223602883</v>
      </c>
      <c r="BZ40" s="136">
        <v>2264.3326642040856</v>
      </c>
    </row>
    <row r="41" spans="1:78" ht="25.5" customHeight="1" x14ac:dyDescent="0.2">
      <c r="A41" s="133"/>
      <c r="B41" s="52" t="s">
        <v>158</v>
      </c>
      <c r="C41" s="134" t="s">
        <v>129</v>
      </c>
      <c r="D41" s="135">
        <v>0</v>
      </c>
      <c r="E41" s="135">
        <v>0</v>
      </c>
      <c r="F41" s="135">
        <v>0</v>
      </c>
      <c r="G41" s="135">
        <v>0</v>
      </c>
      <c r="H41" s="135">
        <v>0</v>
      </c>
      <c r="I41" s="135">
        <v>0</v>
      </c>
      <c r="J41" s="135">
        <v>0</v>
      </c>
      <c r="K41" s="135">
        <v>0</v>
      </c>
      <c r="L41" s="135">
        <v>0</v>
      </c>
      <c r="M41" s="135">
        <v>0</v>
      </c>
      <c r="N41" s="135">
        <v>0</v>
      </c>
      <c r="O41" s="135">
        <v>0</v>
      </c>
      <c r="P41" s="135">
        <v>0</v>
      </c>
      <c r="Q41" s="135">
        <v>0</v>
      </c>
      <c r="R41" s="135">
        <v>0</v>
      </c>
      <c r="S41" s="135">
        <v>0</v>
      </c>
      <c r="T41" s="135">
        <v>0</v>
      </c>
      <c r="U41" s="135">
        <v>0</v>
      </c>
      <c r="V41" s="135">
        <v>0</v>
      </c>
      <c r="W41" s="135">
        <v>0</v>
      </c>
      <c r="X41" s="135">
        <v>0</v>
      </c>
      <c r="Y41" s="135">
        <v>0</v>
      </c>
      <c r="Z41" s="135">
        <v>506.00335529591462</v>
      </c>
      <c r="AA41" s="135">
        <v>494.05169511321373</v>
      </c>
      <c r="AB41" s="135">
        <v>455.19183069086347</v>
      </c>
      <c r="AC41" s="135">
        <v>418.26182747874157</v>
      </c>
      <c r="AD41" s="135">
        <v>389.53760020207062</v>
      </c>
      <c r="AE41" s="135">
        <v>366.21958836838195</v>
      </c>
      <c r="AF41" s="135">
        <v>473.45276141901132</v>
      </c>
      <c r="AG41" s="135">
        <v>472.63936673406937</v>
      </c>
      <c r="AH41" s="135">
        <v>485.1379873011586</v>
      </c>
      <c r="AI41" s="135">
        <v>494.10024588527682</v>
      </c>
      <c r="AJ41" s="135">
        <v>494.29657873338471</v>
      </c>
      <c r="AK41" s="135">
        <v>474.30636194126976</v>
      </c>
      <c r="AL41" s="135">
        <v>425.28196279446297</v>
      </c>
      <c r="AM41" s="135">
        <v>376.62103722597857</v>
      </c>
      <c r="AN41" s="135">
        <v>406.69268282270707</v>
      </c>
      <c r="AO41" s="135">
        <v>392.06915250278445</v>
      </c>
      <c r="AP41" s="135">
        <v>386.37052230410035</v>
      </c>
      <c r="AQ41" s="135">
        <v>110.36263153692305</v>
      </c>
      <c r="AR41" s="135">
        <v>54.872311823838189</v>
      </c>
      <c r="AS41" s="135">
        <v>57.491077297080096</v>
      </c>
      <c r="AT41" s="135">
        <v>59.037480299193554</v>
      </c>
      <c r="AU41" s="135">
        <v>51.33940289759925</v>
      </c>
      <c r="AV41" s="135">
        <v>50.973022214790262</v>
      </c>
      <c r="AW41" s="135">
        <v>52.177432718767491</v>
      </c>
      <c r="AX41" s="135">
        <v>42.193159229378857</v>
      </c>
      <c r="AY41" s="135">
        <v>43.310267248157118</v>
      </c>
      <c r="AZ41" s="135">
        <v>47.900841360371949</v>
      </c>
      <c r="BA41" s="135">
        <v>51.963051218280953</v>
      </c>
      <c r="BB41" s="135">
        <v>54.813623173531404</v>
      </c>
      <c r="BC41" s="135">
        <v>54.578770758765465</v>
      </c>
      <c r="BD41" s="135">
        <v>62.47595258191987</v>
      </c>
      <c r="BE41" s="135">
        <v>77.014031218223451</v>
      </c>
      <c r="BF41" s="135">
        <v>92.707532606780092</v>
      </c>
      <c r="BG41" s="135">
        <v>168.44048002529561</v>
      </c>
      <c r="BH41" s="135">
        <v>192.31629028542997</v>
      </c>
      <c r="BI41" s="135">
        <v>204.76898306535281</v>
      </c>
      <c r="BJ41" s="135">
        <v>212.82587669365924</v>
      </c>
      <c r="BK41" s="135">
        <v>292.08904501440401</v>
      </c>
      <c r="BL41" s="135">
        <v>370.32599013385385</v>
      </c>
      <c r="BM41" s="135">
        <v>391.89167616131039</v>
      </c>
      <c r="BN41" s="135">
        <v>383.44923411056834</v>
      </c>
      <c r="BO41" s="135">
        <v>402.54293142739704</v>
      </c>
      <c r="BP41" s="135">
        <v>426.96943922981541</v>
      </c>
      <c r="BQ41" s="135">
        <v>424.27521327171092</v>
      </c>
      <c r="BR41" s="135">
        <v>435.53141311765984</v>
      </c>
      <c r="BS41" s="135">
        <v>457.94201670330807</v>
      </c>
      <c r="BT41" s="135">
        <v>443.28692921484611</v>
      </c>
      <c r="BU41" s="135">
        <v>434.15832976398337</v>
      </c>
      <c r="BV41" s="135">
        <v>447.40423418746565</v>
      </c>
      <c r="BW41" s="135">
        <v>454.86640773772382</v>
      </c>
      <c r="BX41" s="135">
        <v>461.86621847518376</v>
      </c>
      <c r="BY41" s="135">
        <v>461.18482243380288</v>
      </c>
      <c r="BZ41" s="136">
        <v>466.49620220010917</v>
      </c>
    </row>
    <row r="42" spans="1:78" x14ac:dyDescent="0.2">
      <c r="A42" s="133"/>
      <c r="B42" s="52" t="s">
        <v>159</v>
      </c>
      <c r="C42" s="134" t="s">
        <v>129</v>
      </c>
      <c r="D42" s="135">
        <v>0</v>
      </c>
      <c r="E42" s="135">
        <v>0</v>
      </c>
      <c r="F42" s="135">
        <v>0</v>
      </c>
      <c r="G42" s="135">
        <v>0</v>
      </c>
      <c r="H42" s="135">
        <v>0</v>
      </c>
      <c r="I42" s="135">
        <v>0</v>
      </c>
      <c r="J42" s="135">
        <v>0</v>
      </c>
      <c r="K42" s="135">
        <v>0</v>
      </c>
      <c r="L42" s="135">
        <v>0</v>
      </c>
      <c r="M42" s="135">
        <v>0</v>
      </c>
      <c r="N42" s="135">
        <v>0</v>
      </c>
      <c r="O42" s="135">
        <v>0</v>
      </c>
      <c r="P42" s="135">
        <v>0</v>
      </c>
      <c r="Q42" s="135">
        <v>0</v>
      </c>
      <c r="R42" s="135">
        <v>0</v>
      </c>
      <c r="S42" s="135">
        <v>0</v>
      </c>
      <c r="T42" s="135">
        <v>0</v>
      </c>
      <c r="U42" s="135">
        <v>0</v>
      </c>
      <c r="V42" s="135">
        <v>0</v>
      </c>
      <c r="W42" s="135">
        <v>0</v>
      </c>
      <c r="X42" s="135">
        <v>0</v>
      </c>
      <c r="Y42" s="135">
        <v>0</v>
      </c>
      <c r="Z42" s="135">
        <v>0</v>
      </c>
      <c r="AA42" s="135">
        <v>0</v>
      </c>
      <c r="AB42" s="135">
        <v>0</v>
      </c>
      <c r="AC42" s="135">
        <v>0</v>
      </c>
      <c r="AD42" s="135">
        <v>0</v>
      </c>
      <c r="AE42" s="135">
        <v>0</v>
      </c>
      <c r="AF42" s="135">
        <v>0</v>
      </c>
      <c r="AG42" s="135">
        <v>0</v>
      </c>
      <c r="AH42" s="135">
        <v>73.925788541128938</v>
      </c>
      <c r="AI42" s="135">
        <v>63.244831473315429</v>
      </c>
      <c r="AJ42" s="135">
        <v>53.078827246537955</v>
      </c>
      <c r="AK42" s="135">
        <v>48.031023994052632</v>
      </c>
      <c r="AL42" s="135">
        <v>44.766522399417155</v>
      </c>
      <c r="AM42" s="135">
        <v>45.408210161997417</v>
      </c>
      <c r="AN42" s="135">
        <v>45.468747147880293</v>
      </c>
      <c r="AO42" s="135">
        <v>40.641314588703267</v>
      </c>
      <c r="AP42" s="135">
        <v>32.138813669410098</v>
      </c>
      <c r="AQ42" s="135">
        <v>0.94386517335404962</v>
      </c>
      <c r="AR42" s="135">
        <v>0</v>
      </c>
      <c r="AS42" s="135">
        <v>0</v>
      </c>
      <c r="AT42" s="135">
        <v>0</v>
      </c>
      <c r="AU42" s="135">
        <v>0</v>
      </c>
      <c r="AV42" s="135">
        <v>0</v>
      </c>
      <c r="AW42" s="135">
        <v>0</v>
      </c>
      <c r="AX42" s="135">
        <v>0</v>
      </c>
      <c r="AY42" s="135">
        <v>0</v>
      </c>
      <c r="AZ42" s="135">
        <v>0</v>
      </c>
      <c r="BA42" s="135">
        <v>0</v>
      </c>
      <c r="BB42" s="135">
        <v>0</v>
      </c>
      <c r="BC42" s="135">
        <v>0</v>
      </c>
      <c r="BD42" s="135">
        <v>0</v>
      </c>
      <c r="BE42" s="135">
        <v>0</v>
      </c>
      <c r="BF42" s="135">
        <v>0</v>
      </c>
      <c r="BG42" s="135">
        <v>0</v>
      </c>
      <c r="BH42" s="135">
        <v>0</v>
      </c>
      <c r="BI42" s="135">
        <v>0</v>
      </c>
      <c r="BJ42" s="135">
        <v>0</v>
      </c>
      <c r="BK42" s="135">
        <v>0</v>
      </c>
      <c r="BL42" s="135">
        <v>0</v>
      </c>
      <c r="BM42" s="135">
        <v>0</v>
      </c>
      <c r="BN42" s="135">
        <v>0</v>
      </c>
      <c r="BO42" s="135">
        <v>0</v>
      </c>
      <c r="BP42" s="135">
        <v>0</v>
      </c>
      <c r="BQ42" s="135">
        <v>0</v>
      </c>
      <c r="BR42" s="135">
        <v>0</v>
      </c>
      <c r="BS42" s="135">
        <v>0</v>
      </c>
      <c r="BT42" s="135">
        <v>0</v>
      </c>
      <c r="BU42" s="135">
        <v>0</v>
      </c>
      <c r="BV42" s="135">
        <v>0</v>
      </c>
      <c r="BW42" s="135">
        <v>0</v>
      </c>
      <c r="BX42" s="135">
        <v>0</v>
      </c>
      <c r="BY42" s="135">
        <v>0</v>
      </c>
      <c r="BZ42" s="136">
        <v>0</v>
      </c>
    </row>
    <row r="43" spans="1:78" x14ac:dyDescent="0.2">
      <c r="A43" s="133"/>
      <c r="B43" s="52" t="s">
        <v>160</v>
      </c>
      <c r="C43" s="134" t="s">
        <v>126</v>
      </c>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v>6.3598125442411177</v>
      </c>
      <c r="BM43" s="135">
        <v>8.0089765325657645</v>
      </c>
      <c r="BN43" s="135">
        <v>10.331158339304388</v>
      </c>
      <c r="BO43" s="135">
        <v>10.476433616829064</v>
      </c>
      <c r="BP43" s="135">
        <v>10.149085157905962</v>
      </c>
      <c r="BQ43" s="135">
        <v>9.776353248936978</v>
      </c>
      <c r="BR43" s="135">
        <v>39.241891044242891</v>
      </c>
      <c r="BS43" s="135">
        <v>45.483070332390547</v>
      </c>
      <c r="BT43" s="135">
        <v>41.926424659511326</v>
      </c>
      <c r="BU43" s="135">
        <v>42.533446246431318</v>
      </c>
      <c r="BV43" s="135">
        <v>43.658676535162904</v>
      </c>
      <c r="BW43" s="135">
        <v>43.053702426243326</v>
      </c>
      <c r="BX43" s="135">
        <v>42.334846416509066</v>
      </c>
      <c r="BY43" s="135">
        <v>41.576055975398894</v>
      </c>
      <c r="BZ43" s="136">
        <v>40.853291585996956</v>
      </c>
    </row>
    <row r="44" spans="1:78" x14ac:dyDescent="0.2">
      <c r="A44" s="133"/>
      <c r="B44" s="52" t="s">
        <v>161</v>
      </c>
      <c r="C44" s="134" t="s">
        <v>126</v>
      </c>
      <c r="D44" s="135">
        <v>0</v>
      </c>
      <c r="E44" s="135">
        <v>0</v>
      </c>
      <c r="F44" s="135">
        <v>0</v>
      </c>
      <c r="G44" s="135">
        <v>0</v>
      </c>
      <c r="H44" s="135">
        <v>0</v>
      </c>
      <c r="I44" s="135">
        <v>0</v>
      </c>
      <c r="J44" s="135">
        <v>0</v>
      </c>
      <c r="K44" s="135">
        <v>0</v>
      </c>
      <c r="L44" s="135">
        <v>0</v>
      </c>
      <c r="M44" s="135">
        <v>0</v>
      </c>
      <c r="N44" s="135">
        <v>0</v>
      </c>
      <c r="O44" s="135">
        <v>0</v>
      </c>
      <c r="P44" s="135">
        <v>0</v>
      </c>
      <c r="Q44" s="135">
        <v>0</v>
      </c>
      <c r="R44" s="135">
        <v>0</v>
      </c>
      <c r="S44" s="135">
        <v>0</v>
      </c>
      <c r="T44" s="135">
        <v>0</v>
      </c>
      <c r="U44" s="135">
        <v>0</v>
      </c>
      <c r="V44" s="135">
        <v>0</v>
      </c>
      <c r="W44" s="135">
        <v>0</v>
      </c>
      <c r="X44" s="135">
        <v>0</v>
      </c>
      <c r="Y44" s="135">
        <v>0</v>
      </c>
      <c r="Z44" s="135">
        <v>0</v>
      </c>
      <c r="AA44" s="135">
        <v>0</v>
      </c>
      <c r="AB44" s="135">
        <v>0</v>
      </c>
      <c r="AC44" s="135">
        <v>0</v>
      </c>
      <c r="AD44" s="135">
        <v>0</v>
      </c>
      <c r="AE44" s="135">
        <v>1.3317075940668435</v>
      </c>
      <c r="AF44" s="135">
        <v>47.929785723899904</v>
      </c>
      <c r="AG44" s="135">
        <v>101.72021153624536</v>
      </c>
      <c r="AH44" s="135">
        <v>217.15700383956624</v>
      </c>
      <c r="AI44" s="135">
        <v>312.27135539949495</v>
      </c>
      <c r="AJ44" s="135">
        <v>414.67833786357778</v>
      </c>
      <c r="AK44" s="135">
        <v>519.33544693569411</v>
      </c>
      <c r="AL44" s="135">
        <v>660.30620539140295</v>
      </c>
      <c r="AM44" s="135">
        <v>812.00564054395375</v>
      </c>
      <c r="AN44" s="135">
        <v>899.27077692474359</v>
      </c>
      <c r="AO44" s="135">
        <v>1008.8608680254575</v>
      </c>
      <c r="AP44" s="135">
        <v>1179.9535875769136</v>
      </c>
      <c r="AQ44" s="135">
        <v>1296.6663165610557</v>
      </c>
      <c r="AR44" s="135">
        <v>1379.1390795352022</v>
      </c>
      <c r="AS44" s="135">
        <v>1459.6102309223609</v>
      </c>
      <c r="AT44" s="135">
        <v>1548.9477728829675</v>
      </c>
      <c r="AU44" s="135">
        <v>1761.370633262153</v>
      </c>
      <c r="AV44" s="135">
        <v>110.52569407347951</v>
      </c>
      <c r="AW44" s="135">
        <v>0</v>
      </c>
      <c r="AX44" s="135">
        <v>0</v>
      </c>
      <c r="AY44" s="135">
        <v>0</v>
      </c>
      <c r="AZ44" s="135">
        <v>0</v>
      </c>
      <c r="BA44" s="135">
        <v>0</v>
      </c>
      <c r="BB44" s="135">
        <v>0</v>
      </c>
      <c r="BC44" s="135">
        <v>0</v>
      </c>
      <c r="BD44" s="135">
        <v>0</v>
      </c>
      <c r="BE44" s="135">
        <v>0</v>
      </c>
      <c r="BF44" s="135">
        <v>0</v>
      </c>
      <c r="BG44" s="135">
        <v>0</v>
      </c>
      <c r="BH44" s="135">
        <v>0</v>
      </c>
      <c r="BI44" s="135">
        <v>0</v>
      </c>
      <c r="BJ44" s="135">
        <v>0</v>
      </c>
      <c r="BK44" s="135">
        <v>0</v>
      </c>
      <c r="BL44" s="135">
        <v>0</v>
      </c>
      <c r="BM44" s="135">
        <v>0</v>
      </c>
      <c r="BN44" s="135">
        <v>0</v>
      </c>
      <c r="BO44" s="135">
        <v>0</v>
      </c>
      <c r="BP44" s="135">
        <v>0</v>
      </c>
      <c r="BQ44" s="135">
        <v>0</v>
      </c>
      <c r="BR44" s="135">
        <v>0</v>
      </c>
      <c r="BS44" s="135">
        <v>0</v>
      </c>
      <c r="BT44" s="135">
        <v>0</v>
      </c>
      <c r="BU44" s="135">
        <v>0</v>
      </c>
      <c r="BV44" s="135">
        <v>0</v>
      </c>
      <c r="BW44" s="135">
        <v>0</v>
      </c>
      <c r="BX44" s="135">
        <v>0</v>
      </c>
      <c r="BY44" s="135">
        <v>0</v>
      </c>
      <c r="BZ44" s="136">
        <v>0</v>
      </c>
    </row>
    <row r="45" spans="1:78" x14ac:dyDescent="0.2">
      <c r="A45" s="133"/>
      <c r="B45" s="52" t="s">
        <v>27</v>
      </c>
      <c r="C45" s="134" t="s">
        <v>126</v>
      </c>
      <c r="D45" s="135">
        <v>0</v>
      </c>
      <c r="E45" s="135">
        <v>0</v>
      </c>
      <c r="F45" s="135">
        <v>0</v>
      </c>
      <c r="G45" s="135">
        <v>0</v>
      </c>
      <c r="H45" s="135">
        <v>0</v>
      </c>
      <c r="I45" s="135">
        <v>0</v>
      </c>
      <c r="J45" s="135">
        <v>0</v>
      </c>
      <c r="K45" s="135">
        <v>0</v>
      </c>
      <c r="L45" s="135">
        <v>0</v>
      </c>
      <c r="M45" s="135">
        <v>0</v>
      </c>
      <c r="N45" s="135">
        <v>0</v>
      </c>
      <c r="O45" s="135">
        <v>0</v>
      </c>
      <c r="P45" s="135">
        <v>0</v>
      </c>
      <c r="Q45" s="135">
        <v>0</v>
      </c>
      <c r="R45" s="135">
        <v>0</v>
      </c>
      <c r="S45" s="135">
        <v>0</v>
      </c>
      <c r="T45" s="135">
        <v>0</v>
      </c>
      <c r="U45" s="135">
        <v>0</v>
      </c>
      <c r="V45" s="135">
        <v>0</v>
      </c>
      <c r="W45" s="135">
        <v>0</v>
      </c>
      <c r="X45" s="135">
        <v>0</v>
      </c>
      <c r="Y45" s="135">
        <v>0</v>
      </c>
      <c r="Z45" s="135">
        <v>0</v>
      </c>
      <c r="AA45" s="135">
        <v>0</v>
      </c>
      <c r="AB45" s="135">
        <v>0</v>
      </c>
      <c r="AC45" s="135">
        <v>0</v>
      </c>
      <c r="AD45" s="135">
        <v>0</v>
      </c>
      <c r="AE45" s="135">
        <v>0</v>
      </c>
      <c r="AF45" s="135">
        <v>0</v>
      </c>
      <c r="AG45" s="135">
        <v>0</v>
      </c>
      <c r="AH45" s="135">
        <v>0</v>
      </c>
      <c r="AI45" s="135">
        <v>0</v>
      </c>
      <c r="AJ45" s="135">
        <v>0</v>
      </c>
      <c r="AK45" s="135">
        <v>0</v>
      </c>
      <c r="AL45" s="135">
        <v>0</v>
      </c>
      <c r="AM45" s="135">
        <v>0</v>
      </c>
      <c r="AN45" s="135">
        <v>0</v>
      </c>
      <c r="AO45" s="135">
        <v>0</v>
      </c>
      <c r="AP45" s="135">
        <v>0</v>
      </c>
      <c r="AQ45" s="135">
        <v>0</v>
      </c>
      <c r="AR45" s="135">
        <v>0</v>
      </c>
      <c r="AS45" s="135">
        <v>0</v>
      </c>
      <c r="AT45" s="135">
        <v>0</v>
      </c>
      <c r="AU45" s="135">
        <v>0</v>
      </c>
      <c r="AV45" s="135">
        <v>0</v>
      </c>
      <c r="AW45" s="135">
        <v>0</v>
      </c>
      <c r="AX45" s="135">
        <v>0</v>
      </c>
      <c r="AY45" s="135">
        <v>0</v>
      </c>
      <c r="AZ45" s="135">
        <v>0</v>
      </c>
      <c r="BA45" s="135">
        <v>0</v>
      </c>
      <c r="BB45" s="135">
        <v>0</v>
      </c>
      <c r="BC45" s="135">
        <v>0.80866946326486921</v>
      </c>
      <c r="BD45" s="135">
        <v>59.734516781017959</v>
      </c>
      <c r="BE45" s="135">
        <v>113.18547862411145</v>
      </c>
      <c r="BF45" s="135">
        <v>242.95057884390457</v>
      </c>
      <c r="BG45" s="135">
        <v>183.91921113132915</v>
      </c>
      <c r="BH45" s="135">
        <v>112.09600536958784</v>
      </c>
      <c r="BI45" s="135">
        <v>89.789727482419934</v>
      </c>
      <c r="BJ45" s="135">
        <v>104.86088982763792</v>
      </c>
      <c r="BK45" s="135">
        <v>130.2138969744183</v>
      </c>
      <c r="BL45" s="135">
        <v>129.52214027490666</v>
      </c>
      <c r="BM45" s="135">
        <v>130.93174821310615</v>
      </c>
      <c r="BN45" s="135">
        <v>154.31564913612942</v>
      </c>
      <c r="BO45" s="135">
        <v>51.779891674704722</v>
      </c>
      <c r="BP45" s="135">
        <v>1.5034169824314032</v>
      </c>
      <c r="BQ45" s="135">
        <v>0.92207445885271488</v>
      </c>
      <c r="BR45" s="135">
        <v>0.43118324920675871</v>
      </c>
      <c r="BS45" s="135">
        <v>9.7182686302655794E-2</v>
      </c>
      <c r="BT45" s="135">
        <v>0.16273245096496949</v>
      </c>
      <c r="BU45" s="135">
        <v>0.16022543999999994</v>
      </c>
      <c r="BV45" s="135">
        <v>0.15789259110179321</v>
      </c>
      <c r="BW45" s="135">
        <v>0.15570468855440661</v>
      </c>
      <c r="BX45" s="135">
        <v>0.15310492953709828</v>
      </c>
      <c r="BY45" s="135">
        <v>0.15036074674553648</v>
      </c>
      <c r="BZ45" s="136">
        <v>0.14774685298476556</v>
      </c>
    </row>
    <row r="46" spans="1:78" ht="26.65" customHeight="1" x14ac:dyDescent="0.2">
      <c r="A46" s="133"/>
      <c r="B46" s="52" t="s">
        <v>162</v>
      </c>
      <c r="C46" s="134" t="s">
        <v>126</v>
      </c>
      <c r="D46" s="135">
        <v>0</v>
      </c>
      <c r="E46" s="135">
        <v>0</v>
      </c>
      <c r="F46" s="135">
        <v>0</v>
      </c>
      <c r="G46" s="135">
        <v>0</v>
      </c>
      <c r="H46" s="135">
        <v>0</v>
      </c>
      <c r="I46" s="135">
        <v>0</v>
      </c>
      <c r="J46" s="135">
        <v>0</v>
      </c>
      <c r="K46" s="135">
        <v>0</v>
      </c>
      <c r="L46" s="135">
        <v>0</v>
      </c>
      <c r="M46" s="135">
        <v>0</v>
      </c>
      <c r="N46" s="135">
        <v>0</v>
      </c>
      <c r="O46" s="135">
        <v>0</v>
      </c>
      <c r="P46" s="135">
        <v>0</v>
      </c>
      <c r="Q46" s="135">
        <v>0</v>
      </c>
      <c r="R46" s="135">
        <v>0</v>
      </c>
      <c r="S46" s="135">
        <v>0</v>
      </c>
      <c r="T46" s="135">
        <v>0</v>
      </c>
      <c r="U46" s="135">
        <v>0</v>
      </c>
      <c r="V46" s="135">
        <v>0</v>
      </c>
      <c r="W46" s="135">
        <v>0</v>
      </c>
      <c r="X46" s="135">
        <v>0</v>
      </c>
      <c r="Y46" s="135">
        <v>0</v>
      </c>
      <c r="Z46" s="135">
        <v>0</v>
      </c>
      <c r="AA46" s="135">
        <v>0</v>
      </c>
      <c r="AB46" s="135">
        <v>0</v>
      </c>
      <c r="AC46" s="135">
        <v>0</v>
      </c>
      <c r="AD46" s="135">
        <v>0</v>
      </c>
      <c r="AE46" s="135">
        <v>0</v>
      </c>
      <c r="AF46" s="135">
        <v>0</v>
      </c>
      <c r="AG46" s="135">
        <v>0</v>
      </c>
      <c r="AH46" s="135">
        <v>0</v>
      </c>
      <c r="AI46" s="135">
        <v>0</v>
      </c>
      <c r="AJ46" s="135">
        <v>0</v>
      </c>
      <c r="AK46" s="135">
        <v>0</v>
      </c>
      <c r="AL46" s="135">
        <v>0</v>
      </c>
      <c r="AM46" s="135">
        <v>0</v>
      </c>
      <c r="AN46" s="135">
        <v>0</v>
      </c>
      <c r="AO46" s="135">
        <v>0</v>
      </c>
      <c r="AP46" s="135">
        <v>0</v>
      </c>
      <c r="AQ46" s="135">
        <v>0</v>
      </c>
      <c r="AR46" s="135">
        <v>0</v>
      </c>
      <c r="AS46" s="135">
        <v>0</v>
      </c>
      <c r="AT46" s="135">
        <v>0</v>
      </c>
      <c r="AU46" s="135">
        <v>0</v>
      </c>
      <c r="AV46" s="135">
        <v>0</v>
      </c>
      <c r="AW46" s="135">
        <v>0</v>
      </c>
      <c r="AX46" s="135">
        <v>0</v>
      </c>
      <c r="AY46" s="135">
        <v>0</v>
      </c>
      <c r="AZ46" s="135">
        <v>0</v>
      </c>
      <c r="BA46" s="135">
        <v>0</v>
      </c>
      <c r="BB46" s="135">
        <v>0</v>
      </c>
      <c r="BC46" s="135">
        <v>0</v>
      </c>
      <c r="BD46" s="135">
        <v>0</v>
      </c>
      <c r="BE46" s="135">
        <v>0</v>
      </c>
      <c r="BF46" s="135">
        <v>0</v>
      </c>
      <c r="BG46" s="135">
        <v>0</v>
      </c>
      <c r="BH46" s="135">
        <v>0</v>
      </c>
      <c r="BI46" s="135">
        <v>0</v>
      </c>
      <c r="BJ46" s="135">
        <v>0</v>
      </c>
      <c r="BK46" s="135">
        <v>0</v>
      </c>
      <c r="BL46" s="135">
        <v>0</v>
      </c>
      <c r="BM46" s="135">
        <v>0</v>
      </c>
      <c r="BN46" s="135">
        <v>0</v>
      </c>
      <c r="BO46" s="135">
        <v>5.6229169822124181</v>
      </c>
      <c r="BP46" s="135">
        <v>19.722467763720157</v>
      </c>
      <c r="BQ46" s="135">
        <v>34.78409314540562</v>
      </c>
      <c r="BR46" s="135">
        <v>32.544654320449865</v>
      </c>
      <c r="BS46" s="135">
        <v>23.010416547235842</v>
      </c>
      <c r="BT46" s="135">
        <v>11.824278312928245</v>
      </c>
      <c r="BU46" s="135">
        <v>14.911087</v>
      </c>
      <c r="BV46" s="135">
        <v>19.304283933102962</v>
      </c>
      <c r="BW46" s="135">
        <v>10.116235811406247</v>
      </c>
      <c r="BX46" s="135">
        <v>0</v>
      </c>
      <c r="BY46" s="135">
        <v>0</v>
      </c>
      <c r="BZ46" s="136">
        <v>0</v>
      </c>
    </row>
    <row r="47" spans="1:78" x14ac:dyDescent="0.2">
      <c r="A47" s="133"/>
      <c r="B47" s="52" t="s">
        <v>163</v>
      </c>
      <c r="C47" s="134" t="s">
        <v>126</v>
      </c>
      <c r="D47" s="135">
        <v>0</v>
      </c>
      <c r="E47" s="135">
        <v>0</v>
      </c>
      <c r="F47" s="135">
        <v>0</v>
      </c>
      <c r="G47" s="135">
        <v>0</v>
      </c>
      <c r="H47" s="135">
        <v>0</v>
      </c>
      <c r="I47" s="135">
        <v>0</v>
      </c>
      <c r="J47" s="135">
        <v>0</v>
      </c>
      <c r="K47" s="135">
        <v>0</v>
      </c>
      <c r="L47" s="135">
        <v>0</v>
      </c>
      <c r="M47" s="135">
        <v>0</v>
      </c>
      <c r="N47" s="135">
        <v>0</v>
      </c>
      <c r="O47" s="135">
        <v>0</v>
      </c>
      <c r="P47" s="135">
        <v>0</v>
      </c>
      <c r="Q47" s="135">
        <v>0</v>
      </c>
      <c r="R47" s="135">
        <v>0</v>
      </c>
      <c r="S47" s="135">
        <v>0</v>
      </c>
      <c r="T47" s="135">
        <v>0</v>
      </c>
      <c r="U47" s="135">
        <v>0</v>
      </c>
      <c r="V47" s="135">
        <v>0</v>
      </c>
      <c r="W47" s="135">
        <v>0</v>
      </c>
      <c r="X47" s="135">
        <v>0</v>
      </c>
      <c r="Y47" s="135">
        <v>0</v>
      </c>
      <c r="Z47" s="135">
        <v>0</v>
      </c>
      <c r="AA47" s="135">
        <v>0</v>
      </c>
      <c r="AB47" s="135">
        <v>0</v>
      </c>
      <c r="AC47" s="135">
        <v>0</v>
      </c>
      <c r="AD47" s="135">
        <v>0</v>
      </c>
      <c r="AE47" s="135">
        <v>0</v>
      </c>
      <c r="AF47" s="135">
        <v>104.04270559578273</v>
      </c>
      <c r="AG47" s="135">
        <v>30.824306526134958</v>
      </c>
      <c r="AH47" s="135">
        <v>101.64795924405229</v>
      </c>
      <c r="AI47" s="135">
        <v>169.97048458453523</v>
      </c>
      <c r="AJ47" s="135">
        <v>202.36302887742596</v>
      </c>
      <c r="AK47" s="135">
        <v>228.14736397175</v>
      </c>
      <c r="AL47" s="135">
        <v>254.60959614668505</v>
      </c>
      <c r="AM47" s="135">
        <v>285.80461690198371</v>
      </c>
      <c r="AN47" s="135">
        <v>303.1249809858686</v>
      </c>
      <c r="AO47" s="135">
        <v>320.3491855815434</v>
      </c>
      <c r="AP47" s="135">
        <v>339.75317307662101</v>
      </c>
      <c r="AQ47" s="135">
        <v>353.82547614859538</v>
      </c>
      <c r="AR47" s="135">
        <v>365.83515284919406</v>
      </c>
      <c r="AS47" s="135">
        <v>378.34967309989719</v>
      </c>
      <c r="AT47" s="135">
        <v>401.34438448813717</v>
      </c>
      <c r="AU47" s="135">
        <v>412.40642415303188</v>
      </c>
      <c r="AV47" s="135">
        <v>0</v>
      </c>
      <c r="AW47" s="135">
        <v>0</v>
      </c>
      <c r="AX47" s="135">
        <v>0</v>
      </c>
      <c r="AY47" s="135">
        <v>0</v>
      </c>
      <c r="AZ47" s="135">
        <v>0</v>
      </c>
      <c r="BA47" s="135">
        <v>0</v>
      </c>
      <c r="BB47" s="135">
        <v>0</v>
      </c>
      <c r="BC47" s="135">
        <v>0</v>
      </c>
      <c r="BD47" s="135">
        <v>0</v>
      </c>
      <c r="BE47" s="135">
        <v>0</v>
      </c>
      <c r="BF47" s="135">
        <v>0</v>
      </c>
      <c r="BG47" s="135">
        <v>0</v>
      </c>
      <c r="BH47" s="135">
        <v>0</v>
      </c>
      <c r="BI47" s="135">
        <v>0</v>
      </c>
      <c r="BJ47" s="135">
        <v>0</v>
      </c>
      <c r="BK47" s="135">
        <v>0</v>
      </c>
      <c r="BL47" s="135">
        <v>0</v>
      </c>
      <c r="BM47" s="135">
        <v>0</v>
      </c>
      <c r="BN47" s="135">
        <v>0</v>
      </c>
      <c r="BO47" s="135">
        <v>0</v>
      </c>
      <c r="BP47" s="135">
        <v>0</v>
      </c>
      <c r="BQ47" s="135">
        <v>0</v>
      </c>
      <c r="BR47" s="135">
        <v>0</v>
      </c>
      <c r="BS47" s="135">
        <v>0</v>
      </c>
      <c r="BT47" s="135">
        <v>0</v>
      </c>
      <c r="BU47" s="135">
        <v>0</v>
      </c>
      <c r="BV47" s="135">
        <v>0</v>
      </c>
      <c r="BW47" s="135">
        <v>0</v>
      </c>
      <c r="BX47" s="135">
        <v>0</v>
      </c>
      <c r="BY47" s="135">
        <v>0</v>
      </c>
      <c r="BZ47" s="136">
        <v>0</v>
      </c>
    </row>
    <row r="48" spans="1:78" x14ac:dyDescent="0.2">
      <c r="A48" s="133"/>
      <c r="B48" s="52" t="s">
        <v>164</v>
      </c>
      <c r="C48" s="134" t="s">
        <v>126</v>
      </c>
      <c r="D48" s="135">
        <v>0</v>
      </c>
      <c r="E48" s="135">
        <v>0</v>
      </c>
      <c r="F48" s="135">
        <v>0</v>
      </c>
      <c r="G48" s="135">
        <v>0</v>
      </c>
      <c r="H48" s="135">
        <v>0</v>
      </c>
      <c r="I48" s="135">
        <v>0</v>
      </c>
      <c r="J48" s="135">
        <v>0</v>
      </c>
      <c r="K48" s="135">
        <v>0</v>
      </c>
      <c r="L48" s="135">
        <v>0</v>
      </c>
      <c r="M48" s="135">
        <v>0</v>
      </c>
      <c r="N48" s="135">
        <v>0</v>
      </c>
      <c r="O48" s="135">
        <v>0</v>
      </c>
      <c r="P48" s="135">
        <v>0</v>
      </c>
      <c r="Q48" s="135">
        <v>0</v>
      </c>
      <c r="R48" s="135">
        <v>0</v>
      </c>
      <c r="S48" s="135">
        <v>0</v>
      </c>
      <c r="T48" s="135">
        <v>0</v>
      </c>
      <c r="U48" s="135">
        <v>0</v>
      </c>
      <c r="V48" s="135">
        <v>0</v>
      </c>
      <c r="W48" s="135">
        <v>0</v>
      </c>
      <c r="X48" s="135">
        <v>0</v>
      </c>
      <c r="Y48" s="135">
        <v>0</v>
      </c>
      <c r="Z48" s="135">
        <v>0</v>
      </c>
      <c r="AA48" s="135">
        <v>0</v>
      </c>
      <c r="AB48" s="135">
        <v>0</v>
      </c>
      <c r="AC48" s="135">
        <v>0</v>
      </c>
      <c r="AD48" s="135">
        <v>0</v>
      </c>
      <c r="AE48" s="135">
        <v>0</v>
      </c>
      <c r="AF48" s="135">
        <v>0</v>
      </c>
      <c r="AG48" s="135">
        <v>0</v>
      </c>
      <c r="AH48" s="135">
        <v>0</v>
      </c>
      <c r="AI48" s="135">
        <v>0</v>
      </c>
      <c r="AJ48" s="135">
        <v>0</v>
      </c>
      <c r="AK48" s="135">
        <v>0</v>
      </c>
      <c r="AL48" s="135">
        <v>0</v>
      </c>
      <c r="AM48" s="135">
        <v>0</v>
      </c>
      <c r="AN48" s="135">
        <v>0</v>
      </c>
      <c r="AO48" s="135">
        <v>0</v>
      </c>
      <c r="AP48" s="135">
        <v>0</v>
      </c>
      <c r="AQ48" s="135">
        <v>0</v>
      </c>
      <c r="AR48" s="135">
        <v>0</v>
      </c>
      <c r="AS48" s="135">
        <v>0</v>
      </c>
      <c r="AT48" s="135">
        <v>0</v>
      </c>
      <c r="AU48" s="135">
        <v>0</v>
      </c>
      <c r="AV48" s="135">
        <v>0</v>
      </c>
      <c r="AW48" s="135">
        <v>0</v>
      </c>
      <c r="AX48" s="135">
        <v>0</v>
      </c>
      <c r="AY48" s="135">
        <v>0</v>
      </c>
      <c r="AZ48" s="135">
        <v>0</v>
      </c>
      <c r="BA48" s="135">
        <v>0</v>
      </c>
      <c r="BB48" s="135">
        <v>0</v>
      </c>
      <c r="BC48" s="135">
        <v>0</v>
      </c>
      <c r="BD48" s="135">
        <v>0</v>
      </c>
      <c r="BE48" s="135">
        <v>0</v>
      </c>
      <c r="BF48" s="135">
        <v>0</v>
      </c>
      <c r="BG48" s="135">
        <v>0</v>
      </c>
      <c r="BH48" s="135">
        <v>0</v>
      </c>
      <c r="BI48" s="135">
        <v>1098.8462381246175</v>
      </c>
      <c r="BJ48" s="135">
        <v>0</v>
      </c>
      <c r="BK48" s="135">
        <v>0</v>
      </c>
      <c r="BL48" s="135">
        <v>0</v>
      </c>
      <c r="BM48" s="135">
        <v>0</v>
      </c>
      <c r="BN48" s="135">
        <v>0</v>
      </c>
      <c r="BO48" s="135">
        <v>0</v>
      </c>
      <c r="BP48" s="135">
        <v>0</v>
      </c>
      <c r="BQ48" s="135">
        <v>0</v>
      </c>
      <c r="BR48" s="135">
        <v>0</v>
      </c>
      <c r="BS48" s="135">
        <v>0</v>
      </c>
      <c r="BT48" s="135">
        <v>0</v>
      </c>
      <c r="BU48" s="135">
        <v>0</v>
      </c>
      <c r="BV48" s="135">
        <v>0</v>
      </c>
      <c r="BW48" s="135">
        <v>0</v>
      </c>
      <c r="BX48" s="135">
        <v>0</v>
      </c>
      <c r="BY48" s="135">
        <v>0</v>
      </c>
      <c r="BZ48" s="136">
        <v>0</v>
      </c>
    </row>
    <row r="49" spans="1:78" x14ac:dyDescent="0.2">
      <c r="A49" s="133"/>
      <c r="B49" s="52" t="s">
        <v>165</v>
      </c>
      <c r="C49" s="134" t="s">
        <v>126</v>
      </c>
      <c r="D49" s="135">
        <v>0</v>
      </c>
      <c r="E49" s="135">
        <v>0</v>
      </c>
      <c r="F49" s="135">
        <v>0</v>
      </c>
      <c r="G49" s="135">
        <v>0</v>
      </c>
      <c r="H49" s="135">
        <v>0</v>
      </c>
      <c r="I49" s="135">
        <v>0</v>
      </c>
      <c r="J49" s="135">
        <v>0</v>
      </c>
      <c r="K49" s="135">
        <v>0</v>
      </c>
      <c r="L49" s="135">
        <v>0</v>
      </c>
      <c r="M49" s="135">
        <v>0</v>
      </c>
      <c r="N49" s="135">
        <v>0</v>
      </c>
      <c r="O49" s="135">
        <v>0</v>
      </c>
      <c r="P49" s="135">
        <v>0</v>
      </c>
      <c r="Q49" s="135">
        <v>0</v>
      </c>
      <c r="R49" s="135">
        <v>0</v>
      </c>
      <c r="S49" s="135">
        <v>0</v>
      </c>
      <c r="T49" s="135">
        <v>0</v>
      </c>
      <c r="U49" s="135">
        <v>0</v>
      </c>
      <c r="V49" s="135">
        <v>0</v>
      </c>
      <c r="W49" s="135">
        <v>0</v>
      </c>
      <c r="X49" s="135">
        <v>0</v>
      </c>
      <c r="Y49" s="135">
        <v>0</v>
      </c>
      <c r="Z49" s="135">
        <v>0</v>
      </c>
      <c r="AA49" s="135">
        <v>0</v>
      </c>
      <c r="AB49" s="135">
        <v>0</v>
      </c>
      <c r="AC49" s="135">
        <v>0</v>
      </c>
      <c r="AD49" s="135">
        <v>0</v>
      </c>
      <c r="AE49" s="135">
        <v>0</v>
      </c>
      <c r="AF49" s="135">
        <v>0</v>
      </c>
      <c r="AG49" s="135">
        <v>0</v>
      </c>
      <c r="AH49" s="135">
        <v>0</v>
      </c>
      <c r="AI49" s="135">
        <v>0</v>
      </c>
      <c r="AJ49" s="135">
        <v>0</v>
      </c>
      <c r="AK49" s="135">
        <v>0</v>
      </c>
      <c r="AL49" s="135">
        <v>0</v>
      </c>
      <c r="AM49" s="135">
        <v>0</v>
      </c>
      <c r="AN49" s="135">
        <v>0</v>
      </c>
      <c r="AO49" s="135">
        <v>0</v>
      </c>
      <c r="AP49" s="135">
        <v>0</v>
      </c>
      <c r="AQ49" s="135">
        <v>0</v>
      </c>
      <c r="AR49" s="135">
        <v>0</v>
      </c>
      <c r="AS49" s="135">
        <v>0</v>
      </c>
      <c r="AT49" s="135">
        <v>0</v>
      </c>
      <c r="AU49" s="135">
        <v>0</v>
      </c>
      <c r="AV49" s="135">
        <v>0</v>
      </c>
      <c r="AW49" s="135">
        <v>0</v>
      </c>
      <c r="AX49" s="135">
        <v>0</v>
      </c>
      <c r="AY49" s="135">
        <v>0</v>
      </c>
      <c r="AZ49" s="135">
        <v>0</v>
      </c>
      <c r="BA49" s="135">
        <v>0</v>
      </c>
      <c r="BB49" s="135">
        <v>0</v>
      </c>
      <c r="BC49" s="135">
        <v>0</v>
      </c>
      <c r="BD49" s="135">
        <v>0</v>
      </c>
      <c r="BE49" s="135">
        <v>0</v>
      </c>
      <c r="BF49" s="135">
        <v>0</v>
      </c>
      <c r="BG49" s="135">
        <v>0</v>
      </c>
      <c r="BH49" s="135">
        <v>658.17205379712402</v>
      </c>
      <c r="BI49" s="135">
        <v>317.81860934641134</v>
      </c>
      <c r="BJ49" s="135">
        <v>0</v>
      </c>
      <c r="BK49" s="135">
        <v>0</v>
      </c>
      <c r="BL49" s="135">
        <v>0</v>
      </c>
      <c r="BM49" s="135">
        <v>0</v>
      </c>
      <c r="BN49" s="135">
        <v>0</v>
      </c>
      <c r="BO49" s="135">
        <v>0</v>
      </c>
      <c r="BP49" s="135">
        <v>0</v>
      </c>
      <c r="BQ49" s="135">
        <v>0</v>
      </c>
      <c r="BR49" s="135">
        <v>0</v>
      </c>
      <c r="BS49" s="135">
        <v>0</v>
      </c>
      <c r="BT49" s="135">
        <v>0</v>
      </c>
      <c r="BU49" s="135">
        <v>0</v>
      </c>
      <c r="BV49" s="135">
        <v>0</v>
      </c>
      <c r="BW49" s="135">
        <v>0</v>
      </c>
      <c r="BX49" s="135">
        <v>0</v>
      </c>
      <c r="BY49" s="135">
        <v>0</v>
      </c>
      <c r="BZ49" s="136">
        <v>0</v>
      </c>
    </row>
    <row r="50" spans="1:78" x14ac:dyDescent="0.2">
      <c r="A50" s="133"/>
      <c r="B50" s="52" t="s">
        <v>166</v>
      </c>
      <c r="C50" s="134" t="s">
        <v>126</v>
      </c>
      <c r="D50" s="135">
        <v>0</v>
      </c>
      <c r="E50" s="135">
        <v>0</v>
      </c>
      <c r="F50" s="135">
        <v>0</v>
      </c>
      <c r="G50" s="135">
        <v>0</v>
      </c>
      <c r="H50" s="135">
        <v>0</v>
      </c>
      <c r="I50" s="135">
        <v>0</v>
      </c>
      <c r="J50" s="135">
        <v>0</v>
      </c>
      <c r="K50" s="135">
        <v>0</v>
      </c>
      <c r="L50" s="135">
        <v>0</v>
      </c>
      <c r="M50" s="135">
        <v>0</v>
      </c>
      <c r="N50" s="135">
        <v>0</v>
      </c>
      <c r="O50" s="135">
        <v>0</v>
      </c>
      <c r="P50" s="135">
        <v>0</v>
      </c>
      <c r="Q50" s="135">
        <v>0</v>
      </c>
      <c r="R50" s="135">
        <v>0</v>
      </c>
      <c r="S50" s="135">
        <v>0</v>
      </c>
      <c r="T50" s="135">
        <v>0</v>
      </c>
      <c r="U50" s="135">
        <v>0</v>
      </c>
      <c r="V50" s="135">
        <v>0</v>
      </c>
      <c r="W50" s="135">
        <v>0</v>
      </c>
      <c r="X50" s="135">
        <v>0</v>
      </c>
      <c r="Y50" s="135">
        <v>0</v>
      </c>
      <c r="Z50" s="135">
        <v>0</v>
      </c>
      <c r="AA50" s="135">
        <v>0</v>
      </c>
      <c r="AB50" s="135">
        <v>0</v>
      </c>
      <c r="AC50" s="135">
        <v>0</v>
      </c>
      <c r="AD50" s="135">
        <v>0</v>
      </c>
      <c r="AE50" s="135">
        <v>0</v>
      </c>
      <c r="AF50" s="135">
        <v>0</v>
      </c>
      <c r="AG50" s="135">
        <v>0</v>
      </c>
      <c r="AH50" s="135">
        <v>0</v>
      </c>
      <c r="AI50" s="135">
        <v>0</v>
      </c>
      <c r="AJ50" s="135">
        <v>0</v>
      </c>
      <c r="AK50" s="135">
        <v>0</v>
      </c>
      <c r="AL50" s="135">
        <v>0</v>
      </c>
      <c r="AM50" s="135">
        <v>0</v>
      </c>
      <c r="AN50" s="135">
        <v>0</v>
      </c>
      <c r="AO50" s="135">
        <v>0</v>
      </c>
      <c r="AP50" s="135">
        <v>0</v>
      </c>
      <c r="AQ50" s="135">
        <v>0</v>
      </c>
      <c r="AR50" s="135">
        <v>0</v>
      </c>
      <c r="AS50" s="135">
        <v>0</v>
      </c>
      <c r="AT50" s="135">
        <v>0</v>
      </c>
      <c r="AU50" s="135">
        <v>0</v>
      </c>
      <c r="AV50" s="135">
        <v>0</v>
      </c>
      <c r="AW50" s="135">
        <v>0</v>
      </c>
      <c r="AX50" s="135">
        <v>0</v>
      </c>
      <c r="AY50" s="135">
        <v>0</v>
      </c>
      <c r="AZ50" s="135">
        <v>0</v>
      </c>
      <c r="BA50" s="135">
        <v>0</v>
      </c>
      <c r="BB50" s="135">
        <v>0</v>
      </c>
      <c r="BC50" s="135">
        <v>0</v>
      </c>
      <c r="BD50" s="135">
        <v>426.86894061311619</v>
      </c>
      <c r="BE50" s="135">
        <v>503.76303788955818</v>
      </c>
      <c r="BF50" s="135">
        <v>505.10413773482202</v>
      </c>
      <c r="BG50" s="135">
        <v>543.59146142156055</v>
      </c>
      <c r="BH50" s="135">
        <v>559.22544122640647</v>
      </c>
      <c r="BI50" s="135">
        <v>576.38407348889336</v>
      </c>
      <c r="BJ50" s="135">
        <v>591.96960153278758</v>
      </c>
      <c r="BK50" s="135">
        <v>603.55314429220437</v>
      </c>
      <c r="BL50" s="135">
        <v>608.93668066662644</v>
      </c>
      <c r="BM50" s="135">
        <v>624.32078165163205</v>
      </c>
      <c r="BN50" s="135">
        <v>645.83095527480464</v>
      </c>
      <c r="BO50" s="135">
        <v>646.6310496309751</v>
      </c>
      <c r="BP50" s="135">
        <v>642.97766363727499</v>
      </c>
      <c r="BQ50" s="135">
        <v>643.20906801836713</v>
      </c>
      <c r="BR50" s="135">
        <v>639.81495902485437</v>
      </c>
      <c r="BS50" s="135">
        <v>645.72214306210208</v>
      </c>
      <c r="BT50" s="135">
        <v>637.37014755907433</v>
      </c>
      <c r="BU50" s="135">
        <v>641</v>
      </c>
      <c r="BV50" s="135">
        <v>461.18601787356152</v>
      </c>
      <c r="BW50" s="135">
        <v>240.03090940451435</v>
      </c>
      <c r="BX50" s="135">
        <v>0</v>
      </c>
      <c r="BY50" s="135">
        <v>0</v>
      </c>
      <c r="BZ50" s="136">
        <v>0</v>
      </c>
    </row>
    <row r="51" spans="1:78" ht="26.65" customHeight="1" x14ac:dyDescent="0.2">
      <c r="A51" s="133"/>
      <c r="B51" s="52" t="s">
        <v>28</v>
      </c>
      <c r="C51" s="134" t="s">
        <v>136</v>
      </c>
      <c r="D51" s="135">
        <v>0</v>
      </c>
      <c r="E51" s="135">
        <v>0</v>
      </c>
      <c r="F51" s="135">
        <v>0</v>
      </c>
      <c r="G51" s="135">
        <v>0</v>
      </c>
      <c r="H51" s="135">
        <v>0</v>
      </c>
      <c r="I51" s="135">
        <v>0</v>
      </c>
      <c r="J51" s="135">
        <v>0</v>
      </c>
      <c r="K51" s="135">
        <v>0</v>
      </c>
      <c r="L51" s="135">
        <v>0</v>
      </c>
      <c r="M51" s="135">
        <v>0</v>
      </c>
      <c r="N51" s="135">
        <v>0</v>
      </c>
      <c r="O51" s="135">
        <v>0</v>
      </c>
      <c r="P51" s="135">
        <v>0</v>
      </c>
      <c r="Q51" s="135">
        <v>0</v>
      </c>
      <c r="R51" s="135">
        <v>0</v>
      </c>
      <c r="S51" s="135">
        <v>0</v>
      </c>
      <c r="T51" s="135">
        <v>0</v>
      </c>
      <c r="U51" s="135">
        <v>0</v>
      </c>
      <c r="V51" s="135">
        <v>0</v>
      </c>
      <c r="W51" s="135">
        <v>0</v>
      </c>
      <c r="X51" s="135">
        <v>0</v>
      </c>
      <c r="Y51" s="135">
        <v>0</v>
      </c>
      <c r="Z51" s="135">
        <v>0</v>
      </c>
      <c r="AA51" s="135">
        <v>0</v>
      </c>
      <c r="AB51" s="135">
        <v>0</v>
      </c>
      <c r="AC51" s="135">
        <v>0</v>
      </c>
      <c r="AD51" s="135">
        <v>0</v>
      </c>
      <c r="AE51" s="135">
        <v>0</v>
      </c>
      <c r="AF51" s="135">
        <v>0</v>
      </c>
      <c r="AG51" s="135">
        <v>0</v>
      </c>
      <c r="AH51" s="135">
        <v>0</v>
      </c>
      <c r="AI51" s="135">
        <v>0</v>
      </c>
      <c r="AJ51" s="135">
        <v>0</v>
      </c>
      <c r="AK51" s="135">
        <v>0</v>
      </c>
      <c r="AL51" s="135">
        <v>0</v>
      </c>
      <c r="AM51" s="135">
        <v>0</v>
      </c>
      <c r="AN51" s="135">
        <v>0</v>
      </c>
      <c r="AO51" s="135">
        <v>0</v>
      </c>
      <c r="AP51" s="135">
        <v>0</v>
      </c>
      <c r="AQ51" s="135">
        <v>0</v>
      </c>
      <c r="AR51" s="135">
        <v>0</v>
      </c>
      <c r="AS51" s="135">
        <v>0</v>
      </c>
      <c r="AT51" s="135">
        <v>0</v>
      </c>
      <c r="AU51" s="135">
        <v>0</v>
      </c>
      <c r="AV51" s="135">
        <v>0</v>
      </c>
      <c r="AW51" s="135">
        <v>0</v>
      </c>
      <c r="AX51" s="135">
        <v>0</v>
      </c>
      <c r="AY51" s="135">
        <v>0</v>
      </c>
      <c r="AZ51" s="135">
        <v>0</v>
      </c>
      <c r="BA51" s="135">
        <v>0</v>
      </c>
      <c r="BB51" s="135">
        <v>0</v>
      </c>
      <c r="BC51" s="135">
        <v>0</v>
      </c>
      <c r="BD51" s="135">
        <v>0</v>
      </c>
      <c r="BE51" s="135">
        <v>0</v>
      </c>
      <c r="BF51" s="135">
        <v>0</v>
      </c>
      <c r="BG51" s="135">
        <v>3083.3320243763874</v>
      </c>
      <c r="BH51" s="135">
        <v>7666.9897495331543</v>
      </c>
      <c r="BI51" s="135">
        <v>8042.1620208604954</v>
      </c>
      <c r="BJ51" s="135">
        <v>8334.6022959974052</v>
      </c>
      <c r="BK51" s="135">
        <v>8723.0370284096043</v>
      </c>
      <c r="BL51" s="135">
        <v>8889.903309660267</v>
      </c>
      <c r="BM51" s="135">
        <v>9246.6771042711171</v>
      </c>
      <c r="BN51" s="135">
        <v>9207.2942304392127</v>
      </c>
      <c r="BO51" s="135">
        <v>8867.3395465400536</v>
      </c>
      <c r="BP51" s="135">
        <v>8102.9213758482074</v>
      </c>
      <c r="BQ51" s="135">
        <v>7469.0083386814404</v>
      </c>
      <c r="BR51" s="135">
        <v>6875.6400128839678</v>
      </c>
      <c r="BS51" s="135">
        <v>6313.078375786411</v>
      </c>
      <c r="BT51" s="135">
        <v>5754.2336818346585</v>
      </c>
      <c r="BU51" s="135">
        <v>5380.4560999671439</v>
      </c>
      <c r="BV51" s="135">
        <v>4974.0396014900252</v>
      </c>
      <c r="BW51" s="135">
        <v>4695.1035232718104</v>
      </c>
      <c r="BX51" s="135">
        <v>4424.5176840638032</v>
      </c>
      <c r="BY51" s="135">
        <v>4313.6960878741938</v>
      </c>
      <c r="BZ51" s="136">
        <v>4319.7192436493497</v>
      </c>
    </row>
    <row r="52" spans="1:78" x14ac:dyDescent="0.2">
      <c r="A52" s="133"/>
      <c r="B52" s="143" t="s">
        <v>167</v>
      </c>
      <c r="C52" s="134" t="s">
        <v>126</v>
      </c>
      <c r="D52" s="135">
        <v>0</v>
      </c>
      <c r="E52" s="135">
        <v>0</v>
      </c>
      <c r="F52" s="135">
        <v>0</v>
      </c>
      <c r="G52" s="135">
        <v>0</v>
      </c>
      <c r="H52" s="135">
        <v>0</v>
      </c>
      <c r="I52" s="135">
        <v>0</v>
      </c>
      <c r="J52" s="135">
        <v>0</v>
      </c>
      <c r="K52" s="135">
        <v>0</v>
      </c>
      <c r="L52" s="135">
        <v>0</v>
      </c>
      <c r="M52" s="135">
        <v>0</v>
      </c>
      <c r="N52" s="135">
        <v>0</v>
      </c>
      <c r="O52" s="135">
        <v>0</v>
      </c>
      <c r="P52" s="135">
        <v>0</v>
      </c>
      <c r="Q52" s="135">
        <v>0</v>
      </c>
      <c r="R52" s="135">
        <v>0</v>
      </c>
      <c r="S52" s="135">
        <v>0</v>
      </c>
      <c r="T52" s="135">
        <v>0</v>
      </c>
      <c r="U52" s="135">
        <v>0</v>
      </c>
      <c r="V52" s="135">
        <v>0</v>
      </c>
      <c r="W52" s="135">
        <v>0</v>
      </c>
      <c r="X52" s="135">
        <v>0</v>
      </c>
      <c r="Y52" s="135">
        <v>0</v>
      </c>
      <c r="Z52" s="135">
        <v>0</v>
      </c>
      <c r="AA52" s="135">
        <v>0</v>
      </c>
      <c r="AB52" s="135">
        <v>0</v>
      </c>
      <c r="AC52" s="135">
        <v>0</v>
      </c>
      <c r="AD52" s="135">
        <v>0</v>
      </c>
      <c r="AE52" s="135">
        <v>0</v>
      </c>
      <c r="AF52" s="135">
        <v>0</v>
      </c>
      <c r="AG52" s="135">
        <v>0</v>
      </c>
      <c r="AH52" s="135">
        <v>0</v>
      </c>
      <c r="AI52" s="135">
        <v>0</v>
      </c>
      <c r="AJ52" s="135">
        <v>0</v>
      </c>
      <c r="AK52" s="135">
        <v>0</v>
      </c>
      <c r="AL52" s="135">
        <v>0</v>
      </c>
      <c r="AM52" s="135">
        <v>0</v>
      </c>
      <c r="AN52" s="135">
        <v>0</v>
      </c>
      <c r="AO52" s="135">
        <v>0</v>
      </c>
      <c r="AP52" s="135">
        <v>0</v>
      </c>
      <c r="AQ52" s="135">
        <v>0</v>
      </c>
      <c r="AR52" s="135">
        <v>0</v>
      </c>
      <c r="AS52" s="135">
        <v>0</v>
      </c>
      <c r="AT52" s="135">
        <v>0</v>
      </c>
      <c r="AU52" s="135">
        <v>0</v>
      </c>
      <c r="AV52" s="135">
        <v>0</v>
      </c>
      <c r="AW52" s="135">
        <v>0</v>
      </c>
      <c r="AX52" s="135">
        <v>0</v>
      </c>
      <c r="AY52" s="135">
        <v>0</v>
      </c>
      <c r="AZ52" s="135">
        <v>0</v>
      </c>
      <c r="BA52" s="135">
        <v>0</v>
      </c>
      <c r="BB52" s="135">
        <v>0</v>
      </c>
      <c r="BC52" s="135">
        <v>0</v>
      </c>
      <c r="BD52" s="135">
        <v>0</v>
      </c>
      <c r="BE52" s="135">
        <v>0</v>
      </c>
      <c r="BF52" s="135">
        <v>0</v>
      </c>
      <c r="BG52" s="135">
        <v>0</v>
      </c>
      <c r="BH52" s="135">
        <v>0</v>
      </c>
      <c r="BI52" s="135">
        <v>0</v>
      </c>
      <c r="BJ52" s="135">
        <v>0</v>
      </c>
      <c r="BK52" s="135">
        <v>0</v>
      </c>
      <c r="BL52" s="135">
        <v>0</v>
      </c>
      <c r="BM52" s="135">
        <v>0</v>
      </c>
      <c r="BN52" s="135">
        <v>0</v>
      </c>
      <c r="BO52" s="135">
        <v>0</v>
      </c>
      <c r="BP52" s="135">
        <v>0</v>
      </c>
      <c r="BQ52" s="135">
        <v>170.28101396137367</v>
      </c>
      <c r="BR52" s="135">
        <v>1635.8622492564054</v>
      </c>
      <c r="BS52" s="135">
        <v>3120.4298904504408</v>
      </c>
      <c r="BT52" s="135">
        <v>5241.1221462550111</v>
      </c>
      <c r="BU52" s="135">
        <v>8280.6251445288799</v>
      </c>
      <c r="BV52" s="135">
        <v>11115.494536032907</v>
      </c>
      <c r="BW52" s="135">
        <v>14099.690742211984</v>
      </c>
      <c r="BX52" s="135">
        <v>15201.75748301046</v>
      </c>
      <c r="BY52" s="135">
        <v>15748.463951654512</v>
      </c>
      <c r="BZ52" s="136">
        <v>16311.585738914775</v>
      </c>
    </row>
    <row r="53" spans="1:78" x14ac:dyDescent="0.2">
      <c r="A53" s="133"/>
      <c r="B53" s="143" t="s">
        <v>168</v>
      </c>
      <c r="C53" s="134" t="s">
        <v>126</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v>5.4022870909615817</v>
      </c>
      <c r="AY53" s="135">
        <v>6.2615314843676053</v>
      </c>
      <c r="AZ53" s="135">
        <v>7.989084557522081</v>
      </c>
      <c r="BA53" s="135">
        <v>7.2169693650197546</v>
      </c>
      <c r="BB53" s="135">
        <v>11.885154710155634</v>
      </c>
      <c r="BC53" s="135">
        <v>15.065212593415898</v>
      </c>
      <c r="BD53" s="135">
        <v>16.589282277201406</v>
      </c>
      <c r="BE53" s="135">
        <v>19.875227874390333</v>
      </c>
      <c r="BF53" s="135">
        <v>26.583449038422991</v>
      </c>
      <c r="BG53" s="135">
        <v>25.52677786032347</v>
      </c>
      <c r="BH53" s="135">
        <v>26.508211508109149</v>
      </c>
      <c r="BI53" s="135">
        <v>58.239979356206547</v>
      </c>
      <c r="BJ53" s="135">
        <v>39.643259256226756</v>
      </c>
      <c r="BK53" s="135">
        <v>32.490305497003973</v>
      </c>
      <c r="BL53" s="135">
        <v>36.413361889119862</v>
      </c>
      <c r="BM53" s="135">
        <v>40.04891399345528</v>
      </c>
      <c r="BN53" s="135">
        <v>42.694256544753628</v>
      </c>
      <c r="BO53" s="135">
        <v>41.508865797314762</v>
      </c>
      <c r="BP53" s="135">
        <v>45.332137322360573</v>
      </c>
      <c r="BQ53" s="135">
        <v>48.218449891596137</v>
      </c>
      <c r="BR53" s="135">
        <v>46.830032792026131</v>
      </c>
      <c r="BS53" s="135">
        <v>47.829339864995468</v>
      </c>
      <c r="BT53" s="135">
        <v>42.811992674516446</v>
      </c>
      <c r="BU53" s="135">
        <v>39.834198325350357</v>
      </c>
      <c r="BV53" s="135">
        <v>38.879023210302101</v>
      </c>
      <c r="BW53" s="135">
        <v>38.061781264171891</v>
      </c>
      <c r="BX53" s="135">
        <v>37.022021060113261</v>
      </c>
      <c r="BY53" s="135">
        <v>35.848875976950659</v>
      </c>
      <c r="BZ53" s="136">
        <v>34.634689898182899</v>
      </c>
    </row>
    <row r="54" spans="1:78" x14ac:dyDescent="0.2">
      <c r="A54" s="133"/>
      <c r="B54" s="52" t="s">
        <v>169</v>
      </c>
      <c r="C54" s="134" t="s">
        <v>126</v>
      </c>
      <c r="D54" s="135">
        <v>0</v>
      </c>
      <c r="E54" s="135">
        <v>0</v>
      </c>
      <c r="F54" s="135">
        <v>0</v>
      </c>
      <c r="G54" s="135">
        <v>0</v>
      </c>
      <c r="H54" s="135">
        <v>0</v>
      </c>
      <c r="I54" s="135">
        <v>0</v>
      </c>
      <c r="J54" s="135">
        <v>0</v>
      </c>
      <c r="K54" s="135">
        <v>0</v>
      </c>
      <c r="L54" s="135">
        <v>0</v>
      </c>
      <c r="M54" s="135">
        <v>0</v>
      </c>
      <c r="N54" s="135">
        <v>0</v>
      </c>
      <c r="O54" s="135">
        <v>0</v>
      </c>
      <c r="P54" s="135">
        <v>0</v>
      </c>
      <c r="Q54" s="135">
        <v>0</v>
      </c>
      <c r="R54" s="135">
        <v>0</v>
      </c>
      <c r="S54" s="135">
        <v>0</v>
      </c>
      <c r="T54" s="135">
        <v>0</v>
      </c>
      <c r="U54" s="135">
        <v>0</v>
      </c>
      <c r="V54" s="135">
        <v>0</v>
      </c>
      <c r="W54" s="135">
        <v>0</v>
      </c>
      <c r="X54" s="135">
        <v>0</v>
      </c>
      <c r="Y54" s="135">
        <v>0</v>
      </c>
      <c r="Z54" s="135">
        <v>0</v>
      </c>
      <c r="AA54" s="135">
        <v>0</v>
      </c>
      <c r="AB54" s="135">
        <v>0</v>
      </c>
      <c r="AC54" s="135">
        <v>0</v>
      </c>
      <c r="AD54" s="135">
        <v>0</v>
      </c>
      <c r="AE54" s="135">
        <v>0</v>
      </c>
      <c r="AF54" s="135">
        <v>0</v>
      </c>
      <c r="AG54" s="135">
        <v>0</v>
      </c>
      <c r="AH54" s="135">
        <v>0</v>
      </c>
      <c r="AI54" s="135">
        <v>0</v>
      </c>
      <c r="AJ54" s="135">
        <v>0</v>
      </c>
      <c r="AK54" s="135">
        <v>0</v>
      </c>
      <c r="AL54" s="135">
        <v>0</v>
      </c>
      <c r="AM54" s="135">
        <v>0</v>
      </c>
      <c r="AN54" s="135">
        <v>0</v>
      </c>
      <c r="AO54" s="135">
        <v>0</v>
      </c>
      <c r="AP54" s="135">
        <v>0</v>
      </c>
      <c r="AQ54" s="135">
        <v>0</v>
      </c>
      <c r="AR54" s="135">
        <v>0</v>
      </c>
      <c r="AS54" s="135">
        <v>0</v>
      </c>
      <c r="AT54" s="135">
        <v>0</v>
      </c>
      <c r="AU54" s="135">
        <v>0</v>
      </c>
      <c r="AV54" s="135">
        <v>0</v>
      </c>
      <c r="AW54" s="135">
        <v>0</v>
      </c>
      <c r="AX54" s="135">
        <v>0</v>
      </c>
      <c r="AY54" s="135">
        <v>0</v>
      </c>
      <c r="AZ54" s="135">
        <v>0</v>
      </c>
      <c r="BA54" s="135">
        <v>0</v>
      </c>
      <c r="BB54" s="135">
        <v>0</v>
      </c>
      <c r="BC54" s="135">
        <v>0</v>
      </c>
      <c r="BD54" s="135">
        <v>0</v>
      </c>
      <c r="BE54" s="135">
        <v>0</v>
      </c>
      <c r="BF54" s="135">
        <v>0</v>
      </c>
      <c r="BG54" s="135">
        <v>0</v>
      </c>
      <c r="BH54" s="135">
        <v>0</v>
      </c>
      <c r="BI54" s="135">
        <v>0</v>
      </c>
      <c r="BJ54" s="135">
        <v>0</v>
      </c>
      <c r="BK54" s="135">
        <v>0</v>
      </c>
      <c r="BL54" s="135">
        <v>63.569142486067207</v>
      </c>
      <c r="BM54" s="135">
        <v>71.749377515824364</v>
      </c>
      <c r="BN54" s="135">
        <v>69.144847614278802</v>
      </c>
      <c r="BO54" s="135">
        <v>42.987405101911506</v>
      </c>
      <c r="BP54" s="135">
        <v>30.07667732763683</v>
      </c>
      <c r="BQ54" s="135">
        <v>26.745875998660154</v>
      </c>
      <c r="BR54" s="135">
        <v>4.2860248986117906</v>
      </c>
      <c r="BS54" s="135">
        <v>0</v>
      </c>
      <c r="BT54" s="135">
        <v>0</v>
      </c>
      <c r="BU54" s="135">
        <v>0</v>
      </c>
      <c r="BV54" s="135">
        <v>0</v>
      </c>
      <c r="BW54" s="135">
        <v>0</v>
      </c>
      <c r="BX54" s="135">
        <v>0</v>
      </c>
      <c r="BY54" s="135">
        <v>0</v>
      </c>
      <c r="BZ54" s="136">
        <v>0</v>
      </c>
    </row>
    <row r="55" spans="1:78" x14ac:dyDescent="0.2">
      <c r="A55" s="133"/>
      <c r="B55" s="52" t="s">
        <v>170</v>
      </c>
      <c r="C55" s="134" t="s">
        <v>129</v>
      </c>
      <c r="D55" s="135">
        <v>0</v>
      </c>
      <c r="E55" s="135">
        <v>0</v>
      </c>
      <c r="F55" s="135">
        <v>0</v>
      </c>
      <c r="G55" s="135">
        <v>0</v>
      </c>
      <c r="H55" s="135">
        <v>0</v>
      </c>
      <c r="I55" s="135">
        <v>0</v>
      </c>
      <c r="J55" s="135">
        <v>0</v>
      </c>
      <c r="K55" s="135">
        <v>0</v>
      </c>
      <c r="L55" s="135">
        <v>0</v>
      </c>
      <c r="M55" s="135">
        <v>0</v>
      </c>
      <c r="N55" s="135">
        <v>0</v>
      </c>
      <c r="O55" s="135">
        <v>0</v>
      </c>
      <c r="P55" s="135">
        <v>0</v>
      </c>
      <c r="Q55" s="135">
        <v>0</v>
      </c>
      <c r="R55" s="135">
        <v>0</v>
      </c>
      <c r="S55" s="135">
        <v>0</v>
      </c>
      <c r="T55" s="135">
        <v>0</v>
      </c>
      <c r="U55" s="135">
        <v>0</v>
      </c>
      <c r="V55" s="135">
        <v>0</v>
      </c>
      <c r="W55" s="135">
        <v>0</v>
      </c>
      <c r="X55" s="135">
        <v>0</v>
      </c>
      <c r="Y55" s="135">
        <v>0</v>
      </c>
      <c r="Z55" s="135">
        <v>0</v>
      </c>
      <c r="AA55" s="135">
        <v>0</v>
      </c>
      <c r="AB55" s="135">
        <v>0</v>
      </c>
      <c r="AC55" s="135">
        <v>0</v>
      </c>
      <c r="AD55" s="135">
        <v>0</v>
      </c>
      <c r="AE55" s="135">
        <v>0</v>
      </c>
      <c r="AF55" s="135">
        <v>0</v>
      </c>
      <c r="AG55" s="135">
        <v>0</v>
      </c>
      <c r="AH55" s="135">
        <v>0</v>
      </c>
      <c r="AI55" s="135">
        <v>0</v>
      </c>
      <c r="AJ55" s="135">
        <v>0</v>
      </c>
      <c r="AK55" s="135">
        <v>0</v>
      </c>
      <c r="AL55" s="135">
        <v>0</v>
      </c>
      <c r="AM55" s="135">
        <v>0</v>
      </c>
      <c r="AN55" s="135">
        <v>0</v>
      </c>
      <c r="AO55" s="135">
        <v>0</v>
      </c>
      <c r="AP55" s="135">
        <v>0</v>
      </c>
      <c r="AQ55" s="135">
        <v>205.06014592253453</v>
      </c>
      <c r="AR55" s="135">
        <v>6.4613321403283974</v>
      </c>
      <c r="AS55" s="135">
        <v>0</v>
      </c>
      <c r="AT55" s="135">
        <v>0</v>
      </c>
      <c r="AU55" s="135">
        <v>0</v>
      </c>
      <c r="AV55" s="135">
        <v>0</v>
      </c>
      <c r="AW55" s="135">
        <v>0</v>
      </c>
      <c r="AX55" s="135">
        <v>0</v>
      </c>
      <c r="AY55" s="135">
        <v>0</v>
      </c>
      <c r="AZ55" s="135">
        <v>0</v>
      </c>
      <c r="BA55" s="135">
        <v>0</v>
      </c>
      <c r="BB55" s="135">
        <v>0</v>
      </c>
      <c r="BC55" s="135">
        <v>0</v>
      </c>
      <c r="BD55" s="135">
        <v>0</v>
      </c>
      <c r="BE55" s="135">
        <v>0</v>
      </c>
      <c r="BF55" s="135">
        <v>0</v>
      </c>
      <c r="BG55" s="135">
        <v>0</v>
      </c>
      <c r="BH55" s="135">
        <v>0</v>
      </c>
      <c r="BI55" s="135">
        <v>0</v>
      </c>
      <c r="BJ55" s="135">
        <v>0</v>
      </c>
      <c r="BK55" s="135">
        <v>0</v>
      </c>
      <c r="BL55" s="135">
        <v>0</v>
      </c>
      <c r="BM55" s="135">
        <v>0</v>
      </c>
      <c r="BN55" s="135">
        <v>0</v>
      </c>
      <c r="BO55" s="135">
        <v>0</v>
      </c>
      <c r="BP55" s="135">
        <v>0</v>
      </c>
      <c r="BQ55" s="135">
        <v>0</v>
      </c>
      <c r="BR55" s="135">
        <v>0</v>
      </c>
      <c r="BS55" s="135">
        <v>0</v>
      </c>
      <c r="BT55" s="135">
        <v>0</v>
      </c>
      <c r="BU55" s="135">
        <v>0</v>
      </c>
      <c r="BV55" s="135">
        <v>0</v>
      </c>
      <c r="BW55" s="135">
        <v>0</v>
      </c>
      <c r="BX55" s="135">
        <v>0</v>
      </c>
      <c r="BY55" s="135">
        <v>0</v>
      </c>
      <c r="BZ55" s="136">
        <v>0</v>
      </c>
    </row>
    <row r="56" spans="1:78" ht="26.65" customHeight="1" x14ac:dyDescent="0.2">
      <c r="A56" s="133"/>
      <c r="B56" s="52" t="s">
        <v>171</v>
      </c>
      <c r="C56" s="134" t="s">
        <v>126</v>
      </c>
      <c r="D56" s="135">
        <v>0</v>
      </c>
      <c r="E56" s="135">
        <v>0</v>
      </c>
      <c r="F56" s="135">
        <v>0</v>
      </c>
      <c r="G56" s="135">
        <v>0</v>
      </c>
      <c r="H56" s="135">
        <v>0</v>
      </c>
      <c r="I56" s="135">
        <v>0</v>
      </c>
      <c r="J56" s="135">
        <v>0</v>
      </c>
      <c r="K56" s="135">
        <v>0</v>
      </c>
      <c r="L56" s="135">
        <v>0</v>
      </c>
      <c r="M56" s="135">
        <v>0</v>
      </c>
      <c r="N56" s="135">
        <v>0</v>
      </c>
      <c r="O56" s="135">
        <v>0</v>
      </c>
      <c r="P56" s="135">
        <v>0</v>
      </c>
      <c r="Q56" s="135">
        <v>0</v>
      </c>
      <c r="R56" s="135">
        <v>0</v>
      </c>
      <c r="S56" s="135">
        <v>0</v>
      </c>
      <c r="T56" s="135">
        <v>0</v>
      </c>
      <c r="U56" s="135">
        <v>0</v>
      </c>
      <c r="V56" s="135">
        <v>0</v>
      </c>
      <c r="W56" s="135">
        <v>0</v>
      </c>
      <c r="X56" s="135">
        <v>0</v>
      </c>
      <c r="Y56" s="135">
        <v>0</v>
      </c>
      <c r="Z56" s="135">
        <v>0</v>
      </c>
      <c r="AA56" s="135">
        <v>0</v>
      </c>
      <c r="AB56" s="135">
        <v>0</v>
      </c>
      <c r="AC56" s="135">
        <v>0</v>
      </c>
      <c r="AD56" s="135">
        <v>0</v>
      </c>
      <c r="AE56" s="135">
        <v>77.239040455876918</v>
      </c>
      <c r="AF56" s="135">
        <v>198.14874829758622</v>
      </c>
      <c r="AG56" s="135">
        <v>228.61360673550092</v>
      </c>
      <c r="AH56" s="135">
        <v>318.80496308361853</v>
      </c>
      <c r="AI56" s="135">
        <v>335.98816720198823</v>
      </c>
      <c r="AJ56" s="135">
        <v>358.28208391413119</v>
      </c>
      <c r="AK56" s="135">
        <v>390.25206995167764</v>
      </c>
      <c r="AL56" s="135">
        <v>430.87777809439012</v>
      </c>
      <c r="AM56" s="135">
        <v>486.13495585197234</v>
      </c>
      <c r="AN56" s="135">
        <v>596.14579593887493</v>
      </c>
      <c r="AO56" s="135">
        <v>635.91704003500411</v>
      </c>
      <c r="AP56" s="135">
        <v>654.25442112727694</v>
      </c>
      <c r="AQ56" s="135">
        <v>641.93705810809865</v>
      </c>
      <c r="AR56" s="135">
        <v>645.77379732718293</v>
      </c>
      <c r="AS56" s="135">
        <v>656.29244773255243</v>
      </c>
      <c r="AT56" s="135">
        <v>751.86725764193216</v>
      </c>
      <c r="AU56" s="135">
        <v>988.95073057977913</v>
      </c>
      <c r="AV56" s="135">
        <v>1035.8284480958878</v>
      </c>
      <c r="AW56" s="135">
        <v>1111.9153214458586</v>
      </c>
      <c r="AX56" s="135">
        <v>1211.9594311238802</v>
      </c>
      <c r="AY56" s="135">
        <v>1244.2575541406688</v>
      </c>
      <c r="AZ56" s="135">
        <v>1325.8264931471065</v>
      </c>
      <c r="BA56" s="135">
        <v>1451.27776182509</v>
      </c>
      <c r="BB56" s="135">
        <v>1409.9094142562049</v>
      </c>
      <c r="BC56" s="135">
        <v>1435.1230194817967</v>
      </c>
      <c r="BD56" s="135">
        <v>1417.1183082370626</v>
      </c>
      <c r="BE56" s="135">
        <v>1435.0551989170847</v>
      </c>
      <c r="BF56" s="135">
        <v>1291.6228366836954</v>
      </c>
      <c r="BG56" s="135">
        <v>1235.4510137717932</v>
      </c>
      <c r="BH56" s="135">
        <v>1179.3413031302375</v>
      </c>
      <c r="BI56" s="135">
        <v>1126.5698875550841</v>
      </c>
      <c r="BJ56" s="135">
        <v>1096.3494582157186</v>
      </c>
      <c r="BK56" s="135">
        <v>1063.6689746613192</v>
      </c>
      <c r="BL56" s="135">
        <v>1024.1265303816133</v>
      </c>
      <c r="BM56" s="135">
        <v>1031.2076126006357</v>
      </c>
      <c r="BN56" s="135">
        <v>992.27800995017242</v>
      </c>
      <c r="BO56" s="135">
        <v>969.84548731575069</v>
      </c>
      <c r="BP56" s="135">
        <v>956.77221910318292</v>
      </c>
      <c r="BQ56" s="135">
        <v>911.92106875679178</v>
      </c>
      <c r="BR56" s="135">
        <v>768.65611469285443</v>
      </c>
      <c r="BS56" s="135">
        <v>487.69845600691332</v>
      </c>
      <c r="BT56" s="135">
        <v>237.95525062464566</v>
      </c>
      <c r="BU56" s="135">
        <v>117.78422597316742</v>
      </c>
      <c r="BV56" s="135">
        <v>97.222425262739236</v>
      </c>
      <c r="BW56" s="135">
        <v>92.938993333200472</v>
      </c>
      <c r="BX56" s="135">
        <v>87.358215072533994</v>
      </c>
      <c r="BY56" s="135">
        <v>82.047862473010497</v>
      </c>
      <c r="BZ56" s="136">
        <v>76.779139586445481</v>
      </c>
    </row>
    <row r="57" spans="1:78" x14ac:dyDescent="0.2">
      <c r="A57" s="133"/>
      <c r="B57" s="52" t="s">
        <v>172</v>
      </c>
      <c r="C57" s="134" t="s">
        <v>129</v>
      </c>
      <c r="D57" s="135">
        <v>1363.2684831066845</v>
      </c>
      <c r="E57" s="135">
        <v>2001.4191609747274</v>
      </c>
      <c r="F57" s="135">
        <v>2045.017381386949</v>
      </c>
      <c r="G57" s="135">
        <v>1758.3599290728691</v>
      </c>
      <c r="H57" s="135">
        <v>2016.6971698371296</v>
      </c>
      <c r="I57" s="135">
        <v>2117.7191059885258</v>
      </c>
      <c r="J57" s="135">
        <v>2065.5867981968177</v>
      </c>
      <c r="K57" s="135">
        <v>2341.0610503004436</v>
      </c>
      <c r="L57" s="135">
        <v>2138.1455438439757</v>
      </c>
      <c r="M57" s="135">
        <v>2353.0046153398575</v>
      </c>
      <c r="N57" s="135">
        <v>2750.796936394152</v>
      </c>
      <c r="O57" s="135">
        <v>2678.407989239518</v>
      </c>
      <c r="P57" s="135">
        <v>2712.2219876153677</v>
      </c>
      <c r="Q57" s="135">
        <v>3006.284499626207</v>
      </c>
      <c r="R57" s="135">
        <v>3045.1349193586166</v>
      </c>
      <c r="S57" s="135">
        <v>3552.7961145666441</v>
      </c>
      <c r="T57" s="135">
        <v>3560.7344465380352</v>
      </c>
      <c r="U57" s="135">
        <v>4182.4907679123653</v>
      </c>
      <c r="V57" s="135">
        <v>4195.9503543812198</v>
      </c>
      <c r="W57" s="135">
        <v>5034.96342600354</v>
      </c>
      <c r="X57" s="135">
        <v>5168.9387967611865</v>
      </c>
      <c r="Y57" s="135">
        <v>5320.1207190259256</v>
      </c>
      <c r="Z57" s="135">
        <v>4727.336346852082</v>
      </c>
      <c r="AA57" s="135">
        <v>3795.9638574531923</v>
      </c>
      <c r="AB57" s="135">
        <v>3149.4939523515459</v>
      </c>
      <c r="AC57" s="135">
        <v>3050.0050804347434</v>
      </c>
      <c r="AD57" s="135">
        <v>2862.0239170591281</v>
      </c>
      <c r="AE57" s="135">
        <v>2830.9173693154148</v>
      </c>
      <c r="AF57" s="135">
        <v>2899.9975303203842</v>
      </c>
      <c r="AG57" s="135">
        <v>3007.2964054560416</v>
      </c>
      <c r="AH57" s="135">
        <v>3215.7718015391088</v>
      </c>
      <c r="AI57" s="135">
        <v>2589.0852884388505</v>
      </c>
      <c r="AJ57" s="135">
        <v>2169.5970637022388</v>
      </c>
      <c r="AK57" s="135">
        <v>2041.3185197472369</v>
      </c>
      <c r="AL57" s="135">
        <v>1550.040838079819</v>
      </c>
      <c r="AM57" s="135">
        <v>707.83386428995971</v>
      </c>
      <c r="AN57" s="135">
        <v>704.76558079214453</v>
      </c>
      <c r="AO57" s="135">
        <v>659.82369567541775</v>
      </c>
      <c r="AP57" s="135">
        <v>410.9176890588862</v>
      </c>
      <c r="AQ57" s="135">
        <v>419.73945235600218</v>
      </c>
      <c r="AR57" s="135">
        <v>392.00926601056864</v>
      </c>
      <c r="AS57" s="135">
        <v>386.36947826707706</v>
      </c>
      <c r="AT57" s="135">
        <v>379.30594649853475</v>
      </c>
      <c r="AU57" s="135">
        <v>453.68300750632181</v>
      </c>
      <c r="AV57" s="135">
        <v>589.0215900375764</v>
      </c>
      <c r="AW57" s="135">
        <v>577.11402855606468</v>
      </c>
      <c r="AX57" s="135">
        <v>534.19665003595799</v>
      </c>
      <c r="AY57" s="135">
        <v>18.199502993237573</v>
      </c>
      <c r="AZ57" s="135">
        <v>0</v>
      </c>
      <c r="BA57" s="135">
        <v>0</v>
      </c>
      <c r="BB57" s="135">
        <v>0</v>
      </c>
      <c r="BC57" s="135">
        <v>0</v>
      </c>
      <c r="BD57" s="135">
        <v>0</v>
      </c>
      <c r="BE57" s="135">
        <v>0</v>
      </c>
      <c r="BF57" s="135">
        <v>0</v>
      </c>
      <c r="BG57" s="135">
        <v>0</v>
      </c>
      <c r="BH57" s="135">
        <v>0</v>
      </c>
      <c r="BI57" s="135">
        <v>0</v>
      </c>
      <c r="BJ57" s="135">
        <v>0</v>
      </c>
      <c r="BK57" s="135">
        <v>0</v>
      </c>
      <c r="BL57" s="135">
        <v>0</v>
      </c>
      <c r="BM57" s="135">
        <v>0</v>
      </c>
      <c r="BN57" s="135">
        <v>0</v>
      </c>
      <c r="BO57" s="135">
        <v>0</v>
      </c>
      <c r="BP57" s="135">
        <v>0</v>
      </c>
      <c r="BQ57" s="135">
        <v>0</v>
      </c>
      <c r="BR57" s="135">
        <v>0</v>
      </c>
      <c r="BS57" s="135">
        <v>0</v>
      </c>
      <c r="BT57" s="135">
        <v>0</v>
      </c>
      <c r="BU57" s="135">
        <v>0</v>
      </c>
      <c r="BV57" s="135">
        <v>0</v>
      </c>
      <c r="BW57" s="135">
        <v>0</v>
      </c>
      <c r="BX57" s="135">
        <v>0</v>
      </c>
      <c r="BY57" s="135">
        <v>0</v>
      </c>
      <c r="BZ57" s="136">
        <v>0</v>
      </c>
    </row>
    <row r="58" spans="1:78" x14ac:dyDescent="0.2">
      <c r="A58" s="133"/>
      <c r="B58" s="52" t="s">
        <v>173</v>
      </c>
      <c r="C58" s="134" t="s">
        <v>136</v>
      </c>
      <c r="D58" s="135">
        <v>0</v>
      </c>
      <c r="E58" s="135">
        <v>0</v>
      </c>
      <c r="F58" s="135">
        <v>0</v>
      </c>
      <c r="G58" s="135">
        <v>0</v>
      </c>
      <c r="H58" s="135">
        <v>0</v>
      </c>
      <c r="I58" s="135">
        <v>0</v>
      </c>
      <c r="J58" s="135">
        <v>0</v>
      </c>
      <c r="K58" s="135">
        <v>0</v>
      </c>
      <c r="L58" s="135">
        <v>0</v>
      </c>
      <c r="M58" s="135">
        <v>0</v>
      </c>
      <c r="N58" s="135">
        <v>0</v>
      </c>
      <c r="O58" s="135">
        <v>0</v>
      </c>
      <c r="P58" s="135">
        <v>0</v>
      </c>
      <c r="Q58" s="135">
        <v>0</v>
      </c>
      <c r="R58" s="135">
        <v>0</v>
      </c>
      <c r="S58" s="135">
        <v>0</v>
      </c>
      <c r="T58" s="135">
        <v>0</v>
      </c>
      <c r="U58" s="135">
        <v>0</v>
      </c>
      <c r="V58" s="135">
        <v>0</v>
      </c>
      <c r="W58" s="135">
        <v>0</v>
      </c>
      <c r="X58" s="135">
        <v>0</v>
      </c>
      <c r="Y58" s="135">
        <v>0</v>
      </c>
      <c r="Z58" s="135">
        <v>0</v>
      </c>
      <c r="AA58" s="135">
        <v>0</v>
      </c>
      <c r="AB58" s="135">
        <v>0</v>
      </c>
      <c r="AC58" s="135">
        <v>0</v>
      </c>
      <c r="AD58" s="135">
        <v>0</v>
      </c>
      <c r="AE58" s="135">
        <v>0</v>
      </c>
      <c r="AF58" s="135">
        <v>0</v>
      </c>
      <c r="AG58" s="135">
        <v>0</v>
      </c>
      <c r="AH58" s="135">
        <v>0</v>
      </c>
      <c r="AI58" s="135">
        <v>0</v>
      </c>
      <c r="AJ58" s="135">
        <v>0</v>
      </c>
      <c r="AK58" s="135">
        <v>0</v>
      </c>
      <c r="AL58" s="135">
        <v>0</v>
      </c>
      <c r="AM58" s="135">
        <v>0</v>
      </c>
      <c r="AN58" s="135">
        <v>0</v>
      </c>
      <c r="AO58" s="135">
        <v>0</v>
      </c>
      <c r="AP58" s="135">
        <v>0</v>
      </c>
      <c r="AQ58" s="135">
        <v>0</v>
      </c>
      <c r="AR58" s="135">
        <v>240.97256401983276</v>
      </c>
      <c r="AS58" s="135">
        <v>176.40536436795833</v>
      </c>
      <c r="AT58" s="135">
        <v>172.56165339196929</v>
      </c>
      <c r="AU58" s="135">
        <v>210.10821899884016</v>
      </c>
      <c r="AV58" s="135">
        <v>206.20286586623152</v>
      </c>
      <c r="AW58" s="135">
        <v>220.88920857909017</v>
      </c>
      <c r="AX58" s="135">
        <v>210.11724483350343</v>
      </c>
      <c r="AY58" s="135">
        <v>208.66488494371598</v>
      </c>
      <c r="AZ58" s="135">
        <v>196.8801426180849</v>
      </c>
      <c r="BA58" s="135">
        <v>186.76069545040855</v>
      </c>
      <c r="BB58" s="135">
        <v>204.17730829360764</v>
      </c>
      <c r="BC58" s="135">
        <v>184.61339094167764</v>
      </c>
      <c r="BD58" s="135">
        <v>176.36430592540216</v>
      </c>
      <c r="BE58" s="135">
        <v>187.72225723023362</v>
      </c>
      <c r="BF58" s="135">
        <v>182.79742185896365</v>
      </c>
      <c r="BG58" s="135">
        <v>204.40427443501773</v>
      </c>
      <c r="BH58" s="135">
        <v>206.50196823944557</v>
      </c>
      <c r="BI58" s="135">
        <v>238.67904385178622</v>
      </c>
      <c r="BJ58" s="135">
        <v>330.63473244871875</v>
      </c>
      <c r="BK58" s="135">
        <v>277.73054144960827</v>
      </c>
      <c r="BL58" s="135">
        <v>251.06620205006601</v>
      </c>
      <c r="BM58" s="135">
        <v>307.12960829703724</v>
      </c>
      <c r="BN58" s="135">
        <v>305.28769626949867</v>
      </c>
      <c r="BO58" s="135">
        <v>139.50707260347247</v>
      </c>
      <c r="BP58" s="135">
        <v>104.51550689014992</v>
      </c>
      <c r="BQ58" s="135">
        <v>9.3162084114844053</v>
      </c>
      <c r="BR58" s="135">
        <v>0</v>
      </c>
      <c r="BS58" s="135">
        <v>0</v>
      </c>
      <c r="BT58" s="135">
        <v>0</v>
      </c>
      <c r="BU58" s="135">
        <v>0</v>
      </c>
      <c r="BV58" s="135">
        <v>0</v>
      </c>
      <c r="BW58" s="135">
        <v>0</v>
      </c>
      <c r="BX58" s="135">
        <v>0</v>
      </c>
      <c r="BY58" s="135">
        <v>0</v>
      </c>
      <c r="BZ58" s="136">
        <v>0</v>
      </c>
    </row>
    <row r="59" spans="1:78" x14ac:dyDescent="0.2">
      <c r="A59" s="133"/>
      <c r="B59" s="52" t="s">
        <v>174</v>
      </c>
      <c r="C59" s="134" t="s">
        <v>126</v>
      </c>
      <c r="D59" s="135">
        <v>0</v>
      </c>
      <c r="E59" s="135">
        <v>0</v>
      </c>
      <c r="F59" s="135">
        <v>0</v>
      </c>
      <c r="G59" s="135">
        <v>0</v>
      </c>
      <c r="H59" s="135">
        <v>0</v>
      </c>
      <c r="I59" s="135">
        <v>0</v>
      </c>
      <c r="J59" s="135">
        <v>0</v>
      </c>
      <c r="K59" s="135">
        <v>0</v>
      </c>
      <c r="L59" s="135">
        <v>0</v>
      </c>
      <c r="M59" s="135">
        <v>0</v>
      </c>
      <c r="N59" s="135">
        <v>0</v>
      </c>
      <c r="O59" s="135">
        <v>0</v>
      </c>
      <c r="P59" s="135">
        <v>0</v>
      </c>
      <c r="Q59" s="135">
        <v>0</v>
      </c>
      <c r="R59" s="135">
        <v>0</v>
      </c>
      <c r="S59" s="135">
        <v>0</v>
      </c>
      <c r="T59" s="135">
        <v>0</v>
      </c>
      <c r="U59" s="135">
        <v>0</v>
      </c>
      <c r="V59" s="135">
        <v>0</v>
      </c>
      <c r="W59" s="135">
        <v>0</v>
      </c>
      <c r="X59" s="135">
        <v>0</v>
      </c>
      <c r="Y59" s="135">
        <v>0</v>
      </c>
      <c r="Z59" s="135">
        <v>0</v>
      </c>
      <c r="AA59" s="135">
        <v>0</v>
      </c>
      <c r="AB59" s="135">
        <v>0</v>
      </c>
      <c r="AC59" s="135">
        <v>0</v>
      </c>
      <c r="AD59" s="135">
        <v>0</v>
      </c>
      <c r="AE59" s="135">
        <v>0</v>
      </c>
      <c r="AF59" s="135">
        <v>0</v>
      </c>
      <c r="AG59" s="135">
        <v>0</v>
      </c>
      <c r="AH59" s="135">
        <v>0</v>
      </c>
      <c r="AI59" s="135">
        <v>0</v>
      </c>
      <c r="AJ59" s="135">
        <v>0</v>
      </c>
      <c r="AK59" s="135">
        <v>0</v>
      </c>
      <c r="AL59" s="135">
        <v>0</v>
      </c>
      <c r="AM59" s="135">
        <v>0</v>
      </c>
      <c r="AN59" s="135">
        <v>0</v>
      </c>
      <c r="AO59" s="135">
        <v>0</v>
      </c>
      <c r="AP59" s="135">
        <v>2.2956295478150066</v>
      </c>
      <c r="AQ59" s="135">
        <v>1.4832167009849353</v>
      </c>
      <c r="AR59" s="135">
        <v>1.4519618052381447</v>
      </c>
      <c r="AS59" s="135">
        <v>9.4841593746214162E-2</v>
      </c>
      <c r="AT59" s="135">
        <v>7.7161714931368364E-2</v>
      </c>
      <c r="AU59" s="135">
        <v>1.7466444137886339</v>
      </c>
      <c r="AV59" s="135">
        <v>1.7282281817586032</v>
      </c>
      <c r="AW59" s="135">
        <v>3.1970536047681168</v>
      </c>
      <c r="AX59" s="135">
        <v>2.9707109516684889</v>
      </c>
      <c r="AY59" s="135">
        <v>4.5149933675723544</v>
      </c>
      <c r="AZ59" s="135">
        <v>3.7969375856013698</v>
      </c>
      <c r="BA59" s="135">
        <v>4.6030519324305592</v>
      </c>
      <c r="BB59" s="135">
        <v>6.2658056596546707</v>
      </c>
      <c r="BC59" s="135">
        <v>9.5200505595996514</v>
      </c>
      <c r="BD59" s="135">
        <v>2.7470248647161779</v>
      </c>
      <c r="BE59" s="135">
        <v>12.003181977015526</v>
      </c>
      <c r="BF59" s="135">
        <v>9.6624442393077263</v>
      </c>
      <c r="BG59" s="135">
        <v>7.7964204941475952</v>
      </c>
      <c r="BH59" s="135">
        <v>9.9095570536017306</v>
      </c>
      <c r="BI59" s="135">
        <v>10.174288370062301</v>
      </c>
      <c r="BJ59" s="135">
        <v>11.653929044897513</v>
      </c>
      <c r="BK59" s="135">
        <v>14.210364483319722</v>
      </c>
      <c r="BL59" s="135">
        <v>18.578841249927851</v>
      </c>
      <c r="BM59" s="135">
        <v>18.312774374138595</v>
      </c>
      <c r="BN59" s="135">
        <v>17.984177780447997</v>
      </c>
      <c r="BO59" s="135">
        <v>17.728764101321293</v>
      </c>
      <c r="BP59" s="135">
        <v>17.368006951191933</v>
      </c>
      <c r="BQ59" s="135">
        <v>17.076377722948386</v>
      </c>
      <c r="BR59" s="135">
        <v>16.832378427300672</v>
      </c>
      <c r="BS59" s="135">
        <v>13.678269206429547</v>
      </c>
      <c r="BT59" s="135">
        <v>0</v>
      </c>
      <c r="BU59" s="135">
        <v>0</v>
      </c>
      <c r="BV59" s="135">
        <v>1.9708804182630832</v>
      </c>
      <c r="BW59" s="135">
        <v>5.862779256831721</v>
      </c>
      <c r="BX59" s="135">
        <v>0</v>
      </c>
      <c r="BY59" s="135">
        <v>0</v>
      </c>
      <c r="BZ59" s="136">
        <v>0</v>
      </c>
    </row>
    <row r="60" spans="1:78" x14ac:dyDescent="0.2">
      <c r="A60" s="133"/>
      <c r="B60" s="52" t="s">
        <v>30</v>
      </c>
      <c r="C60" s="139"/>
      <c r="D60" s="135">
        <f t="shared" ref="D60:BO60" si="7">SUM(D61:D62)</f>
        <v>5528.2887452877967</v>
      </c>
      <c r="E60" s="135">
        <f t="shared" si="7"/>
        <v>7605.392811703965</v>
      </c>
      <c r="F60" s="135">
        <f t="shared" si="7"/>
        <v>7410.9522013527048</v>
      </c>
      <c r="G60" s="135">
        <f t="shared" si="7"/>
        <v>7644.5600707875765</v>
      </c>
      <c r="H60" s="135">
        <f t="shared" si="7"/>
        <v>8033.6863268133129</v>
      </c>
      <c r="I60" s="135">
        <f t="shared" si="7"/>
        <v>8333.6861402917129</v>
      </c>
      <c r="J60" s="135">
        <f t="shared" si="7"/>
        <v>8509.2398160036955</v>
      </c>
      <c r="K60" s="135">
        <f t="shared" si="7"/>
        <v>10165.75205075243</v>
      </c>
      <c r="L60" s="135">
        <f t="shared" si="7"/>
        <v>9903.5717589215801</v>
      </c>
      <c r="M60" s="135">
        <f t="shared" si="7"/>
        <v>10182.975987929491</v>
      </c>
      <c r="N60" s="135">
        <f t="shared" si="7"/>
        <v>12721.663135054301</v>
      </c>
      <c r="O60" s="135">
        <f t="shared" si="7"/>
        <v>13474.073881549491</v>
      </c>
      <c r="P60" s="135">
        <f t="shared" si="7"/>
        <v>13599.281951235869</v>
      </c>
      <c r="Q60" s="135">
        <f t="shared" si="7"/>
        <v>15243.379167250865</v>
      </c>
      <c r="R60" s="135">
        <f t="shared" si="7"/>
        <v>15218.132466961855</v>
      </c>
      <c r="S60" s="135">
        <f t="shared" si="7"/>
        <v>17797.392448518796</v>
      </c>
      <c r="T60" s="135">
        <f t="shared" si="7"/>
        <v>17984.456161782698</v>
      </c>
      <c r="U60" s="135">
        <f t="shared" si="7"/>
        <v>20833.348380369924</v>
      </c>
      <c r="V60" s="135">
        <f t="shared" si="7"/>
        <v>20380.330292708783</v>
      </c>
      <c r="W60" s="135">
        <f t="shared" si="7"/>
        <v>21589.998016861264</v>
      </c>
      <c r="X60" s="135">
        <f t="shared" si="7"/>
        <v>22896.737213092823</v>
      </c>
      <c r="Y60" s="135">
        <f t="shared" si="7"/>
        <v>22616.421211871646</v>
      </c>
      <c r="Z60" s="135">
        <f t="shared" si="7"/>
        <v>22582.929746856669</v>
      </c>
      <c r="AA60" s="135">
        <f t="shared" si="7"/>
        <v>24328.517043646396</v>
      </c>
      <c r="AB60" s="135">
        <f t="shared" si="7"/>
        <v>25963.274990548394</v>
      </c>
      <c r="AC60" s="135">
        <f t="shared" si="7"/>
        <v>27682.957810128712</v>
      </c>
      <c r="AD60" s="135">
        <f t="shared" si="7"/>
        <v>29911.514875090914</v>
      </c>
      <c r="AE60" s="135">
        <f t="shared" si="7"/>
        <v>32126.779853065567</v>
      </c>
      <c r="AF60" s="135">
        <f t="shared" si="7"/>
        <v>33241.644437852585</v>
      </c>
      <c r="AG60" s="135">
        <f t="shared" si="7"/>
        <v>34048.015250326571</v>
      </c>
      <c r="AH60" s="135">
        <f t="shared" si="7"/>
        <v>35063.925577414215</v>
      </c>
      <c r="AI60" s="135">
        <f t="shared" si="7"/>
        <v>34990.203012611761</v>
      </c>
      <c r="AJ60" s="135">
        <f t="shared" si="7"/>
        <v>35045.295689526683</v>
      </c>
      <c r="AK60" s="135">
        <f t="shared" si="7"/>
        <v>36518.587930478141</v>
      </c>
      <c r="AL60" s="135">
        <f t="shared" si="7"/>
        <v>38020.767055354983</v>
      </c>
      <c r="AM60" s="135">
        <f t="shared" si="7"/>
        <v>39141.877159641765</v>
      </c>
      <c r="AN60" s="135">
        <f t="shared" si="7"/>
        <v>38666.117366255756</v>
      </c>
      <c r="AO60" s="135">
        <f t="shared" si="7"/>
        <v>39744.815002187752</v>
      </c>
      <c r="AP60" s="135">
        <f t="shared" si="7"/>
        <v>40899.975944057325</v>
      </c>
      <c r="AQ60" s="135">
        <f t="shared" si="7"/>
        <v>40637.408227280859</v>
      </c>
      <c r="AR60" s="135">
        <f t="shared" si="7"/>
        <v>39359.641750850264</v>
      </c>
      <c r="AS60" s="135">
        <f t="shared" si="7"/>
        <v>39324.997033690241</v>
      </c>
      <c r="AT60" s="135">
        <f t="shared" si="7"/>
        <v>39869.568586584413</v>
      </c>
      <c r="AU60" s="135">
        <f t="shared" si="7"/>
        <v>42428.470955991637</v>
      </c>
      <c r="AV60" s="135">
        <f t="shared" si="7"/>
        <v>43272.841677891091</v>
      </c>
      <c r="AW60" s="135">
        <f t="shared" si="7"/>
        <v>44618.472229456405</v>
      </c>
      <c r="AX60" s="135">
        <f t="shared" si="7"/>
        <v>44974.010340772751</v>
      </c>
      <c r="AY60" s="135">
        <f t="shared" si="7"/>
        <v>45496.245951680874</v>
      </c>
      <c r="AZ60" s="135">
        <f t="shared" si="7"/>
        <v>46875.179323611315</v>
      </c>
      <c r="BA60" s="135">
        <f t="shared" si="7"/>
        <v>48799.905998299473</v>
      </c>
      <c r="BB60" s="135">
        <f t="shared" si="7"/>
        <v>51002.126714707869</v>
      </c>
      <c r="BC60" s="135">
        <f t="shared" si="7"/>
        <v>53914.774687060839</v>
      </c>
      <c r="BD60" s="135">
        <f t="shared" si="7"/>
        <v>54137.348824212226</v>
      </c>
      <c r="BE60" s="135">
        <f t="shared" si="7"/>
        <v>57864.837994828777</v>
      </c>
      <c r="BF60" s="135">
        <f t="shared" si="7"/>
        <v>59840.335279224601</v>
      </c>
      <c r="BG60" s="135">
        <f t="shared" si="7"/>
        <v>61381.933100554554</v>
      </c>
      <c r="BH60" s="135">
        <f t="shared" si="7"/>
        <v>62667.392894420911</v>
      </c>
      <c r="BI60" s="135">
        <f t="shared" si="7"/>
        <v>64352.640106172417</v>
      </c>
      <c r="BJ60" s="135">
        <f t="shared" si="7"/>
        <v>65117.671515257425</v>
      </c>
      <c r="BK60" s="135">
        <f t="shared" si="7"/>
        <v>68193.815005093435</v>
      </c>
      <c r="BL60" s="135">
        <f t="shared" si="7"/>
        <v>71070.528255687765</v>
      </c>
      <c r="BM60" s="135">
        <f t="shared" si="7"/>
        <v>76094.598362928737</v>
      </c>
      <c r="BN60" s="135">
        <f t="shared" si="7"/>
        <v>78012.673880561866</v>
      </c>
      <c r="BO60" s="135">
        <f t="shared" si="7"/>
        <v>81657.393813094168</v>
      </c>
      <c r="BP60" s="135">
        <f t="shared" ref="BP60:BV60" si="8">SUM(BP61:BP62)</f>
        <v>86099.967612707274</v>
      </c>
      <c r="BQ60" s="135">
        <f t="shared" si="8"/>
        <v>88155.898102375053</v>
      </c>
      <c r="BR60" s="135">
        <f t="shared" si="8"/>
        <v>90456.885278626913</v>
      </c>
      <c r="BS60" s="135">
        <f t="shared" si="8"/>
        <v>92813.554239953082</v>
      </c>
      <c r="BT60" s="135">
        <f t="shared" si="8"/>
        <v>93013.226205968414</v>
      </c>
      <c r="BU60" s="135">
        <f t="shared" si="8"/>
        <v>93566.107482363353</v>
      </c>
      <c r="BV60" s="135">
        <f t="shared" si="8"/>
        <v>94899.568741193812</v>
      </c>
      <c r="BW60" s="135">
        <f>SUM(BW61:BW62)</f>
        <v>95645.466365224318</v>
      </c>
      <c r="BX60" s="135">
        <f>SUM(BX61:BX62)</f>
        <v>95852.087070831214</v>
      </c>
      <c r="BY60" s="135">
        <f>SUM(BY61:BY62)</f>
        <v>98266.418504520043</v>
      </c>
      <c r="BZ60" s="136">
        <f>SUM(BZ61:BZ62)</f>
        <v>101620.45722471445</v>
      </c>
    </row>
    <row r="61" spans="1:78" x14ac:dyDescent="0.2">
      <c r="A61" s="133"/>
      <c r="B61" s="62" t="s">
        <v>133</v>
      </c>
      <c r="C61" s="134" t="s">
        <v>129</v>
      </c>
      <c r="D61" s="135">
        <v>5528.2887452877967</v>
      </c>
      <c r="E61" s="135">
        <v>7605.392811703965</v>
      </c>
      <c r="F61" s="135">
        <v>7410.9522013527048</v>
      </c>
      <c r="G61" s="135">
        <v>7644.5600707875765</v>
      </c>
      <c r="H61" s="135">
        <v>8033.6863268133129</v>
      </c>
      <c r="I61" s="135">
        <v>8333.6861402917129</v>
      </c>
      <c r="J61" s="135">
        <v>8509.2398160036955</v>
      </c>
      <c r="K61" s="135">
        <v>10165.75205075243</v>
      </c>
      <c r="L61" s="135">
        <v>9903.5717589215801</v>
      </c>
      <c r="M61" s="135">
        <v>10182.975987929491</v>
      </c>
      <c r="N61" s="135">
        <v>12721.663135054301</v>
      </c>
      <c r="O61" s="135">
        <v>13474.073881549491</v>
      </c>
      <c r="P61" s="135">
        <v>13599.281951235869</v>
      </c>
      <c r="Q61" s="135">
        <v>15243.379167250865</v>
      </c>
      <c r="R61" s="135">
        <v>15218.132466961855</v>
      </c>
      <c r="S61" s="135">
        <v>17797.392448518796</v>
      </c>
      <c r="T61" s="135">
        <v>17984.456161782698</v>
      </c>
      <c r="U61" s="135">
        <v>20833.348380369924</v>
      </c>
      <c r="V61" s="135">
        <v>20380.330292708783</v>
      </c>
      <c r="W61" s="135">
        <v>21589.998016861264</v>
      </c>
      <c r="X61" s="135">
        <v>22896.737213092823</v>
      </c>
      <c r="Y61" s="135">
        <v>22616.421211871646</v>
      </c>
      <c r="Z61" s="135">
        <v>22489.319126126924</v>
      </c>
      <c r="AA61" s="135">
        <v>24059.141238453714</v>
      </c>
      <c r="AB61" s="135">
        <v>25670.651670818552</v>
      </c>
      <c r="AC61" s="135">
        <v>27406.108314797544</v>
      </c>
      <c r="AD61" s="135">
        <v>29657.901033257225</v>
      </c>
      <c r="AE61" s="135">
        <v>31901.055415871237</v>
      </c>
      <c r="AF61" s="135">
        <v>33032.390007497022</v>
      </c>
      <c r="AG61" s="135">
        <v>33863.583149611863</v>
      </c>
      <c r="AH61" s="135">
        <v>34892.972191412853</v>
      </c>
      <c r="AI61" s="135">
        <v>34847.902141796803</v>
      </c>
      <c r="AJ61" s="135">
        <v>34919.233474816159</v>
      </c>
      <c r="AK61" s="135">
        <v>36401.512309492638</v>
      </c>
      <c r="AL61" s="135">
        <v>37908.850749356439</v>
      </c>
      <c r="AM61" s="135">
        <v>39032.363241015773</v>
      </c>
      <c r="AN61" s="135">
        <v>38567.60174743535</v>
      </c>
      <c r="AO61" s="135">
        <v>39646.797714062057</v>
      </c>
      <c r="AP61" s="135">
        <v>40815.037650788167</v>
      </c>
      <c r="AQ61" s="135">
        <v>40556.605539145385</v>
      </c>
      <c r="AR61" s="135">
        <v>39285.865345593105</v>
      </c>
      <c r="AS61" s="135">
        <v>39259.417865278483</v>
      </c>
      <c r="AT61" s="135">
        <v>39806.73615285087</v>
      </c>
      <c r="AU61" s="135">
        <v>42369.022014120615</v>
      </c>
      <c r="AV61" s="135">
        <v>43215.295563097367</v>
      </c>
      <c r="AW61" s="135">
        <v>44561.288925465284</v>
      </c>
      <c r="AX61" s="135">
        <v>44919.790568453398</v>
      </c>
      <c r="AY61" s="135">
        <v>45441.988683382282</v>
      </c>
      <c r="AZ61" s="135">
        <v>46831.669697654492</v>
      </c>
      <c r="BA61" s="135">
        <v>48757.416399921924</v>
      </c>
      <c r="BB61" s="135">
        <v>50960.899031377994</v>
      </c>
      <c r="BC61" s="135">
        <v>53875.301063189974</v>
      </c>
      <c r="BD61" s="135">
        <v>54098.863928053084</v>
      </c>
      <c r="BE61" s="135">
        <v>57825.359339306604</v>
      </c>
      <c r="BF61" s="135">
        <v>59801.413602678003</v>
      </c>
      <c r="BG61" s="135">
        <v>61342.736094418608</v>
      </c>
      <c r="BH61" s="135">
        <v>62628.500740153395</v>
      </c>
      <c r="BI61" s="135">
        <v>64314.442400648055</v>
      </c>
      <c r="BJ61" s="135">
        <v>65076.306135321225</v>
      </c>
      <c r="BK61" s="135">
        <v>68146.93352008627</v>
      </c>
      <c r="BL61" s="135">
        <v>71018.579591864967</v>
      </c>
      <c r="BM61" s="135">
        <v>76040.36018977518</v>
      </c>
      <c r="BN61" s="135">
        <v>77947.772085389399</v>
      </c>
      <c r="BO61" s="135">
        <v>81588.493331684702</v>
      </c>
      <c r="BP61" s="135">
        <v>86019.029458801</v>
      </c>
      <c r="BQ61" s="135">
        <v>88054.43806495778</v>
      </c>
      <c r="BR61" s="135">
        <v>90364.758311275204</v>
      </c>
      <c r="BS61" s="135">
        <v>92717.077237514546</v>
      </c>
      <c r="BT61" s="135">
        <v>92912.395551475929</v>
      </c>
      <c r="BU61" s="135">
        <v>93462.571464990353</v>
      </c>
      <c r="BV61" s="135">
        <v>94789.064080210708</v>
      </c>
      <c r="BW61" s="135">
        <v>95526.969300224562</v>
      </c>
      <c r="BX61" s="135">
        <v>95730.245991621574</v>
      </c>
      <c r="BY61" s="135">
        <v>98137.953578473695</v>
      </c>
      <c r="BZ61" s="136">
        <v>101487.48242887872</v>
      </c>
    </row>
    <row r="62" spans="1:78" x14ac:dyDescent="0.2">
      <c r="A62" s="133"/>
      <c r="B62" s="62" t="s">
        <v>134</v>
      </c>
      <c r="C62" s="134" t="s">
        <v>126</v>
      </c>
      <c r="D62" s="135">
        <v>0</v>
      </c>
      <c r="E62" s="135">
        <v>0</v>
      </c>
      <c r="F62" s="135">
        <v>0</v>
      </c>
      <c r="G62" s="135">
        <v>0</v>
      </c>
      <c r="H62" s="135">
        <v>0</v>
      </c>
      <c r="I62" s="135">
        <v>0</v>
      </c>
      <c r="J62" s="135">
        <v>0</v>
      </c>
      <c r="K62" s="135">
        <v>0</v>
      </c>
      <c r="L62" s="135">
        <v>0</v>
      </c>
      <c r="M62" s="135">
        <v>0</v>
      </c>
      <c r="N62" s="135">
        <v>0</v>
      </c>
      <c r="O62" s="135">
        <v>0</v>
      </c>
      <c r="P62" s="135">
        <v>0</v>
      </c>
      <c r="Q62" s="135">
        <v>0</v>
      </c>
      <c r="R62" s="135">
        <v>0</v>
      </c>
      <c r="S62" s="135">
        <v>0</v>
      </c>
      <c r="T62" s="135">
        <v>0</v>
      </c>
      <c r="U62" s="135">
        <v>0</v>
      </c>
      <c r="V62" s="135">
        <v>0</v>
      </c>
      <c r="W62" s="135">
        <v>0</v>
      </c>
      <c r="X62" s="135">
        <v>0</v>
      </c>
      <c r="Y62" s="135">
        <v>0</v>
      </c>
      <c r="Z62" s="135">
        <v>93.610620729744213</v>
      </c>
      <c r="AA62" s="135">
        <v>269.37580519268079</v>
      </c>
      <c r="AB62" s="135">
        <v>292.62331972984077</v>
      </c>
      <c r="AC62" s="135">
        <v>276.84949533116708</v>
      </c>
      <c r="AD62" s="135">
        <v>253.61384183368853</v>
      </c>
      <c r="AE62" s="135">
        <v>225.72443719432997</v>
      </c>
      <c r="AF62" s="135">
        <v>209.25443035556302</v>
      </c>
      <c r="AG62" s="135">
        <v>184.43210071470747</v>
      </c>
      <c r="AH62" s="135">
        <v>170.95338600136066</v>
      </c>
      <c r="AI62" s="135">
        <v>142.30087081495972</v>
      </c>
      <c r="AJ62" s="135">
        <v>126.06221471052764</v>
      </c>
      <c r="AK62" s="135">
        <v>117.07562098550329</v>
      </c>
      <c r="AL62" s="135">
        <v>111.91630599854288</v>
      </c>
      <c r="AM62" s="135">
        <v>109.51391862599377</v>
      </c>
      <c r="AN62" s="135">
        <v>98.515618820407298</v>
      </c>
      <c r="AO62" s="135">
        <v>98.017288125696112</v>
      </c>
      <c r="AP62" s="135">
        <v>84.938293269155253</v>
      </c>
      <c r="AQ62" s="135">
        <v>80.802688135475492</v>
      </c>
      <c r="AR62" s="135">
        <v>73.776405257156767</v>
      </c>
      <c r="AS62" s="135">
        <v>65.579168411757237</v>
      </c>
      <c r="AT62" s="135">
        <v>62.8324337335454</v>
      </c>
      <c r="AU62" s="135">
        <v>59.448941871020558</v>
      </c>
      <c r="AV62" s="135">
        <v>57.546114793726069</v>
      </c>
      <c r="AW62" s="135">
        <v>57.183303991119544</v>
      </c>
      <c r="AX62" s="135">
        <v>54.219772319352913</v>
      </c>
      <c r="AY62" s="135">
        <v>54.257268298589516</v>
      </c>
      <c r="AZ62" s="135">
        <v>43.509625956823719</v>
      </c>
      <c r="BA62" s="135">
        <v>42.489598377546343</v>
      </c>
      <c r="BB62" s="135">
        <v>41.227683329872299</v>
      </c>
      <c r="BC62" s="135">
        <v>39.47362387086735</v>
      </c>
      <c r="BD62" s="135">
        <v>38.484896159144292</v>
      </c>
      <c r="BE62" s="135">
        <v>39.47865552217398</v>
      </c>
      <c r="BF62" s="135">
        <v>38.921676546600146</v>
      </c>
      <c r="BG62" s="135">
        <v>39.197006135949586</v>
      </c>
      <c r="BH62" s="135">
        <v>38.892154267517896</v>
      </c>
      <c r="BI62" s="135">
        <v>38.197705524364608</v>
      </c>
      <c r="BJ62" s="135">
        <v>41.365379936199048</v>
      </c>
      <c r="BK62" s="135">
        <v>46.881485007162745</v>
      </c>
      <c r="BL62" s="135">
        <v>51.948663822800867</v>
      </c>
      <c r="BM62" s="135">
        <v>54.238173153550342</v>
      </c>
      <c r="BN62" s="135">
        <v>64.901795172466294</v>
      </c>
      <c r="BO62" s="135">
        <v>68.900481409463666</v>
      </c>
      <c r="BP62" s="135">
        <v>80.938153906278586</v>
      </c>
      <c r="BQ62" s="135">
        <v>101.46003741727905</v>
      </c>
      <c r="BR62" s="135">
        <v>92.126967351712736</v>
      </c>
      <c r="BS62" s="135">
        <v>96.477002438541163</v>
      </c>
      <c r="BT62" s="135">
        <v>100.83065449247906</v>
      </c>
      <c r="BU62" s="135">
        <v>103.53601737299623</v>
      </c>
      <c r="BV62" s="135">
        <v>110.50466098310223</v>
      </c>
      <c r="BW62" s="135">
        <v>118.49706499975215</v>
      </c>
      <c r="BX62" s="135">
        <v>121.84107920964146</v>
      </c>
      <c r="BY62" s="135">
        <v>128.46492604634244</v>
      </c>
      <c r="BZ62" s="136">
        <v>132.9747958357276</v>
      </c>
    </row>
    <row r="63" spans="1:78" ht="25.5" customHeight="1" x14ac:dyDescent="0.2">
      <c r="A63" s="133"/>
      <c r="B63" s="52" t="s">
        <v>175</v>
      </c>
      <c r="C63" s="134" t="s">
        <v>129</v>
      </c>
      <c r="D63" s="135">
        <v>0</v>
      </c>
      <c r="E63" s="135">
        <v>0</v>
      </c>
      <c r="F63" s="135">
        <v>0</v>
      </c>
      <c r="G63" s="135">
        <v>0</v>
      </c>
      <c r="H63" s="135">
        <v>0</v>
      </c>
      <c r="I63" s="135">
        <v>0</v>
      </c>
      <c r="J63" s="135">
        <v>0</v>
      </c>
      <c r="K63" s="135">
        <v>0</v>
      </c>
      <c r="L63" s="135">
        <v>0</v>
      </c>
      <c r="M63" s="135">
        <v>0</v>
      </c>
      <c r="N63" s="135">
        <v>0</v>
      </c>
      <c r="O63" s="135">
        <v>0</v>
      </c>
      <c r="P63" s="135">
        <v>0</v>
      </c>
      <c r="Q63" s="135">
        <v>0</v>
      </c>
      <c r="R63" s="135">
        <v>0</v>
      </c>
      <c r="S63" s="135">
        <v>0</v>
      </c>
      <c r="T63" s="135">
        <v>0</v>
      </c>
      <c r="U63" s="135">
        <v>0</v>
      </c>
      <c r="V63" s="135">
        <v>0</v>
      </c>
      <c r="W63" s="135">
        <v>0</v>
      </c>
      <c r="X63" s="135">
        <v>0</v>
      </c>
      <c r="Y63" s="135">
        <v>0</v>
      </c>
      <c r="Z63" s="135">
        <v>0</v>
      </c>
      <c r="AA63" s="135">
        <v>0</v>
      </c>
      <c r="AB63" s="135">
        <v>0</v>
      </c>
      <c r="AC63" s="135">
        <v>0</v>
      </c>
      <c r="AD63" s="135">
        <v>0</v>
      </c>
      <c r="AE63" s="135">
        <v>0</v>
      </c>
      <c r="AF63" s="135">
        <v>0</v>
      </c>
      <c r="AG63" s="135">
        <v>0</v>
      </c>
      <c r="AH63" s="135">
        <v>0</v>
      </c>
      <c r="AI63" s="135">
        <v>0</v>
      </c>
      <c r="AJ63" s="135">
        <v>0</v>
      </c>
      <c r="AK63" s="135">
        <v>0</v>
      </c>
      <c r="AL63" s="135">
        <v>0</v>
      </c>
      <c r="AM63" s="135">
        <v>0</v>
      </c>
      <c r="AN63" s="135">
        <v>0</v>
      </c>
      <c r="AO63" s="135">
        <v>0</v>
      </c>
      <c r="AP63" s="135">
        <v>0</v>
      </c>
      <c r="AQ63" s="135">
        <v>0</v>
      </c>
      <c r="AR63" s="135">
        <v>0</v>
      </c>
      <c r="AS63" s="135">
        <v>0</v>
      </c>
      <c r="AT63" s="135">
        <v>0</v>
      </c>
      <c r="AU63" s="135">
        <v>0</v>
      </c>
      <c r="AV63" s="135">
        <v>0</v>
      </c>
      <c r="AW63" s="135">
        <v>0</v>
      </c>
      <c r="AX63" s="135">
        <v>0</v>
      </c>
      <c r="AY63" s="135">
        <v>0</v>
      </c>
      <c r="AZ63" s="135">
        <v>0</v>
      </c>
      <c r="BA63" s="135">
        <v>0</v>
      </c>
      <c r="BB63" s="135">
        <v>0</v>
      </c>
      <c r="BC63" s="135">
        <v>0</v>
      </c>
      <c r="BD63" s="135">
        <v>0</v>
      </c>
      <c r="BE63" s="135">
        <v>0</v>
      </c>
      <c r="BF63" s="135">
        <v>0</v>
      </c>
      <c r="BG63" s="135">
        <v>0</v>
      </c>
      <c r="BH63" s="135">
        <v>0</v>
      </c>
      <c r="BI63" s="135">
        <v>0</v>
      </c>
      <c r="BJ63" s="135">
        <v>0</v>
      </c>
      <c r="BK63" s="135">
        <v>0</v>
      </c>
      <c r="BL63" s="135">
        <v>11.35606027001073</v>
      </c>
      <c r="BM63" s="135">
        <v>0.28601371687731358</v>
      </c>
      <c r="BN63" s="135">
        <v>-1.980866381466188</v>
      </c>
      <c r="BO63" s="135">
        <v>5.6851942446102619</v>
      </c>
      <c r="BP63" s="135">
        <v>2.2021589590139583</v>
      </c>
      <c r="BQ63" s="135">
        <v>2.7001799127725969</v>
      </c>
      <c r="BR63" s="135">
        <v>1.8837324977517502</v>
      </c>
      <c r="BS63" s="135">
        <v>2.8560476789740949</v>
      </c>
      <c r="BT63" s="135">
        <v>1.9748814961009991</v>
      </c>
      <c r="BU63" s="135">
        <v>2.8639763508655194</v>
      </c>
      <c r="BV63" s="135">
        <v>2.817835711927962</v>
      </c>
      <c r="BW63" s="135">
        <v>2.773860935855232</v>
      </c>
      <c r="BX63" s="135">
        <v>2.7224581000281556</v>
      </c>
      <c r="BY63" s="135">
        <v>2.6691479017607675</v>
      </c>
      <c r="BZ63" s="136">
        <v>2.6184743148290073</v>
      </c>
    </row>
    <row r="64" spans="1:78" x14ac:dyDescent="0.2">
      <c r="A64" s="133"/>
      <c r="B64" s="52" t="s">
        <v>176</v>
      </c>
      <c r="C64" s="134" t="s">
        <v>129</v>
      </c>
      <c r="D64" s="135">
        <v>0</v>
      </c>
      <c r="E64" s="135">
        <v>0</v>
      </c>
      <c r="F64" s="135">
        <v>0</v>
      </c>
      <c r="G64" s="135">
        <v>0</v>
      </c>
      <c r="H64" s="135">
        <v>0</v>
      </c>
      <c r="I64" s="135">
        <v>0</v>
      </c>
      <c r="J64" s="135">
        <v>0</v>
      </c>
      <c r="K64" s="135">
        <v>0</v>
      </c>
      <c r="L64" s="135">
        <v>0</v>
      </c>
      <c r="M64" s="135">
        <v>0</v>
      </c>
      <c r="N64" s="135">
        <v>0</v>
      </c>
      <c r="O64" s="135">
        <v>0</v>
      </c>
      <c r="P64" s="135">
        <v>0</v>
      </c>
      <c r="Q64" s="135">
        <v>0</v>
      </c>
      <c r="R64" s="135">
        <v>0</v>
      </c>
      <c r="S64" s="135">
        <v>0</v>
      </c>
      <c r="T64" s="135">
        <v>0</v>
      </c>
      <c r="U64" s="135">
        <v>0</v>
      </c>
      <c r="V64" s="135">
        <v>0</v>
      </c>
      <c r="W64" s="135">
        <v>0</v>
      </c>
      <c r="X64" s="135">
        <v>0</v>
      </c>
      <c r="Y64" s="135">
        <v>0</v>
      </c>
      <c r="Z64" s="135">
        <v>0</v>
      </c>
      <c r="AA64" s="135">
        <v>0</v>
      </c>
      <c r="AB64" s="135">
        <v>0</v>
      </c>
      <c r="AC64" s="135">
        <v>0</v>
      </c>
      <c r="AD64" s="135">
        <v>0</v>
      </c>
      <c r="AE64" s="135">
        <v>0</v>
      </c>
      <c r="AF64" s="135">
        <v>0</v>
      </c>
      <c r="AG64" s="135">
        <v>0</v>
      </c>
      <c r="AH64" s="135">
        <v>0</v>
      </c>
      <c r="AI64" s="135">
        <v>0</v>
      </c>
      <c r="AJ64" s="135">
        <v>0</v>
      </c>
      <c r="AK64" s="135">
        <v>0</v>
      </c>
      <c r="AL64" s="135">
        <v>0</v>
      </c>
      <c r="AM64" s="135">
        <v>0</v>
      </c>
      <c r="AN64" s="135">
        <v>0</v>
      </c>
      <c r="AO64" s="135">
        <v>0</v>
      </c>
      <c r="AP64" s="135">
        <v>0</v>
      </c>
      <c r="AQ64" s="135">
        <v>419.73727755145524</v>
      </c>
      <c r="AR64" s="135">
        <v>510.53509326235752</v>
      </c>
      <c r="AS64" s="135">
        <v>542.49391622834491</v>
      </c>
      <c r="AT64" s="135">
        <v>550.65405655567429</v>
      </c>
      <c r="AU64" s="135">
        <v>676.76250790670724</v>
      </c>
      <c r="AV64" s="135">
        <v>702.29497273711024</v>
      </c>
      <c r="AW64" s="135">
        <v>657.75187912143269</v>
      </c>
      <c r="AX64" s="135">
        <v>750.10060852229071</v>
      </c>
      <c r="AY64" s="135">
        <v>795.16661827953828</v>
      </c>
      <c r="AZ64" s="135">
        <v>498.842069843079</v>
      </c>
      <c r="BA64" s="135">
        <v>729.39774939398376</v>
      </c>
      <c r="BB64" s="135">
        <v>792.17890484431484</v>
      </c>
      <c r="BC64" s="135">
        <v>905.65274986453608</v>
      </c>
      <c r="BD64" s="135">
        <v>905.42833791255498</v>
      </c>
      <c r="BE64" s="135">
        <v>877.79628469786928</v>
      </c>
      <c r="BF64" s="135">
        <v>976.16612431416388</v>
      </c>
      <c r="BG64" s="135">
        <v>1366.0564095890911</v>
      </c>
      <c r="BH64" s="135">
        <v>1658.0177246208302</v>
      </c>
      <c r="BI64" s="135">
        <v>1481.2849611298184</v>
      </c>
      <c r="BJ64" s="135">
        <v>1593.1981701156162</v>
      </c>
      <c r="BK64" s="135">
        <v>1921.9345140855032</v>
      </c>
      <c r="BL64" s="135">
        <v>2249.7021751109423</v>
      </c>
      <c r="BM64" s="135">
        <v>2304.822704415189</v>
      </c>
      <c r="BN64" s="135">
        <v>2384.4167034011898</v>
      </c>
      <c r="BO64" s="135">
        <v>2417.0722044826412</v>
      </c>
      <c r="BP64" s="135">
        <v>2421.4661887350558</v>
      </c>
      <c r="BQ64" s="135">
        <v>2371.7456459158752</v>
      </c>
      <c r="BR64" s="135">
        <v>2362.9497476057186</v>
      </c>
      <c r="BS64" s="135">
        <v>2442.6843830891462</v>
      </c>
      <c r="BT64" s="135">
        <v>2422.3175517661389</v>
      </c>
      <c r="BU64" s="135">
        <v>2460</v>
      </c>
      <c r="BV64" s="135">
        <v>2529.2158635861711</v>
      </c>
      <c r="BW64" s="135">
        <v>2555.6994840049147</v>
      </c>
      <c r="BX64" s="135">
        <v>2565.7935415672196</v>
      </c>
      <c r="BY64" s="135">
        <v>2585.9416586206353</v>
      </c>
      <c r="BZ64" s="136">
        <v>2614.2399004239082</v>
      </c>
    </row>
    <row r="65" spans="1:78" x14ac:dyDescent="0.2">
      <c r="A65" s="133"/>
      <c r="B65" s="52" t="s">
        <v>177</v>
      </c>
      <c r="C65" s="134" t="s">
        <v>129</v>
      </c>
      <c r="D65" s="135">
        <v>0</v>
      </c>
      <c r="E65" s="135">
        <v>0</v>
      </c>
      <c r="F65" s="135">
        <v>0</v>
      </c>
      <c r="G65" s="135">
        <v>0</v>
      </c>
      <c r="H65" s="135">
        <v>0</v>
      </c>
      <c r="I65" s="135">
        <v>0</v>
      </c>
      <c r="J65" s="135">
        <v>0</v>
      </c>
      <c r="K65" s="135">
        <v>0</v>
      </c>
      <c r="L65" s="135">
        <v>0</v>
      </c>
      <c r="M65" s="135">
        <v>0</v>
      </c>
      <c r="N65" s="135">
        <v>0</v>
      </c>
      <c r="O65" s="135">
        <v>0</v>
      </c>
      <c r="P65" s="135">
        <v>0</v>
      </c>
      <c r="Q65" s="135">
        <v>0</v>
      </c>
      <c r="R65" s="135">
        <v>0</v>
      </c>
      <c r="S65" s="135">
        <v>0</v>
      </c>
      <c r="T65" s="135">
        <v>0</v>
      </c>
      <c r="U65" s="135">
        <v>0</v>
      </c>
      <c r="V65" s="135">
        <v>0</v>
      </c>
      <c r="W65" s="135">
        <v>0</v>
      </c>
      <c r="X65" s="135">
        <v>0</v>
      </c>
      <c r="Y65" s="135">
        <v>0</v>
      </c>
      <c r="Z65" s="135">
        <v>0</v>
      </c>
      <c r="AA65" s="135">
        <v>0</v>
      </c>
      <c r="AB65" s="135">
        <v>0</v>
      </c>
      <c r="AC65" s="135">
        <v>0</v>
      </c>
      <c r="AD65" s="135">
        <v>0</v>
      </c>
      <c r="AE65" s="135">
        <v>0</v>
      </c>
      <c r="AF65" s="135">
        <v>0</v>
      </c>
      <c r="AG65" s="135">
        <v>0</v>
      </c>
      <c r="AH65" s="135">
        <v>0</v>
      </c>
      <c r="AI65" s="135">
        <v>0</v>
      </c>
      <c r="AJ65" s="135">
        <v>0</v>
      </c>
      <c r="AK65" s="135">
        <v>0</v>
      </c>
      <c r="AL65" s="135">
        <v>0</v>
      </c>
      <c r="AM65" s="135">
        <v>1335.5355929999239</v>
      </c>
      <c r="AN65" s="135">
        <v>1283.2290861735105</v>
      </c>
      <c r="AO65" s="135">
        <v>1302.912732402546</v>
      </c>
      <c r="AP65" s="135">
        <v>1737.7915676959601</v>
      </c>
      <c r="AQ65" s="135">
        <v>1826.8358193949348</v>
      </c>
      <c r="AR65" s="135">
        <v>1833.8420549983882</v>
      </c>
      <c r="AS65" s="135">
        <v>1800.0934493031446</v>
      </c>
      <c r="AT65" s="135">
        <v>1650.2084943276736</v>
      </c>
      <c r="AU65" s="135">
        <v>1295.4694085174958</v>
      </c>
      <c r="AV65" s="135">
        <v>1113.3155328182761</v>
      </c>
      <c r="AW65" s="135">
        <v>1041.9675200505387</v>
      </c>
      <c r="AX65" s="135">
        <v>125.01676808704846</v>
      </c>
      <c r="AY65" s="135">
        <v>55.053496554543656</v>
      </c>
      <c r="AZ65" s="135">
        <v>142.86087446210243</v>
      </c>
      <c r="BA65" s="135">
        <v>37.77757267777605</v>
      </c>
      <c r="BB65" s="135">
        <v>38.677812713917724</v>
      </c>
      <c r="BC65" s="135">
        <v>94.130836993794304</v>
      </c>
      <c r="BD65" s="135">
        <v>93.616818889106767</v>
      </c>
      <c r="BE65" s="135">
        <v>95.241439330045012</v>
      </c>
      <c r="BF65" s="135">
        <v>94.412492567216759</v>
      </c>
      <c r="BG65" s="135">
        <v>105.23069893661913</v>
      </c>
      <c r="BH65" s="135">
        <v>55.217176792130935</v>
      </c>
      <c r="BI65" s="135">
        <v>51.309449344717628</v>
      </c>
      <c r="BJ65" s="135">
        <v>54.605040297832993</v>
      </c>
      <c r="BK65" s="135">
        <v>51.475626826821461</v>
      </c>
      <c r="BL65" s="135">
        <v>53.320322384372176</v>
      </c>
      <c r="BM65" s="135">
        <v>53.257491515332084</v>
      </c>
      <c r="BN65" s="135">
        <v>49.616230660656385</v>
      </c>
      <c r="BO65" s="135">
        <v>52.176064139010883</v>
      </c>
      <c r="BP65" s="135">
        <v>60.414211396158045</v>
      </c>
      <c r="BQ65" s="135">
        <v>53.035457198476635</v>
      </c>
      <c r="BR65" s="135">
        <v>5.2277649283312355</v>
      </c>
      <c r="BS65" s="135">
        <v>0</v>
      </c>
      <c r="BT65" s="135">
        <v>0</v>
      </c>
      <c r="BU65" s="135">
        <v>0</v>
      </c>
      <c r="BV65" s="135">
        <v>0</v>
      </c>
      <c r="BW65" s="135">
        <v>0</v>
      </c>
      <c r="BX65" s="135">
        <v>0</v>
      </c>
      <c r="BY65" s="135">
        <v>0</v>
      </c>
      <c r="BZ65" s="136">
        <v>0</v>
      </c>
    </row>
    <row r="66" spans="1:78" x14ac:dyDescent="0.2">
      <c r="A66" s="133"/>
      <c r="B66" s="52" t="s">
        <v>178</v>
      </c>
      <c r="C66" s="134" t="s">
        <v>136</v>
      </c>
      <c r="D66" s="135">
        <v>0</v>
      </c>
      <c r="E66" s="135">
        <v>0</v>
      </c>
      <c r="F66" s="135">
        <v>0</v>
      </c>
      <c r="G66" s="135">
        <v>0</v>
      </c>
      <c r="H66" s="135">
        <v>0</v>
      </c>
      <c r="I66" s="135">
        <v>0</v>
      </c>
      <c r="J66" s="135">
        <v>0</v>
      </c>
      <c r="K66" s="135">
        <v>0</v>
      </c>
      <c r="L66" s="135">
        <v>0</v>
      </c>
      <c r="M66" s="135">
        <v>0</v>
      </c>
      <c r="N66" s="135">
        <v>0</v>
      </c>
      <c r="O66" s="135">
        <v>0</v>
      </c>
      <c r="P66" s="135">
        <v>0</v>
      </c>
      <c r="Q66" s="135">
        <v>0</v>
      </c>
      <c r="R66" s="135">
        <v>0</v>
      </c>
      <c r="S66" s="135">
        <v>0</v>
      </c>
      <c r="T66" s="135">
        <v>0</v>
      </c>
      <c r="U66" s="135">
        <v>0</v>
      </c>
      <c r="V66" s="135">
        <v>0</v>
      </c>
      <c r="W66" s="135">
        <v>0</v>
      </c>
      <c r="X66" s="135">
        <v>0</v>
      </c>
      <c r="Y66" s="135">
        <v>0</v>
      </c>
      <c r="Z66" s="135">
        <v>0</v>
      </c>
      <c r="AA66" s="135">
        <v>0</v>
      </c>
      <c r="AB66" s="135">
        <v>0</v>
      </c>
      <c r="AC66" s="135">
        <v>0</v>
      </c>
      <c r="AD66" s="135">
        <v>0</v>
      </c>
      <c r="AE66" s="135">
        <v>0</v>
      </c>
      <c r="AF66" s="135">
        <v>0</v>
      </c>
      <c r="AG66" s="135">
        <v>0</v>
      </c>
      <c r="AH66" s="135">
        <v>0</v>
      </c>
      <c r="AI66" s="135">
        <v>0</v>
      </c>
      <c r="AJ66" s="135">
        <v>0</v>
      </c>
      <c r="AK66" s="135">
        <v>0</v>
      </c>
      <c r="AL66" s="135">
        <v>0</v>
      </c>
      <c r="AM66" s="135">
        <v>0</v>
      </c>
      <c r="AN66" s="135">
        <v>0</v>
      </c>
      <c r="AO66" s="135">
        <v>0</v>
      </c>
      <c r="AP66" s="135">
        <v>0</v>
      </c>
      <c r="AQ66" s="135">
        <v>30.447263656582244</v>
      </c>
      <c r="AR66" s="135">
        <v>30.63210559574145</v>
      </c>
      <c r="AS66" s="135">
        <v>28.452478123864246</v>
      </c>
      <c r="AT66" s="135">
        <v>33.319831447636346</v>
      </c>
      <c r="AU66" s="135">
        <v>37.649890697221664</v>
      </c>
      <c r="AV66" s="135">
        <v>36.532284111781109</v>
      </c>
      <c r="AW66" s="135">
        <v>37.066531976547466</v>
      </c>
      <c r="AX66" s="135">
        <v>35.057827190810563</v>
      </c>
      <c r="AY66" s="135">
        <v>33.212576337409139</v>
      </c>
      <c r="AZ66" s="135">
        <v>32.211028723494117</v>
      </c>
      <c r="BA66" s="135">
        <v>29.050953389209781</v>
      </c>
      <c r="BB66" s="135">
        <v>26.325265342357998</v>
      </c>
      <c r="BC66" s="135">
        <v>24.860524539982251</v>
      </c>
      <c r="BD66" s="135">
        <v>62.013457551288603</v>
      </c>
      <c r="BE66" s="135">
        <v>84.198953610619498</v>
      </c>
      <c r="BF66" s="135">
        <v>149.22299075216753</v>
      </c>
      <c r="BG66" s="135">
        <v>159.10399608727207</v>
      </c>
      <c r="BH66" s="135">
        <v>153.46137550923703</v>
      </c>
      <c r="BI66" s="135">
        <v>150.89733617286248</v>
      </c>
      <c r="BJ66" s="135">
        <v>145.74813322695599</v>
      </c>
      <c r="BK66" s="135">
        <v>145.72209868155159</v>
      </c>
      <c r="BL66" s="135">
        <v>153.82255125120244</v>
      </c>
      <c r="BM66" s="135">
        <v>157.90212459961381</v>
      </c>
      <c r="BN66" s="135">
        <v>146.22662937764684</v>
      </c>
      <c r="BO66" s="135">
        <v>50.701012161663641</v>
      </c>
      <c r="BP66" s="135">
        <v>42.115178294343174</v>
      </c>
      <c r="BQ66" s="135">
        <v>39.370341296717143</v>
      </c>
      <c r="BR66" s="135">
        <v>35.394059670773792</v>
      </c>
      <c r="BS66" s="135">
        <v>31.275083976337818</v>
      </c>
      <c r="BT66" s="135">
        <v>28.32435718392205</v>
      </c>
      <c r="BU66" s="135">
        <v>25.508097715380739</v>
      </c>
      <c r="BV66" s="135">
        <v>26.161268269605589</v>
      </c>
      <c r="BW66" s="135">
        <v>27.771656531405924</v>
      </c>
      <c r="BX66" s="135">
        <v>29.351211757340472</v>
      </c>
      <c r="BY66" s="135">
        <v>30.398132779451107</v>
      </c>
      <c r="BZ66" s="136">
        <v>29.919770114021699</v>
      </c>
    </row>
    <row r="67" spans="1:78" x14ac:dyDescent="0.2">
      <c r="A67" s="133"/>
      <c r="B67" s="52" t="s">
        <v>179</v>
      </c>
      <c r="C67" s="134" t="s">
        <v>129</v>
      </c>
      <c r="D67" s="135">
        <v>476.3604814533702</v>
      </c>
      <c r="E67" s="135">
        <v>586.67554031625605</v>
      </c>
      <c r="F67" s="135">
        <v>506.78273299676579</v>
      </c>
      <c r="G67" s="135">
        <v>411.11732938828538</v>
      </c>
      <c r="H67" s="135">
        <v>682.41772918731158</v>
      </c>
      <c r="I67" s="135">
        <v>553.74987223728226</v>
      </c>
      <c r="J67" s="135">
        <v>383.78358262355067</v>
      </c>
      <c r="K67" s="135">
        <v>369.02267559956789</v>
      </c>
      <c r="L67" s="135">
        <v>462.12245983804644</v>
      </c>
      <c r="M67" s="135">
        <v>536.50194999669998</v>
      </c>
      <c r="N67" s="135">
        <v>1017.8978925683228</v>
      </c>
      <c r="O67" s="135">
        <v>859.30547281114707</v>
      </c>
      <c r="P67" s="135">
        <v>606.73410389617857</v>
      </c>
      <c r="Q67" s="135">
        <v>705.8740448669555</v>
      </c>
      <c r="R67" s="135">
        <v>1216.1684352856394</v>
      </c>
      <c r="S67" s="135">
        <v>1199.1150940491389</v>
      </c>
      <c r="T67" s="135">
        <v>795.80376629944135</v>
      </c>
      <c r="U67" s="135">
        <v>828.08267920035576</v>
      </c>
      <c r="V67" s="135">
        <v>1254.9385513676452</v>
      </c>
      <c r="W67" s="135">
        <v>1897.661966381638</v>
      </c>
      <c r="X67" s="135">
        <v>1829.30583708569</v>
      </c>
      <c r="Y67" s="135">
        <v>1766.8861860156653</v>
      </c>
      <c r="Z67" s="135">
        <v>1902.5726159126391</v>
      </c>
      <c r="AA67" s="135">
        <v>2816.0946621453186</v>
      </c>
      <c r="AB67" s="135">
        <v>2266.205042796656</v>
      </c>
      <c r="AC67" s="135">
        <v>1733.6952748993838</v>
      </c>
      <c r="AD67" s="135">
        <v>1774.6504261801654</v>
      </c>
      <c r="AE67" s="135">
        <v>3025.5397756503135</v>
      </c>
      <c r="AF67" s="135">
        <v>3266.5084186168988</v>
      </c>
      <c r="AG67" s="135">
        <v>3230.5208959338902</v>
      </c>
      <c r="AH67" s="135">
        <v>2920.0686473745927</v>
      </c>
      <c r="AI67" s="135">
        <v>2581.1796845046861</v>
      </c>
      <c r="AJ67" s="135">
        <v>4246.3061797230366</v>
      </c>
      <c r="AK67" s="135">
        <v>5109.3001773673486</v>
      </c>
      <c r="AL67" s="135">
        <v>4196.8614749453582</v>
      </c>
      <c r="AM67" s="135">
        <v>3998.5935654417722</v>
      </c>
      <c r="AN67" s="135">
        <v>3986.0934999641722</v>
      </c>
      <c r="AO67" s="135">
        <v>3798.7675812617349</v>
      </c>
      <c r="AP67" s="135">
        <v>3980.6216359112218</v>
      </c>
      <c r="AQ67" s="135">
        <v>3192.4564889199619</v>
      </c>
      <c r="AR67" s="135">
        <v>2260.1286471705912</v>
      </c>
      <c r="AS67" s="135">
        <v>1391.1554653882183</v>
      </c>
      <c r="AT67" s="135">
        <v>1525.4169571795787</v>
      </c>
      <c r="AU67" s="135">
        <v>2660.298680437244</v>
      </c>
      <c r="AV67" s="135">
        <v>2848.2721535092314</v>
      </c>
      <c r="AW67" s="135">
        <v>2611.6607568873414</v>
      </c>
      <c r="AX67" s="135">
        <v>2030.7145605507749</v>
      </c>
      <c r="AY67" s="135">
        <v>1671.0586487108314</v>
      </c>
      <c r="AZ67" s="135">
        <v>859.65067469102291</v>
      </c>
      <c r="BA67" s="135">
        <v>0</v>
      </c>
      <c r="BB67" s="135">
        <v>0</v>
      </c>
      <c r="BC67" s="135">
        <v>0</v>
      </c>
      <c r="BD67" s="135">
        <v>0</v>
      </c>
      <c r="BE67" s="135">
        <v>0</v>
      </c>
      <c r="BF67" s="135">
        <v>0</v>
      </c>
      <c r="BG67" s="135">
        <v>0</v>
      </c>
      <c r="BH67" s="135">
        <v>0</v>
      </c>
      <c r="BI67" s="135">
        <v>0</v>
      </c>
      <c r="BJ67" s="135">
        <v>0</v>
      </c>
      <c r="BK67" s="135">
        <v>0</v>
      </c>
      <c r="BL67" s="135">
        <v>0</v>
      </c>
      <c r="BM67" s="135">
        <v>0</v>
      </c>
      <c r="BN67" s="135">
        <v>0</v>
      </c>
      <c r="BO67" s="135">
        <v>0</v>
      </c>
      <c r="BP67" s="135">
        <v>0</v>
      </c>
      <c r="BQ67" s="135">
        <v>0</v>
      </c>
      <c r="BR67" s="135">
        <v>0</v>
      </c>
      <c r="BS67" s="135">
        <v>0</v>
      </c>
      <c r="BT67" s="135">
        <v>0</v>
      </c>
      <c r="BU67" s="135">
        <v>0</v>
      </c>
      <c r="BV67" s="135">
        <v>0</v>
      </c>
      <c r="BW67" s="135">
        <v>0</v>
      </c>
      <c r="BX67" s="135">
        <v>0</v>
      </c>
      <c r="BY67" s="135">
        <v>0</v>
      </c>
      <c r="BZ67" s="136">
        <v>0</v>
      </c>
    </row>
    <row r="68" spans="1:78" ht="26.65" customHeight="1" x14ac:dyDescent="0.2">
      <c r="A68" s="133"/>
      <c r="B68" s="143" t="s">
        <v>180</v>
      </c>
      <c r="C68" s="134"/>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f>SUM(BQ69:BQ70)</f>
        <v>6.2130716288861132</v>
      </c>
      <c r="BR68" s="135">
        <f t="shared" ref="BR68:BU68" si="9">SUM(BR69:BR70)</f>
        <v>58.708144790790449</v>
      </c>
      <c r="BS68" s="135">
        <f t="shared" si="9"/>
        <v>509.71972199069182</v>
      </c>
      <c r="BT68" s="135">
        <f t="shared" si="9"/>
        <v>1610.0937033917644</v>
      </c>
      <c r="BU68" s="135">
        <f t="shared" si="9"/>
        <v>3383.5773367196034</v>
      </c>
      <c r="BV68" s="135"/>
      <c r="BW68" s="135"/>
      <c r="BX68" s="135"/>
      <c r="BY68" s="135"/>
      <c r="BZ68" s="136"/>
    </row>
    <row r="69" spans="1:78" x14ac:dyDescent="0.2">
      <c r="A69" s="133"/>
      <c r="B69" s="146" t="s">
        <v>181</v>
      </c>
      <c r="C69" s="134" t="s">
        <v>136</v>
      </c>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v>0.831302243230441</v>
      </c>
      <c r="BR69" s="135">
        <v>5.7603247059270881</v>
      </c>
      <c r="BS69" s="135">
        <v>35.069468903830199</v>
      </c>
      <c r="BT69" s="135">
        <v>516.17277660659374</v>
      </c>
      <c r="BU69" s="135">
        <v>1956.2797315376265</v>
      </c>
      <c r="BV69" s="135"/>
      <c r="BW69" s="135"/>
      <c r="BX69" s="135"/>
      <c r="BY69" s="135"/>
      <c r="BZ69" s="136"/>
    </row>
    <row r="70" spans="1:78" x14ac:dyDescent="0.2">
      <c r="A70" s="133"/>
      <c r="B70" s="146" t="s">
        <v>182</v>
      </c>
      <c r="C70" s="134" t="s">
        <v>136</v>
      </c>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v>5.3817693856556721</v>
      </c>
      <c r="BR70" s="135">
        <v>52.947820084863359</v>
      </c>
      <c r="BS70" s="135">
        <v>474.65025308686165</v>
      </c>
      <c r="BT70" s="135">
        <v>1093.9209267851706</v>
      </c>
      <c r="BU70" s="135">
        <v>1427.2976051819771</v>
      </c>
      <c r="BV70" s="135"/>
      <c r="BW70" s="135"/>
      <c r="BX70" s="135"/>
      <c r="BY70" s="135"/>
      <c r="BZ70" s="136"/>
    </row>
    <row r="71" spans="1:78" x14ac:dyDescent="0.2">
      <c r="A71" s="133"/>
      <c r="B71" s="143" t="s">
        <v>183</v>
      </c>
      <c r="C71" s="134"/>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f t="shared" ref="BV71:BY71" si="10">SUM(BV72:BV73)</f>
        <v>-194.42925141388514</v>
      </c>
      <c r="BW71" s="135">
        <f t="shared" si="10"/>
        <v>-468.04198997237768</v>
      </c>
      <c r="BX71" s="135">
        <f t="shared" si="10"/>
        <v>-688.30095812641662</v>
      </c>
      <c r="BY71" s="135">
        <f t="shared" si="10"/>
        <v>-597.17157576789509</v>
      </c>
      <c r="BZ71" s="136">
        <f t="shared" ref="BZ71" si="11">SUM(BZ72:BZ73)</f>
        <v>-764.51459744209831</v>
      </c>
    </row>
    <row r="72" spans="1:78" x14ac:dyDescent="0.2">
      <c r="A72" s="133"/>
      <c r="B72" s="146" t="s">
        <v>181</v>
      </c>
      <c r="C72" s="134" t="s">
        <v>136</v>
      </c>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v>-194.42925141388514</v>
      </c>
      <c r="BW72" s="135">
        <v>-468.04198997237768</v>
      </c>
      <c r="BX72" s="135">
        <v>-688.30095812641662</v>
      </c>
      <c r="BY72" s="135">
        <v>-597.17157576789509</v>
      </c>
      <c r="BZ72" s="136">
        <v>-764.51459744209831</v>
      </c>
    </row>
    <row r="73" spans="1:78" x14ac:dyDescent="0.2">
      <c r="A73" s="133"/>
      <c r="B73" s="146" t="s">
        <v>182</v>
      </c>
      <c r="C73" s="134" t="s">
        <v>136</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v>0</v>
      </c>
      <c r="BW73" s="135">
        <v>0</v>
      </c>
      <c r="BX73" s="135">
        <v>0</v>
      </c>
      <c r="BY73" s="135">
        <v>0</v>
      </c>
      <c r="BZ73" s="136">
        <v>0</v>
      </c>
    </row>
    <row r="74" spans="1:78" ht="25.5" customHeight="1" x14ac:dyDescent="0.2">
      <c r="A74" s="133"/>
      <c r="B74" s="52" t="s">
        <v>184</v>
      </c>
      <c r="C74" s="134" t="s">
        <v>126</v>
      </c>
      <c r="D74" s="135">
        <v>0</v>
      </c>
      <c r="E74" s="135">
        <v>0</v>
      </c>
      <c r="F74" s="135">
        <v>0</v>
      </c>
      <c r="G74" s="135">
        <v>0</v>
      </c>
      <c r="H74" s="135">
        <v>0</v>
      </c>
      <c r="I74" s="135">
        <v>0</v>
      </c>
      <c r="J74" s="135">
        <v>0</v>
      </c>
      <c r="K74" s="135">
        <v>0</v>
      </c>
      <c r="L74" s="135">
        <v>0</v>
      </c>
      <c r="M74" s="135">
        <v>0</v>
      </c>
      <c r="N74" s="135">
        <v>0</v>
      </c>
      <c r="O74" s="135">
        <v>0</v>
      </c>
      <c r="P74" s="135">
        <v>0</v>
      </c>
      <c r="Q74" s="135">
        <v>0</v>
      </c>
      <c r="R74" s="135">
        <v>0</v>
      </c>
      <c r="S74" s="135">
        <v>0</v>
      </c>
      <c r="T74" s="135">
        <v>0</v>
      </c>
      <c r="U74" s="135">
        <v>0</v>
      </c>
      <c r="V74" s="135">
        <v>0</v>
      </c>
      <c r="W74" s="135">
        <v>0</v>
      </c>
      <c r="X74" s="135">
        <v>0</v>
      </c>
      <c r="Y74" s="135">
        <v>0</v>
      </c>
      <c r="Z74" s="135">
        <v>0</v>
      </c>
      <c r="AA74" s="135">
        <v>0</v>
      </c>
      <c r="AB74" s="135">
        <v>0</v>
      </c>
      <c r="AC74" s="135">
        <v>0</v>
      </c>
      <c r="AD74" s="135">
        <v>0</v>
      </c>
      <c r="AE74" s="135">
        <v>0</v>
      </c>
      <c r="AF74" s="135">
        <v>0</v>
      </c>
      <c r="AG74" s="135">
        <v>0</v>
      </c>
      <c r="AH74" s="135">
        <v>0</v>
      </c>
      <c r="AI74" s="135">
        <v>0</v>
      </c>
      <c r="AJ74" s="135">
        <v>0</v>
      </c>
      <c r="AK74" s="135">
        <v>0</v>
      </c>
      <c r="AL74" s="135">
        <v>0</v>
      </c>
      <c r="AM74" s="135">
        <v>0</v>
      </c>
      <c r="AN74" s="135">
        <v>0</v>
      </c>
      <c r="AO74" s="135">
        <v>0</v>
      </c>
      <c r="AP74" s="135">
        <v>0</v>
      </c>
      <c r="AQ74" s="135">
        <v>0</v>
      </c>
      <c r="AR74" s="135">
        <v>0</v>
      </c>
      <c r="AS74" s="135">
        <v>0</v>
      </c>
      <c r="AT74" s="135">
        <v>0</v>
      </c>
      <c r="AU74" s="135">
        <v>0</v>
      </c>
      <c r="AV74" s="135">
        <v>0</v>
      </c>
      <c r="AW74" s="135">
        <v>4.1109492445089539E-2</v>
      </c>
      <c r="AX74" s="135">
        <v>2.6566063218497801E-2</v>
      </c>
      <c r="AY74" s="135">
        <v>0</v>
      </c>
      <c r="AZ74" s="135">
        <v>1.317364621064469E-2</v>
      </c>
      <c r="BA74" s="135">
        <v>1.7435802774358179E-2</v>
      </c>
      <c r="BB74" s="135">
        <v>0</v>
      </c>
      <c r="BC74" s="135">
        <v>8.5573488176176632E-2</v>
      </c>
      <c r="BD74" s="135">
        <v>84.861550424044935</v>
      </c>
      <c r="BE74" s="135">
        <v>9.0058372595489651</v>
      </c>
      <c r="BF74" s="135">
        <v>0.76608993968827299</v>
      </c>
      <c r="BG74" s="135">
        <v>0.63089368481505848</v>
      </c>
      <c r="BH74" s="135">
        <v>0.55088764753079467</v>
      </c>
      <c r="BI74" s="135">
        <v>0.62572499200875153</v>
      </c>
      <c r="BJ74" s="135">
        <v>0.47203023724126747</v>
      </c>
      <c r="BK74" s="135">
        <v>0.23680980682947503</v>
      </c>
      <c r="BL74" s="135">
        <v>0</v>
      </c>
      <c r="BM74" s="135">
        <v>0.33158376907795628</v>
      </c>
      <c r="BN74" s="135">
        <v>0.10221443708443072</v>
      </c>
      <c r="BO74" s="135">
        <v>0</v>
      </c>
      <c r="BP74" s="135">
        <v>0</v>
      </c>
      <c r="BQ74" s="135">
        <v>2.2391570029198915E-4</v>
      </c>
      <c r="BR74" s="135">
        <v>0.1045552985666247</v>
      </c>
      <c r="BS74" s="135">
        <v>0.39465138842426684</v>
      </c>
      <c r="BT74" s="135">
        <v>0.73126567600487213</v>
      </c>
      <c r="BU74" s="135">
        <v>0.72</v>
      </c>
      <c r="BV74" s="135">
        <v>0.70951695057470998</v>
      </c>
      <c r="BW74" s="135">
        <v>0.69968524198886772</v>
      </c>
      <c r="BX74" s="135">
        <v>0.68800278699007344</v>
      </c>
      <c r="BY74" s="135">
        <v>0.67567133943764668</v>
      </c>
      <c r="BZ74" s="136">
        <v>0.66392536758851295</v>
      </c>
    </row>
    <row r="75" spans="1:78" x14ac:dyDescent="0.2">
      <c r="A75" s="133"/>
      <c r="B75" s="52" t="s">
        <v>185</v>
      </c>
      <c r="C75" s="134" t="s">
        <v>126</v>
      </c>
      <c r="D75" s="135">
        <v>2695.1974608545947</v>
      </c>
      <c r="E75" s="135">
        <v>2560.5942853386591</v>
      </c>
      <c r="F75" s="135">
        <v>2423.6138936845327</v>
      </c>
      <c r="G75" s="135">
        <v>2205.5889157722877</v>
      </c>
      <c r="H75" s="135">
        <v>2210.218615427561</v>
      </c>
      <c r="I75" s="135">
        <v>2062.8429925235696</v>
      </c>
      <c r="J75" s="135">
        <v>2119.3653893924743</v>
      </c>
      <c r="K75" s="135">
        <v>2077.8092052867391</v>
      </c>
      <c r="L75" s="135">
        <v>1967.8899007457483</v>
      </c>
      <c r="M75" s="135">
        <v>1917.8888606181242</v>
      </c>
      <c r="N75" s="135">
        <v>2070.8246599821146</v>
      </c>
      <c r="O75" s="135">
        <v>2034.4415967271075</v>
      </c>
      <c r="P75" s="135">
        <v>1924.6730845448315</v>
      </c>
      <c r="Q75" s="135">
        <v>2014.560634937096</v>
      </c>
      <c r="R75" s="135">
        <v>1921.3575745055298</v>
      </c>
      <c r="S75" s="135">
        <v>2039.9806321362287</v>
      </c>
      <c r="T75" s="135">
        <v>1956.7201737073124</v>
      </c>
      <c r="U75" s="135">
        <v>2034.861705595996</v>
      </c>
      <c r="V75" s="135">
        <v>1897.6337737155709</v>
      </c>
      <c r="W75" s="135">
        <v>1883.6283117411822</v>
      </c>
      <c r="X75" s="135">
        <v>1850.0765440761195</v>
      </c>
      <c r="Y75" s="135">
        <v>1732.13232712472</v>
      </c>
      <c r="Z75" s="135">
        <v>1619.2107369469268</v>
      </c>
      <c r="AA75" s="135">
        <v>1608.0206362375313</v>
      </c>
      <c r="AB75" s="135">
        <v>1622.4337393910062</v>
      </c>
      <c r="AC75" s="135">
        <v>1633.2128501550862</v>
      </c>
      <c r="AD75" s="135">
        <v>1689.9301421532382</v>
      </c>
      <c r="AE75" s="135">
        <v>1718.5686501432617</v>
      </c>
      <c r="AF75" s="135">
        <v>1653.5776074745468</v>
      </c>
      <c r="AG75" s="135">
        <v>1590.5342167485639</v>
      </c>
      <c r="AH75" s="135">
        <v>1570.9230064989899</v>
      </c>
      <c r="AI75" s="135">
        <v>1482.3007376558305</v>
      </c>
      <c r="AJ75" s="135">
        <v>1406.5889220332558</v>
      </c>
      <c r="AK75" s="135">
        <v>1437.9287808219506</v>
      </c>
      <c r="AL75" s="135">
        <v>1410.1454555816404</v>
      </c>
      <c r="AM75" s="135">
        <v>1399.6413014639202</v>
      </c>
      <c r="AN75" s="135">
        <v>1374.1665804692711</v>
      </c>
      <c r="AO75" s="135">
        <v>1388.9766927080352</v>
      </c>
      <c r="AP75" s="135">
        <v>1354.421433210854</v>
      </c>
      <c r="AQ75" s="135">
        <v>1302.7079235923404</v>
      </c>
      <c r="AR75" s="135">
        <v>1246.4081238484814</v>
      </c>
      <c r="AS75" s="135">
        <v>1215.5885007089767</v>
      </c>
      <c r="AT75" s="135">
        <v>1440.7577815763584</v>
      </c>
      <c r="AU75" s="135">
        <v>1603.3797622986774</v>
      </c>
      <c r="AV75" s="135">
        <v>1873.5757318651006</v>
      </c>
      <c r="AW75" s="135">
        <v>2033.825731079163</v>
      </c>
      <c r="AX75" s="135">
        <v>1792.1888178790907</v>
      </c>
      <c r="AY75" s="135">
        <v>1907.7977836468658</v>
      </c>
      <c r="AZ75" s="135">
        <v>1978.1503237750032</v>
      </c>
      <c r="BA75" s="135">
        <v>1871.7043681560597</v>
      </c>
      <c r="BB75" s="135">
        <v>1810.0586045017417</v>
      </c>
      <c r="BC75" s="135">
        <v>1790.6580432569635</v>
      </c>
      <c r="BD75" s="135">
        <v>1950.4100102037432</v>
      </c>
      <c r="BE75" s="135">
        <v>1708.8246650810975</v>
      </c>
      <c r="BF75" s="135">
        <v>0</v>
      </c>
      <c r="BG75" s="135">
        <v>0</v>
      </c>
      <c r="BH75" s="135">
        <v>0</v>
      </c>
      <c r="BI75" s="135">
        <v>0</v>
      </c>
      <c r="BJ75" s="135">
        <v>0</v>
      </c>
      <c r="BK75" s="135">
        <v>0</v>
      </c>
      <c r="BL75" s="135">
        <v>0</v>
      </c>
      <c r="BM75" s="135">
        <v>0</v>
      </c>
      <c r="BN75" s="135">
        <v>0</v>
      </c>
      <c r="BO75" s="135">
        <v>0</v>
      </c>
      <c r="BP75" s="135">
        <v>0</v>
      </c>
      <c r="BQ75" s="135">
        <v>0</v>
      </c>
      <c r="BR75" s="135">
        <v>0</v>
      </c>
      <c r="BS75" s="135">
        <v>0</v>
      </c>
      <c r="BT75" s="135">
        <v>0</v>
      </c>
      <c r="BU75" s="135">
        <v>0</v>
      </c>
      <c r="BV75" s="135">
        <v>0</v>
      </c>
      <c r="BW75" s="135">
        <v>0</v>
      </c>
      <c r="BX75" s="135">
        <v>0</v>
      </c>
      <c r="BY75" s="135">
        <v>0</v>
      </c>
      <c r="BZ75" s="136">
        <v>0</v>
      </c>
    </row>
    <row r="76" spans="1:78" x14ac:dyDescent="0.2">
      <c r="A76" s="133"/>
      <c r="B76" s="52" t="s">
        <v>186</v>
      </c>
      <c r="C76" s="134" t="s">
        <v>126</v>
      </c>
      <c r="D76" s="135">
        <v>0</v>
      </c>
      <c r="E76" s="135">
        <v>0</v>
      </c>
      <c r="F76" s="135">
        <v>0</v>
      </c>
      <c r="G76" s="135">
        <v>0</v>
      </c>
      <c r="H76" s="135">
        <v>0</v>
      </c>
      <c r="I76" s="135">
        <v>0</v>
      </c>
      <c r="J76" s="135">
        <v>0</v>
      </c>
      <c r="K76" s="135">
        <v>0</v>
      </c>
      <c r="L76" s="135">
        <v>0</v>
      </c>
      <c r="M76" s="135">
        <v>0</v>
      </c>
      <c r="N76" s="135">
        <v>0</v>
      </c>
      <c r="O76" s="135">
        <v>0</v>
      </c>
      <c r="P76" s="135">
        <v>0</v>
      </c>
      <c r="Q76" s="135">
        <v>0</v>
      </c>
      <c r="R76" s="135">
        <v>0</v>
      </c>
      <c r="S76" s="135">
        <v>0</v>
      </c>
      <c r="T76" s="135">
        <v>0</v>
      </c>
      <c r="U76" s="135">
        <v>0</v>
      </c>
      <c r="V76" s="135">
        <v>0</v>
      </c>
      <c r="W76" s="135">
        <v>0</v>
      </c>
      <c r="X76" s="135">
        <v>0</v>
      </c>
      <c r="Y76" s="135">
        <v>0</v>
      </c>
      <c r="Z76" s="135">
        <v>0</v>
      </c>
      <c r="AA76" s="135">
        <v>0</v>
      </c>
      <c r="AB76" s="135">
        <v>0</v>
      </c>
      <c r="AC76" s="135">
        <v>0</v>
      </c>
      <c r="AD76" s="135">
        <v>0</v>
      </c>
      <c r="AE76" s="135">
        <v>0</v>
      </c>
      <c r="AF76" s="135">
        <v>0</v>
      </c>
      <c r="AG76" s="135">
        <v>0</v>
      </c>
      <c r="AH76" s="135">
        <v>0</v>
      </c>
      <c r="AI76" s="135">
        <v>0</v>
      </c>
      <c r="AJ76" s="135">
        <v>0</v>
      </c>
      <c r="AK76" s="135">
        <v>0</v>
      </c>
      <c r="AL76" s="135">
        <v>0</v>
      </c>
      <c r="AM76" s="135">
        <v>0</v>
      </c>
      <c r="AN76" s="135">
        <v>0</v>
      </c>
      <c r="AO76" s="135">
        <v>0</v>
      </c>
      <c r="AP76" s="135">
        <v>0</v>
      </c>
      <c r="AQ76" s="135">
        <v>0</v>
      </c>
      <c r="AR76" s="135">
        <v>0</v>
      </c>
      <c r="AS76" s="135">
        <v>0</v>
      </c>
      <c r="AT76" s="135">
        <v>0</v>
      </c>
      <c r="AU76" s="135">
        <v>0</v>
      </c>
      <c r="AV76" s="135">
        <v>0</v>
      </c>
      <c r="AW76" s="135">
        <v>0</v>
      </c>
      <c r="AX76" s="135">
        <v>0</v>
      </c>
      <c r="AY76" s="135">
        <v>0</v>
      </c>
      <c r="AZ76" s="135">
        <v>0</v>
      </c>
      <c r="BA76" s="135">
        <v>276.9967867419702</v>
      </c>
      <c r="BB76" s="135">
        <v>278.51176679501151</v>
      </c>
      <c r="BC76" s="135">
        <v>1083.1835084348322</v>
      </c>
      <c r="BD76" s="135">
        <v>2444.1926200673138</v>
      </c>
      <c r="BE76" s="135">
        <v>2319.6991160118614</v>
      </c>
      <c r="BF76" s="135">
        <v>2300.206623912341</v>
      </c>
      <c r="BG76" s="135">
        <v>2528.3209603702653</v>
      </c>
      <c r="BH76" s="135">
        <v>2519.8808071225631</v>
      </c>
      <c r="BI76" s="135">
        <v>2480.0572514767346</v>
      </c>
      <c r="BJ76" s="135">
        <v>2445.120269245785</v>
      </c>
      <c r="BK76" s="135">
        <v>2451.2802815699379</v>
      </c>
      <c r="BL76" s="135">
        <v>3116.6977934724246</v>
      </c>
      <c r="BM76" s="135">
        <v>3110.8737074091391</v>
      </c>
      <c r="BN76" s="135">
        <v>3082.6108126085883</v>
      </c>
      <c r="BO76" s="135">
        <v>2366.8243691242465</v>
      </c>
      <c r="BP76" s="135">
        <v>2313.0983305783657</v>
      </c>
      <c r="BQ76" s="135">
        <v>2270.0034844747529</v>
      </c>
      <c r="BR76" s="135">
        <v>2213.3373886747931</v>
      </c>
      <c r="BS76" s="135">
        <v>2153.7808727494471</v>
      </c>
      <c r="BT76" s="135">
        <v>2080.875931610356</v>
      </c>
      <c r="BU76" s="135">
        <v>2015.9511599749744</v>
      </c>
      <c r="BV76" s="135">
        <v>1958.9861881224458</v>
      </c>
      <c r="BW76" s="135">
        <v>1912.6741314351134</v>
      </c>
      <c r="BX76" s="135">
        <v>1867.280204793298</v>
      </c>
      <c r="BY76" s="135">
        <v>1861.101762549805</v>
      </c>
      <c r="BZ76" s="136">
        <v>1865.770419502765</v>
      </c>
    </row>
    <row r="77" spans="1:78" x14ac:dyDescent="0.2">
      <c r="A77" s="133"/>
      <c r="B77" s="52" t="s">
        <v>187</v>
      </c>
      <c r="C77" s="134" t="s">
        <v>136</v>
      </c>
      <c r="D77" s="135">
        <v>0</v>
      </c>
      <c r="E77" s="135">
        <v>0</v>
      </c>
      <c r="F77" s="135">
        <v>0</v>
      </c>
      <c r="G77" s="135">
        <v>0</v>
      </c>
      <c r="H77" s="135">
        <v>0</v>
      </c>
      <c r="I77" s="135">
        <v>0</v>
      </c>
      <c r="J77" s="135">
        <v>0</v>
      </c>
      <c r="K77" s="135">
        <v>0</v>
      </c>
      <c r="L77" s="135">
        <v>0</v>
      </c>
      <c r="M77" s="135">
        <v>0</v>
      </c>
      <c r="N77" s="135">
        <v>0</v>
      </c>
      <c r="O77" s="135">
        <v>0</v>
      </c>
      <c r="P77" s="135">
        <v>0</v>
      </c>
      <c r="Q77" s="135">
        <v>0</v>
      </c>
      <c r="R77" s="135">
        <v>0</v>
      </c>
      <c r="S77" s="135">
        <v>0</v>
      </c>
      <c r="T77" s="135">
        <v>0</v>
      </c>
      <c r="U77" s="135">
        <v>0</v>
      </c>
      <c r="V77" s="135">
        <v>0</v>
      </c>
      <c r="W77" s="135">
        <v>0</v>
      </c>
      <c r="X77" s="135">
        <v>0</v>
      </c>
      <c r="Y77" s="135">
        <v>0</v>
      </c>
      <c r="Z77" s="135">
        <v>0</v>
      </c>
      <c r="AA77" s="135">
        <v>0</v>
      </c>
      <c r="AB77" s="135">
        <v>0</v>
      </c>
      <c r="AC77" s="135">
        <v>0</v>
      </c>
      <c r="AD77" s="135">
        <v>0</v>
      </c>
      <c r="AE77" s="135">
        <v>0</v>
      </c>
      <c r="AF77" s="135">
        <v>0</v>
      </c>
      <c r="AG77" s="135">
        <v>0</v>
      </c>
      <c r="AH77" s="135">
        <v>0</v>
      </c>
      <c r="AI77" s="135">
        <v>0</v>
      </c>
      <c r="AJ77" s="135">
        <v>0</v>
      </c>
      <c r="AK77" s="135">
        <v>0</v>
      </c>
      <c r="AL77" s="135">
        <v>0</v>
      </c>
      <c r="AM77" s="135">
        <v>0</v>
      </c>
      <c r="AN77" s="135">
        <v>0</v>
      </c>
      <c r="AO77" s="135">
        <v>0</v>
      </c>
      <c r="AP77" s="135">
        <v>0</v>
      </c>
      <c r="AQ77" s="135">
        <v>0</v>
      </c>
      <c r="AR77" s="135">
        <v>69.167294435184189</v>
      </c>
      <c r="AS77" s="135">
        <v>48.583554812435658</v>
      </c>
      <c r="AT77" s="135">
        <v>18.818690066557135</v>
      </c>
      <c r="AU77" s="135">
        <v>7.0678555053688221</v>
      </c>
      <c r="AV77" s="135">
        <v>3.594002613938069</v>
      </c>
      <c r="AW77" s="135">
        <v>2.0570557565792882</v>
      </c>
      <c r="AX77" s="135">
        <v>1.3158014841161849</v>
      </c>
      <c r="AY77" s="135">
        <v>2.405367645606233</v>
      </c>
      <c r="AZ77" s="135">
        <v>0</v>
      </c>
      <c r="BA77" s="135">
        <v>0.32692130201921582</v>
      </c>
      <c r="BB77" s="135">
        <v>0.76782620795036671</v>
      </c>
      <c r="BC77" s="135">
        <v>0.30949078223717225</v>
      </c>
      <c r="BD77" s="135">
        <v>6.1479701957025339E-2</v>
      </c>
      <c r="BE77" s="135">
        <v>0.47206626450544042</v>
      </c>
      <c r="BF77" s="135">
        <v>0.4612724636855447</v>
      </c>
      <c r="BG77" s="135">
        <v>0.16762238069354066</v>
      </c>
      <c r="BH77" s="135">
        <v>0.11171847397477654</v>
      </c>
      <c r="BI77" s="135">
        <v>0</v>
      </c>
      <c r="BJ77" s="135">
        <v>0</v>
      </c>
      <c r="BK77" s="135">
        <v>0</v>
      </c>
      <c r="BL77" s="135">
        <v>0</v>
      </c>
      <c r="BM77" s="135">
        <v>0</v>
      </c>
      <c r="BN77" s="135">
        <v>0</v>
      </c>
      <c r="BO77" s="135">
        <v>0</v>
      </c>
      <c r="BP77" s="135">
        <v>0</v>
      </c>
      <c r="BQ77" s="135">
        <v>0</v>
      </c>
      <c r="BR77" s="135">
        <v>0</v>
      </c>
      <c r="BS77" s="135">
        <v>0</v>
      </c>
      <c r="BT77" s="135">
        <v>0</v>
      </c>
      <c r="BU77" s="135">
        <v>0</v>
      </c>
      <c r="BV77" s="135">
        <v>0</v>
      </c>
      <c r="BW77" s="135">
        <v>0</v>
      </c>
      <c r="BX77" s="135">
        <v>0</v>
      </c>
      <c r="BY77" s="135">
        <v>0</v>
      </c>
      <c r="BZ77" s="136">
        <v>0</v>
      </c>
    </row>
    <row r="78" spans="1:78" x14ac:dyDescent="0.2">
      <c r="A78" s="133"/>
      <c r="B78" s="52" t="s">
        <v>188</v>
      </c>
      <c r="C78" s="134" t="s">
        <v>126</v>
      </c>
      <c r="D78" s="135">
        <v>379.2080148411697</v>
      </c>
      <c r="E78" s="135">
        <v>702.78840767051497</v>
      </c>
      <c r="F78" s="135">
        <v>801.90914809488231</v>
      </c>
      <c r="G78" s="135">
        <v>769.456082706453</v>
      </c>
      <c r="H78" s="135">
        <v>842.83682224253778</v>
      </c>
      <c r="I78" s="135">
        <v>960.33198563672829</v>
      </c>
      <c r="J78" s="135">
        <v>1021.7932327174789</v>
      </c>
      <c r="K78" s="135">
        <v>1168.1800622483138</v>
      </c>
      <c r="L78" s="135">
        <v>1171.8894914553332</v>
      </c>
      <c r="M78" s="135">
        <v>1178.6145200714905</v>
      </c>
      <c r="N78" s="135">
        <v>1462.9706553107474</v>
      </c>
      <c r="O78" s="135">
        <v>1523.780349161533</v>
      </c>
      <c r="P78" s="135">
        <v>1524.8714730370848</v>
      </c>
      <c r="Q78" s="135">
        <v>1742.322711296948</v>
      </c>
      <c r="R78" s="135">
        <v>1729.0332638091959</v>
      </c>
      <c r="S78" s="135">
        <v>2036.2682015044975</v>
      </c>
      <c r="T78" s="135">
        <v>2070.1532272555623</v>
      </c>
      <c r="U78" s="135">
        <v>2319.3047397115656</v>
      </c>
      <c r="V78" s="135">
        <v>2222.9882129590342</v>
      </c>
      <c r="W78" s="135">
        <v>2271.8927567937931</v>
      </c>
      <c r="X78" s="135">
        <v>2262.5234400289351</v>
      </c>
      <c r="Y78" s="135">
        <v>2208.9552711084912</v>
      </c>
      <c r="Z78" s="135">
        <v>0</v>
      </c>
      <c r="AA78" s="135">
        <v>0</v>
      </c>
      <c r="AB78" s="135">
        <v>0</v>
      </c>
      <c r="AC78" s="135">
        <v>0</v>
      </c>
      <c r="AD78" s="135">
        <v>0</v>
      </c>
      <c r="AE78" s="135">
        <v>0</v>
      </c>
      <c r="AF78" s="135">
        <v>0</v>
      </c>
      <c r="AG78" s="135">
        <v>0</v>
      </c>
      <c r="AH78" s="135">
        <v>0</v>
      </c>
      <c r="AI78" s="135">
        <v>0.23716811802493287</v>
      </c>
      <c r="AJ78" s="135">
        <v>0.19904560217451733</v>
      </c>
      <c r="AK78" s="135">
        <v>0.18011633997769735</v>
      </c>
      <c r="AL78" s="135">
        <v>0.16787445899781431</v>
      </c>
      <c r="AM78" s="135">
        <v>0.16026427115999087</v>
      </c>
      <c r="AN78" s="135">
        <v>0.1515624904929343</v>
      </c>
      <c r="AO78" s="135">
        <v>0.1434399338424821</v>
      </c>
      <c r="AP78" s="135">
        <v>0.1377377728689004</v>
      </c>
      <c r="AQ78" s="135">
        <v>0.13048827281392392</v>
      </c>
      <c r="AR78" s="135">
        <v>0.1225284223829658</v>
      </c>
      <c r="AS78" s="135">
        <v>0.11380991249545698</v>
      </c>
      <c r="AT78" s="135">
        <v>1.7536753393492813E-2</v>
      </c>
      <c r="AU78" s="135">
        <v>0</v>
      </c>
      <c r="AV78" s="135">
        <v>4.0438597623767514</v>
      </c>
      <c r="AW78" s="135">
        <v>0</v>
      </c>
      <c r="AX78" s="135">
        <v>0</v>
      </c>
      <c r="AY78" s="135">
        <v>-1.0313052962869941E-4</v>
      </c>
      <c r="AZ78" s="135">
        <v>0</v>
      </c>
      <c r="BA78" s="135">
        <v>0.93718747598375696</v>
      </c>
      <c r="BB78" s="135">
        <v>0.12319599609543071</v>
      </c>
      <c r="BC78" s="135">
        <v>1.3350890380520268</v>
      </c>
      <c r="BD78" s="135">
        <v>0.33346859613015634</v>
      </c>
      <c r="BE78" s="135">
        <v>0.24435640586373755</v>
      </c>
      <c r="BF78" s="135">
        <v>0.26705247897584178</v>
      </c>
      <c r="BG78" s="135">
        <v>0.20027838811967916</v>
      </c>
      <c r="BH78" s="135">
        <v>0</v>
      </c>
      <c r="BI78" s="135">
        <v>0</v>
      </c>
      <c r="BJ78" s="135">
        <v>-0.18035304608716871</v>
      </c>
      <c r="BK78" s="135">
        <v>0</v>
      </c>
      <c r="BL78" s="135">
        <v>0</v>
      </c>
      <c r="BM78" s="135">
        <v>0</v>
      </c>
      <c r="BN78" s="135">
        <v>0</v>
      </c>
      <c r="BO78" s="135">
        <v>0</v>
      </c>
      <c r="BP78" s="135">
        <v>0</v>
      </c>
      <c r="BQ78" s="135">
        <v>0</v>
      </c>
      <c r="BR78" s="135">
        <v>0</v>
      </c>
      <c r="BS78" s="135">
        <v>0</v>
      </c>
      <c r="BT78" s="135">
        <v>0</v>
      </c>
      <c r="BU78" s="135">
        <v>0</v>
      </c>
      <c r="BV78" s="135">
        <v>0</v>
      </c>
      <c r="BW78" s="135">
        <v>0</v>
      </c>
      <c r="BX78" s="135">
        <v>0</v>
      </c>
      <c r="BY78" s="135">
        <v>0</v>
      </c>
      <c r="BZ78" s="136">
        <v>0</v>
      </c>
    </row>
    <row r="79" spans="1:78" s="89" customFormat="1" ht="25.5" customHeight="1" x14ac:dyDescent="0.25">
      <c r="A79" s="147"/>
      <c r="B79" s="58" t="s">
        <v>189</v>
      </c>
      <c r="C79" s="148"/>
      <c r="D79" s="48">
        <v>14770.308875590355</v>
      </c>
      <c r="E79" s="48">
        <v>18266.387395888429</v>
      </c>
      <c r="F79" s="48">
        <v>18199.462264383852</v>
      </c>
      <c r="G79" s="48">
        <v>17836.380891906625</v>
      </c>
      <c r="H79" s="48">
        <v>19739.187450224024</v>
      </c>
      <c r="I79" s="48">
        <v>20371.509939467953</v>
      </c>
      <c r="J79" s="48">
        <v>20514.08805972508</v>
      </c>
      <c r="K79" s="48">
        <v>22148.4119246798</v>
      </c>
      <c r="L79" s="48">
        <v>21686.588928667748</v>
      </c>
      <c r="M79" s="48">
        <v>22201.464552816193</v>
      </c>
      <c r="N79" s="48">
        <v>26518.918780069464</v>
      </c>
      <c r="O79" s="48">
        <v>27694.656574801269</v>
      </c>
      <c r="P79" s="48">
        <v>27921.823099169174</v>
      </c>
      <c r="Q79" s="48">
        <v>30200.90851467957</v>
      </c>
      <c r="R79" s="48">
        <v>31032.093190590786</v>
      </c>
      <c r="S79" s="48">
        <v>35093.606761753901</v>
      </c>
      <c r="T79" s="48">
        <v>34776.092869847082</v>
      </c>
      <c r="U79" s="48">
        <v>39088.195410059066</v>
      </c>
      <c r="V79" s="48">
        <v>39371.092610914689</v>
      </c>
      <c r="W79" s="48">
        <v>43498.092205572852</v>
      </c>
      <c r="X79" s="48">
        <v>47063.454796457627</v>
      </c>
      <c r="Y79" s="48">
        <v>47155.425897590387</v>
      </c>
      <c r="Z79" s="48">
        <v>46002.030038339843</v>
      </c>
      <c r="AA79" s="48">
        <v>49755.710952139802</v>
      </c>
      <c r="AB79" s="48">
        <v>53080.786408920045</v>
      </c>
      <c r="AC79" s="48">
        <v>54822.165285920113</v>
      </c>
      <c r="AD79" s="48">
        <v>57201.748358081619</v>
      </c>
      <c r="AE79" s="48">
        <v>62174.624322495409</v>
      </c>
      <c r="AF79" s="48">
        <v>64963.540582125061</v>
      </c>
      <c r="AG79" s="48">
        <v>68672.034041938183</v>
      </c>
      <c r="AH79" s="48">
        <v>73339.002594583726</v>
      </c>
      <c r="AI79" s="48">
        <v>74221.999704020767</v>
      </c>
      <c r="AJ79" s="48">
        <v>75166.453280105736</v>
      </c>
      <c r="AK79" s="48">
        <v>83148.63701279425</v>
      </c>
      <c r="AL79" s="48">
        <v>88492.391027506863</v>
      </c>
      <c r="AM79" s="48">
        <v>94374.447408017775</v>
      </c>
      <c r="AN79" s="48">
        <v>96623.765293244331</v>
      </c>
      <c r="AO79" s="48">
        <v>99853.462718813724</v>
      </c>
      <c r="AP79" s="48">
        <v>103114.30292344911</v>
      </c>
      <c r="AQ79" s="48">
        <v>101564.99039475365</v>
      </c>
      <c r="AR79" s="48">
        <v>96629.488678351263</v>
      </c>
      <c r="AS79" s="48">
        <v>95437.672178453344</v>
      </c>
      <c r="AT79" s="48">
        <v>99045.478257444061</v>
      </c>
      <c r="AU79" s="48">
        <v>109978.69872882939</v>
      </c>
      <c r="AV79" s="48">
        <v>121780.9451626829</v>
      </c>
      <c r="AW79" s="48">
        <v>130344.86525648349</v>
      </c>
      <c r="AX79" s="48">
        <v>132615.7048292626</v>
      </c>
      <c r="AY79" s="48">
        <v>134541.06822569441</v>
      </c>
      <c r="AZ79" s="48">
        <v>134982.96048552505</v>
      </c>
      <c r="BA79" s="48">
        <v>135632.22892061717</v>
      </c>
      <c r="BB79" s="48">
        <v>136898.42424197178</v>
      </c>
      <c r="BC79" s="48">
        <v>141265.54896855561</v>
      </c>
      <c r="BD79" s="48">
        <v>141646.21631154098</v>
      </c>
      <c r="BE79" s="48">
        <v>147287.48054921217</v>
      </c>
      <c r="BF79" s="48">
        <v>148769.21609211541</v>
      </c>
      <c r="BG79" s="48">
        <v>139628.94564223304</v>
      </c>
      <c r="BH79" s="48">
        <v>142656.17547868207</v>
      </c>
      <c r="BI79" s="48">
        <v>144921.66193198884</v>
      </c>
      <c r="BJ79" s="48">
        <v>144659.54723027346</v>
      </c>
      <c r="BK79" s="48">
        <v>149476.96192055035</v>
      </c>
      <c r="BL79" s="48">
        <v>156668.59380018897</v>
      </c>
      <c r="BM79" s="48">
        <v>168355.84004059591</v>
      </c>
      <c r="BN79" s="48">
        <v>171319.8364161129</v>
      </c>
      <c r="BO79" s="48">
        <v>175053.33515233887</v>
      </c>
      <c r="BP79" s="48">
        <v>179681.22774336138</v>
      </c>
      <c r="BQ79" s="48">
        <v>174096.51049799289</v>
      </c>
      <c r="BR79" s="48">
        <v>175953.20954228492</v>
      </c>
      <c r="BS79" s="48">
        <v>178427.80302053079</v>
      </c>
      <c r="BT79" s="48">
        <v>176632.6714583346</v>
      </c>
      <c r="BU79" s="48">
        <v>177410.36670180797</v>
      </c>
      <c r="BV79" s="48">
        <v>178594.85029865758</v>
      </c>
      <c r="BW79" s="48">
        <v>179153.0467833787</v>
      </c>
      <c r="BX79" s="48">
        <v>178656.84209892878</v>
      </c>
      <c r="BY79" s="48">
        <v>181877.70337681918</v>
      </c>
      <c r="BZ79" s="49">
        <v>186122.53469733422</v>
      </c>
    </row>
    <row r="80" spans="1:78" ht="26.25" customHeight="1" x14ac:dyDescent="0.2">
      <c r="A80" s="133"/>
      <c r="B80" s="143" t="s">
        <v>190</v>
      </c>
      <c r="C80" s="139"/>
      <c r="D80" s="54">
        <v>7859.9479439806091</v>
      </c>
      <c r="E80" s="54">
        <v>10844.330690533294</v>
      </c>
      <c r="F80" s="54">
        <v>10609.645569032291</v>
      </c>
      <c r="G80" s="54">
        <v>10480.714079608113</v>
      </c>
      <c r="H80" s="54">
        <v>11445.77497274987</v>
      </c>
      <c r="I80" s="54">
        <v>11765.937600645317</v>
      </c>
      <c r="J80" s="54">
        <v>11740.84425057907</v>
      </c>
      <c r="K80" s="54">
        <v>13714.951032633624</v>
      </c>
      <c r="L80" s="54">
        <v>13348.484641350653</v>
      </c>
      <c r="M80" s="54">
        <v>13997.63158515012</v>
      </c>
      <c r="N80" s="54">
        <v>17675.158142613509</v>
      </c>
      <c r="O80" s="54">
        <v>18273.059099635611</v>
      </c>
      <c r="P80" s="54">
        <v>18234.167970071911</v>
      </c>
      <c r="Q80" s="54">
        <v>20511.182989687732</v>
      </c>
      <c r="R80" s="54">
        <v>21063.283086164149</v>
      </c>
      <c r="S80" s="54">
        <v>24386.95681984146</v>
      </c>
      <c r="T80" s="54">
        <v>24255.177153246892</v>
      </c>
      <c r="U80" s="54">
        <v>28132.930859418586</v>
      </c>
      <c r="V80" s="54">
        <v>28091.070229656085</v>
      </c>
      <c r="W80" s="54">
        <v>30830.379950121402</v>
      </c>
      <c r="X80" s="54">
        <v>32179.759615886953</v>
      </c>
      <c r="Y80" s="54">
        <v>31955.4781730465</v>
      </c>
      <c r="Z80" s="54">
        <v>31898.451517854457</v>
      </c>
      <c r="AA80" s="54">
        <v>34708.30789526306</v>
      </c>
      <c r="AB80" s="54">
        <v>36201.8398108736</v>
      </c>
      <c r="AC80" s="54">
        <v>38366.549959113625</v>
      </c>
      <c r="AD80" s="54">
        <v>40763.261629554247</v>
      </c>
      <c r="AE80" s="54">
        <v>43839.674167383113</v>
      </c>
      <c r="AF80" s="54">
        <v>45599.322640087499</v>
      </c>
      <c r="AG80" s="54">
        <v>46659.36927474101</v>
      </c>
      <c r="AH80" s="54">
        <v>48328.984258763041</v>
      </c>
      <c r="AI80" s="54">
        <v>47184.597081060398</v>
      </c>
      <c r="AJ80" s="54">
        <v>48198.892566559371</v>
      </c>
      <c r="AK80" s="54">
        <v>50621.697350731847</v>
      </c>
      <c r="AL80" s="54">
        <v>50949.89830583665</v>
      </c>
      <c r="AM80" s="54">
        <v>52881.867340424986</v>
      </c>
      <c r="AN80" s="54">
        <v>52700.803985901475</v>
      </c>
      <c r="AO80" s="54">
        <v>53665.660581600641</v>
      </c>
      <c r="AP80" s="54">
        <v>55686.458727818215</v>
      </c>
      <c r="AQ80" s="54">
        <v>55254.141273518973</v>
      </c>
      <c r="AR80" s="54">
        <v>53165.503152885707</v>
      </c>
      <c r="AS80" s="54">
        <v>52546.165583719987</v>
      </c>
      <c r="AT80" s="54">
        <v>53501.38328946742</v>
      </c>
      <c r="AU80" s="54">
        <v>58473.796763855746</v>
      </c>
      <c r="AV80" s="54">
        <v>60391.375493446678</v>
      </c>
      <c r="AW80" s="54">
        <v>62516.145936170935</v>
      </c>
      <c r="AX80" s="54">
        <v>62234.241023624549</v>
      </c>
      <c r="AY80" s="54">
        <v>61729.344211757612</v>
      </c>
      <c r="AZ80" s="54">
        <v>61709.262641153487</v>
      </c>
      <c r="BA80" s="54">
        <v>62652.227031326205</v>
      </c>
      <c r="BB80" s="54">
        <v>64489.105793259456</v>
      </c>
      <c r="BC80" s="54">
        <v>66867.577200351763</v>
      </c>
      <c r="BD80" s="54">
        <v>66784.800808822547</v>
      </c>
      <c r="BE80" s="54">
        <v>70525.038021534172</v>
      </c>
      <c r="BF80" s="54">
        <v>72409.699896516671</v>
      </c>
      <c r="BG80" s="54">
        <v>74016.94540349982</v>
      </c>
      <c r="BH80" s="54">
        <v>75003.595910071497</v>
      </c>
      <c r="BI80" s="54">
        <v>76231.835113437002</v>
      </c>
      <c r="BJ80" s="54">
        <v>76603.853025656077</v>
      </c>
      <c r="BK80" s="54">
        <v>79819.08787063029</v>
      </c>
      <c r="BL80" s="54">
        <v>83865.130061156233</v>
      </c>
      <c r="BM80" s="54">
        <v>88515.030615928816</v>
      </c>
      <c r="BN80" s="54">
        <v>89753.623066637039</v>
      </c>
      <c r="BO80" s="54">
        <v>93056.712394843082</v>
      </c>
      <c r="BP80" s="54">
        <v>96437.5615642177</v>
      </c>
      <c r="BQ80" s="54">
        <v>97224.991346781695</v>
      </c>
      <c r="BR80" s="54">
        <v>98826.706526905822</v>
      </c>
      <c r="BS80" s="54">
        <v>101358.56313981813</v>
      </c>
      <c r="BT80" s="54">
        <v>101518.30879348722</v>
      </c>
      <c r="BU80" s="54">
        <v>102001.53535669495</v>
      </c>
      <c r="BV80" s="54">
        <v>103211.22720550346</v>
      </c>
      <c r="BW80" s="54">
        <v>103845.77244686686</v>
      </c>
      <c r="BX80" s="54">
        <v>103954.22316745728</v>
      </c>
      <c r="BY80" s="54">
        <v>106247.60962549875</v>
      </c>
      <c r="BZ80" s="55">
        <v>109515.52909730432</v>
      </c>
    </row>
    <row r="81" spans="1:78" s="52" customFormat="1" x14ac:dyDescent="0.2">
      <c r="A81" s="133"/>
      <c r="B81" s="143" t="s">
        <v>191</v>
      </c>
      <c r="C81" s="139"/>
      <c r="D81" s="54">
        <v>1958.7190849233973</v>
      </c>
      <c r="E81" s="54">
        <v>2297.812532905336</v>
      </c>
      <c r="F81" s="54">
        <v>2519.0082904839242</v>
      </c>
      <c r="G81" s="54">
        <v>2627.8175243332294</v>
      </c>
      <c r="H81" s="54">
        <v>3019.9530851348932</v>
      </c>
      <c r="I81" s="54">
        <v>3000.725659015543</v>
      </c>
      <c r="J81" s="54">
        <v>3065.379698152437</v>
      </c>
      <c r="K81" s="54">
        <v>2681.8781710771145</v>
      </c>
      <c r="L81" s="54">
        <v>2682.0791568590926</v>
      </c>
      <c r="M81" s="54">
        <v>2526.2060322679258</v>
      </c>
      <c r="N81" s="54">
        <v>2715.7680615486834</v>
      </c>
      <c r="O81" s="54">
        <v>3250.5946883190172</v>
      </c>
      <c r="P81" s="54">
        <v>3606.2507168663597</v>
      </c>
      <c r="Q81" s="54">
        <v>3327.1363382020959</v>
      </c>
      <c r="R81" s="54">
        <v>3767.2938506987716</v>
      </c>
      <c r="S81" s="54">
        <v>4035.4120966916844</v>
      </c>
      <c r="T81" s="54">
        <v>3957.7501339569098</v>
      </c>
      <c r="U81" s="54">
        <v>4138.7303011253553</v>
      </c>
      <c r="V81" s="54">
        <v>4768.1254027059313</v>
      </c>
      <c r="W81" s="54">
        <v>6014.2006609153468</v>
      </c>
      <c r="X81" s="54">
        <v>6363.2544487108871</v>
      </c>
      <c r="Y81" s="54">
        <v>6543.456551987204</v>
      </c>
      <c r="Z81" s="54">
        <v>7132.1172928959159</v>
      </c>
      <c r="AA81" s="54">
        <v>8070.6873337422849</v>
      </c>
      <c r="AB81" s="54">
        <v>9161.277487690164</v>
      </c>
      <c r="AC81" s="54">
        <v>9702.6785360128088</v>
      </c>
      <c r="AD81" s="54">
        <v>10013.60273540727</v>
      </c>
      <c r="AE81" s="54">
        <v>10993.912042818825</v>
      </c>
      <c r="AF81" s="54">
        <v>12168.90498763259</v>
      </c>
      <c r="AG81" s="54">
        <v>12891.238727671742</v>
      </c>
      <c r="AH81" s="54">
        <v>12438.013922044944</v>
      </c>
      <c r="AI81" s="54">
        <v>11621.23778322171</v>
      </c>
      <c r="AJ81" s="54">
        <v>12705.744272140022</v>
      </c>
      <c r="AK81" s="54">
        <v>17583.1072055728</v>
      </c>
      <c r="AL81" s="54">
        <v>22151.034864761601</v>
      </c>
      <c r="AM81" s="54">
        <v>25238.951636512564</v>
      </c>
      <c r="AN81" s="54">
        <v>27238.30558308851</v>
      </c>
      <c r="AO81" s="54">
        <v>29242.621179354021</v>
      </c>
      <c r="AP81" s="54">
        <v>30247.214922010531</v>
      </c>
      <c r="AQ81" s="54">
        <v>29146.056348127266</v>
      </c>
      <c r="AR81" s="54">
        <v>27062.430970160029</v>
      </c>
      <c r="AS81" s="54">
        <v>26935.529474570925</v>
      </c>
      <c r="AT81" s="54">
        <v>29457.952501308919</v>
      </c>
      <c r="AU81" s="54">
        <v>33664.668343905185</v>
      </c>
      <c r="AV81" s="54">
        <v>41306.718355978112</v>
      </c>
      <c r="AW81" s="54">
        <v>45584.020365320168</v>
      </c>
      <c r="AX81" s="54">
        <v>47411.367277300116</v>
      </c>
      <c r="AY81" s="54">
        <v>48360.164674236381</v>
      </c>
      <c r="AZ81" s="54">
        <v>47479.894704883969</v>
      </c>
      <c r="BA81" s="54">
        <v>45973.00115076825</v>
      </c>
      <c r="BB81" s="54">
        <v>44712.932202089527</v>
      </c>
      <c r="BC81" s="54">
        <v>43823.01641349592</v>
      </c>
      <c r="BD81" s="54">
        <v>41452.09025153493</v>
      </c>
      <c r="BE81" s="54">
        <v>42675.435835420518</v>
      </c>
      <c r="BF81" s="54">
        <v>43557.35694141587</v>
      </c>
      <c r="BG81" s="54">
        <v>44021.397265538828</v>
      </c>
      <c r="BH81" s="54">
        <v>44980.161396480304</v>
      </c>
      <c r="BI81" s="54">
        <v>44697.765674427137</v>
      </c>
      <c r="BJ81" s="54">
        <v>45106.477196381173</v>
      </c>
      <c r="BK81" s="54">
        <v>45818.058412697676</v>
      </c>
      <c r="BL81" s="54">
        <v>47277.192350155528</v>
      </c>
      <c r="BM81" s="54">
        <v>53116.901993461732</v>
      </c>
      <c r="BN81" s="54">
        <v>54475.115037468451</v>
      </c>
      <c r="BO81" s="54">
        <v>54995.863009663881</v>
      </c>
      <c r="BP81" s="54">
        <v>55458.042330380282</v>
      </c>
      <c r="BQ81" s="54">
        <v>48973.923207720014</v>
      </c>
      <c r="BR81" s="54">
        <v>47928.901843842643</v>
      </c>
      <c r="BS81" s="54">
        <v>47158.846119508431</v>
      </c>
      <c r="BT81" s="54">
        <v>45634.284503656781</v>
      </c>
      <c r="BU81" s="54">
        <v>45223.793727137723</v>
      </c>
      <c r="BV81" s="54">
        <v>44018.14880811442</v>
      </c>
      <c r="BW81" s="54">
        <v>42985.121006163237</v>
      </c>
      <c r="BX81" s="54">
        <v>41847.051989263957</v>
      </c>
      <c r="BY81" s="54">
        <v>42103.474897900051</v>
      </c>
      <c r="BZ81" s="55">
        <v>42280.576144704719</v>
      </c>
    </row>
    <row r="82" spans="1:78" x14ac:dyDescent="0.2">
      <c r="A82" s="133"/>
      <c r="B82" s="143" t="s">
        <v>192</v>
      </c>
      <c r="C82" s="139"/>
      <c r="D82" s="54">
        <v>4951.6418466863488</v>
      </c>
      <c r="E82" s="54">
        <v>5124.2441724497985</v>
      </c>
      <c r="F82" s="54">
        <v>5070.8084048676392</v>
      </c>
      <c r="G82" s="54">
        <v>4727.8492879652813</v>
      </c>
      <c r="H82" s="54">
        <v>5273.4593923392613</v>
      </c>
      <c r="I82" s="54">
        <v>5604.8466798070867</v>
      </c>
      <c r="J82" s="54">
        <v>5707.8641109935725</v>
      </c>
      <c r="K82" s="54">
        <v>5751.5827209690615</v>
      </c>
      <c r="L82" s="54">
        <v>5656.0251304580042</v>
      </c>
      <c r="M82" s="54">
        <v>5677.6269353981479</v>
      </c>
      <c r="N82" s="54">
        <v>6127.9925759072712</v>
      </c>
      <c r="O82" s="54">
        <v>6171.0027868466395</v>
      </c>
      <c r="P82" s="54">
        <v>6081.4044122309033</v>
      </c>
      <c r="Q82" s="54">
        <v>6362.5891867897471</v>
      </c>
      <c r="R82" s="54">
        <v>6201.5162537278584</v>
      </c>
      <c r="S82" s="54">
        <v>6671.2378452207522</v>
      </c>
      <c r="T82" s="54">
        <v>6563.165582643277</v>
      </c>
      <c r="U82" s="54">
        <v>6816.5342495151235</v>
      </c>
      <c r="V82" s="54">
        <v>6511.8969785526724</v>
      </c>
      <c r="W82" s="54">
        <v>6653.5115945361131</v>
      </c>
      <c r="X82" s="54">
        <v>8520.440731859786</v>
      </c>
      <c r="Y82" s="54">
        <v>8656.4911725566853</v>
      </c>
      <c r="Z82" s="54">
        <v>6971.4612275894624</v>
      </c>
      <c r="AA82" s="54">
        <v>6976.7157231344527</v>
      </c>
      <c r="AB82" s="54">
        <v>7717.6691103562816</v>
      </c>
      <c r="AC82" s="54">
        <v>6752.936790793683</v>
      </c>
      <c r="AD82" s="54">
        <v>6424.8839931201092</v>
      </c>
      <c r="AE82" s="54">
        <v>7341.038112293475</v>
      </c>
      <c r="AF82" s="54">
        <v>7195.3129544049743</v>
      </c>
      <c r="AG82" s="54">
        <v>9121.4260395254369</v>
      </c>
      <c r="AH82" s="54">
        <v>12572.00441377574</v>
      </c>
      <c r="AI82" s="54">
        <v>15416.164839738662</v>
      </c>
      <c r="AJ82" s="54">
        <v>14261.816441406343</v>
      </c>
      <c r="AK82" s="54">
        <v>14943.832456489605</v>
      </c>
      <c r="AL82" s="54">
        <v>15391.457856908608</v>
      </c>
      <c r="AM82" s="54">
        <v>16253.628431080235</v>
      </c>
      <c r="AN82" s="54">
        <v>16684.655724254346</v>
      </c>
      <c r="AO82" s="54">
        <v>16945.180957859066</v>
      </c>
      <c r="AP82" s="54">
        <v>17180.62927362038</v>
      </c>
      <c r="AQ82" s="54">
        <v>17164.792773107431</v>
      </c>
      <c r="AR82" s="54">
        <v>16401.554555305527</v>
      </c>
      <c r="AS82" s="54">
        <v>15955.97712016245</v>
      </c>
      <c r="AT82" s="54">
        <v>16086.142466667725</v>
      </c>
      <c r="AU82" s="54">
        <v>17840.233621068463</v>
      </c>
      <c r="AV82" s="54">
        <v>20082.851313258128</v>
      </c>
      <c r="AW82" s="54">
        <v>22244.698954992386</v>
      </c>
      <c r="AX82" s="54">
        <v>22970.096528337945</v>
      </c>
      <c r="AY82" s="54">
        <v>24451.559339700405</v>
      </c>
      <c r="AZ82" s="54">
        <v>25793.803139487616</v>
      </c>
      <c r="BA82" s="54">
        <v>27007.000738522696</v>
      </c>
      <c r="BB82" s="54">
        <v>27696.386246622846</v>
      </c>
      <c r="BC82" s="54">
        <v>30574.955354707887</v>
      </c>
      <c r="BD82" s="54">
        <v>33409.325251183545</v>
      </c>
      <c r="BE82" s="54">
        <v>34087.006692257455</v>
      </c>
      <c r="BF82" s="54">
        <v>32802.15925418285</v>
      </c>
      <c r="BG82" s="54">
        <v>21590.602973194393</v>
      </c>
      <c r="BH82" s="54">
        <v>22672.418172130263</v>
      </c>
      <c r="BI82" s="54">
        <v>23992.061144124695</v>
      </c>
      <c r="BJ82" s="54">
        <v>22949.21700823621</v>
      </c>
      <c r="BK82" s="54">
        <v>23839.815637222429</v>
      </c>
      <c r="BL82" s="54">
        <v>25526.271388877201</v>
      </c>
      <c r="BM82" s="54">
        <v>26723.907431205334</v>
      </c>
      <c r="BN82" s="54">
        <v>27091.098312007442</v>
      </c>
      <c r="BO82" s="54">
        <v>27000.759747831806</v>
      </c>
      <c r="BP82" s="54">
        <v>27785.623848763367</v>
      </c>
      <c r="BQ82" s="54">
        <v>27897.595943491197</v>
      </c>
      <c r="BR82" s="54">
        <v>29197.601171536451</v>
      </c>
      <c r="BS82" s="54">
        <v>29910.393761204232</v>
      </c>
      <c r="BT82" s="54">
        <v>29480.078161190559</v>
      </c>
      <c r="BU82" s="54">
        <v>30185.037617975311</v>
      </c>
      <c r="BV82" s="54">
        <v>31365.474285039701</v>
      </c>
      <c r="BW82" s="54">
        <v>32322.153330348607</v>
      </c>
      <c r="BX82" s="54">
        <v>32855.566942207552</v>
      </c>
      <c r="BY82" s="54">
        <v>33526.618853420376</v>
      </c>
      <c r="BZ82" s="55">
        <v>34326.429455325211</v>
      </c>
    </row>
    <row r="83" spans="1:78" ht="15.75" thickBot="1" x14ac:dyDescent="0.25">
      <c r="A83" s="133"/>
      <c r="B83" s="52"/>
      <c r="C83" s="139"/>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104"/>
      <c r="BM83" s="54"/>
      <c r="BN83" s="54"/>
      <c r="BO83" s="54"/>
      <c r="BP83" s="54"/>
      <c r="BQ83" s="54"/>
      <c r="BR83" s="54"/>
      <c r="BS83" s="54"/>
      <c r="BT83" s="54"/>
      <c r="BU83" s="54"/>
      <c r="BV83" s="54"/>
      <c r="BW83" s="54"/>
      <c r="BX83" s="54"/>
      <c r="BY83" s="54"/>
      <c r="BZ83" s="55"/>
    </row>
    <row r="84" spans="1:78" s="89" customFormat="1" ht="26.25" customHeight="1" x14ac:dyDescent="0.25">
      <c r="A84" s="147"/>
      <c r="B84" s="178" t="s">
        <v>193</v>
      </c>
      <c r="C84" s="179"/>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1">
        <v>103376.68307513466</v>
      </c>
      <c r="AV84" s="181">
        <v>114495.1558780958</v>
      </c>
      <c r="AW84" s="181">
        <v>122532.20385908481</v>
      </c>
      <c r="AX84" s="181">
        <v>124527.97567033138</v>
      </c>
      <c r="AY84" s="181">
        <v>126328.05583323805</v>
      </c>
      <c r="AZ84" s="181">
        <v>126863.11605914653</v>
      </c>
      <c r="BA84" s="181">
        <v>127749.08591134963</v>
      </c>
      <c r="BB84" s="181">
        <v>129270.21331333867</v>
      </c>
      <c r="BC84" s="181">
        <v>133688.44467724924</v>
      </c>
      <c r="BD84" s="181">
        <v>134282.586264604</v>
      </c>
      <c r="BE84" s="181">
        <v>139993.7973910007</v>
      </c>
      <c r="BF84" s="181">
        <v>141630.41825686477</v>
      </c>
      <c r="BG84" s="181">
        <v>132920.57542170116</v>
      </c>
      <c r="BH84" s="181">
        <v>142036.13560720868</v>
      </c>
      <c r="BI84" s="181">
        <v>144228.34948148069</v>
      </c>
      <c r="BJ84" s="181">
        <v>144036.50379570879</v>
      </c>
      <c r="BK84" s="181">
        <v>148908.66834019482</v>
      </c>
      <c r="BL84" s="182">
        <v>155679.30812988587</v>
      </c>
      <c r="BM84" s="181">
        <v>167307.4099443247</v>
      </c>
      <c r="BN84" s="181">
        <v>170234.9866526204</v>
      </c>
      <c r="BO84" s="181">
        <v>173978.62551448576</v>
      </c>
      <c r="BP84" s="181">
        <v>178591.27396090177</v>
      </c>
      <c r="BQ84" s="181">
        <v>173048.85670390987</v>
      </c>
      <c r="BR84" s="181">
        <v>174653.11904667175</v>
      </c>
      <c r="BS84" s="181">
        <v>177402.50026431176</v>
      </c>
      <c r="BT84" s="181">
        <v>175726.69260337148</v>
      </c>
      <c r="BU84" s="181">
        <v>176504.35709403225</v>
      </c>
      <c r="BV84" s="181">
        <v>177704.85935145235</v>
      </c>
      <c r="BW84" s="181">
        <v>178285.03966581903</v>
      </c>
      <c r="BX84" s="181">
        <v>177811.48493387495</v>
      </c>
      <c r="BY84" s="181">
        <v>181025.77352010427</v>
      </c>
      <c r="BZ84" s="183">
        <v>185267.03381267822</v>
      </c>
    </row>
    <row r="85" spans="1:78" s="89" customFormat="1" ht="15" customHeight="1" x14ac:dyDescent="0.25">
      <c r="A85" s="147"/>
      <c r="B85" s="62" t="s">
        <v>194</v>
      </c>
      <c r="C85" s="153"/>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2"/>
      <c r="AV85" s="182"/>
      <c r="AW85" s="182"/>
      <c r="AX85" s="182"/>
      <c r="AY85" s="182"/>
      <c r="AZ85" s="182"/>
      <c r="BA85" s="182"/>
      <c r="BB85" s="182"/>
      <c r="BC85" s="182"/>
      <c r="BD85" s="182"/>
      <c r="BE85" s="182"/>
      <c r="BF85" s="182"/>
      <c r="BG85" s="182"/>
      <c r="BH85" s="182"/>
      <c r="BI85" s="182"/>
      <c r="BJ85" s="182"/>
      <c r="BK85" s="182"/>
      <c r="BL85" s="182">
        <f>SUM(BL86:BL87)</f>
        <v>149932.60676626407</v>
      </c>
      <c r="BM85" s="182">
        <f t="shared" ref="BM85:BW85" si="12">SUM(BM86:BM87)</f>
        <v>161032.30997715151</v>
      </c>
      <c r="BN85" s="182">
        <f t="shared" si="12"/>
        <v>163782.41517940076</v>
      </c>
      <c r="BO85" s="182">
        <f t="shared" si="12"/>
        <v>167776.18009053398</v>
      </c>
      <c r="BP85" s="182">
        <f t="shared" si="12"/>
        <v>172544.64739258477</v>
      </c>
      <c r="BQ85" s="182">
        <f t="shared" si="12"/>
        <v>172396.33142748004</v>
      </c>
      <c r="BR85" s="182">
        <f t="shared" si="12"/>
        <v>174013.30408764689</v>
      </c>
      <c r="BS85" s="182">
        <f t="shared" si="12"/>
        <v>176756.77812124963</v>
      </c>
      <c r="BT85" s="182">
        <f t="shared" si="12"/>
        <v>175089.32245581239</v>
      </c>
      <c r="BU85" s="182">
        <f t="shared" si="12"/>
        <v>175863.35709403225</v>
      </c>
      <c r="BV85" s="182">
        <f t="shared" si="12"/>
        <v>177243.6733335788</v>
      </c>
      <c r="BW85" s="182">
        <f t="shared" si="12"/>
        <v>178045.00875641452</v>
      </c>
      <c r="BX85" s="182">
        <f>SUM(BX86:BX87)</f>
        <v>177811.48493387495</v>
      </c>
      <c r="BY85" s="182">
        <f>SUM(BY86:BY87)</f>
        <v>181025.77352010427</v>
      </c>
      <c r="BZ85" s="185">
        <f>SUM(BZ86:BZ87)</f>
        <v>185267.03381267822</v>
      </c>
    </row>
    <row r="86" spans="1:78" ht="15.75" x14ac:dyDescent="0.25">
      <c r="A86" s="133"/>
      <c r="B86" s="62" t="s">
        <v>195</v>
      </c>
      <c r="C86" s="148"/>
      <c r="D86" s="102"/>
      <c r="E86" s="102"/>
      <c r="F86" s="102"/>
      <c r="G86" s="102"/>
      <c r="H86" s="102"/>
      <c r="I86" s="102"/>
      <c r="J86" s="102"/>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35">
        <v>0</v>
      </c>
      <c r="AV86" s="135">
        <v>0</v>
      </c>
      <c r="AW86" s="135">
        <v>0</v>
      </c>
      <c r="AX86" s="135">
        <v>0</v>
      </c>
      <c r="AY86" s="135">
        <v>0</v>
      </c>
      <c r="AZ86" s="135">
        <v>0</v>
      </c>
      <c r="BA86" s="135">
        <v>0</v>
      </c>
      <c r="BB86" s="135">
        <v>0</v>
      </c>
      <c r="BC86" s="135">
        <v>0</v>
      </c>
      <c r="BD86" s="135">
        <v>0</v>
      </c>
      <c r="BE86" s="135">
        <v>0</v>
      </c>
      <c r="BF86" s="135">
        <v>0</v>
      </c>
      <c r="BG86" s="135">
        <v>0</v>
      </c>
      <c r="BH86" s="135">
        <v>0</v>
      </c>
      <c r="BI86" s="135">
        <v>0</v>
      </c>
      <c r="BJ86" s="135">
        <v>0</v>
      </c>
      <c r="BK86" s="135">
        <v>0</v>
      </c>
      <c r="BL86" s="135">
        <v>73691.891667862248</v>
      </c>
      <c r="BM86" s="135">
        <v>76560.855124164329</v>
      </c>
      <c r="BN86" s="135">
        <v>77412.827781727901</v>
      </c>
      <c r="BO86" s="135">
        <v>77010.530259146806</v>
      </c>
      <c r="BP86" s="135">
        <v>77010.48524687934</v>
      </c>
      <c r="BQ86" s="135">
        <v>76261.97583455265</v>
      </c>
      <c r="BR86" s="135">
        <v>77835.875545063536</v>
      </c>
      <c r="BS86" s="135">
        <v>79125.945889496186</v>
      </c>
      <c r="BT86" s="135">
        <v>77453.914563256432</v>
      </c>
      <c r="BU86" s="135">
        <v>77848.922627235268</v>
      </c>
      <c r="BV86" s="135">
        <v>77608.00690080483</v>
      </c>
      <c r="BW86" s="135">
        <v>77534.975644238642</v>
      </c>
      <c r="BX86" s="135">
        <v>77200.533892122068</v>
      </c>
      <c r="BY86" s="135">
        <v>77960.326330866781</v>
      </c>
      <c r="BZ86" s="136">
        <v>78824.497695832761</v>
      </c>
    </row>
    <row r="87" spans="1:78" ht="15.75" x14ac:dyDescent="0.25">
      <c r="A87" s="133"/>
      <c r="B87" s="62" t="s">
        <v>196</v>
      </c>
      <c r="C87" s="148"/>
      <c r="D87" s="102"/>
      <c r="E87" s="102"/>
      <c r="F87" s="102"/>
      <c r="G87" s="102"/>
      <c r="H87" s="102"/>
      <c r="I87" s="102"/>
      <c r="J87" s="102"/>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35">
        <v>0</v>
      </c>
      <c r="AV87" s="135">
        <v>0</v>
      </c>
      <c r="AW87" s="135">
        <v>0</v>
      </c>
      <c r="AX87" s="135">
        <v>0</v>
      </c>
      <c r="AY87" s="135">
        <v>0</v>
      </c>
      <c r="AZ87" s="135">
        <v>0</v>
      </c>
      <c r="BA87" s="135">
        <v>0</v>
      </c>
      <c r="BB87" s="135">
        <v>0</v>
      </c>
      <c r="BC87" s="135">
        <v>0</v>
      </c>
      <c r="BD87" s="135">
        <v>0</v>
      </c>
      <c r="BE87" s="135">
        <v>0</v>
      </c>
      <c r="BF87" s="135">
        <v>0</v>
      </c>
      <c r="BG87" s="135">
        <v>0</v>
      </c>
      <c r="BH87" s="135">
        <v>0</v>
      </c>
      <c r="BI87" s="135">
        <v>0</v>
      </c>
      <c r="BJ87" s="135">
        <v>0</v>
      </c>
      <c r="BK87" s="135">
        <v>0</v>
      </c>
      <c r="BL87" s="135">
        <v>76240.715098401823</v>
      </c>
      <c r="BM87" s="135">
        <v>84471.454852987183</v>
      </c>
      <c r="BN87" s="135">
        <v>86369.587397672847</v>
      </c>
      <c r="BO87" s="135">
        <v>90765.649831387185</v>
      </c>
      <c r="BP87" s="135">
        <v>95534.162145705443</v>
      </c>
      <c r="BQ87" s="135">
        <v>96134.355592927386</v>
      </c>
      <c r="BR87" s="135">
        <v>96177.428542583351</v>
      </c>
      <c r="BS87" s="135">
        <v>97630.832231753462</v>
      </c>
      <c r="BT87" s="135">
        <v>97635.407892555959</v>
      </c>
      <c r="BU87" s="135">
        <v>98014.434466796985</v>
      </c>
      <c r="BV87" s="135">
        <v>99635.666432773971</v>
      </c>
      <c r="BW87" s="135">
        <v>100510.03311217589</v>
      </c>
      <c r="BX87" s="135">
        <v>100610.95104175288</v>
      </c>
      <c r="BY87" s="135">
        <v>103065.44718923749</v>
      </c>
      <c r="BZ87" s="136">
        <v>106442.53611684545</v>
      </c>
    </row>
    <row r="88" spans="1:78" ht="15.75" x14ac:dyDescent="0.25">
      <c r="A88" s="133"/>
      <c r="B88" s="62" t="s">
        <v>197</v>
      </c>
      <c r="C88" s="148"/>
      <c r="D88" s="102"/>
      <c r="E88" s="102"/>
      <c r="F88" s="102"/>
      <c r="G88" s="102"/>
      <c r="H88" s="102"/>
      <c r="I88" s="102"/>
      <c r="J88" s="102"/>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35"/>
      <c r="AV88" s="135"/>
      <c r="AW88" s="135"/>
      <c r="AX88" s="135"/>
      <c r="AY88" s="135"/>
      <c r="AZ88" s="135"/>
      <c r="BA88" s="135"/>
      <c r="BB88" s="135"/>
      <c r="BC88" s="135"/>
      <c r="BD88" s="135"/>
      <c r="BE88" s="135"/>
      <c r="BF88" s="135"/>
      <c r="BG88" s="135"/>
      <c r="BH88" s="135"/>
      <c r="BI88" s="135"/>
      <c r="BJ88" s="135"/>
      <c r="BK88" s="135"/>
      <c r="BL88" s="135">
        <v>5746.7013636218117</v>
      </c>
      <c r="BM88" s="135">
        <v>6275.0999671731752</v>
      </c>
      <c r="BN88" s="135">
        <v>6452.5714732196602</v>
      </c>
      <c r="BO88" s="135">
        <v>6202.4454239517545</v>
      </c>
      <c r="BP88" s="135">
        <v>6046.6265683169722</v>
      </c>
      <c r="BQ88" s="135">
        <v>652.52527642985149</v>
      </c>
      <c r="BR88" s="135">
        <v>639.81495902485437</v>
      </c>
      <c r="BS88" s="135">
        <v>645.72214306210208</v>
      </c>
      <c r="BT88" s="135">
        <v>637.37014755907433</v>
      </c>
      <c r="BU88" s="135">
        <v>641</v>
      </c>
      <c r="BV88" s="135">
        <v>461.18601787356152</v>
      </c>
      <c r="BW88" s="135">
        <v>240.03090940451435</v>
      </c>
      <c r="BX88" s="135">
        <v>0</v>
      </c>
      <c r="BY88" s="135">
        <v>0</v>
      </c>
      <c r="BZ88" s="136">
        <v>0</v>
      </c>
    </row>
    <row r="89" spans="1:78" ht="25.5" customHeight="1" x14ac:dyDescent="0.25">
      <c r="A89" s="133"/>
      <c r="B89" s="52" t="s">
        <v>198</v>
      </c>
      <c r="C89" s="148"/>
      <c r="D89" s="102"/>
      <c r="E89" s="102"/>
      <c r="F89" s="102"/>
      <c r="G89" s="102"/>
      <c r="H89" s="102"/>
      <c r="I89" s="102"/>
      <c r="J89" s="102"/>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35">
        <v>0</v>
      </c>
      <c r="AV89" s="135">
        <v>0</v>
      </c>
      <c r="AW89" s="135">
        <v>0</v>
      </c>
      <c r="AX89" s="135">
        <v>5.4022870909615817</v>
      </c>
      <c r="AY89" s="135">
        <v>6.2615314843676053</v>
      </c>
      <c r="AZ89" s="135">
        <v>7.989084557522081</v>
      </c>
      <c r="BA89" s="135">
        <v>7.2169693650197546</v>
      </c>
      <c r="BB89" s="135">
        <v>11.885154710155634</v>
      </c>
      <c r="BC89" s="135">
        <v>15.065212593415898</v>
      </c>
      <c r="BD89" s="135">
        <v>16.589282277201406</v>
      </c>
      <c r="BE89" s="135">
        <v>19.875227874390333</v>
      </c>
      <c r="BF89" s="135">
        <v>26.583449038422991</v>
      </c>
      <c r="BG89" s="135">
        <v>25.52677786032347</v>
      </c>
      <c r="BH89" s="135">
        <v>26.508211508109149</v>
      </c>
      <c r="BI89" s="135">
        <v>61.994329308259054</v>
      </c>
      <c r="BJ89" s="135">
        <v>48.137376635889666</v>
      </c>
      <c r="BK89" s="135">
        <v>48.471445089724298</v>
      </c>
      <c r="BL89" s="135">
        <v>462.25994984905736</v>
      </c>
      <c r="BM89" s="135">
        <v>474.91310860028699</v>
      </c>
      <c r="BN89" s="135">
        <v>494.9543664177184</v>
      </c>
      <c r="BO89" s="135">
        <v>492.60718427761373</v>
      </c>
      <c r="BP89" s="135">
        <v>503.11696657662247</v>
      </c>
      <c r="BQ89" s="135">
        <v>530.36292227961007</v>
      </c>
      <c r="BR89" s="135">
        <v>666.75753224051368</v>
      </c>
      <c r="BS89" s="135">
        <v>328.69744225810518</v>
      </c>
      <c r="BT89" s="135">
        <v>309.7158536883353</v>
      </c>
      <c r="BU89" s="135">
        <v>327.13270257872728</v>
      </c>
      <c r="BV89" s="135">
        <v>320.23450381211882</v>
      </c>
      <c r="BW89" s="135">
        <v>303.14564629943931</v>
      </c>
      <c r="BX89" s="135">
        <v>275.21342006426283</v>
      </c>
      <c r="BY89" s="135">
        <v>274.92533073396567</v>
      </c>
      <c r="BZ89" s="136">
        <v>270.97319682778038</v>
      </c>
    </row>
    <row r="90" spans="1:78" ht="26.25" customHeight="1" x14ac:dyDescent="0.2">
      <c r="A90" s="133"/>
      <c r="B90" s="52" t="s">
        <v>199</v>
      </c>
      <c r="C90" s="139"/>
      <c r="D90" s="135">
        <v>0</v>
      </c>
      <c r="E90" s="135">
        <v>0</v>
      </c>
      <c r="F90" s="135">
        <v>0</v>
      </c>
      <c r="G90" s="135">
        <v>0</v>
      </c>
      <c r="H90" s="135">
        <v>0</v>
      </c>
      <c r="I90" s="135">
        <v>0</v>
      </c>
      <c r="J90" s="135">
        <v>0</v>
      </c>
      <c r="K90" s="135">
        <v>0</v>
      </c>
      <c r="L90" s="135">
        <v>0</v>
      </c>
      <c r="M90" s="135">
        <v>0</v>
      </c>
      <c r="N90" s="135">
        <v>0</v>
      </c>
      <c r="O90" s="135">
        <v>0</v>
      </c>
      <c r="P90" s="135">
        <v>0</v>
      </c>
      <c r="Q90" s="135">
        <v>0</v>
      </c>
      <c r="R90" s="135">
        <v>0</v>
      </c>
      <c r="S90" s="135">
        <v>0</v>
      </c>
      <c r="T90" s="135">
        <v>0</v>
      </c>
      <c r="U90" s="135">
        <v>0</v>
      </c>
      <c r="V90" s="135">
        <v>0</v>
      </c>
      <c r="W90" s="135">
        <v>0</v>
      </c>
      <c r="X90" s="135">
        <v>0</v>
      </c>
      <c r="Y90" s="135">
        <v>0</v>
      </c>
      <c r="Z90" s="135">
        <v>0</v>
      </c>
      <c r="AA90" s="135">
        <v>0</v>
      </c>
      <c r="AB90" s="135">
        <v>0</v>
      </c>
      <c r="AC90" s="135">
        <v>0</v>
      </c>
      <c r="AD90" s="135">
        <v>0</v>
      </c>
      <c r="AE90" s="135">
        <v>0</v>
      </c>
      <c r="AF90" s="135">
        <v>0</v>
      </c>
      <c r="AG90" s="135">
        <v>0</v>
      </c>
      <c r="AH90" s="135">
        <v>0</v>
      </c>
      <c r="AI90" s="135">
        <v>0</v>
      </c>
      <c r="AJ90" s="135">
        <v>0</v>
      </c>
      <c r="AK90" s="135">
        <v>0</v>
      </c>
      <c r="AL90" s="135">
        <v>0</v>
      </c>
      <c r="AM90" s="135">
        <v>0</v>
      </c>
      <c r="AN90" s="135">
        <v>0</v>
      </c>
      <c r="AO90" s="135">
        <v>0</v>
      </c>
      <c r="AP90" s="135">
        <v>0</v>
      </c>
      <c r="AQ90" s="135">
        <v>0</v>
      </c>
      <c r="AR90" s="135">
        <v>0</v>
      </c>
      <c r="AS90" s="135">
        <v>0</v>
      </c>
      <c r="AT90" s="135">
        <v>0</v>
      </c>
      <c r="AU90" s="135">
        <v>6602.0156536947343</v>
      </c>
      <c r="AV90" s="135">
        <v>7285.7892845870992</v>
      </c>
      <c r="AW90" s="135">
        <v>7812.6613973986687</v>
      </c>
      <c r="AX90" s="135">
        <v>8082.3268718402569</v>
      </c>
      <c r="AY90" s="135">
        <v>8206.750860971968</v>
      </c>
      <c r="AZ90" s="135">
        <v>8111.8553418209976</v>
      </c>
      <c r="BA90" s="135">
        <v>7875.9260399025143</v>
      </c>
      <c r="BB90" s="135">
        <v>7616.3257739229894</v>
      </c>
      <c r="BC90" s="135">
        <v>7562.0390787129718</v>
      </c>
      <c r="BD90" s="135">
        <v>7347.040764659755</v>
      </c>
      <c r="BE90" s="135">
        <v>7273.8079303370732</v>
      </c>
      <c r="BF90" s="135">
        <v>7112.2143862122357</v>
      </c>
      <c r="BG90" s="135">
        <v>6682.8434426715467</v>
      </c>
      <c r="BH90" s="135">
        <v>593.53165996528355</v>
      </c>
      <c r="BI90" s="135">
        <v>631.31812119986932</v>
      </c>
      <c r="BJ90" s="135">
        <v>574.90605792877852</v>
      </c>
      <c r="BK90" s="135">
        <v>519.82213526581813</v>
      </c>
      <c r="BL90" s="135">
        <v>527.02572045405577</v>
      </c>
      <c r="BM90" s="135">
        <v>573.5169876709308</v>
      </c>
      <c r="BN90" s="135">
        <v>589.89539707477252</v>
      </c>
      <c r="BO90" s="135">
        <v>582.10245357548376</v>
      </c>
      <c r="BP90" s="135">
        <v>586.83681588299373</v>
      </c>
      <c r="BQ90" s="135">
        <v>517.29087180338399</v>
      </c>
      <c r="BR90" s="135">
        <v>633.33296337265756</v>
      </c>
      <c r="BS90" s="135">
        <v>696.60531396088163</v>
      </c>
      <c r="BT90" s="135">
        <v>596.26300127478248</v>
      </c>
      <c r="BU90" s="135">
        <v>578.87690519698435</v>
      </c>
      <c r="BV90" s="135">
        <v>569.75644339309395</v>
      </c>
      <c r="BW90" s="135">
        <v>564.86147126021888</v>
      </c>
      <c r="BX90" s="135">
        <v>570.14374498957079</v>
      </c>
      <c r="BY90" s="135">
        <v>577.00452598095205</v>
      </c>
      <c r="BZ90" s="136">
        <v>584.52768782820829</v>
      </c>
    </row>
    <row r="91" spans="1:78" x14ac:dyDescent="0.2">
      <c r="A91" s="133"/>
      <c r="B91" s="62" t="s">
        <v>200</v>
      </c>
      <c r="C91" s="139"/>
      <c r="D91" s="135">
        <v>0</v>
      </c>
      <c r="E91" s="135">
        <v>0</v>
      </c>
      <c r="F91" s="135">
        <v>0</v>
      </c>
      <c r="G91" s="135">
        <v>0</v>
      </c>
      <c r="H91" s="135">
        <v>0</v>
      </c>
      <c r="I91" s="135">
        <v>0</v>
      </c>
      <c r="J91" s="135">
        <v>0</v>
      </c>
      <c r="K91" s="135">
        <v>0</v>
      </c>
      <c r="L91" s="135">
        <v>0</v>
      </c>
      <c r="M91" s="135">
        <v>0</v>
      </c>
      <c r="N91" s="135">
        <v>0</v>
      </c>
      <c r="O91" s="135">
        <v>0</v>
      </c>
      <c r="P91" s="135">
        <v>0</v>
      </c>
      <c r="Q91" s="135">
        <v>0</v>
      </c>
      <c r="R91" s="135">
        <v>0</v>
      </c>
      <c r="S91" s="135">
        <v>0</v>
      </c>
      <c r="T91" s="135">
        <v>0</v>
      </c>
      <c r="U91" s="135">
        <v>0</v>
      </c>
      <c r="V91" s="135">
        <v>0</v>
      </c>
      <c r="W91" s="135">
        <v>0</v>
      </c>
      <c r="X91" s="135">
        <v>0</v>
      </c>
      <c r="Y91" s="135">
        <v>0</v>
      </c>
      <c r="Z91" s="135">
        <v>0</v>
      </c>
      <c r="AA91" s="135">
        <v>0</v>
      </c>
      <c r="AB91" s="135">
        <v>0</v>
      </c>
      <c r="AC91" s="135">
        <v>0</v>
      </c>
      <c r="AD91" s="135">
        <v>0</v>
      </c>
      <c r="AE91" s="135">
        <v>0</v>
      </c>
      <c r="AF91" s="135">
        <v>0</v>
      </c>
      <c r="AG91" s="135">
        <v>0</v>
      </c>
      <c r="AH91" s="135">
        <v>0</v>
      </c>
      <c r="AI91" s="135">
        <v>0</v>
      </c>
      <c r="AJ91" s="135">
        <v>0</v>
      </c>
      <c r="AK91" s="135">
        <v>0</v>
      </c>
      <c r="AL91" s="135">
        <v>0</v>
      </c>
      <c r="AM91" s="135">
        <v>0</v>
      </c>
      <c r="AN91" s="135">
        <v>0</v>
      </c>
      <c r="AO91" s="135">
        <v>0</v>
      </c>
      <c r="AP91" s="135">
        <v>0</v>
      </c>
      <c r="AQ91" s="135">
        <v>0</v>
      </c>
      <c r="AR91" s="135">
        <v>0</v>
      </c>
      <c r="AS91" s="135">
        <v>0</v>
      </c>
      <c r="AT91" s="135">
        <v>0</v>
      </c>
      <c r="AU91" s="135">
        <v>6054.3572052926911</v>
      </c>
      <c r="AV91" s="135">
        <v>6920.7641906466697</v>
      </c>
      <c r="AW91" s="135">
        <v>7530.3561882409394</v>
      </c>
      <c r="AX91" s="135">
        <v>7797.7353266080581</v>
      </c>
      <c r="AY91" s="135">
        <v>7921.6715110138293</v>
      </c>
      <c r="AZ91" s="135">
        <v>7832.2801351808939</v>
      </c>
      <c r="BA91" s="135">
        <v>7588.4828462004107</v>
      </c>
      <c r="BB91" s="135">
        <v>7314.5849508312749</v>
      </c>
      <c r="BC91" s="135">
        <v>7212.4429277546969</v>
      </c>
      <c r="BD91" s="135">
        <v>6960.2418359075791</v>
      </c>
      <c r="BE91" s="135">
        <v>6848.6856660836902</v>
      </c>
      <c r="BF91" s="135">
        <v>6792.7122380717074</v>
      </c>
      <c r="BG91" s="135">
        <v>6324.1777448408357</v>
      </c>
      <c r="BH91" s="135">
        <v>453.03596499234698</v>
      </c>
      <c r="BI91" s="135">
        <v>464.11754038341888</v>
      </c>
      <c r="BJ91" s="135">
        <v>415.85538454915985</v>
      </c>
      <c r="BK91" s="135">
        <v>380.85428208484262</v>
      </c>
      <c r="BL91" s="135">
        <v>401.88018495482419</v>
      </c>
      <c r="BM91" s="135">
        <v>439.11332662920188</v>
      </c>
      <c r="BN91" s="135">
        <v>446.27955409554295</v>
      </c>
      <c r="BO91" s="135">
        <v>477.06155902343471</v>
      </c>
      <c r="BP91" s="135">
        <v>482.15472651434624</v>
      </c>
      <c r="BQ91" s="135">
        <v>499.48049183848184</v>
      </c>
      <c r="BR91" s="135">
        <v>589.65848477118709</v>
      </c>
      <c r="BS91" s="135">
        <v>652.48959069458795</v>
      </c>
      <c r="BT91" s="135">
        <v>554.64913561241463</v>
      </c>
      <c r="BU91" s="135">
        <v>578.87690519698435</v>
      </c>
      <c r="BV91" s="135">
        <v>569.75644339309395</v>
      </c>
      <c r="BW91" s="135">
        <v>564.86147126021888</v>
      </c>
      <c r="BX91" s="135">
        <v>570.14374498957079</v>
      </c>
      <c r="BY91" s="135">
        <v>577.00452598095205</v>
      </c>
      <c r="BZ91" s="136">
        <v>584.52768782820829</v>
      </c>
    </row>
    <row r="92" spans="1:78" x14ac:dyDescent="0.2">
      <c r="A92" s="133"/>
      <c r="B92" s="62" t="s">
        <v>201</v>
      </c>
      <c r="C92" s="139"/>
      <c r="D92" s="135">
        <v>0</v>
      </c>
      <c r="E92" s="135">
        <v>0</v>
      </c>
      <c r="F92" s="135">
        <v>0</v>
      </c>
      <c r="G92" s="135">
        <v>0</v>
      </c>
      <c r="H92" s="135">
        <v>0</v>
      </c>
      <c r="I92" s="135">
        <v>0</v>
      </c>
      <c r="J92" s="135">
        <v>0</v>
      </c>
      <c r="K92" s="135">
        <v>0</v>
      </c>
      <c r="L92" s="135">
        <v>0</v>
      </c>
      <c r="M92" s="135">
        <v>0</v>
      </c>
      <c r="N92" s="135">
        <v>0</v>
      </c>
      <c r="O92" s="135">
        <v>0</v>
      </c>
      <c r="P92" s="135">
        <v>0</v>
      </c>
      <c r="Q92" s="135">
        <v>0</v>
      </c>
      <c r="R92" s="135">
        <v>0</v>
      </c>
      <c r="S92" s="135">
        <v>0</v>
      </c>
      <c r="T92" s="135">
        <v>0</v>
      </c>
      <c r="U92" s="135">
        <v>0</v>
      </c>
      <c r="V92" s="135">
        <v>0</v>
      </c>
      <c r="W92" s="135">
        <v>0</v>
      </c>
      <c r="X92" s="135">
        <v>0</v>
      </c>
      <c r="Y92" s="135">
        <v>0</v>
      </c>
      <c r="Z92" s="135">
        <v>0</v>
      </c>
      <c r="AA92" s="135">
        <v>0</v>
      </c>
      <c r="AB92" s="135">
        <v>0</v>
      </c>
      <c r="AC92" s="135">
        <v>0</v>
      </c>
      <c r="AD92" s="135">
        <v>0</v>
      </c>
      <c r="AE92" s="135">
        <v>0</v>
      </c>
      <c r="AF92" s="135">
        <v>0</v>
      </c>
      <c r="AG92" s="135">
        <v>0</v>
      </c>
      <c r="AH92" s="135">
        <v>0</v>
      </c>
      <c r="AI92" s="135">
        <v>0</v>
      </c>
      <c r="AJ92" s="135">
        <v>0</v>
      </c>
      <c r="AK92" s="135">
        <v>0</v>
      </c>
      <c r="AL92" s="135">
        <v>0</v>
      </c>
      <c r="AM92" s="135">
        <v>0</v>
      </c>
      <c r="AN92" s="135">
        <v>0</v>
      </c>
      <c r="AO92" s="135">
        <v>0</v>
      </c>
      <c r="AP92" s="135">
        <v>0</v>
      </c>
      <c r="AQ92" s="135">
        <v>0</v>
      </c>
      <c r="AR92" s="135">
        <v>0</v>
      </c>
      <c r="AS92" s="135">
        <v>0</v>
      </c>
      <c r="AT92" s="135">
        <v>0</v>
      </c>
      <c r="AU92" s="135">
        <v>547.65844840204352</v>
      </c>
      <c r="AV92" s="135">
        <v>365.02509394042949</v>
      </c>
      <c r="AW92" s="135">
        <v>282.30520915772922</v>
      </c>
      <c r="AX92" s="135">
        <v>284.59154523219837</v>
      </c>
      <c r="AY92" s="135">
        <v>285.07934995813918</v>
      </c>
      <c r="AZ92" s="135">
        <v>279.575206640104</v>
      </c>
      <c r="BA92" s="135">
        <v>287.44319370210309</v>
      </c>
      <c r="BB92" s="135">
        <v>301.74082309171501</v>
      </c>
      <c r="BC92" s="135">
        <v>349.59615095827496</v>
      </c>
      <c r="BD92" s="135">
        <v>386.79892875217541</v>
      </c>
      <c r="BE92" s="135">
        <v>425.12226425338298</v>
      </c>
      <c r="BF92" s="135">
        <v>318.19718419813819</v>
      </c>
      <c r="BG92" s="135">
        <v>357.0592304734601</v>
      </c>
      <c r="BH92" s="135">
        <v>138.76884112460274</v>
      </c>
      <c r="BI92" s="135">
        <v>165.5258441441888</v>
      </c>
      <c r="BJ92" s="135">
        <v>157.13991924817284</v>
      </c>
      <c r="BK92" s="135">
        <v>136.49980716561038</v>
      </c>
      <c r="BL92" s="135">
        <v>122.29247228785023</v>
      </c>
      <c r="BM92" s="135">
        <v>131.15489996053765</v>
      </c>
      <c r="BN92" s="135">
        <v>140.98738364878486</v>
      </c>
      <c r="BO92" s="135">
        <v>104.08396360446029</v>
      </c>
      <c r="BP92" s="135">
        <v>103.47474695512695</v>
      </c>
      <c r="BQ92" s="135">
        <v>0</v>
      </c>
      <c r="BR92" s="135">
        <v>0</v>
      </c>
      <c r="BS92" s="135">
        <v>0</v>
      </c>
      <c r="BT92" s="135">
        <v>0</v>
      </c>
      <c r="BU92" s="135">
        <v>0</v>
      </c>
      <c r="BV92" s="135">
        <v>0</v>
      </c>
      <c r="BW92" s="135">
        <v>0</v>
      </c>
      <c r="BX92" s="135">
        <v>0</v>
      </c>
      <c r="BY92" s="135">
        <v>0</v>
      </c>
      <c r="BZ92" s="136">
        <v>0</v>
      </c>
    </row>
    <row r="93" spans="1:78" x14ac:dyDescent="0.2">
      <c r="A93" s="133"/>
      <c r="B93" s="62" t="s">
        <v>226</v>
      </c>
      <c r="C93" s="139"/>
      <c r="D93" s="135">
        <v>0</v>
      </c>
      <c r="E93" s="135">
        <v>0</v>
      </c>
      <c r="F93" s="135">
        <v>0</v>
      </c>
      <c r="G93" s="135">
        <v>0</v>
      </c>
      <c r="H93" s="135">
        <v>0</v>
      </c>
      <c r="I93" s="135">
        <v>0</v>
      </c>
      <c r="J93" s="135">
        <v>0</v>
      </c>
      <c r="K93" s="135">
        <v>0</v>
      </c>
      <c r="L93" s="135">
        <v>0</v>
      </c>
      <c r="M93" s="135">
        <v>0</v>
      </c>
      <c r="N93" s="135">
        <v>0</v>
      </c>
      <c r="O93" s="135">
        <v>0</v>
      </c>
      <c r="P93" s="135">
        <v>0</v>
      </c>
      <c r="Q93" s="135">
        <v>0</v>
      </c>
      <c r="R93" s="135">
        <v>0</v>
      </c>
      <c r="S93" s="135">
        <v>0</v>
      </c>
      <c r="T93" s="135">
        <v>0</v>
      </c>
      <c r="U93" s="135">
        <v>0</v>
      </c>
      <c r="V93" s="135">
        <v>0</v>
      </c>
      <c r="W93" s="135">
        <v>0</v>
      </c>
      <c r="X93" s="135">
        <v>0</v>
      </c>
      <c r="Y93" s="135">
        <v>0</v>
      </c>
      <c r="Z93" s="135">
        <v>0</v>
      </c>
      <c r="AA93" s="135">
        <v>0</v>
      </c>
      <c r="AB93" s="135">
        <v>0</v>
      </c>
      <c r="AC93" s="135">
        <v>0</v>
      </c>
      <c r="AD93" s="135">
        <v>0</v>
      </c>
      <c r="AE93" s="135">
        <v>0</v>
      </c>
      <c r="AF93" s="135">
        <v>0</v>
      </c>
      <c r="AG93" s="135">
        <v>0</v>
      </c>
      <c r="AH93" s="135">
        <v>0</v>
      </c>
      <c r="AI93" s="135">
        <v>0</v>
      </c>
      <c r="AJ93" s="135">
        <v>0</v>
      </c>
      <c r="AK93" s="135">
        <v>0</v>
      </c>
      <c r="AL93" s="135">
        <v>0</v>
      </c>
      <c r="AM93" s="135">
        <v>0</v>
      </c>
      <c r="AN93" s="135">
        <v>0</v>
      </c>
      <c r="AO93" s="135">
        <v>0</v>
      </c>
      <c r="AP93" s="135">
        <v>0</v>
      </c>
      <c r="AQ93" s="135">
        <v>0</v>
      </c>
      <c r="AR93" s="135">
        <v>0</v>
      </c>
      <c r="AS93" s="135">
        <v>0</v>
      </c>
      <c r="AT93" s="135">
        <v>0</v>
      </c>
      <c r="AU93" s="135">
        <v>0</v>
      </c>
      <c r="AV93" s="135">
        <v>0</v>
      </c>
      <c r="AW93" s="135">
        <v>0</v>
      </c>
      <c r="AX93" s="135">
        <v>0</v>
      </c>
      <c r="AY93" s="135">
        <v>0</v>
      </c>
      <c r="AZ93" s="135">
        <v>0</v>
      </c>
      <c r="BA93" s="135">
        <v>0</v>
      </c>
      <c r="BB93" s="135">
        <v>0</v>
      </c>
      <c r="BC93" s="135">
        <v>0</v>
      </c>
      <c r="BD93" s="135">
        <v>0</v>
      </c>
      <c r="BE93" s="135">
        <v>0</v>
      </c>
      <c r="BF93" s="135">
        <v>1.3049639423895096</v>
      </c>
      <c r="BG93" s="135">
        <v>1.6064673572514057</v>
      </c>
      <c r="BH93" s="135">
        <v>1.7268538483337912</v>
      </c>
      <c r="BI93" s="135">
        <v>1.6747366722616306</v>
      </c>
      <c r="BJ93" s="135">
        <v>1.9107541314458476</v>
      </c>
      <c r="BK93" s="135">
        <v>2.4680460153651986</v>
      </c>
      <c r="BL93" s="135">
        <v>2.8530632113813663</v>
      </c>
      <c r="BM93" s="135">
        <v>3.2487610811912679</v>
      </c>
      <c r="BN93" s="135">
        <v>2.6284593304447217</v>
      </c>
      <c r="BO93" s="135">
        <v>0.95693094758876862</v>
      </c>
      <c r="BP93" s="135">
        <v>1.2073424135205018</v>
      </c>
      <c r="BQ93" s="135">
        <v>17.810379964902147</v>
      </c>
      <c r="BR93" s="135">
        <v>43.674478601470433</v>
      </c>
      <c r="BS93" s="135">
        <v>44.115723266293692</v>
      </c>
      <c r="BT93" s="135">
        <v>41.613865662367836</v>
      </c>
      <c r="BU93" s="135">
        <v>0</v>
      </c>
      <c r="BV93" s="135">
        <v>0</v>
      </c>
      <c r="BW93" s="135">
        <v>0</v>
      </c>
      <c r="BX93" s="135">
        <v>0</v>
      </c>
      <c r="BY93" s="135">
        <v>0</v>
      </c>
      <c r="BZ93" s="136">
        <v>0</v>
      </c>
    </row>
    <row r="94" spans="1:78" ht="28.5" customHeight="1" x14ac:dyDescent="0.25">
      <c r="A94" s="133"/>
      <c r="B94" s="58" t="s">
        <v>220</v>
      </c>
      <c r="C94" s="139"/>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6"/>
    </row>
    <row r="95" spans="1:78" x14ac:dyDescent="0.2">
      <c r="A95" s="133"/>
      <c r="B95" s="52" t="s">
        <v>221</v>
      </c>
      <c r="C95" s="139"/>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2"/>
      <c r="BZ95" s="83"/>
    </row>
    <row r="96" spans="1:78" x14ac:dyDescent="0.2">
      <c r="A96" s="133"/>
      <c r="B96" s="52" t="s">
        <v>222</v>
      </c>
      <c r="C96" s="139"/>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2"/>
      <c r="BZ96" s="83"/>
    </row>
    <row r="97" spans="1:78" ht="32.25" customHeight="1" thickBot="1" x14ac:dyDescent="0.25">
      <c r="A97" s="177"/>
      <c r="B97" s="72" t="s">
        <v>223</v>
      </c>
      <c r="C97" s="151"/>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99"/>
      <c r="BY97" s="99"/>
      <c r="BZ97" s="10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2"/>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11.7109375" defaultRowHeight="15" x14ac:dyDescent="0.2"/>
  <cols>
    <col min="1" max="1" width="23.140625" style="206" bestFit="1" customWidth="1"/>
    <col min="2" max="2" width="75.7109375" style="193" customWidth="1"/>
    <col min="3" max="3" width="25.7109375" style="206" customWidth="1"/>
    <col min="4" max="75" width="12.7109375" style="218" customWidth="1"/>
    <col min="76" max="78" width="12.7109375" style="193" customWidth="1"/>
    <col min="79" max="16384" width="11.7109375" style="193"/>
  </cols>
  <sheetData>
    <row r="1" spans="1:78" s="190" customFormat="1" ht="25.15" customHeight="1" thickBot="1" x14ac:dyDescent="0.25">
      <c r="A1" s="37" t="s">
        <v>40</v>
      </c>
      <c r="B1" s="38" t="s">
        <v>76</v>
      </c>
      <c r="C1" s="90"/>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row>
    <row r="2" spans="1:78" ht="33" customHeight="1" x14ac:dyDescent="0.25">
      <c r="A2" s="41" t="s">
        <v>587</v>
      </c>
      <c r="B2" s="191" t="s">
        <v>227</v>
      </c>
      <c r="C2" s="19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196" customFormat="1" ht="15.75" x14ac:dyDescent="0.25">
      <c r="A3" s="46">
        <v>2017</v>
      </c>
      <c r="B3" s="194" t="s">
        <v>228</v>
      </c>
      <c r="C3" s="195"/>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
      <c r="A4" s="93"/>
      <c r="B4" s="197"/>
      <c r="C4" s="198"/>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200"/>
    </row>
    <row r="5" spans="1:78" ht="27" customHeight="1" x14ac:dyDescent="0.2">
      <c r="A5" s="201"/>
      <c r="B5" s="45" t="s">
        <v>125</v>
      </c>
      <c r="C5" s="201"/>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3">
        <v>1</v>
      </c>
      <c r="BR5" s="203">
        <v>1</v>
      </c>
      <c r="BS5" s="203">
        <v>1</v>
      </c>
      <c r="BT5" s="203">
        <v>1</v>
      </c>
      <c r="BU5" s="203">
        <v>1</v>
      </c>
      <c r="BV5" s="203">
        <v>1</v>
      </c>
      <c r="BW5" s="203">
        <v>1</v>
      </c>
      <c r="BX5" s="204">
        <v>1</v>
      </c>
      <c r="BY5" s="204">
        <v>1</v>
      </c>
      <c r="BZ5" s="205">
        <v>1</v>
      </c>
    </row>
    <row r="6" spans="1:78" x14ac:dyDescent="0.2">
      <c r="B6" s="193" t="s">
        <v>127</v>
      </c>
      <c r="D6" s="203">
        <v>0</v>
      </c>
      <c r="E6" s="203">
        <v>0</v>
      </c>
      <c r="F6" s="203">
        <v>0</v>
      </c>
      <c r="G6" s="203">
        <v>0</v>
      </c>
      <c r="H6" s="203">
        <v>0</v>
      </c>
      <c r="I6" s="203">
        <v>0</v>
      </c>
      <c r="J6" s="203">
        <v>0</v>
      </c>
      <c r="K6" s="203">
        <v>0</v>
      </c>
      <c r="L6" s="203">
        <v>0</v>
      </c>
      <c r="M6" s="203">
        <v>0</v>
      </c>
      <c r="N6" s="203">
        <v>0</v>
      </c>
      <c r="O6" s="203">
        <v>0</v>
      </c>
      <c r="P6" s="203">
        <v>0</v>
      </c>
      <c r="Q6" s="203">
        <v>0</v>
      </c>
      <c r="R6" s="203">
        <v>0</v>
      </c>
      <c r="S6" s="203">
        <v>0</v>
      </c>
      <c r="T6" s="203">
        <v>0</v>
      </c>
      <c r="U6" s="203">
        <v>0</v>
      </c>
      <c r="V6" s="203">
        <v>0</v>
      </c>
      <c r="W6" s="203">
        <v>0</v>
      </c>
      <c r="X6" s="203">
        <v>0</v>
      </c>
      <c r="Y6" s="203">
        <v>0</v>
      </c>
      <c r="Z6" s="203">
        <v>0</v>
      </c>
      <c r="AA6" s="203">
        <v>0</v>
      </c>
      <c r="AB6" s="203">
        <v>0</v>
      </c>
      <c r="AC6" s="203">
        <v>0</v>
      </c>
      <c r="AD6" s="203">
        <v>0</v>
      </c>
      <c r="AE6" s="203">
        <v>0</v>
      </c>
      <c r="AF6" s="203">
        <v>0</v>
      </c>
      <c r="AG6" s="203">
        <v>0</v>
      </c>
      <c r="AH6" s="203">
        <v>0</v>
      </c>
      <c r="AI6" s="203">
        <v>0</v>
      </c>
      <c r="AJ6" s="203">
        <v>0</v>
      </c>
      <c r="AK6" s="203">
        <v>0</v>
      </c>
      <c r="AL6" s="203">
        <v>0</v>
      </c>
      <c r="AM6" s="203">
        <v>0</v>
      </c>
      <c r="AN6" s="203">
        <v>0</v>
      </c>
      <c r="AO6" s="203">
        <v>0</v>
      </c>
      <c r="AP6" s="203">
        <v>0</v>
      </c>
      <c r="AQ6" s="203">
        <v>0</v>
      </c>
      <c r="AR6" s="203">
        <v>0</v>
      </c>
      <c r="AS6" s="203">
        <v>0</v>
      </c>
      <c r="AT6" s="203">
        <v>0</v>
      </c>
      <c r="AU6" s="203">
        <v>0</v>
      </c>
      <c r="AV6" s="203">
        <v>0</v>
      </c>
      <c r="AW6" s="203">
        <v>0</v>
      </c>
      <c r="AX6" s="203">
        <v>0</v>
      </c>
      <c r="AY6" s="203">
        <v>1268</v>
      </c>
      <c r="AZ6" s="203">
        <v>1298</v>
      </c>
      <c r="BA6" s="203">
        <v>1365</v>
      </c>
      <c r="BB6" s="203">
        <v>1404</v>
      </c>
      <c r="BC6" s="203">
        <v>1434</v>
      </c>
      <c r="BD6" s="203">
        <v>1464</v>
      </c>
      <c r="BE6" s="203">
        <v>1495</v>
      </c>
      <c r="BF6" s="203">
        <v>1510</v>
      </c>
      <c r="BG6" s="203">
        <v>1547</v>
      </c>
      <c r="BH6" s="203">
        <v>1589</v>
      </c>
      <c r="BI6" s="203">
        <v>1629</v>
      </c>
      <c r="BJ6" s="203">
        <v>1666</v>
      </c>
      <c r="BK6" s="203">
        <v>1700</v>
      </c>
      <c r="BL6" s="203">
        <v>1737</v>
      </c>
      <c r="BM6" s="203">
        <v>1776</v>
      </c>
      <c r="BN6" s="203">
        <v>1782</v>
      </c>
      <c r="BO6" s="203">
        <v>1756</v>
      </c>
      <c r="BP6" s="203">
        <v>1710</v>
      </c>
      <c r="BQ6" s="203">
        <v>1641</v>
      </c>
      <c r="BR6" s="203">
        <v>1617</v>
      </c>
      <c r="BS6" s="203">
        <v>1604</v>
      </c>
      <c r="BT6" s="203">
        <v>1597</v>
      </c>
      <c r="BU6" s="203">
        <v>1599</v>
      </c>
      <c r="BV6" s="203">
        <v>1606</v>
      </c>
      <c r="BW6" s="203">
        <v>1619</v>
      </c>
      <c r="BX6" s="204">
        <v>1637</v>
      </c>
      <c r="BY6" s="204">
        <v>1659</v>
      </c>
      <c r="BZ6" s="205">
        <v>1687</v>
      </c>
    </row>
    <row r="7" spans="1:78" x14ac:dyDescent="0.2">
      <c r="B7" s="207" t="s">
        <v>229</v>
      </c>
      <c r="D7" s="208">
        <v>0</v>
      </c>
      <c r="E7" s="208">
        <v>0</v>
      </c>
      <c r="F7" s="208">
        <v>0</v>
      </c>
      <c r="G7" s="208">
        <v>0</v>
      </c>
      <c r="H7" s="208">
        <v>0</v>
      </c>
      <c r="I7" s="208">
        <v>0</v>
      </c>
      <c r="J7" s="208">
        <v>0</v>
      </c>
      <c r="K7" s="208">
        <v>0</v>
      </c>
      <c r="L7" s="208">
        <v>0</v>
      </c>
      <c r="M7" s="208">
        <v>0</v>
      </c>
      <c r="N7" s="208">
        <v>0</v>
      </c>
      <c r="O7" s="208">
        <v>0</v>
      </c>
      <c r="P7" s="208">
        <v>0</v>
      </c>
      <c r="Q7" s="208">
        <v>0</v>
      </c>
      <c r="R7" s="208">
        <v>0</v>
      </c>
      <c r="S7" s="208">
        <v>0</v>
      </c>
      <c r="T7" s="208">
        <v>0</v>
      </c>
      <c r="U7" s="208">
        <v>0</v>
      </c>
      <c r="V7" s="208">
        <v>0</v>
      </c>
      <c r="W7" s="208">
        <v>0</v>
      </c>
      <c r="X7" s="208">
        <v>0</v>
      </c>
      <c r="Y7" s="208">
        <v>0</v>
      </c>
      <c r="Z7" s="208">
        <v>0</v>
      </c>
      <c r="AA7" s="208">
        <v>0</v>
      </c>
      <c r="AB7" s="208">
        <v>0</v>
      </c>
      <c r="AC7" s="208">
        <v>143</v>
      </c>
      <c r="AD7" s="208">
        <v>170</v>
      </c>
      <c r="AE7" s="208">
        <v>193</v>
      </c>
      <c r="AF7" s="208">
        <v>217</v>
      </c>
      <c r="AG7" s="208">
        <v>243</v>
      </c>
      <c r="AH7" s="208">
        <v>264</v>
      </c>
      <c r="AI7" s="208">
        <v>278</v>
      </c>
      <c r="AJ7" s="208">
        <v>314</v>
      </c>
      <c r="AK7" s="208">
        <v>350</v>
      </c>
      <c r="AL7" s="208">
        <v>388</v>
      </c>
      <c r="AM7" s="208">
        <v>441</v>
      </c>
      <c r="AN7" s="208">
        <v>507</v>
      </c>
      <c r="AO7" s="208">
        <v>562</v>
      </c>
      <c r="AP7" s="208">
        <v>611</v>
      </c>
      <c r="AQ7" s="208">
        <v>677</v>
      </c>
      <c r="AR7" s="208">
        <v>737</v>
      </c>
      <c r="AS7" s="208">
        <v>798</v>
      </c>
      <c r="AT7" s="208">
        <v>875</v>
      </c>
      <c r="AU7" s="208">
        <v>988</v>
      </c>
      <c r="AV7" s="208">
        <v>890</v>
      </c>
      <c r="AW7" s="208">
        <v>962</v>
      </c>
      <c r="AX7" s="208">
        <v>1046</v>
      </c>
      <c r="AY7" s="208">
        <v>1115</v>
      </c>
      <c r="AZ7" s="208">
        <v>1152</v>
      </c>
      <c r="BA7" s="208">
        <v>1207</v>
      </c>
      <c r="BB7" s="208">
        <v>1238</v>
      </c>
      <c r="BC7" s="208">
        <v>1256</v>
      </c>
      <c r="BD7" s="208">
        <v>1276</v>
      </c>
      <c r="BE7" s="208">
        <v>1296</v>
      </c>
      <c r="BF7" s="208">
        <v>1304</v>
      </c>
      <c r="BG7" s="208">
        <v>1343</v>
      </c>
      <c r="BH7" s="208">
        <v>1400</v>
      </c>
      <c r="BI7" s="208">
        <v>1445</v>
      </c>
      <c r="BJ7" s="208">
        <v>1489</v>
      </c>
      <c r="BK7" s="208">
        <v>1528</v>
      </c>
      <c r="BL7" s="208">
        <v>1568</v>
      </c>
      <c r="BM7" s="208">
        <v>1607</v>
      </c>
      <c r="BN7" s="208">
        <v>1619</v>
      </c>
      <c r="BO7" s="208">
        <v>1597</v>
      </c>
      <c r="BP7" s="208">
        <v>1553</v>
      </c>
      <c r="BQ7" s="208">
        <v>1490</v>
      </c>
      <c r="BR7" s="208">
        <v>1462</v>
      </c>
      <c r="BS7" s="208">
        <v>1457</v>
      </c>
      <c r="BT7" s="208">
        <v>1445</v>
      </c>
      <c r="BU7" s="208">
        <v>1443</v>
      </c>
      <c r="BV7" s="208">
        <v>1454</v>
      </c>
      <c r="BW7" s="208">
        <v>1470</v>
      </c>
      <c r="BX7" s="209">
        <v>1489</v>
      </c>
      <c r="BY7" s="209">
        <v>1512</v>
      </c>
      <c r="BZ7" s="210">
        <v>1540</v>
      </c>
    </row>
    <row r="8" spans="1:78" x14ac:dyDescent="0.2">
      <c r="B8" s="207" t="s">
        <v>230</v>
      </c>
      <c r="D8" s="208">
        <v>0</v>
      </c>
      <c r="E8" s="208">
        <v>0</v>
      </c>
      <c r="F8" s="208">
        <v>0</v>
      </c>
      <c r="G8" s="208">
        <v>0</v>
      </c>
      <c r="H8" s="208">
        <v>0</v>
      </c>
      <c r="I8" s="208">
        <v>0</v>
      </c>
      <c r="J8" s="208">
        <v>0</v>
      </c>
      <c r="K8" s="208">
        <v>0</v>
      </c>
      <c r="L8" s="208">
        <v>0</v>
      </c>
      <c r="M8" s="208">
        <v>0</v>
      </c>
      <c r="N8" s="208">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153</v>
      </c>
      <c r="AZ8" s="208">
        <v>146</v>
      </c>
      <c r="BA8" s="208">
        <v>158</v>
      </c>
      <c r="BB8" s="208">
        <v>166</v>
      </c>
      <c r="BC8" s="208">
        <v>178</v>
      </c>
      <c r="BD8" s="208">
        <v>188</v>
      </c>
      <c r="BE8" s="208">
        <v>199</v>
      </c>
      <c r="BF8" s="208">
        <v>206</v>
      </c>
      <c r="BG8" s="208">
        <v>204</v>
      </c>
      <c r="BH8" s="208">
        <v>189</v>
      </c>
      <c r="BI8" s="208">
        <v>184</v>
      </c>
      <c r="BJ8" s="208">
        <v>177</v>
      </c>
      <c r="BK8" s="208">
        <v>172</v>
      </c>
      <c r="BL8" s="208">
        <v>169</v>
      </c>
      <c r="BM8" s="208">
        <v>169</v>
      </c>
      <c r="BN8" s="208">
        <v>163</v>
      </c>
      <c r="BO8" s="208">
        <v>160</v>
      </c>
      <c r="BP8" s="208">
        <v>158</v>
      </c>
      <c r="BQ8" s="208">
        <v>151</v>
      </c>
      <c r="BR8" s="208">
        <v>155</v>
      </c>
      <c r="BS8" s="208">
        <v>147</v>
      </c>
      <c r="BT8" s="208">
        <v>152</v>
      </c>
      <c r="BU8" s="208">
        <v>156</v>
      </c>
      <c r="BV8" s="208">
        <v>152</v>
      </c>
      <c r="BW8" s="208">
        <v>149</v>
      </c>
      <c r="BX8" s="209">
        <v>148</v>
      </c>
      <c r="BY8" s="209">
        <v>147</v>
      </c>
      <c r="BZ8" s="210">
        <v>148</v>
      </c>
    </row>
    <row r="9" spans="1:78" x14ac:dyDescent="0.2">
      <c r="B9" s="193" t="s">
        <v>128</v>
      </c>
      <c r="D9" s="203">
        <v>0</v>
      </c>
      <c r="E9" s="203">
        <v>0</v>
      </c>
      <c r="F9" s="203">
        <v>0</v>
      </c>
      <c r="G9" s="203">
        <v>0</v>
      </c>
      <c r="H9" s="203">
        <v>0</v>
      </c>
      <c r="I9" s="203">
        <v>0</v>
      </c>
      <c r="J9" s="203">
        <v>0</v>
      </c>
      <c r="K9" s="203">
        <v>0</v>
      </c>
      <c r="L9" s="203">
        <v>0</v>
      </c>
      <c r="M9" s="203">
        <v>0</v>
      </c>
      <c r="N9" s="203">
        <v>0</v>
      </c>
      <c r="O9" s="203">
        <v>0</v>
      </c>
      <c r="P9" s="203">
        <v>0</v>
      </c>
      <c r="Q9" s="203">
        <v>0</v>
      </c>
      <c r="R9" s="203">
        <v>0</v>
      </c>
      <c r="S9" s="203">
        <v>0</v>
      </c>
      <c r="T9" s="203">
        <v>0</v>
      </c>
      <c r="U9" s="203">
        <v>0</v>
      </c>
      <c r="V9" s="203">
        <v>0</v>
      </c>
      <c r="W9" s="203">
        <v>0</v>
      </c>
      <c r="X9" s="203">
        <v>0</v>
      </c>
      <c r="Y9" s="203">
        <v>0</v>
      </c>
      <c r="Z9" s="203">
        <v>0</v>
      </c>
      <c r="AA9" s="203">
        <v>0</v>
      </c>
      <c r="AB9" s="203">
        <v>0</v>
      </c>
      <c r="AC9" s="203">
        <v>0</v>
      </c>
      <c r="AD9" s="203">
        <v>0</v>
      </c>
      <c r="AE9" s="203">
        <v>0</v>
      </c>
      <c r="AF9" s="203">
        <v>0</v>
      </c>
      <c r="AG9" s="203">
        <v>0</v>
      </c>
      <c r="AH9" s="203">
        <v>469</v>
      </c>
      <c r="AI9" s="203">
        <v>463</v>
      </c>
      <c r="AJ9" s="203">
        <v>446</v>
      </c>
      <c r="AK9" s="203">
        <v>429</v>
      </c>
      <c r="AL9" s="203">
        <v>422</v>
      </c>
      <c r="AM9" s="203">
        <v>416</v>
      </c>
      <c r="AN9" s="203">
        <v>410</v>
      </c>
      <c r="AO9" s="203">
        <v>394</v>
      </c>
      <c r="AP9" s="203">
        <v>385</v>
      </c>
      <c r="AQ9" s="203">
        <v>376</v>
      </c>
      <c r="AR9" s="203">
        <v>384</v>
      </c>
      <c r="AS9" s="203">
        <v>381</v>
      </c>
      <c r="AT9" s="203">
        <v>362</v>
      </c>
      <c r="AU9" s="203">
        <v>354</v>
      </c>
      <c r="AV9" s="203">
        <v>349</v>
      </c>
      <c r="AW9" s="203">
        <v>343</v>
      </c>
      <c r="AX9" s="203">
        <v>332</v>
      </c>
      <c r="AY9" s="203">
        <v>322</v>
      </c>
      <c r="AZ9" s="203">
        <v>309</v>
      </c>
      <c r="BA9" s="203">
        <v>291</v>
      </c>
      <c r="BB9" s="203">
        <v>280</v>
      </c>
      <c r="BC9" s="203">
        <v>270</v>
      </c>
      <c r="BD9" s="203">
        <v>263</v>
      </c>
      <c r="BE9" s="203">
        <v>243</v>
      </c>
      <c r="BF9" s="203">
        <v>256</v>
      </c>
      <c r="BG9" s="203">
        <v>230</v>
      </c>
      <c r="BH9" s="203">
        <v>206</v>
      </c>
      <c r="BI9" s="203">
        <v>186</v>
      </c>
      <c r="BJ9" s="203">
        <v>168</v>
      </c>
      <c r="BK9" s="203">
        <v>148</v>
      </c>
      <c r="BL9" s="203">
        <v>131</v>
      </c>
      <c r="BM9" s="203">
        <v>119</v>
      </c>
      <c r="BN9" s="203">
        <v>112</v>
      </c>
      <c r="BO9" s="203">
        <v>106</v>
      </c>
      <c r="BP9" s="203">
        <v>102</v>
      </c>
      <c r="BQ9" s="203">
        <v>98</v>
      </c>
      <c r="BR9" s="203">
        <v>94</v>
      </c>
      <c r="BS9" s="203">
        <v>93</v>
      </c>
      <c r="BT9" s="203">
        <v>91</v>
      </c>
      <c r="BU9" s="203">
        <v>94</v>
      </c>
      <c r="BV9" s="203">
        <v>104</v>
      </c>
      <c r="BW9" s="203">
        <v>102</v>
      </c>
      <c r="BX9" s="204">
        <v>96</v>
      </c>
      <c r="BY9" s="204">
        <v>92</v>
      </c>
      <c r="BZ9" s="205">
        <v>87</v>
      </c>
    </row>
    <row r="10" spans="1:78" ht="26.65" customHeight="1" x14ac:dyDescent="0.2">
      <c r="B10" s="193" t="s">
        <v>130</v>
      </c>
      <c r="D10" s="203">
        <v>0</v>
      </c>
      <c r="E10" s="203">
        <v>0</v>
      </c>
      <c r="F10" s="203">
        <v>0</v>
      </c>
      <c r="G10" s="203">
        <v>0</v>
      </c>
      <c r="H10" s="203">
        <v>0</v>
      </c>
      <c r="I10" s="203">
        <v>0</v>
      </c>
      <c r="J10" s="203">
        <v>0</v>
      </c>
      <c r="K10" s="203">
        <v>0</v>
      </c>
      <c r="L10" s="203">
        <v>0</v>
      </c>
      <c r="M10" s="203">
        <v>0</v>
      </c>
      <c r="N10" s="203">
        <v>0</v>
      </c>
      <c r="O10" s="203">
        <v>0</v>
      </c>
      <c r="P10" s="203">
        <v>0</v>
      </c>
      <c r="Q10" s="203">
        <v>0</v>
      </c>
      <c r="R10" s="203">
        <v>0</v>
      </c>
      <c r="S10" s="203">
        <v>0</v>
      </c>
      <c r="T10" s="203">
        <v>0</v>
      </c>
      <c r="U10" s="203">
        <v>0</v>
      </c>
      <c r="V10" s="203">
        <v>0</v>
      </c>
      <c r="W10" s="203">
        <v>0</v>
      </c>
      <c r="X10" s="203">
        <v>0</v>
      </c>
      <c r="Y10" s="203">
        <v>0</v>
      </c>
      <c r="Z10" s="203">
        <v>0</v>
      </c>
      <c r="AA10" s="203">
        <v>0</v>
      </c>
      <c r="AB10" s="203">
        <v>0</v>
      </c>
      <c r="AC10" s="203">
        <v>0</v>
      </c>
      <c r="AD10" s="203">
        <v>0</v>
      </c>
      <c r="AE10" s="203">
        <v>0</v>
      </c>
      <c r="AF10" s="203">
        <v>0</v>
      </c>
      <c r="AG10" s="203">
        <v>0</v>
      </c>
      <c r="AH10" s="203">
        <v>0</v>
      </c>
      <c r="AI10" s="203">
        <v>0</v>
      </c>
      <c r="AJ10" s="203">
        <v>0</v>
      </c>
      <c r="AK10" s="203">
        <v>0</v>
      </c>
      <c r="AL10" s="203">
        <v>0</v>
      </c>
      <c r="AM10" s="203">
        <v>0</v>
      </c>
      <c r="AN10" s="203">
        <v>0</v>
      </c>
      <c r="AO10" s="203">
        <v>0</v>
      </c>
      <c r="AP10" s="203">
        <v>0</v>
      </c>
      <c r="AQ10" s="203">
        <v>0</v>
      </c>
      <c r="AR10" s="203">
        <v>0</v>
      </c>
      <c r="AS10" s="203">
        <v>0</v>
      </c>
      <c r="AT10" s="203">
        <v>0</v>
      </c>
      <c r="AU10" s="203">
        <v>0</v>
      </c>
      <c r="AV10" s="203">
        <v>0</v>
      </c>
      <c r="AW10" s="203">
        <v>0</v>
      </c>
      <c r="AX10" s="203">
        <v>0</v>
      </c>
      <c r="AY10" s="203">
        <v>0</v>
      </c>
      <c r="AZ10" s="203">
        <v>0</v>
      </c>
      <c r="BA10" s="203">
        <v>0</v>
      </c>
      <c r="BB10" s="203">
        <v>0</v>
      </c>
      <c r="BC10" s="203">
        <v>448</v>
      </c>
      <c r="BD10" s="203">
        <v>459</v>
      </c>
      <c r="BE10" s="203">
        <v>493</v>
      </c>
      <c r="BF10" s="203">
        <v>541</v>
      </c>
      <c r="BG10" s="203">
        <v>632</v>
      </c>
      <c r="BH10" s="203">
        <v>702</v>
      </c>
      <c r="BI10" s="203">
        <v>754</v>
      </c>
      <c r="BJ10" s="203">
        <v>803</v>
      </c>
      <c r="BK10" s="203">
        <v>852</v>
      </c>
      <c r="BL10" s="203">
        <v>907</v>
      </c>
      <c r="BM10" s="203">
        <v>961</v>
      </c>
      <c r="BN10" s="203">
        <v>1004</v>
      </c>
      <c r="BO10" s="203">
        <v>1032</v>
      </c>
      <c r="BP10" s="203">
        <v>1056</v>
      </c>
      <c r="BQ10" s="203">
        <v>1071</v>
      </c>
      <c r="BR10" s="203">
        <v>1108</v>
      </c>
      <c r="BS10" s="203">
        <v>1170</v>
      </c>
      <c r="BT10" s="203">
        <v>1210</v>
      </c>
      <c r="BU10" s="203">
        <v>1269</v>
      </c>
      <c r="BV10" s="203">
        <v>1326</v>
      </c>
      <c r="BW10" s="203">
        <v>1359</v>
      </c>
      <c r="BX10" s="204">
        <v>1395</v>
      </c>
      <c r="BY10" s="204">
        <v>1433</v>
      </c>
      <c r="BZ10" s="205">
        <v>1475</v>
      </c>
    </row>
    <row r="11" spans="1:78" x14ac:dyDescent="0.2">
      <c r="B11" s="207" t="s">
        <v>229</v>
      </c>
      <c r="D11" s="208">
        <v>0</v>
      </c>
      <c r="E11" s="208">
        <v>0</v>
      </c>
      <c r="F11" s="208">
        <v>0</v>
      </c>
      <c r="G11" s="208">
        <v>0</v>
      </c>
      <c r="H11" s="208">
        <v>0</v>
      </c>
      <c r="I11" s="208">
        <v>0</v>
      </c>
      <c r="J11" s="208">
        <v>0</v>
      </c>
      <c r="K11" s="208">
        <v>0</v>
      </c>
      <c r="L11" s="208">
        <v>0</v>
      </c>
      <c r="M11" s="208">
        <v>0</v>
      </c>
      <c r="N11" s="208">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6</v>
      </c>
      <c r="AI11" s="208">
        <v>6</v>
      </c>
      <c r="AJ11" s="208">
        <v>7</v>
      </c>
      <c r="AK11" s="208">
        <v>7</v>
      </c>
      <c r="AL11" s="208">
        <v>8</v>
      </c>
      <c r="AM11" s="208">
        <v>9</v>
      </c>
      <c r="AN11" s="208">
        <v>10</v>
      </c>
      <c r="AO11" s="208">
        <v>10</v>
      </c>
      <c r="AP11" s="208">
        <v>33</v>
      </c>
      <c r="AQ11" s="208">
        <v>76</v>
      </c>
      <c r="AR11" s="208">
        <v>104</v>
      </c>
      <c r="AS11" s="208">
        <v>118</v>
      </c>
      <c r="AT11" s="208">
        <v>130</v>
      </c>
      <c r="AU11" s="208">
        <v>152</v>
      </c>
      <c r="AV11" s="208">
        <v>182</v>
      </c>
      <c r="AW11" s="208">
        <v>220</v>
      </c>
      <c r="AX11" s="208">
        <v>263</v>
      </c>
      <c r="AY11" s="208">
        <v>326</v>
      </c>
      <c r="AZ11" s="208">
        <v>343</v>
      </c>
      <c r="BA11" s="208">
        <v>367</v>
      </c>
      <c r="BB11" s="208">
        <v>373</v>
      </c>
      <c r="BC11" s="208">
        <v>378</v>
      </c>
      <c r="BD11" s="208">
        <v>384</v>
      </c>
      <c r="BE11" s="208">
        <v>386</v>
      </c>
      <c r="BF11" s="208">
        <v>395</v>
      </c>
      <c r="BG11" s="208">
        <v>406</v>
      </c>
      <c r="BH11" s="208">
        <v>429</v>
      </c>
      <c r="BI11" s="208">
        <v>446</v>
      </c>
      <c r="BJ11" s="208">
        <v>458</v>
      </c>
      <c r="BK11" s="208">
        <v>471</v>
      </c>
      <c r="BL11" s="208">
        <v>492</v>
      </c>
      <c r="BM11" s="208">
        <v>521</v>
      </c>
      <c r="BN11" s="208">
        <v>553</v>
      </c>
      <c r="BO11" s="208">
        <v>584</v>
      </c>
      <c r="BP11" s="208">
        <v>618</v>
      </c>
      <c r="BQ11" s="208">
        <v>653</v>
      </c>
      <c r="BR11" s="208">
        <v>699</v>
      </c>
      <c r="BS11" s="208">
        <v>760</v>
      </c>
      <c r="BT11" s="208">
        <v>799</v>
      </c>
      <c r="BU11" s="208">
        <v>854</v>
      </c>
      <c r="BV11" s="208">
        <v>906</v>
      </c>
      <c r="BW11" s="208">
        <v>942</v>
      </c>
      <c r="BX11" s="209">
        <v>975</v>
      </c>
      <c r="BY11" s="209">
        <v>1005</v>
      </c>
      <c r="BZ11" s="210">
        <v>1037</v>
      </c>
    </row>
    <row r="12" spans="1:78" x14ac:dyDescent="0.2">
      <c r="B12" s="207" t="s">
        <v>230</v>
      </c>
      <c r="D12" s="208">
        <v>0</v>
      </c>
      <c r="E12" s="208">
        <v>0</v>
      </c>
      <c r="F12" s="208">
        <v>0</v>
      </c>
      <c r="G12" s="208">
        <v>0</v>
      </c>
      <c r="H12" s="208">
        <v>0</v>
      </c>
      <c r="I12" s="208">
        <v>0</v>
      </c>
      <c r="J12" s="208">
        <v>0</v>
      </c>
      <c r="K12" s="208">
        <v>0</v>
      </c>
      <c r="L12" s="208">
        <v>0</v>
      </c>
      <c r="M12" s="208">
        <v>0</v>
      </c>
      <c r="N12" s="208">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226</v>
      </c>
      <c r="BH12" s="208">
        <v>273</v>
      </c>
      <c r="BI12" s="208">
        <v>308</v>
      </c>
      <c r="BJ12" s="208">
        <v>345</v>
      </c>
      <c r="BK12" s="208">
        <v>381</v>
      </c>
      <c r="BL12" s="208">
        <v>414</v>
      </c>
      <c r="BM12" s="208">
        <v>439</v>
      </c>
      <c r="BN12" s="208">
        <v>451</v>
      </c>
      <c r="BO12" s="208">
        <v>448</v>
      </c>
      <c r="BP12" s="208">
        <v>438</v>
      </c>
      <c r="BQ12" s="208">
        <v>418</v>
      </c>
      <c r="BR12" s="208">
        <v>409</v>
      </c>
      <c r="BS12" s="208">
        <v>411</v>
      </c>
      <c r="BT12" s="208">
        <v>411</v>
      </c>
      <c r="BU12" s="208">
        <v>415</v>
      </c>
      <c r="BV12" s="208">
        <v>419</v>
      </c>
      <c r="BW12" s="208">
        <v>417</v>
      </c>
      <c r="BX12" s="209">
        <v>419</v>
      </c>
      <c r="BY12" s="209">
        <v>428</v>
      </c>
      <c r="BZ12" s="210">
        <v>438</v>
      </c>
    </row>
    <row r="13" spans="1:78" ht="26.25" customHeight="1" x14ac:dyDescent="0.2">
      <c r="B13" s="193" t="s">
        <v>131</v>
      </c>
      <c r="D13" s="208">
        <v>0</v>
      </c>
      <c r="E13" s="208">
        <v>0</v>
      </c>
      <c r="F13" s="208">
        <v>0</v>
      </c>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7244</v>
      </c>
      <c r="AI13" s="208">
        <v>7250</v>
      </c>
      <c r="AJ13" s="208">
        <v>7230</v>
      </c>
      <c r="AK13" s="208">
        <v>7174</v>
      </c>
      <c r="AL13" s="208">
        <v>7091</v>
      </c>
      <c r="AM13" s="208">
        <v>6983</v>
      </c>
      <c r="AN13" s="208">
        <v>6924</v>
      </c>
      <c r="AO13" s="208">
        <v>6868</v>
      </c>
      <c r="AP13" s="208">
        <v>6816</v>
      </c>
      <c r="AQ13" s="208">
        <v>6768</v>
      </c>
      <c r="AR13" s="208">
        <v>6752</v>
      </c>
      <c r="AS13" s="208">
        <v>6745</v>
      </c>
      <c r="AT13" s="208">
        <v>6780</v>
      </c>
      <c r="AU13" s="208">
        <v>6854</v>
      </c>
      <c r="AV13" s="208">
        <v>6795</v>
      </c>
      <c r="AW13" s="208">
        <v>6849</v>
      </c>
      <c r="AX13" s="208">
        <v>6905</v>
      </c>
      <c r="AY13" s="208">
        <v>6943</v>
      </c>
      <c r="AZ13" s="208">
        <v>6970</v>
      </c>
      <c r="BA13" s="208">
        <v>7008</v>
      </c>
      <c r="BB13" s="208">
        <v>7021</v>
      </c>
      <c r="BC13" s="208">
        <v>7025</v>
      </c>
      <c r="BD13" s="208">
        <v>7012</v>
      </c>
      <c r="BE13" s="208">
        <v>6991</v>
      </c>
      <c r="BF13" s="208">
        <v>7042</v>
      </c>
      <c r="BG13" s="208"/>
      <c r="BH13" s="208"/>
      <c r="BI13" s="208"/>
      <c r="BJ13" s="208"/>
      <c r="BK13" s="208"/>
      <c r="BL13" s="208"/>
      <c r="BM13" s="208"/>
      <c r="BN13" s="208"/>
      <c r="BO13" s="208"/>
      <c r="BP13" s="208"/>
      <c r="BQ13" s="208"/>
      <c r="BR13" s="208"/>
      <c r="BS13" s="208"/>
      <c r="BT13" s="208"/>
      <c r="BU13" s="208"/>
      <c r="BV13" s="208"/>
      <c r="BW13" s="208"/>
      <c r="BX13" s="209"/>
      <c r="BY13" s="209"/>
      <c r="BZ13" s="210"/>
    </row>
    <row r="14" spans="1:78" x14ac:dyDescent="0.2">
      <c r="B14" s="207" t="s">
        <v>231</v>
      </c>
      <c r="D14" s="208">
        <v>0</v>
      </c>
      <c r="E14" s="208">
        <v>0</v>
      </c>
      <c r="F14" s="208">
        <v>0</v>
      </c>
      <c r="G14" s="208">
        <v>0</v>
      </c>
      <c r="H14" s="208">
        <v>0</v>
      </c>
      <c r="I14" s="208">
        <v>0</v>
      </c>
      <c r="J14" s="208">
        <v>0</v>
      </c>
      <c r="K14" s="208">
        <v>0</v>
      </c>
      <c r="L14" s="208">
        <v>0</v>
      </c>
      <c r="M14" s="208">
        <v>0</v>
      </c>
      <c r="N14" s="208">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13589</v>
      </c>
      <c r="AI14" s="208">
        <v>13438</v>
      </c>
      <c r="AJ14" s="208">
        <v>13273</v>
      </c>
      <c r="AK14" s="208">
        <v>13079</v>
      </c>
      <c r="AL14" s="208">
        <v>12856</v>
      </c>
      <c r="AM14" s="208">
        <v>12584</v>
      </c>
      <c r="AN14" s="208">
        <v>12449</v>
      </c>
      <c r="AO14" s="208">
        <v>12325</v>
      </c>
      <c r="AP14" s="208">
        <v>12217</v>
      </c>
      <c r="AQ14" s="208">
        <v>12141</v>
      </c>
      <c r="AR14" s="208">
        <v>12124</v>
      </c>
      <c r="AS14" s="208">
        <v>12137</v>
      </c>
      <c r="AT14" s="208">
        <v>12227</v>
      </c>
      <c r="AU14" s="208">
        <v>12405</v>
      </c>
      <c r="AV14" s="208">
        <v>12285</v>
      </c>
      <c r="AW14" s="208">
        <v>12414</v>
      </c>
      <c r="AX14" s="208">
        <v>12543</v>
      </c>
      <c r="AY14" s="208">
        <v>12579</v>
      </c>
      <c r="AZ14" s="208">
        <v>12625</v>
      </c>
      <c r="BA14" s="208">
        <v>12729</v>
      </c>
      <c r="BB14" s="208">
        <v>12716</v>
      </c>
      <c r="BC14" s="208">
        <v>12689</v>
      </c>
      <c r="BD14" s="208">
        <v>12656</v>
      </c>
      <c r="BE14" s="208">
        <v>12600</v>
      </c>
      <c r="BF14" s="208">
        <v>12622</v>
      </c>
      <c r="BG14" s="208"/>
      <c r="BH14" s="208"/>
      <c r="BI14" s="208"/>
      <c r="BJ14" s="208"/>
      <c r="BK14" s="208"/>
      <c r="BL14" s="208"/>
      <c r="BM14" s="208"/>
      <c r="BN14" s="208"/>
      <c r="BO14" s="208"/>
      <c r="BP14" s="208"/>
      <c r="BQ14" s="208"/>
      <c r="BR14" s="208"/>
      <c r="BS14" s="208"/>
      <c r="BT14" s="208"/>
      <c r="BU14" s="208"/>
      <c r="BV14" s="208"/>
      <c r="BW14" s="208"/>
      <c r="BX14" s="209"/>
      <c r="BY14" s="209"/>
      <c r="BZ14" s="210"/>
    </row>
    <row r="15" spans="1:78" x14ac:dyDescent="0.2">
      <c r="B15" s="193" t="s">
        <v>132</v>
      </c>
      <c r="D15" s="203">
        <v>0</v>
      </c>
      <c r="E15" s="203">
        <v>0</v>
      </c>
      <c r="F15" s="203">
        <v>0</v>
      </c>
      <c r="G15" s="203">
        <v>0</v>
      </c>
      <c r="H15" s="203">
        <v>0</v>
      </c>
      <c r="I15" s="203">
        <v>0</v>
      </c>
      <c r="J15" s="203">
        <v>0</v>
      </c>
      <c r="K15" s="203">
        <v>0</v>
      </c>
      <c r="L15" s="203">
        <v>0</v>
      </c>
      <c r="M15" s="203">
        <v>0</v>
      </c>
      <c r="N15" s="203">
        <v>0</v>
      </c>
      <c r="O15" s="203">
        <v>0</v>
      </c>
      <c r="P15" s="203">
        <v>0</v>
      </c>
      <c r="Q15" s="203">
        <v>0</v>
      </c>
      <c r="R15" s="203">
        <v>0</v>
      </c>
      <c r="S15" s="203">
        <v>0</v>
      </c>
      <c r="T15" s="203">
        <v>0</v>
      </c>
      <c r="U15" s="203">
        <v>0</v>
      </c>
      <c r="V15" s="203">
        <v>0</v>
      </c>
      <c r="W15" s="203">
        <v>0</v>
      </c>
      <c r="X15" s="203">
        <v>0</v>
      </c>
      <c r="Y15" s="203">
        <v>0</v>
      </c>
      <c r="Z15" s="203">
        <v>0</v>
      </c>
      <c r="AA15" s="203">
        <v>0</v>
      </c>
      <c r="AB15" s="203">
        <v>8050</v>
      </c>
      <c r="AC15" s="203">
        <v>7980</v>
      </c>
      <c r="AD15" s="203">
        <v>9190</v>
      </c>
      <c r="AE15" s="203">
        <v>10</v>
      </c>
      <c r="AF15" s="203">
        <v>0</v>
      </c>
      <c r="AG15" s="203">
        <v>9800</v>
      </c>
      <c r="AH15" s="203">
        <v>10100</v>
      </c>
      <c r="AI15" s="203">
        <v>10100</v>
      </c>
      <c r="AJ15" s="203">
        <v>10300</v>
      </c>
      <c r="AK15" s="203">
        <v>10700</v>
      </c>
      <c r="AL15" s="203">
        <v>10800</v>
      </c>
      <c r="AM15" s="203">
        <v>10900</v>
      </c>
      <c r="AN15" s="203">
        <v>11100</v>
      </c>
      <c r="AO15" s="203">
        <v>11200</v>
      </c>
      <c r="AP15" s="203">
        <v>11500</v>
      </c>
      <c r="AQ15" s="203">
        <v>11587</v>
      </c>
      <c r="AR15" s="203">
        <v>11761</v>
      </c>
      <c r="AS15" s="203">
        <v>12077</v>
      </c>
      <c r="AT15" s="203">
        <v>12170</v>
      </c>
      <c r="AU15" s="203">
        <v>12500</v>
      </c>
      <c r="AV15" s="203">
        <v>12776</v>
      </c>
      <c r="AW15" s="203">
        <v>13601</v>
      </c>
      <c r="AX15" s="203">
        <v>13591</v>
      </c>
      <c r="AY15" s="203">
        <v>13894</v>
      </c>
      <c r="AZ15" s="203">
        <v>14405</v>
      </c>
      <c r="BA15" s="203">
        <v>13904</v>
      </c>
      <c r="BB15" s="203">
        <v>14048</v>
      </c>
      <c r="BC15" s="203">
        <v>13430</v>
      </c>
      <c r="BD15" s="203">
        <v>13518</v>
      </c>
      <c r="BE15" s="203">
        <v>13649</v>
      </c>
      <c r="BF15" s="203">
        <v>13721</v>
      </c>
      <c r="BG15" s="203">
        <v>14086</v>
      </c>
      <c r="BH15" s="203">
        <v>14223</v>
      </c>
      <c r="BI15" s="203">
        <v>14299</v>
      </c>
      <c r="BJ15" s="203">
        <v>14507</v>
      </c>
      <c r="BK15" s="203">
        <v>14731</v>
      </c>
      <c r="BL15" s="203">
        <v>14918</v>
      </c>
      <c r="BM15" s="203">
        <v>15370</v>
      </c>
      <c r="BN15" s="203">
        <v>15466</v>
      </c>
      <c r="BO15" s="203">
        <v>15547</v>
      </c>
      <c r="BP15" s="203">
        <v>15586</v>
      </c>
      <c r="BQ15" s="203">
        <v>15460</v>
      </c>
      <c r="BR15" s="203">
        <v>15789</v>
      </c>
      <c r="BS15" s="203">
        <v>16322</v>
      </c>
      <c r="BT15" s="203">
        <v>15952</v>
      </c>
      <c r="BU15" s="203">
        <v>15745</v>
      </c>
      <c r="BV15" s="203">
        <v>15651</v>
      </c>
      <c r="BW15" s="203">
        <v>15661</v>
      </c>
      <c r="BX15" s="204">
        <v>15633</v>
      </c>
      <c r="BY15" s="204">
        <v>15674</v>
      </c>
      <c r="BZ15" s="205">
        <v>15717</v>
      </c>
    </row>
    <row r="16" spans="1:78" x14ac:dyDescent="0.2">
      <c r="B16" s="207" t="s">
        <v>133</v>
      </c>
      <c r="D16" s="203">
        <v>0</v>
      </c>
      <c r="E16" s="203">
        <v>0</v>
      </c>
      <c r="F16" s="203">
        <v>0</v>
      </c>
      <c r="G16" s="203">
        <v>0</v>
      </c>
      <c r="H16" s="203">
        <v>0</v>
      </c>
      <c r="I16" s="203">
        <v>0</v>
      </c>
      <c r="J16" s="203">
        <v>0</v>
      </c>
      <c r="K16" s="203">
        <v>0</v>
      </c>
      <c r="L16" s="203">
        <v>0</v>
      </c>
      <c r="M16" s="203">
        <v>0</v>
      </c>
      <c r="N16" s="203">
        <v>0</v>
      </c>
      <c r="O16" s="203">
        <v>0</v>
      </c>
      <c r="P16" s="203">
        <v>0</v>
      </c>
      <c r="Q16" s="203">
        <v>0</v>
      </c>
      <c r="R16" s="203">
        <v>0</v>
      </c>
      <c r="S16" s="203">
        <v>0</v>
      </c>
      <c r="T16" s="203">
        <v>0</v>
      </c>
      <c r="U16" s="203">
        <v>0</v>
      </c>
      <c r="V16" s="203">
        <v>0</v>
      </c>
      <c r="W16" s="203">
        <v>0</v>
      </c>
      <c r="X16" s="203">
        <v>0</v>
      </c>
      <c r="Y16" s="203">
        <v>0</v>
      </c>
      <c r="Z16" s="203">
        <v>0</v>
      </c>
      <c r="AA16" s="203">
        <v>0</v>
      </c>
      <c r="AB16" s="203">
        <v>0</v>
      </c>
      <c r="AC16" s="203">
        <v>7720</v>
      </c>
      <c r="AD16" s="203">
        <v>8850</v>
      </c>
      <c r="AE16" s="203">
        <v>10</v>
      </c>
      <c r="AF16" s="203">
        <v>0</v>
      </c>
      <c r="AG16" s="203">
        <v>0</v>
      </c>
      <c r="AH16" s="203">
        <v>9600</v>
      </c>
      <c r="AI16" s="203">
        <v>9600</v>
      </c>
      <c r="AJ16" s="203">
        <v>9800</v>
      </c>
      <c r="AK16" s="203">
        <v>10100</v>
      </c>
      <c r="AL16" s="203">
        <v>10200</v>
      </c>
      <c r="AM16" s="203">
        <v>10300</v>
      </c>
      <c r="AN16" s="203">
        <v>10500</v>
      </c>
      <c r="AO16" s="203">
        <v>10500</v>
      </c>
      <c r="AP16" s="203">
        <v>10700</v>
      </c>
      <c r="AQ16" s="203">
        <v>10700</v>
      </c>
      <c r="AR16" s="203">
        <v>10900</v>
      </c>
      <c r="AS16" s="203">
        <v>11200</v>
      </c>
      <c r="AT16" s="203">
        <v>11236</v>
      </c>
      <c r="AU16" s="203">
        <v>11432</v>
      </c>
      <c r="AV16" s="203">
        <v>11511</v>
      </c>
      <c r="AW16" s="203">
        <v>12209</v>
      </c>
      <c r="AX16" s="203">
        <v>12331</v>
      </c>
      <c r="AY16" s="203">
        <v>12418</v>
      </c>
      <c r="AZ16" s="203">
        <v>12861</v>
      </c>
      <c r="BA16" s="203">
        <v>12326</v>
      </c>
      <c r="BB16" s="203">
        <v>12442</v>
      </c>
      <c r="BC16" s="203">
        <v>11818</v>
      </c>
      <c r="BD16" s="203">
        <v>11896</v>
      </c>
      <c r="BE16" s="203">
        <v>12014</v>
      </c>
      <c r="BF16" s="203">
        <v>12002</v>
      </c>
      <c r="BG16" s="203">
        <v>12232</v>
      </c>
      <c r="BH16" s="203">
        <v>12302</v>
      </c>
      <c r="BI16" s="203">
        <v>12387</v>
      </c>
      <c r="BJ16" s="203">
        <v>12586</v>
      </c>
      <c r="BK16" s="203">
        <v>12728</v>
      </c>
      <c r="BL16" s="203">
        <v>11754</v>
      </c>
      <c r="BM16" s="203">
        <v>12123</v>
      </c>
      <c r="BN16" s="203">
        <v>12239</v>
      </c>
      <c r="BO16" s="203">
        <v>12335</v>
      </c>
      <c r="BP16" s="203">
        <v>12346</v>
      </c>
      <c r="BQ16" s="203">
        <v>12245</v>
      </c>
      <c r="BR16" s="203">
        <v>12459</v>
      </c>
      <c r="BS16" s="203">
        <v>12757</v>
      </c>
      <c r="BT16" s="203">
        <v>12642</v>
      </c>
      <c r="BU16" s="203">
        <v>12448</v>
      </c>
      <c r="BV16" s="203">
        <v>12355</v>
      </c>
      <c r="BW16" s="203">
        <v>12334</v>
      </c>
      <c r="BX16" s="204">
        <v>12252</v>
      </c>
      <c r="BY16" s="204">
        <v>12233</v>
      </c>
      <c r="BZ16" s="205">
        <v>12215</v>
      </c>
    </row>
    <row r="17" spans="2:78" x14ac:dyDescent="0.2">
      <c r="B17" s="207" t="s">
        <v>134</v>
      </c>
      <c r="D17" s="203">
        <v>0</v>
      </c>
      <c r="E17" s="203">
        <v>0</v>
      </c>
      <c r="F17" s="203">
        <v>0</v>
      </c>
      <c r="G17" s="203">
        <v>0</v>
      </c>
      <c r="H17" s="203">
        <v>0</v>
      </c>
      <c r="I17" s="203">
        <v>0</v>
      </c>
      <c r="J17" s="203">
        <v>0</v>
      </c>
      <c r="K17" s="203">
        <v>0</v>
      </c>
      <c r="L17" s="203">
        <v>0</v>
      </c>
      <c r="M17" s="203">
        <v>0</v>
      </c>
      <c r="N17" s="203">
        <v>0</v>
      </c>
      <c r="O17" s="203">
        <v>0</v>
      </c>
      <c r="P17" s="203">
        <v>0</v>
      </c>
      <c r="Q17" s="203">
        <v>0</v>
      </c>
      <c r="R17" s="203">
        <v>0</v>
      </c>
      <c r="S17" s="203">
        <v>0</v>
      </c>
      <c r="T17" s="203">
        <v>0</v>
      </c>
      <c r="U17" s="203">
        <v>0</v>
      </c>
      <c r="V17" s="203">
        <v>0</v>
      </c>
      <c r="W17" s="203">
        <v>0</v>
      </c>
      <c r="X17" s="203">
        <v>0</v>
      </c>
      <c r="Y17" s="203">
        <v>0</v>
      </c>
      <c r="Z17" s="203">
        <v>0</v>
      </c>
      <c r="AA17" s="203">
        <v>0</v>
      </c>
      <c r="AB17" s="203">
        <v>8050</v>
      </c>
      <c r="AC17" s="203">
        <v>260</v>
      </c>
      <c r="AD17" s="203">
        <v>340</v>
      </c>
      <c r="AE17" s="203">
        <v>0</v>
      </c>
      <c r="AF17" s="203">
        <v>0</v>
      </c>
      <c r="AG17" s="203">
        <v>9800</v>
      </c>
      <c r="AH17" s="203">
        <v>500</v>
      </c>
      <c r="AI17" s="203">
        <v>500</v>
      </c>
      <c r="AJ17" s="203">
        <v>500</v>
      </c>
      <c r="AK17" s="203">
        <v>600</v>
      </c>
      <c r="AL17" s="203">
        <v>600</v>
      </c>
      <c r="AM17" s="203">
        <v>600</v>
      </c>
      <c r="AN17" s="203">
        <v>600</v>
      </c>
      <c r="AO17" s="203">
        <v>700</v>
      </c>
      <c r="AP17" s="203">
        <v>800</v>
      </c>
      <c r="AQ17" s="203">
        <v>887</v>
      </c>
      <c r="AR17" s="203">
        <v>861</v>
      </c>
      <c r="AS17" s="203">
        <v>877</v>
      </c>
      <c r="AT17" s="203">
        <v>934</v>
      </c>
      <c r="AU17" s="203">
        <v>1067</v>
      </c>
      <c r="AV17" s="203">
        <v>1265</v>
      </c>
      <c r="AW17" s="203">
        <v>1392</v>
      </c>
      <c r="AX17" s="203">
        <v>1260</v>
      </c>
      <c r="AY17" s="203">
        <v>1476</v>
      </c>
      <c r="AZ17" s="203">
        <v>1544</v>
      </c>
      <c r="BA17" s="203">
        <v>1578</v>
      </c>
      <c r="BB17" s="203">
        <v>1607</v>
      </c>
      <c r="BC17" s="203">
        <v>1612</v>
      </c>
      <c r="BD17" s="203">
        <v>1622</v>
      </c>
      <c r="BE17" s="203">
        <v>1635</v>
      </c>
      <c r="BF17" s="203">
        <v>1719</v>
      </c>
      <c r="BG17" s="203">
        <v>1854</v>
      </c>
      <c r="BH17" s="203">
        <v>1921</v>
      </c>
      <c r="BI17" s="203">
        <v>1912</v>
      </c>
      <c r="BJ17" s="203">
        <v>1920</v>
      </c>
      <c r="BK17" s="203">
        <v>2003</v>
      </c>
      <c r="BL17" s="203">
        <v>3164</v>
      </c>
      <c r="BM17" s="203">
        <v>3246</v>
      </c>
      <c r="BN17" s="203">
        <v>3227</v>
      </c>
      <c r="BO17" s="203">
        <v>3212</v>
      </c>
      <c r="BP17" s="203">
        <v>3240</v>
      </c>
      <c r="BQ17" s="203">
        <v>3215</v>
      </c>
      <c r="BR17" s="203">
        <v>3329</v>
      </c>
      <c r="BS17" s="203">
        <v>3565</v>
      </c>
      <c r="BT17" s="203">
        <v>3310</v>
      </c>
      <c r="BU17" s="203">
        <v>3298</v>
      </c>
      <c r="BV17" s="203">
        <v>3296</v>
      </c>
      <c r="BW17" s="203">
        <v>3327</v>
      </c>
      <c r="BX17" s="204">
        <v>3381</v>
      </c>
      <c r="BY17" s="204">
        <v>3441</v>
      </c>
      <c r="BZ17" s="205">
        <v>3502</v>
      </c>
    </row>
    <row r="18" spans="2:78" ht="26.25" customHeight="1" x14ac:dyDescent="0.2">
      <c r="B18" s="193" t="s">
        <v>22</v>
      </c>
      <c r="D18" s="203">
        <v>0</v>
      </c>
      <c r="E18" s="203">
        <v>0</v>
      </c>
      <c r="F18" s="203">
        <v>0</v>
      </c>
      <c r="G18" s="203">
        <v>0</v>
      </c>
      <c r="H18" s="203">
        <v>0</v>
      </c>
      <c r="I18" s="203">
        <v>0</v>
      </c>
      <c r="J18" s="203">
        <v>0</v>
      </c>
      <c r="K18" s="203">
        <v>0</v>
      </c>
      <c r="L18" s="203">
        <v>0</v>
      </c>
      <c r="M18" s="203">
        <v>0</v>
      </c>
      <c r="N18" s="203">
        <v>0</v>
      </c>
      <c r="O18" s="203">
        <v>0</v>
      </c>
      <c r="P18" s="203">
        <v>0</v>
      </c>
      <c r="Q18" s="203">
        <v>0</v>
      </c>
      <c r="R18" s="203">
        <v>0</v>
      </c>
      <c r="S18" s="203">
        <v>0</v>
      </c>
      <c r="T18" s="203">
        <v>0</v>
      </c>
      <c r="U18" s="203">
        <v>0</v>
      </c>
      <c r="V18" s="203">
        <v>0</v>
      </c>
      <c r="W18" s="203">
        <v>0</v>
      </c>
      <c r="X18" s="203">
        <v>0</v>
      </c>
      <c r="Y18" s="203">
        <v>0</v>
      </c>
      <c r="Z18" s="203">
        <v>0</v>
      </c>
      <c r="AA18" s="203">
        <v>0</v>
      </c>
      <c r="AB18" s="203">
        <v>0</v>
      </c>
      <c r="AC18" s="203">
        <v>0</v>
      </c>
      <c r="AD18" s="203">
        <v>0</v>
      </c>
      <c r="AE18" s="203">
        <v>0</v>
      </c>
      <c r="AF18" s="203">
        <v>0</v>
      </c>
      <c r="AG18" s="203">
        <v>0</v>
      </c>
      <c r="AH18" s="203">
        <v>5460</v>
      </c>
      <c r="AI18" s="203">
        <v>5396</v>
      </c>
      <c r="AJ18" s="203">
        <v>5800</v>
      </c>
      <c r="AK18" s="203">
        <v>6555</v>
      </c>
      <c r="AL18" s="203">
        <v>6950</v>
      </c>
      <c r="AM18" s="203">
        <v>7020</v>
      </c>
      <c r="AN18" s="203">
        <v>7230</v>
      </c>
      <c r="AO18" s="203">
        <v>7020</v>
      </c>
      <c r="AP18" s="203">
        <v>7050</v>
      </c>
      <c r="AQ18" s="203">
        <v>6875</v>
      </c>
      <c r="AR18" s="203">
        <v>5143</v>
      </c>
      <c r="AS18" s="203">
        <v>5201</v>
      </c>
      <c r="AT18" s="203">
        <v>6726</v>
      </c>
      <c r="AU18" s="203">
        <v>6367</v>
      </c>
      <c r="AV18" s="203">
        <v>6704</v>
      </c>
      <c r="AW18" s="203">
        <v>5466</v>
      </c>
      <c r="AX18" s="203">
        <v>5615</v>
      </c>
      <c r="AY18" s="203">
        <v>5690</v>
      </c>
      <c r="AZ18" s="203">
        <v>5618</v>
      </c>
      <c r="BA18" s="203">
        <v>5479</v>
      </c>
      <c r="BB18" s="203">
        <v>5306</v>
      </c>
      <c r="BC18" s="203">
        <v>5051</v>
      </c>
      <c r="BD18" s="203">
        <v>4761</v>
      </c>
      <c r="BE18" s="203">
        <v>4664</v>
      </c>
      <c r="BF18" s="203">
        <v>4625</v>
      </c>
      <c r="BG18" s="203">
        <v>4693</v>
      </c>
      <c r="BH18" s="203">
        <v>4915</v>
      </c>
      <c r="BI18" s="203">
        <v>5029</v>
      </c>
      <c r="BJ18" s="203">
        <v>5080</v>
      </c>
      <c r="BK18" s="203">
        <v>5068</v>
      </c>
      <c r="BL18" s="203">
        <v>5158</v>
      </c>
      <c r="BM18" s="203">
        <v>5571</v>
      </c>
      <c r="BN18" s="203">
        <v>5805</v>
      </c>
      <c r="BO18" s="203">
        <v>5874</v>
      </c>
      <c r="BP18" s="203">
        <v>5911</v>
      </c>
      <c r="BQ18" s="203"/>
      <c r="BR18" s="203"/>
      <c r="BS18" s="203"/>
      <c r="BT18" s="203"/>
      <c r="BU18" s="203"/>
      <c r="BV18" s="203"/>
      <c r="BW18" s="203"/>
      <c r="BX18" s="204"/>
      <c r="BY18" s="204"/>
      <c r="BZ18" s="205"/>
    </row>
    <row r="19" spans="2:78" x14ac:dyDescent="0.2">
      <c r="B19" s="193" t="s">
        <v>138</v>
      </c>
      <c r="D19" s="203">
        <v>0</v>
      </c>
      <c r="E19" s="203">
        <v>0</v>
      </c>
      <c r="F19" s="203">
        <v>0</v>
      </c>
      <c r="G19" s="203">
        <v>0</v>
      </c>
      <c r="H19" s="203">
        <v>0</v>
      </c>
      <c r="I19" s="203">
        <v>0</v>
      </c>
      <c r="J19" s="203">
        <v>0</v>
      </c>
      <c r="K19" s="203">
        <v>0</v>
      </c>
      <c r="L19" s="203">
        <v>0</v>
      </c>
      <c r="M19" s="203">
        <v>0</v>
      </c>
      <c r="N19" s="203">
        <v>0</v>
      </c>
      <c r="O19" s="203">
        <v>0</v>
      </c>
      <c r="P19" s="203">
        <v>0</v>
      </c>
      <c r="Q19" s="203">
        <v>0</v>
      </c>
      <c r="R19" s="203">
        <v>0</v>
      </c>
      <c r="S19" s="203">
        <v>0</v>
      </c>
      <c r="T19" s="203">
        <v>0</v>
      </c>
      <c r="U19" s="203">
        <v>0</v>
      </c>
      <c r="V19" s="203">
        <v>0</v>
      </c>
      <c r="W19" s="203">
        <v>0</v>
      </c>
      <c r="X19" s="203">
        <v>0</v>
      </c>
      <c r="Y19" s="203">
        <v>0</v>
      </c>
      <c r="Z19" s="203">
        <v>0</v>
      </c>
      <c r="AA19" s="203">
        <v>0</v>
      </c>
      <c r="AB19" s="203">
        <v>0</v>
      </c>
      <c r="AC19" s="203">
        <v>0</v>
      </c>
      <c r="AD19" s="203">
        <v>0</v>
      </c>
      <c r="AE19" s="203">
        <v>0</v>
      </c>
      <c r="AF19" s="203">
        <v>0</v>
      </c>
      <c r="AG19" s="203">
        <v>0</v>
      </c>
      <c r="AH19" s="203">
        <v>0</v>
      </c>
      <c r="AI19" s="203">
        <v>0</v>
      </c>
      <c r="AJ19" s="203">
        <v>0</v>
      </c>
      <c r="AK19" s="203">
        <v>0</v>
      </c>
      <c r="AL19" s="203">
        <v>0</v>
      </c>
      <c r="AM19" s="203">
        <v>0</v>
      </c>
      <c r="AN19" s="203">
        <v>0</v>
      </c>
      <c r="AO19" s="203">
        <v>0</v>
      </c>
      <c r="AP19" s="203">
        <v>0</v>
      </c>
      <c r="AQ19" s="203">
        <v>0</v>
      </c>
      <c r="AR19" s="203">
        <v>0</v>
      </c>
      <c r="AS19" s="203">
        <v>0</v>
      </c>
      <c r="AT19" s="203">
        <v>0</v>
      </c>
      <c r="AU19" s="203">
        <v>0</v>
      </c>
      <c r="AV19" s="203">
        <v>1045</v>
      </c>
      <c r="AW19" s="203">
        <v>1286</v>
      </c>
      <c r="AX19" s="203">
        <v>1466</v>
      </c>
      <c r="AY19" s="203">
        <v>1669</v>
      </c>
      <c r="AZ19" s="203">
        <v>1846</v>
      </c>
      <c r="BA19" s="203">
        <v>2004</v>
      </c>
      <c r="BB19" s="203">
        <v>2092</v>
      </c>
      <c r="BC19" s="203">
        <v>2165</v>
      </c>
      <c r="BD19" s="203">
        <v>2255</v>
      </c>
      <c r="BE19" s="203">
        <v>2368</v>
      </c>
      <c r="BF19" s="203">
        <v>2490</v>
      </c>
      <c r="BG19" s="203">
        <v>2607</v>
      </c>
      <c r="BH19" s="203">
        <v>2701</v>
      </c>
      <c r="BI19" s="203">
        <v>2777</v>
      </c>
      <c r="BJ19" s="203">
        <v>2852</v>
      </c>
      <c r="BK19" s="203">
        <v>2941</v>
      </c>
      <c r="BL19" s="203">
        <v>3034</v>
      </c>
      <c r="BM19" s="203">
        <v>3133</v>
      </c>
      <c r="BN19" s="203">
        <v>3205</v>
      </c>
      <c r="BO19" s="203">
        <v>3253</v>
      </c>
      <c r="BP19" s="203">
        <v>3307</v>
      </c>
      <c r="BQ19" s="203">
        <v>3307</v>
      </c>
      <c r="BR19" s="203">
        <v>3214</v>
      </c>
      <c r="BS19" s="203">
        <v>3020</v>
      </c>
      <c r="BT19" s="203">
        <v>2631</v>
      </c>
      <c r="BU19" s="203">
        <v>2122</v>
      </c>
      <c r="BV19" s="203">
        <v>1692</v>
      </c>
      <c r="BW19" s="203">
        <v>1221</v>
      </c>
      <c r="BX19" s="204">
        <v>1115</v>
      </c>
      <c r="BY19" s="204">
        <v>1104</v>
      </c>
      <c r="BZ19" s="205">
        <v>1109</v>
      </c>
    </row>
    <row r="20" spans="2:78" x14ac:dyDescent="0.2">
      <c r="B20" s="207" t="s">
        <v>229</v>
      </c>
      <c r="D20" s="208">
        <v>0</v>
      </c>
      <c r="E20" s="208">
        <v>0</v>
      </c>
      <c r="F20" s="208">
        <v>0</v>
      </c>
      <c r="G20" s="208">
        <v>0</v>
      </c>
      <c r="H20" s="208">
        <v>0</v>
      </c>
      <c r="I20" s="208">
        <v>0</v>
      </c>
      <c r="J20" s="208">
        <v>0</v>
      </c>
      <c r="K20" s="208">
        <v>0</v>
      </c>
      <c r="L20" s="208">
        <v>0</v>
      </c>
      <c r="M20" s="208">
        <v>0</v>
      </c>
      <c r="N20" s="208">
        <v>0</v>
      </c>
      <c r="O20" s="208">
        <v>0</v>
      </c>
      <c r="P20" s="208">
        <v>0</v>
      </c>
      <c r="Q20" s="208">
        <v>0</v>
      </c>
      <c r="R20" s="208">
        <v>0</v>
      </c>
      <c r="S20" s="208">
        <v>0</v>
      </c>
      <c r="T20" s="208">
        <v>0</v>
      </c>
      <c r="U20" s="208">
        <v>0</v>
      </c>
      <c r="V20" s="208">
        <v>0</v>
      </c>
      <c r="W20" s="208">
        <v>0</v>
      </c>
      <c r="X20" s="208">
        <v>0</v>
      </c>
      <c r="Y20" s="208">
        <v>0</v>
      </c>
      <c r="Z20" s="208">
        <v>0</v>
      </c>
      <c r="AA20" s="208">
        <v>0</v>
      </c>
      <c r="AB20" s="208">
        <v>0</v>
      </c>
      <c r="AC20" s="208">
        <v>0</v>
      </c>
      <c r="AD20" s="208">
        <v>0</v>
      </c>
      <c r="AE20" s="208">
        <v>0</v>
      </c>
      <c r="AF20" s="208">
        <v>0</v>
      </c>
      <c r="AG20" s="208">
        <v>0</v>
      </c>
      <c r="AH20" s="208">
        <v>0</v>
      </c>
      <c r="AI20" s="208">
        <v>0</v>
      </c>
      <c r="AJ20" s="208">
        <v>0</v>
      </c>
      <c r="AK20" s="208">
        <v>0</v>
      </c>
      <c r="AL20" s="208">
        <v>0</v>
      </c>
      <c r="AM20" s="208">
        <v>0</v>
      </c>
      <c r="AN20" s="208">
        <v>0</v>
      </c>
      <c r="AO20" s="208">
        <v>0</v>
      </c>
      <c r="AP20" s="208">
        <v>0</v>
      </c>
      <c r="AQ20" s="208">
        <v>0</v>
      </c>
      <c r="AR20" s="208">
        <v>0</v>
      </c>
      <c r="AS20" s="208">
        <v>0</v>
      </c>
      <c r="AT20" s="208">
        <v>0</v>
      </c>
      <c r="AU20" s="208">
        <v>0</v>
      </c>
      <c r="AV20" s="208">
        <v>983</v>
      </c>
      <c r="AW20" s="208">
        <v>1281</v>
      </c>
      <c r="AX20" s="208">
        <v>1455</v>
      </c>
      <c r="AY20" s="208">
        <v>1655</v>
      </c>
      <c r="AZ20" s="208">
        <v>1835</v>
      </c>
      <c r="BA20" s="208">
        <v>1995</v>
      </c>
      <c r="BB20" s="208">
        <v>2080</v>
      </c>
      <c r="BC20" s="208">
        <v>2150</v>
      </c>
      <c r="BD20" s="208">
        <v>2239</v>
      </c>
      <c r="BE20" s="208">
        <v>2350</v>
      </c>
      <c r="BF20" s="208">
        <v>2471</v>
      </c>
      <c r="BG20" s="208">
        <v>2588</v>
      </c>
      <c r="BH20" s="208">
        <v>2682</v>
      </c>
      <c r="BI20" s="208">
        <v>2757</v>
      </c>
      <c r="BJ20" s="208">
        <v>2830</v>
      </c>
      <c r="BK20" s="208">
        <v>2918</v>
      </c>
      <c r="BL20" s="208">
        <v>3009</v>
      </c>
      <c r="BM20" s="208">
        <v>3106</v>
      </c>
      <c r="BN20" s="208">
        <v>3177</v>
      </c>
      <c r="BO20" s="208">
        <v>3224</v>
      </c>
      <c r="BP20" s="208">
        <v>3278</v>
      </c>
      <c r="BQ20" s="208">
        <v>3277</v>
      </c>
      <c r="BR20" s="208">
        <v>3185</v>
      </c>
      <c r="BS20" s="208">
        <v>2991</v>
      </c>
      <c r="BT20" s="208">
        <v>2605</v>
      </c>
      <c r="BU20" s="208">
        <v>2102</v>
      </c>
      <c r="BV20" s="208">
        <v>1677</v>
      </c>
      <c r="BW20" s="208">
        <v>1212</v>
      </c>
      <c r="BX20" s="209">
        <v>1107</v>
      </c>
      <c r="BY20" s="209">
        <v>1096</v>
      </c>
      <c r="BZ20" s="210">
        <v>1102</v>
      </c>
    </row>
    <row r="21" spans="2:78" x14ac:dyDescent="0.2">
      <c r="B21" s="207" t="s">
        <v>230</v>
      </c>
      <c r="D21" s="208">
        <v>0</v>
      </c>
      <c r="E21" s="208">
        <v>0</v>
      </c>
      <c r="F21" s="208">
        <v>0</v>
      </c>
      <c r="G21" s="208">
        <v>0</v>
      </c>
      <c r="H21" s="208">
        <v>0</v>
      </c>
      <c r="I21" s="208">
        <v>0</v>
      </c>
      <c r="J21" s="208">
        <v>0</v>
      </c>
      <c r="K21" s="208">
        <v>0</v>
      </c>
      <c r="L21" s="208">
        <v>0</v>
      </c>
      <c r="M21" s="208">
        <v>0</v>
      </c>
      <c r="N21" s="208">
        <v>0</v>
      </c>
      <c r="O21" s="208">
        <v>0</v>
      </c>
      <c r="P21" s="208">
        <v>0</v>
      </c>
      <c r="Q21" s="208">
        <v>0</v>
      </c>
      <c r="R21" s="208">
        <v>0</v>
      </c>
      <c r="S21" s="208">
        <v>0</v>
      </c>
      <c r="T21" s="208">
        <v>0</v>
      </c>
      <c r="U21" s="208">
        <v>0</v>
      </c>
      <c r="V21" s="208">
        <v>0</v>
      </c>
      <c r="W21" s="208">
        <v>0</v>
      </c>
      <c r="X21" s="208">
        <v>0</v>
      </c>
      <c r="Y21" s="208">
        <v>0</v>
      </c>
      <c r="Z21" s="208">
        <v>0</v>
      </c>
      <c r="AA21" s="208">
        <v>0</v>
      </c>
      <c r="AB21" s="208">
        <v>0</v>
      </c>
      <c r="AC21" s="208">
        <v>0</v>
      </c>
      <c r="AD21" s="208">
        <v>0</v>
      </c>
      <c r="AE21" s="208">
        <v>0</v>
      </c>
      <c r="AF21" s="208">
        <v>0</v>
      </c>
      <c r="AG21" s="208">
        <v>0</v>
      </c>
      <c r="AH21" s="208">
        <v>0</v>
      </c>
      <c r="AI21" s="208">
        <v>0</v>
      </c>
      <c r="AJ21" s="208">
        <v>0</v>
      </c>
      <c r="AK21" s="208">
        <v>0</v>
      </c>
      <c r="AL21" s="208">
        <v>0</v>
      </c>
      <c r="AM21" s="208">
        <v>0</v>
      </c>
      <c r="AN21" s="208">
        <v>0</v>
      </c>
      <c r="AO21" s="208">
        <v>0</v>
      </c>
      <c r="AP21" s="208">
        <v>0</v>
      </c>
      <c r="AQ21" s="208">
        <v>0</v>
      </c>
      <c r="AR21" s="208">
        <v>0</v>
      </c>
      <c r="AS21" s="208">
        <v>0</v>
      </c>
      <c r="AT21" s="208">
        <v>0</v>
      </c>
      <c r="AU21" s="208">
        <v>0</v>
      </c>
      <c r="AV21" s="208">
        <v>62</v>
      </c>
      <c r="AW21" s="208">
        <v>5</v>
      </c>
      <c r="AX21" s="208">
        <v>11</v>
      </c>
      <c r="AY21" s="208">
        <v>14</v>
      </c>
      <c r="AZ21" s="208">
        <v>11</v>
      </c>
      <c r="BA21" s="208">
        <v>9</v>
      </c>
      <c r="BB21" s="208">
        <v>12</v>
      </c>
      <c r="BC21" s="208">
        <v>15</v>
      </c>
      <c r="BD21" s="208">
        <v>16</v>
      </c>
      <c r="BE21" s="208">
        <v>18</v>
      </c>
      <c r="BF21" s="208">
        <v>19</v>
      </c>
      <c r="BG21" s="208">
        <v>19</v>
      </c>
      <c r="BH21" s="208">
        <v>19</v>
      </c>
      <c r="BI21" s="208">
        <v>20</v>
      </c>
      <c r="BJ21" s="208">
        <v>22</v>
      </c>
      <c r="BK21" s="208">
        <v>23</v>
      </c>
      <c r="BL21" s="208">
        <v>24</v>
      </c>
      <c r="BM21" s="208">
        <v>27</v>
      </c>
      <c r="BN21" s="208">
        <v>28</v>
      </c>
      <c r="BO21" s="208">
        <v>29</v>
      </c>
      <c r="BP21" s="208">
        <v>29</v>
      </c>
      <c r="BQ21" s="208">
        <v>30</v>
      </c>
      <c r="BR21" s="208">
        <v>30</v>
      </c>
      <c r="BS21" s="208">
        <v>29</v>
      </c>
      <c r="BT21" s="208">
        <v>26</v>
      </c>
      <c r="BU21" s="208">
        <v>20</v>
      </c>
      <c r="BV21" s="208">
        <v>15</v>
      </c>
      <c r="BW21" s="208">
        <v>9</v>
      </c>
      <c r="BX21" s="209">
        <v>8</v>
      </c>
      <c r="BY21" s="209">
        <v>7</v>
      </c>
      <c r="BZ21" s="210">
        <v>7</v>
      </c>
    </row>
    <row r="22" spans="2:78" x14ac:dyDescent="0.2">
      <c r="B22" s="193" t="s">
        <v>139</v>
      </c>
      <c r="D22" s="203">
        <v>0</v>
      </c>
      <c r="E22" s="203">
        <v>0</v>
      </c>
      <c r="F22" s="203">
        <v>0</v>
      </c>
      <c r="G22" s="203">
        <v>0</v>
      </c>
      <c r="H22" s="203">
        <v>0</v>
      </c>
      <c r="I22" s="203">
        <v>0</v>
      </c>
      <c r="J22" s="203">
        <v>0</v>
      </c>
      <c r="K22" s="203">
        <v>0</v>
      </c>
      <c r="L22" s="203">
        <v>0</v>
      </c>
      <c r="M22" s="203">
        <v>0</v>
      </c>
      <c r="N22" s="203">
        <v>0</v>
      </c>
      <c r="O22" s="203">
        <v>0</v>
      </c>
      <c r="P22" s="203">
        <v>0</v>
      </c>
      <c r="Q22" s="203">
        <v>0</v>
      </c>
      <c r="R22" s="203">
        <v>0</v>
      </c>
      <c r="S22" s="203">
        <v>0</v>
      </c>
      <c r="T22" s="203">
        <v>0</v>
      </c>
      <c r="U22" s="203">
        <v>0</v>
      </c>
      <c r="V22" s="203">
        <v>0</v>
      </c>
      <c r="W22" s="203">
        <v>0</v>
      </c>
      <c r="X22" s="203">
        <v>0</v>
      </c>
      <c r="Y22" s="203">
        <v>0</v>
      </c>
      <c r="Z22" s="203">
        <v>0</v>
      </c>
      <c r="AA22" s="203">
        <v>0</v>
      </c>
      <c r="AB22" s="203">
        <v>0</v>
      </c>
      <c r="AC22" s="203">
        <v>0</v>
      </c>
      <c r="AD22" s="203">
        <v>0</v>
      </c>
      <c r="AE22" s="203">
        <v>0</v>
      </c>
      <c r="AF22" s="203">
        <v>0</v>
      </c>
      <c r="AG22" s="203">
        <v>0</v>
      </c>
      <c r="AH22" s="203">
        <v>0</v>
      </c>
      <c r="AI22" s="203">
        <v>0</v>
      </c>
      <c r="AJ22" s="203">
        <v>0</v>
      </c>
      <c r="AK22" s="203">
        <v>0</v>
      </c>
      <c r="AL22" s="203">
        <v>0</v>
      </c>
      <c r="AM22" s="203">
        <v>0</v>
      </c>
      <c r="AN22" s="203">
        <v>0</v>
      </c>
      <c r="AO22" s="203">
        <v>0</v>
      </c>
      <c r="AP22" s="203">
        <v>0</v>
      </c>
      <c r="AQ22" s="203">
        <v>0</v>
      </c>
      <c r="AR22" s="203">
        <v>0</v>
      </c>
      <c r="AS22" s="203">
        <v>0</v>
      </c>
      <c r="AT22" s="203">
        <v>0</v>
      </c>
      <c r="AU22" s="203">
        <v>0</v>
      </c>
      <c r="AV22" s="203">
        <v>1</v>
      </c>
      <c r="AW22" s="203">
        <v>3</v>
      </c>
      <c r="AX22" s="203">
        <v>5</v>
      </c>
      <c r="AY22" s="203">
        <v>7</v>
      </c>
      <c r="AZ22" s="203">
        <v>11</v>
      </c>
      <c r="BA22" s="203">
        <v>14</v>
      </c>
      <c r="BB22" s="203">
        <v>16</v>
      </c>
      <c r="BC22" s="203">
        <v>13</v>
      </c>
      <c r="BD22" s="203">
        <v>0</v>
      </c>
      <c r="BE22" s="203">
        <v>0</v>
      </c>
      <c r="BF22" s="203">
        <v>0</v>
      </c>
      <c r="BG22" s="203">
        <v>0</v>
      </c>
      <c r="BH22" s="203">
        <v>0</v>
      </c>
      <c r="BI22" s="203">
        <v>0</v>
      </c>
      <c r="BJ22" s="203">
        <v>0</v>
      </c>
      <c r="BK22" s="203">
        <v>0</v>
      </c>
      <c r="BL22" s="203">
        <v>0</v>
      </c>
      <c r="BM22" s="203">
        <v>0</v>
      </c>
      <c r="BN22" s="203">
        <v>0</v>
      </c>
      <c r="BO22" s="203">
        <v>0</v>
      </c>
      <c r="BP22" s="203">
        <v>0</v>
      </c>
      <c r="BQ22" s="203">
        <v>0</v>
      </c>
      <c r="BR22" s="203">
        <v>0</v>
      </c>
      <c r="BS22" s="203">
        <v>0</v>
      </c>
      <c r="BT22" s="203">
        <v>0</v>
      </c>
      <c r="BU22" s="203">
        <v>0</v>
      </c>
      <c r="BV22" s="203">
        <v>0</v>
      </c>
      <c r="BW22" s="203">
        <v>0</v>
      </c>
      <c r="BX22" s="204">
        <v>0</v>
      </c>
      <c r="BY22" s="204">
        <v>0</v>
      </c>
      <c r="BZ22" s="205">
        <v>0</v>
      </c>
    </row>
    <row r="23" spans="2:78" ht="26.25" customHeight="1" x14ac:dyDescent="0.2">
      <c r="B23" s="193" t="s">
        <v>142</v>
      </c>
      <c r="D23" s="203">
        <v>0</v>
      </c>
      <c r="E23" s="203">
        <v>0</v>
      </c>
      <c r="F23" s="203">
        <v>0</v>
      </c>
      <c r="G23" s="203">
        <v>0</v>
      </c>
      <c r="H23" s="203">
        <v>0</v>
      </c>
      <c r="I23" s="203">
        <v>0</v>
      </c>
      <c r="J23" s="203">
        <v>0</v>
      </c>
      <c r="K23" s="203">
        <v>0</v>
      </c>
      <c r="L23" s="203">
        <v>0</v>
      </c>
      <c r="M23" s="203">
        <v>0</v>
      </c>
      <c r="N23" s="203">
        <v>0</v>
      </c>
      <c r="O23" s="203">
        <v>0</v>
      </c>
      <c r="P23" s="203">
        <v>0</v>
      </c>
      <c r="Q23" s="203">
        <v>0</v>
      </c>
      <c r="R23" s="203">
        <v>0</v>
      </c>
      <c r="S23" s="203">
        <v>0</v>
      </c>
      <c r="T23" s="203">
        <v>0</v>
      </c>
      <c r="U23" s="203">
        <v>0</v>
      </c>
      <c r="V23" s="203">
        <v>0</v>
      </c>
      <c r="W23" s="203">
        <v>0</v>
      </c>
      <c r="X23" s="203">
        <v>0</v>
      </c>
      <c r="Y23" s="203">
        <v>0</v>
      </c>
      <c r="Z23" s="203">
        <v>0</v>
      </c>
      <c r="AA23" s="203">
        <v>0</v>
      </c>
      <c r="AB23" s="203">
        <v>0</v>
      </c>
      <c r="AC23" s="203">
        <v>0</v>
      </c>
      <c r="AD23" s="203">
        <v>0</v>
      </c>
      <c r="AE23" s="203">
        <v>0</v>
      </c>
      <c r="AF23" s="203">
        <v>0</v>
      </c>
      <c r="AG23" s="203">
        <v>0</v>
      </c>
      <c r="AH23" s="203">
        <v>0</v>
      </c>
      <c r="AI23" s="203">
        <v>0</v>
      </c>
      <c r="AJ23" s="203">
        <v>0</v>
      </c>
      <c r="AK23" s="203">
        <v>0</v>
      </c>
      <c r="AL23" s="203">
        <v>0</v>
      </c>
      <c r="AM23" s="203">
        <v>0</v>
      </c>
      <c r="AN23" s="203">
        <v>0</v>
      </c>
      <c r="AO23" s="203">
        <v>0</v>
      </c>
      <c r="AP23" s="203">
        <v>0</v>
      </c>
      <c r="AQ23" s="203">
        <v>0</v>
      </c>
      <c r="AR23" s="203">
        <v>0</v>
      </c>
      <c r="AS23" s="203">
        <v>0</v>
      </c>
      <c r="AT23" s="203">
        <v>0</v>
      </c>
      <c r="AU23" s="203">
        <v>0</v>
      </c>
      <c r="AV23" s="203">
        <v>0</v>
      </c>
      <c r="AW23" s="203">
        <v>0</v>
      </c>
      <c r="AX23" s="203">
        <v>0</v>
      </c>
      <c r="AY23" s="203">
        <v>0</v>
      </c>
      <c r="AZ23" s="203">
        <v>0</v>
      </c>
      <c r="BA23" s="203">
        <v>0</v>
      </c>
      <c r="BB23" s="203">
        <v>0</v>
      </c>
      <c r="BC23" s="203">
        <v>0</v>
      </c>
      <c r="BD23" s="203">
        <v>0</v>
      </c>
      <c r="BE23" s="203">
        <v>0</v>
      </c>
      <c r="BF23" s="203">
        <v>0</v>
      </c>
      <c r="BG23" s="203">
        <v>0</v>
      </c>
      <c r="BH23" s="203">
        <v>0</v>
      </c>
      <c r="BI23" s="203">
        <v>0</v>
      </c>
      <c r="BJ23" s="203">
        <v>0</v>
      </c>
      <c r="BK23" s="203">
        <v>0</v>
      </c>
      <c r="BL23" s="203">
        <v>136</v>
      </c>
      <c r="BM23" s="203">
        <v>391</v>
      </c>
      <c r="BN23" s="203">
        <v>579</v>
      </c>
      <c r="BO23" s="203">
        <v>811</v>
      </c>
      <c r="BP23" s="203">
        <v>1365</v>
      </c>
      <c r="BQ23" s="203">
        <v>1912</v>
      </c>
      <c r="BR23" s="203">
        <v>2235</v>
      </c>
      <c r="BS23" s="203">
        <v>2356</v>
      </c>
      <c r="BT23" s="203">
        <v>2357</v>
      </c>
      <c r="BU23" s="203">
        <v>2288</v>
      </c>
      <c r="BV23" s="203">
        <v>2355</v>
      </c>
      <c r="BW23" s="203">
        <v>2359</v>
      </c>
      <c r="BX23" s="204">
        <v>2371</v>
      </c>
      <c r="BY23" s="204">
        <v>2367</v>
      </c>
      <c r="BZ23" s="205">
        <v>2362</v>
      </c>
    </row>
    <row r="24" spans="2:78" x14ac:dyDescent="0.2">
      <c r="B24" s="207" t="s">
        <v>232</v>
      </c>
      <c r="D24" s="203">
        <v>0</v>
      </c>
      <c r="E24" s="203">
        <v>0</v>
      </c>
      <c r="F24" s="203">
        <v>0</v>
      </c>
      <c r="G24" s="203">
        <v>0</v>
      </c>
      <c r="H24" s="203">
        <v>0</v>
      </c>
      <c r="I24" s="203">
        <v>0</v>
      </c>
      <c r="J24" s="203">
        <v>0</v>
      </c>
      <c r="K24" s="203">
        <v>0</v>
      </c>
      <c r="L24" s="203">
        <v>0</v>
      </c>
      <c r="M24" s="203">
        <v>0</v>
      </c>
      <c r="N24" s="203">
        <v>0</v>
      </c>
      <c r="O24" s="203">
        <v>0</v>
      </c>
      <c r="P24" s="203">
        <v>0</v>
      </c>
      <c r="Q24" s="203">
        <v>0</v>
      </c>
      <c r="R24" s="203">
        <v>0</v>
      </c>
      <c r="S24" s="203">
        <v>0</v>
      </c>
      <c r="T24" s="203">
        <v>0</v>
      </c>
      <c r="U24" s="203">
        <v>0</v>
      </c>
      <c r="V24" s="203">
        <v>0</v>
      </c>
      <c r="W24" s="203">
        <v>0</v>
      </c>
      <c r="X24" s="203">
        <v>0</v>
      </c>
      <c r="Y24" s="203">
        <v>0</v>
      </c>
      <c r="Z24" s="203">
        <v>0</v>
      </c>
      <c r="AA24" s="203">
        <v>0</v>
      </c>
      <c r="AB24" s="203">
        <v>0</v>
      </c>
      <c r="AC24" s="203">
        <v>0</v>
      </c>
      <c r="AD24" s="203">
        <v>0</v>
      </c>
      <c r="AE24" s="203">
        <v>0</v>
      </c>
      <c r="AF24" s="203">
        <v>0</v>
      </c>
      <c r="AG24" s="203">
        <v>0</v>
      </c>
      <c r="AH24" s="203">
        <v>0</v>
      </c>
      <c r="AI24" s="203">
        <v>0</v>
      </c>
      <c r="AJ24" s="203">
        <v>0</v>
      </c>
      <c r="AK24" s="203">
        <v>0</v>
      </c>
      <c r="AL24" s="203">
        <v>0</v>
      </c>
      <c r="AM24" s="203">
        <v>0</v>
      </c>
      <c r="AN24" s="203">
        <v>0</v>
      </c>
      <c r="AO24" s="203">
        <v>0</v>
      </c>
      <c r="AP24" s="203">
        <v>0</v>
      </c>
      <c r="AQ24" s="203">
        <v>0</v>
      </c>
      <c r="AR24" s="203">
        <v>0</v>
      </c>
      <c r="AS24" s="203">
        <v>0</v>
      </c>
      <c r="AT24" s="203">
        <v>0</v>
      </c>
      <c r="AU24" s="203">
        <v>0</v>
      </c>
      <c r="AV24" s="203">
        <v>0</v>
      </c>
      <c r="AW24" s="203">
        <v>0</v>
      </c>
      <c r="AX24" s="203">
        <v>0</v>
      </c>
      <c r="AY24" s="203">
        <v>0</v>
      </c>
      <c r="AZ24" s="203">
        <v>0</v>
      </c>
      <c r="BA24" s="203">
        <v>0</v>
      </c>
      <c r="BB24" s="203">
        <v>0</v>
      </c>
      <c r="BC24" s="203">
        <v>0</v>
      </c>
      <c r="BD24" s="203">
        <v>0</v>
      </c>
      <c r="BE24" s="203">
        <v>0</v>
      </c>
      <c r="BF24" s="203">
        <v>0</v>
      </c>
      <c r="BG24" s="203">
        <v>0</v>
      </c>
      <c r="BH24" s="203">
        <v>0</v>
      </c>
      <c r="BI24" s="203">
        <v>0</v>
      </c>
      <c r="BJ24" s="203">
        <v>0</v>
      </c>
      <c r="BK24" s="203">
        <v>0</v>
      </c>
      <c r="BL24" s="203">
        <v>59</v>
      </c>
      <c r="BM24" s="203">
        <v>145</v>
      </c>
      <c r="BN24" s="203">
        <v>199</v>
      </c>
      <c r="BO24" s="203">
        <v>262</v>
      </c>
      <c r="BP24" s="203">
        <v>364</v>
      </c>
      <c r="BQ24" s="203">
        <v>492</v>
      </c>
      <c r="BR24" s="203">
        <v>507</v>
      </c>
      <c r="BS24" s="203">
        <v>489</v>
      </c>
      <c r="BT24" s="203">
        <v>483</v>
      </c>
      <c r="BU24" s="203">
        <v>469</v>
      </c>
      <c r="BV24" s="203">
        <v>426</v>
      </c>
      <c r="BW24" s="203">
        <v>397</v>
      </c>
      <c r="BX24" s="204">
        <v>396</v>
      </c>
      <c r="BY24" s="204">
        <v>391</v>
      </c>
      <c r="BZ24" s="205">
        <v>386</v>
      </c>
    </row>
    <row r="25" spans="2:78" x14ac:dyDescent="0.2">
      <c r="B25" s="207" t="s">
        <v>233</v>
      </c>
      <c r="D25" s="203">
        <v>0</v>
      </c>
      <c r="E25" s="203">
        <v>0</v>
      </c>
      <c r="F25" s="203">
        <v>0</v>
      </c>
      <c r="G25" s="203">
        <v>0</v>
      </c>
      <c r="H25" s="203">
        <v>0</v>
      </c>
      <c r="I25" s="203">
        <v>0</v>
      </c>
      <c r="J25" s="203">
        <v>0</v>
      </c>
      <c r="K25" s="203">
        <v>0</v>
      </c>
      <c r="L25" s="203">
        <v>0</v>
      </c>
      <c r="M25" s="203">
        <v>0</v>
      </c>
      <c r="N25" s="203">
        <v>0</v>
      </c>
      <c r="O25" s="203">
        <v>0</v>
      </c>
      <c r="P25" s="203">
        <v>0</v>
      </c>
      <c r="Q25" s="203">
        <v>0</v>
      </c>
      <c r="R25" s="203">
        <v>0</v>
      </c>
      <c r="S25" s="203">
        <v>0</v>
      </c>
      <c r="T25" s="203">
        <v>0</v>
      </c>
      <c r="U25" s="203">
        <v>0</v>
      </c>
      <c r="V25" s="203">
        <v>0</v>
      </c>
      <c r="W25" s="203">
        <v>0</v>
      </c>
      <c r="X25" s="203">
        <v>0</v>
      </c>
      <c r="Y25" s="203">
        <v>0</v>
      </c>
      <c r="Z25" s="203">
        <v>0</v>
      </c>
      <c r="AA25" s="203">
        <v>0</v>
      </c>
      <c r="AB25" s="203">
        <v>0</v>
      </c>
      <c r="AC25" s="203">
        <v>0</v>
      </c>
      <c r="AD25" s="203">
        <v>0</v>
      </c>
      <c r="AE25" s="203">
        <v>0</v>
      </c>
      <c r="AF25" s="203">
        <v>0</v>
      </c>
      <c r="AG25" s="203">
        <v>0</v>
      </c>
      <c r="AH25" s="203">
        <v>0</v>
      </c>
      <c r="AI25" s="203">
        <v>0</v>
      </c>
      <c r="AJ25" s="203">
        <v>0</v>
      </c>
      <c r="AK25" s="203">
        <v>0</v>
      </c>
      <c r="AL25" s="203">
        <v>0</v>
      </c>
      <c r="AM25" s="203">
        <v>0</v>
      </c>
      <c r="AN25" s="203">
        <v>0</v>
      </c>
      <c r="AO25" s="203">
        <v>0</v>
      </c>
      <c r="AP25" s="203">
        <v>0</v>
      </c>
      <c r="AQ25" s="203">
        <v>0</v>
      </c>
      <c r="AR25" s="203">
        <v>0</v>
      </c>
      <c r="AS25" s="203">
        <v>0</v>
      </c>
      <c r="AT25" s="203">
        <v>0</v>
      </c>
      <c r="AU25" s="203">
        <v>0</v>
      </c>
      <c r="AV25" s="203">
        <v>0</v>
      </c>
      <c r="AW25" s="203">
        <v>0</v>
      </c>
      <c r="AX25" s="203">
        <v>0</v>
      </c>
      <c r="AY25" s="203">
        <v>0</v>
      </c>
      <c r="AZ25" s="203">
        <v>0</v>
      </c>
      <c r="BA25" s="203">
        <v>0</v>
      </c>
      <c r="BB25" s="203">
        <v>0</v>
      </c>
      <c r="BC25" s="203">
        <v>0</v>
      </c>
      <c r="BD25" s="203">
        <v>0</v>
      </c>
      <c r="BE25" s="203">
        <v>0</v>
      </c>
      <c r="BF25" s="203">
        <v>0</v>
      </c>
      <c r="BG25" s="203">
        <v>0</v>
      </c>
      <c r="BH25" s="203">
        <v>0</v>
      </c>
      <c r="BI25" s="203">
        <v>0</v>
      </c>
      <c r="BJ25" s="203">
        <v>0</v>
      </c>
      <c r="BK25" s="203">
        <v>0</v>
      </c>
      <c r="BL25" s="203">
        <v>6</v>
      </c>
      <c r="BM25" s="203">
        <v>22</v>
      </c>
      <c r="BN25" s="203">
        <v>38</v>
      </c>
      <c r="BO25" s="203">
        <v>59</v>
      </c>
      <c r="BP25" s="203">
        <v>103</v>
      </c>
      <c r="BQ25" s="203">
        <v>180</v>
      </c>
      <c r="BR25" s="203">
        <v>248</v>
      </c>
      <c r="BS25" s="203">
        <v>325</v>
      </c>
      <c r="BT25" s="203">
        <v>379</v>
      </c>
      <c r="BU25" s="203">
        <v>395</v>
      </c>
      <c r="BV25" s="203">
        <v>419</v>
      </c>
      <c r="BW25" s="203">
        <v>436</v>
      </c>
      <c r="BX25" s="204">
        <v>428</v>
      </c>
      <c r="BY25" s="204">
        <v>417</v>
      </c>
      <c r="BZ25" s="205">
        <v>406</v>
      </c>
    </row>
    <row r="26" spans="2:78" x14ac:dyDescent="0.2">
      <c r="B26" s="207" t="s">
        <v>234</v>
      </c>
      <c r="D26" s="203">
        <v>0</v>
      </c>
      <c r="E26" s="203">
        <v>0</v>
      </c>
      <c r="F26" s="203">
        <v>0</v>
      </c>
      <c r="G26" s="203">
        <v>0</v>
      </c>
      <c r="H26" s="203">
        <v>0</v>
      </c>
      <c r="I26" s="203">
        <v>0</v>
      </c>
      <c r="J26" s="203">
        <v>0</v>
      </c>
      <c r="K26" s="203">
        <v>0</v>
      </c>
      <c r="L26" s="203">
        <v>0</v>
      </c>
      <c r="M26" s="203">
        <v>0</v>
      </c>
      <c r="N26" s="203">
        <v>0</v>
      </c>
      <c r="O26" s="203">
        <v>0</v>
      </c>
      <c r="P26" s="203">
        <v>0</v>
      </c>
      <c r="Q26" s="203">
        <v>0</v>
      </c>
      <c r="R26" s="203">
        <v>0</v>
      </c>
      <c r="S26" s="203">
        <v>0</v>
      </c>
      <c r="T26" s="203">
        <v>0</v>
      </c>
      <c r="U26" s="203">
        <v>0</v>
      </c>
      <c r="V26" s="203">
        <v>0</v>
      </c>
      <c r="W26" s="203">
        <v>0</v>
      </c>
      <c r="X26" s="203">
        <v>0</v>
      </c>
      <c r="Y26" s="203">
        <v>0</v>
      </c>
      <c r="Z26" s="203">
        <v>0</v>
      </c>
      <c r="AA26" s="203">
        <v>0</v>
      </c>
      <c r="AB26" s="203">
        <v>0</v>
      </c>
      <c r="AC26" s="203">
        <v>0</v>
      </c>
      <c r="AD26" s="203">
        <v>0</v>
      </c>
      <c r="AE26" s="203">
        <v>0</v>
      </c>
      <c r="AF26" s="203">
        <v>0</v>
      </c>
      <c r="AG26" s="203">
        <v>0</v>
      </c>
      <c r="AH26" s="203">
        <v>0</v>
      </c>
      <c r="AI26" s="203">
        <v>0</v>
      </c>
      <c r="AJ26" s="203">
        <v>0</v>
      </c>
      <c r="AK26" s="203">
        <v>0</v>
      </c>
      <c r="AL26" s="203">
        <v>0</v>
      </c>
      <c r="AM26" s="203">
        <v>0</v>
      </c>
      <c r="AN26" s="203">
        <v>0</v>
      </c>
      <c r="AO26" s="203">
        <v>0</v>
      </c>
      <c r="AP26" s="203">
        <v>0</v>
      </c>
      <c r="AQ26" s="203">
        <v>0</v>
      </c>
      <c r="AR26" s="203">
        <v>0</v>
      </c>
      <c r="AS26" s="203">
        <v>0</v>
      </c>
      <c r="AT26" s="203">
        <v>0</v>
      </c>
      <c r="AU26" s="203">
        <v>0</v>
      </c>
      <c r="AV26" s="203">
        <v>0</v>
      </c>
      <c r="AW26" s="203">
        <v>0</v>
      </c>
      <c r="AX26" s="203">
        <v>0</v>
      </c>
      <c r="AY26" s="203">
        <v>0</v>
      </c>
      <c r="AZ26" s="203">
        <v>0</v>
      </c>
      <c r="BA26" s="203">
        <v>0</v>
      </c>
      <c r="BB26" s="203">
        <v>0</v>
      </c>
      <c r="BC26" s="203">
        <v>0</v>
      </c>
      <c r="BD26" s="203">
        <v>0</v>
      </c>
      <c r="BE26" s="203">
        <v>0</v>
      </c>
      <c r="BF26" s="203">
        <v>0</v>
      </c>
      <c r="BG26" s="203">
        <v>0</v>
      </c>
      <c r="BH26" s="203">
        <v>0</v>
      </c>
      <c r="BI26" s="203">
        <v>0</v>
      </c>
      <c r="BJ26" s="203">
        <v>0</v>
      </c>
      <c r="BK26" s="203">
        <v>0</v>
      </c>
      <c r="BL26" s="203">
        <v>56</v>
      </c>
      <c r="BM26" s="203">
        <v>168</v>
      </c>
      <c r="BN26" s="203">
        <v>275</v>
      </c>
      <c r="BO26" s="203">
        <v>424</v>
      </c>
      <c r="BP26" s="203">
        <v>784</v>
      </c>
      <c r="BQ26" s="203">
        <v>1116</v>
      </c>
      <c r="BR26" s="203">
        <v>1340</v>
      </c>
      <c r="BS26" s="203">
        <v>1398</v>
      </c>
      <c r="BT26" s="203">
        <v>1357</v>
      </c>
      <c r="BU26" s="203">
        <v>1281</v>
      </c>
      <c r="BV26" s="203">
        <v>1357</v>
      </c>
      <c r="BW26" s="203">
        <v>1364</v>
      </c>
      <c r="BX26" s="204">
        <v>1378</v>
      </c>
      <c r="BY26" s="204">
        <v>1383</v>
      </c>
      <c r="BZ26" s="205">
        <v>1388</v>
      </c>
    </row>
    <row r="27" spans="2:78" x14ac:dyDescent="0.2">
      <c r="B27" s="207" t="s">
        <v>235</v>
      </c>
      <c r="D27" s="203">
        <v>0</v>
      </c>
      <c r="E27" s="203">
        <v>0</v>
      </c>
      <c r="F27" s="203">
        <v>0</v>
      </c>
      <c r="G27" s="203">
        <v>0</v>
      </c>
      <c r="H27" s="203">
        <v>0</v>
      </c>
      <c r="I27" s="203">
        <v>0</v>
      </c>
      <c r="J27" s="203">
        <v>0</v>
      </c>
      <c r="K27" s="203">
        <v>0</v>
      </c>
      <c r="L27" s="203">
        <v>0</v>
      </c>
      <c r="M27" s="203">
        <v>0</v>
      </c>
      <c r="N27" s="203">
        <v>0</v>
      </c>
      <c r="O27" s="203">
        <v>0</v>
      </c>
      <c r="P27" s="203">
        <v>0</v>
      </c>
      <c r="Q27" s="203">
        <v>0</v>
      </c>
      <c r="R27" s="203">
        <v>0</v>
      </c>
      <c r="S27" s="203">
        <v>0</v>
      </c>
      <c r="T27" s="203">
        <v>0</v>
      </c>
      <c r="U27" s="203">
        <v>0</v>
      </c>
      <c r="V27" s="203">
        <v>0</v>
      </c>
      <c r="W27" s="203">
        <v>0</v>
      </c>
      <c r="X27" s="203">
        <v>0</v>
      </c>
      <c r="Y27" s="203">
        <v>0</v>
      </c>
      <c r="Z27" s="203">
        <v>0</v>
      </c>
      <c r="AA27" s="203">
        <v>0</v>
      </c>
      <c r="AB27" s="203">
        <v>0</v>
      </c>
      <c r="AC27" s="203">
        <v>0</v>
      </c>
      <c r="AD27" s="203">
        <v>0</v>
      </c>
      <c r="AE27" s="203">
        <v>0</v>
      </c>
      <c r="AF27" s="203">
        <v>0</v>
      </c>
      <c r="AG27" s="203">
        <v>0</v>
      </c>
      <c r="AH27" s="203">
        <v>0</v>
      </c>
      <c r="AI27" s="203">
        <v>0</v>
      </c>
      <c r="AJ27" s="203">
        <v>0</v>
      </c>
      <c r="AK27" s="203">
        <v>0</v>
      </c>
      <c r="AL27" s="203">
        <v>0</v>
      </c>
      <c r="AM27" s="203">
        <v>0</v>
      </c>
      <c r="AN27" s="203">
        <v>0</v>
      </c>
      <c r="AO27" s="203">
        <v>0</v>
      </c>
      <c r="AP27" s="203">
        <v>0</v>
      </c>
      <c r="AQ27" s="203">
        <v>0</v>
      </c>
      <c r="AR27" s="203">
        <v>0</v>
      </c>
      <c r="AS27" s="203">
        <v>0</v>
      </c>
      <c r="AT27" s="203">
        <v>0</v>
      </c>
      <c r="AU27" s="203">
        <v>0</v>
      </c>
      <c r="AV27" s="203">
        <v>0</v>
      </c>
      <c r="AW27" s="203">
        <v>0</v>
      </c>
      <c r="AX27" s="203">
        <v>0</v>
      </c>
      <c r="AY27" s="203">
        <v>0</v>
      </c>
      <c r="AZ27" s="203">
        <v>0</v>
      </c>
      <c r="BA27" s="203">
        <v>0</v>
      </c>
      <c r="BB27" s="203">
        <v>0</v>
      </c>
      <c r="BC27" s="203">
        <v>0</v>
      </c>
      <c r="BD27" s="203">
        <v>0</v>
      </c>
      <c r="BE27" s="203">
        <v>0</v>
      </c>
      <c r="BF27" s="203">
        <v>0</v>
      </c>
      <c r="BG27" s="203">
        <v>0</v>
      </c>
      <c r="BH27" s="203">
        <v>0</v>
      </c>
      <c r="BI27" s="203">
        <v>0</v>
      </c>
      <c r="BJ27" s="203">
        <v>0</v>
      </c>
      <c r="BK27" s="203">
        <v>0</v>
      </c>
      <c r="BL27" s="203">
        <v>16</v>
      </c>
      <c r="BM27" s="203">
        <v>56</v>
      </c>
      <c r="BN27" s="203">
        <v>67</v>
      </c>
      <c r="BO27" s="203">
        <v>65</v>
      </c>
      <c r="BP27" s="203">
        <v>114</v>
      </c>
      <c r="BQ27" s="203">
        <v>124</v>
      </c>
      <c r="BR27" s="203">
        <v>141</v>
      </c>
      <c r="BS27" s="203">
        <v>144</v>
      </c>
      <c r="BT27" s="203">
        <v>137</v>
      </c>
      <c r="BU27" s="203">
        <v>143</v>
      </c>
      <c r="BV27" s="203">
        <v>153</v>
      </c>
      <c r="BW27" s="203">
        <v>162</v>
      </c>
      <c r="BX27" s="204">
        <v>169</v>
      </c>
      <c r="BY27" s="204">
        <v>176</v>
      </c>
      <c r="BZ27" s="205">
        <v>182</v>
      </c>
    </row>
    <row r="28" spans="2:78" ht="26.25" customHeight="1" x14ac:dyDescent="0.2">
      <c r="B28" s="193" t="s">
        <v>144</v>
      </c>
      <c r="D28" s="203">
        <v>0</v>
      </c>
      <c r="E28" s="203">
        <v>0</v>
      </c>
      <c r="F28" s="203">
        <v>0</v>
      </c>
      <c r="G28" s="203">
        <v>0</v>
      </c>
      <c r="H28" s="203">
        <v>0</v>
      </c>
      <c r="I28" s="203">
        <v>0</v>
      </c>
      <c r="J28" s="203">
        <v>0</v>
      </c>
      <c r="K28" s="203">
        <v>0</v>
      </c>
      <c r="L28" s="203">
        <v>0</v>
      </c>
      <c r="M28" s="203">
        <v>0</v>
      </c>
      <c r="N28" s="203">
        <v>0</v>
      </c>
      <c r="O28" s="203">
        <v>0</v>
      </c>
      <c r="P28" s="203">
        <v>0</v>
      </c>
      <c r="Q28" s="203">
        <v>0</v>
      </c>
      <c r="R28" s="203">
        <v>0</v>
      </c>
      <c r="S28" s="203">
        <v>0</v>
      </c>
      <c r="T28" s="203">
        <v>0</v>
      </c>
      <c r="U28" s="203">
        <v>0</v>
      </c>
      <c r="V28" s="203">
        <v>0</v>
      </c>
      <c r="W28" s="203">
        <v>0</v>
      </c>
      <c r="X28" s="203">
        <v>0</v>
      </c>
      <c r="Y28" s="203">
        <v>0</v>
      </c>
      <c r="Z28" s="203">
        <v>0</v>
      </c>
      <c r="AA28" s="203">
        <v>0</v>
      </c>
      <c r="AB28" s="203">
        <v>0</v>
      </c>
      <c r="AC28" s="203">
        <v>0</v>
      </c>
      <c r="AD28" s="203">
        <v>0</v>
      </c>
      <c r="AE28" s="203">
        <v>0</v>
      </c>
      <c r="AF28" s="203">
        <v>0</v>
      </c>
      <c r="AG28" s="203">
        <v>0</v>
      </c>
      <c r="AH28" s="203">
        <v>0</v>
      </c>
      <c r="AI28" s="203">
        <v>0</v>
      </c>
      <c r="AJ28" s="203">
        <v>96</v>
      </c>
      <c r="AK28" s="203">
        <v>124</v>
      </c>
      <c r="AL28" s="203">
        <v>165</v>
      </c>
      <c r="AM28" s="203">
        <v>195</v>
      </c>
      <c r="AN28" s="203">
        <v>201</v>
      </c>
      <c r="AO28" s="203">
        <v>200</v>
      </c>
      <c r="AP28" s="203">
        <v>210</v>
      </c>
      <c r="AQ28" s="203">
        <v>217</v>
      </c>
      <c r="AR28" s="203">
        <v>277</v>
      </c>
      <c r="AS28" s="203">
        <v>308</v>
      </c>
      <c r="AT28" s="203">
        <v>327</v>
      </c>
      <c r="AU28" s="203">
        <v>365</v>
      </c>
      <c r="AV28" s="203">
        <v>431</v>
      </c>
      <c r="AW28" s="203">
        <v>512</v>
      </c>
      <c r="AX28" s="203">
        <v>575</v>
      </c>
      <c r="AY28" s="203">
        <v>638</v>
      </c>
      <c r="AZ28" s="203">
        <v>714</v>
      </c>
      <c r="BA28" s="203">
        <v>758</v>
      </c>
      <c r="BB28" s="203">
        <v>782</v>
      </c>
      <c r="BC28" s="203">
        <v>537</v>
      </c>
      <c r="BD28" s="203">
        <v>0</v>
      </c>
      <c r="BE28" s="203">
        <v>0</v>
      </c>
      <c r="BF28" s="203">
        <v>0</v>
      </c>
      <c r="BG28" s="203">
        <v>0</v>
      </c>
      <c r="BH28" s="203">
        <v>0</v>
      </c>
      <c r="BI28" s="203">
        <v>0</v>
      </c>
      <c r="BJ28" s="203">
        <v>0</v>
      </c>
      <c r="BK28" s="203">
        <v>0</v>
      </c>
      <c r="BL28" s="203">
        <v>0</v>
      </c>
      <c r="BM28" s="203">
        <v>0</v>
      </c>
      <c r="BN28" s="203">
        <v>0</v>
      </c>
      <c r="BO28" s="203">
        <v>0</v>
      </c>
      <c r="BP28" s="203">
        <v>0</v>
      </c>
      <c r="BQ28" s="203">
        <v>0</v>
      </c>
      <c r="BR28" s="203">
        <v>0</v>
      </c>
      <c r="BS28" s="203">
        <v>0</v>
      </c>
      <c r="BT28" s="203">
        <v>0</v>
      </c>
      <c r="BU28" s="203">
        <v>0</v>
      </c>
      <c r="BV28" s="203">
        <v>0</v>
      </c>
      <c r="BW28" s="203">
        <v>0</v>
      </c>
      <c r="BX28" s="204">
        <v>0</v>
      </c>
      <c r="BY28" s="204">
        <v>0</v>
      </c>
      <c r="BZ28" s="205">
        <v>0</v>
      </c>
    </row>
    <row r="29" spans="2:78" x14ac:dyDescent="0.2">
      <c r="B29" s="193" t="s">
        <v>740</v>
      </c>
      <c r="D29" s="203">
        <v>0</v>
      </c>
      <c r="E29" s="203">
        <v>0</v>
      </c>
      <c r="F29" s="203">
        <v>0</v>
      </c>
      <c r="G29" s="203">
        <v>0</v>
      </c>
      <c r="H29" s="203">
        <v>0</v>
      </c>
      <c r="I29" s="203">
        <v>0</v>
      </c>
      <c r="J29" s="203">
        <v>0</v>
      </c>
      <c r="K29" s="203">
        <v>0</v>
      </c>
      <c r="L29" s="203">
        <v>0</v>
      </c>
      <c r="M29" s="203">
        <v>0</v>
      </c>
      <c r="N29" s="203">
        <v>0</v>
      </c>
      <c r="O29" s="203">
        <v>0</v>
      </c>
      <c r="P29" s="203">
        <v>0</v>
      </c>
      <c r="Q29" s="203">
        <v>0</v>
      </c>
      <c r="R29" s="203">
        <v>0</v>
      </c>
      <c r="S29" s="203">
        <v>0</v>
      </c>
      <c r="T29" s="203">
        <v>0</v>
      </c>
      <c r="U29" s="203">
        <v>0</v>
      </c>
      <c r="V29" s="203">
        <v>0</v>
      </c>
      <c r="W29" s="203">
        <v>0</v>
      </c>
      <c r="X29" s="203">
        <v>0</v>
      </c>
      <c r="Y29" s="203">
        <v>0</v>
      </c>
      <c r="Z29" s="203">
        <v>0</v>
      </c>
      <c r="AA29" s="203">
        <v>0</v>
      </c>
      <c r="AB29" s="203">
        <v>0</v>
      </c>
      <c r="AC29" s="203">
        <v>0</v>
      </c>
      <c r="AD29" s="203">
        <v>0</v>
      </c>
      <c r="AE29" s="203">
        <v>0</v>
      </c>
      <c r="AF29" s="203">
        <v>0</v>
      </c>
      <c r="AG29" s="203">
        <v>0</v>
      </c>
      <c r="AH29" s="203">
        <v>3408</v>
      </c>
      <c r="AI29" s="203">
        <v>3314</v>
      </c>
      <c r="AJ29" s="203">
        <v>3556</v>
      </c>
      <c r="AK29" s="203">
        <v>4151</v>
      </c>
      <c r="AL29" s="203">
        <v>4431</v>
      </c>
      <c r="AM29" s="203">
        <v>4750</v>
      </c>
      <c r="AN29" s="203">
        <v>4825</v>
      </c>
      <c r="AO29" s="203">
        <v>4860</v>
      </c>
      <c r="AP29" s="203">
        <v>4900</v>
      </c>
      <c r="AQ29" s="203">
        <v>4860</v>
      </c>
      <c r="AR29" s="203">
        <v>3996</v>
      </c>
      <c r="AS29" s="203">
        <v>3886</v>
      </c>
      <c r="AT29" s="203">
        <v>3950</v>
      </c>
      <c r="AU29" s="203">
        <v>4120</v>
      </c>
      <c r="AV29" s="203">
        <v>4380</v>
      </c>
      <c r="AW29" s="203">
        <v>4601</v>
      </c>
      <c r="AX29" s="203">
        <v>4692</v>
      </c>
      <c r="AY29" s="203">
        <v>4757</v>
      </c>
      <c r="AZ29" s="203">
        <v>4740</v>
      </c>
      <c r="BA29" s="203">
        <v>4588</v>
      </c>
      <c r="BB29" s="203">
        <v>4423</v>
      </c>
      <c r="BC29" s="203">
        <v>4187</v>
      </c>
      <c r="BD29" s="203">
        <v>3946</v>
      </c>
      <c r="BE29" s="203">
        <v>3846</v>
      </c>
      <c r="BF29" s="203">
        <v>3807</v>
      </c>
      <c r="BG29" s="203">
        <v>3812</v>
      </c>
      <c r="BH29" s="203">
        <v>3940</v>
      </c>
      <c r="BI29" s="203">
        <v>3986</v>
      </c>
      <c r="BJ29" s="203">
        <v>4021</v>
      </c>
      <c r="BK29" s="203">
        <v>4036</v>
      </c>
      <c r="BL29" s="203">
        <v>4166</v>
      </c>
      <c r="BM29" s="203">
        <v>4547</v>
      </c>
      <c r="BN29" s="203">
        <v>4798</v>
      </c>
      <c r="BO29" s="203">
        <v>4932</v>
      </c>
      <c r="BP29" s="203">
        <v>5053</v>
      </c>
      <c r="BQ29" s="203">
        <v>5026</v>
      </c>
      <c r="BR29" s="203">
        <v>4921</v>
      </c>
      <c r="BS29" s="203">
        <v>4777</v>
      </c>
      <c r="BT29" s="203">
        <v>4594</v>
      </c>
      <c r="BU29" s="203">
        <v>4378</v>
      </c>
      <c r="BV29" s="203">
        <v>4612</v>
      </c>
      <c r="BW29" s="203">
        <v>4590</v>
      </c>
      <c r="BX29" s="204">
        <v>4486</v>
      </c>
      <c r="BY29" s="204">
        <v>4495</v>
      </c>
      <c r="BZ29" s="205">
        <v>4511</v>
      </c>
    </row>
    <row r="30" spans="2:78" x14ac:dyDescent="0.2">
      <c r="B30" s="120" t="s">
        <v>181</v>
      </c>
      <c r="D30" s="203">
        <v>0</v>
      </c>
      <c r="E30" s="203">
        <v>0</v>
      </c>
      <c r="F30" s="203">
        <v>0</v>
      </c>
      <c r="G30" s="203">
        <v>0</v>
      </c>
      <c r="H30" s="203">
        <v>0</v>
      </c>
      <c r="I30" s="203">
        <v>0</v>
      </c>
      <c r="J30" s="203">
        <v>0</v>
      </c>
      <c r="K30" s="203">
        <v>0</v>
      </c>
      <c r="L30" s="203">
        <v>0</v>
      </c>
      <c r="M30" s="203">
        <v>0</v>
      </c>
      <c r="N30" s="203">
        <v>0</v>
      </c>
      <c r="O30" s="203">
        <v>0</v>
      </c>
      <c r="P30" s="203">
        <v>0</v>
      </c>
      <c r="Q30" s="203">
        <v>0</v>
      </c>
      <c r="R30" s="203">
        <v>0</v>
      </c>
      <c r="S30" s="203">
        <v>0</v>
      </c>
      <c r="T30" s="203">
        <v>0</v>
      </c>
      <c r="U30" s="203">
        <v>0</v>
      </c>
      <c r="V30" s="203">
        <v>0</v>
      </c>
      <c r="W30" s="203">
        <v>0</v>
      </c>
      <c r="X30" s="203">
        <v>0</v>
      </c>
      <c r="Y30" s="203">
        <v>0</v>
      </c>
      <c r="Z30" s="203">
        <v>0</v>
      </c>
      <c r="AA30" s="203">
        <v>0</v>
      </c>
      <c r="AB30" s="203">
        <v>0</v>
      </c>
      <c r="AC30" s="203">
        <v>0</v>
      </c>
      <c r="AD30" s="203">
        <v>0</v>
      </c>
      <c r="AE30" s="203">
        <v>0</v>
      </c>
      <c r="AF30" s="203">
        <v>0</v>
      </c>
      <c r="AG30" s="203">
        <v>0</v>
      </c>
      <c r="AH30" s="203">
        <v>0</v>
      </c>
      <c r="AI30" s="203">
        <v>0</v>
      </c>
      <c r="AJ30" s="203">
        <v>0</v>
      </c>
      <c r="AK30" s="203">
        <v>0</v>
      </c>
      <c r="AL30" s="203">
        <v>0</v>
      </c>
      <c r="AM30" s="203">
        <v>0</v>
      </c>
      <c r="AN30" s="203">
        <v>0</v>
      </c>
      <c r="AO30" s="203">
        <v>0</v>
      </c>
      <c r="AP30" s="203">
        <v>0</v>
      </c>
      <c r="AQ30" s="203">
        <v>0</v>
      </c>
      <c r="AR30" s="203">
        <v>0</v>
      </c>
      <c r="AS30" s="203">
        <v>0</v>
      </c>
      <c r="AT30" s="203">
        <v>0</v>
      </c>
      <c r="AU30" s="203">
        <v>0</v>
      </c>
      <c r="AV30" s="203">
        <v>0</v>
      </c>
      <c r="AW30" s="203">
        <v>0</v>
      </c>
      <c r="AX30" s="203">
        <v>0</v>
      </c>
      <c r="AY30" s="203">
        <v>0</v>
      </c>
      <c r="AZ30" s="203">
        <v>0</v>
      </c>
      <c r="BA30" s="203">
        <v>0</v>
      </c>
      <c r="BB30" s="203">
        <v>0</v>
      </c>
      <c r="BC30" s="203">
        <v>0</v>
      </c>
      <c r="BD30" s="203">
        <v>0</v>
      </c>
      <c r="BE30" s="203">
        <v>0</v>
      </c>
      <c r="BF30" s="203">
        <v>0</v>
      </c>
      <c r="BG30" s="203">
        <v>0</v>
      </c>
      <c r="BH30" s="203">
        <v>0</v>
      </c>
      <c r="BI30" s="203">
        <v>0</v>
      </c>
      <c r="BJ30" s="203">
        <v>0</v>
      </c>
      <c r="BK30" s="203">
        <v>0</v>
      </c>
      <c r="BL30" s="203">
        <v>3796</v>
      </c>
      <c r="BM30" s="203">
        <v>3966</v>
      </c>
      <c r="BN30" s="203">
        <v>4155</v>
      </c>
      <c r="BO30" s="203">
        <v>4237</v>
      </c>
      <c r="BP30" s="203">
        <v>4309</v>
      </c>
      <c r="BQ30" s="203">
        <v>4365</v>
      </c>
      <c r="BR30" s="203">
        <v>4440</v>
      </c>
      <c r="BS30" s="203">
        <v>4410</v>
      </c>
      <c r="BT30" s="203">
        <v>4287</v>
      </c>
      <c r="BU30" s="203">
        <v>4104</v>
      </c>
      <c r="BV30" s="203">
        <v>4173</v>
      </c>
      <c r="BW30" s="203">
        <v>4142</v>
      </c>
      <c r="BX30" s="204">
        <v>4052</v>
      </c>
      <c r="BY30" s="204">
        <v>4062</v>
      </c>
      <c r="BZ30" s="205">
        <v>4077</v>
      </c>
    </row>
    <row r="31" spans="2:78" x14ac:dyDescent="0.2">
      <c r="B31" s="120" t="s">
        <v>182</v>
      </c>
      <c r="D31" s="203">
        <v>0</v>
      </c>
      <c r="E31" s="203">
        <v>0</v>
      </c>
      <c r="F31" s="203">
        <v>0</v>
      </c>
      <c r="G31" s="203">
        <v>0</v>
      </c>
      <c r="H31" s="203">
        <v>0</v>
      </c>
      <c r="I31" s="203">
        <v>0</v>
      </c>
      <c r="J31" s="203">
        <v>0</v>
      </c>
      <c r="K31" s="203">
        <v>0</v>
      </c>
      <c r="L31" s="203">
        <v>0</v>
      </c>
      <c r="M31" s="203">
        <v>0</v>
      </c>
      <c r="N31" s="203">
        <v>0</v>
      </c>
      <c r="O31" s="203">
        <v>0</v>
      </c>
      <c r="P31" s="203">
        <v>0</v>
      </c>
      <c r="Q31" s="203">
        <v>0</v>
      </c>
      <c r="R31" s="203">
        <v>0</v>
      </c>
      <c r="S31" s="203">
        <v>0</v>
      </c>
      <c r="T31" s="203">
        <v>0</v>
      </c>
      <c r="U31" s="203">
        <v>0</v>
      </c>
      <c r="V31" s="203">
        <v>0</v>
      </c>
      <c r="W31" s="203">
        <v>0</v>
      </c>
      <c r="X31" s="203">
        <v>0</v>
      </c>
      <c r="Y31" s="203">
        <v>0</v>
      </c>
      <c r="Z31" s="203">
        <v>0</v>
      </c>
      <c r="AA31" s="203">
        <v>0</v>
      </c>
      <c r="AB31" s="203">
        <v>0</v>
      </c>
      <c r="AC31" s="203">
        <v>0</v>
      </c>
      <c r="AD31" s="203">
        <v>0</v>
      </c>
      <c r="AE31" s="203">
        <v>0</v>
      </c>
      <c r="AF31" s="203">
        <v>0</v>
      </c>
      <c r="AG31" s="203">
        <v>0</v>
      </c>
      <c r="AH31" s="203">
        <v>0</v>
      </c>
      <c r="AI31" s="203">
        <v>0</v>
      </c>
      <c r="AJ31" s="203">
        <v>0</v>
      </c>
      <c r="AK31" s="203">
        <v>0</v>
      </c>
      <c r="AL31" s="203">
        <v>0</v>
      </c>
      <c r="AM31" s="203">
        <v>0</v>
      </c>
      <c r="AN31" s="203">
        <v>0</v>
      </c>
      <c r="AO31" s="203">
        <v>0</v>
      </c>
      <c r="AP31" s="203">
        <v>0</v>
      </c>
      <c r="AQ31" s="203">
        <v>0</v>
      </c>
      <c r="AR31" s="203">
        <v>0</v>
      </c>
      <c r="AS31" s="203">
        <v>0</v>
      </c>
      <c r="AT31" s="203">
        <v>0</v>
      </c>
      <c r="AU31" s="203">
        <v>0</v>
      </c>
      <c r="AV31" s="203">
        <v>0</v>
      </c>
      <c r="AW31" s="203">
        <v>0</v>
      </c>
      <c r="AX31" s="203">
        <v>0</v>
      </c>
      <c r="AY31" s="203">
        <v>0</v>
      </c>
      <c r="AZ31" s="203">
        <v>0</v>
      </c>
      <c r="BA31" s="203">
        <v>0</v>
      </c>
      <c r="BB31" s="203">
        <v>0</v>
      </c>
      <c r="BC31" s="203">
        <v>0</v>
      </c>
      <c r="BD31" s="203">
        <v>0</v>
      </c>
      <c r="BE31" s="203">
        <v>0</v>
      </c>
      <c r="BF31" s="203">
        <v>0</v>
      </c>
      <c r="BG31" s="203">
        <v>0</v>
      </c>
      <c r="BH31" s="203">
        <v>0</v>
      </c>
      <c r="BI31" s="203">
        <v>0</v>
      </c>
      <c r="BJ31" s="203">
        <v>0</v>
      </c>
      <c r="BK31" s="203">
        <v>0</v>
      </c>
      <c r="BL31" s="203">
        <v>370</v>
      </c>
      <c r="BM31" s="203">
        <v>580</v>
      </c>
      <c r="BN31" s="203">
        <v>643</v>
      </c>
      <c r="BO31" s="203">
        <v>696</v>
      </c>
      <c r="BP31" s="203">
        <v>744</v>
      </c>
      <c r="BQ31" s="203">
        <v>661</v>
      </c>
      <c r="BR31" s="203">
        <v>481</v>
      </c>
      <c r="BS31" s="203">
        <v>367</v>
      </c>
      <c r="BT31" s="203">
        <v>307</v>
      </c>
      <c r="BU31" s="203">
        <v>274</v>
      </c>
      <c r="BV31" s="203">
        <v>439</v>
      </c>
      <c r="BW31" s="203">
        <v>448</v>
      </c>
      <c r="BX31" s="204">
        <v>434</v>
      </c>
      <c r="BY31" s="204">
        <v>433</v>
      </c>
      <c r="BZ31" s="205">
        <v>434</v>
      </c>
    </row>
    <row r="32" spans="2:78" x14ac:dyDescent="0.2">
      <c r="B32" s="193" t="s">
        <v>151</v>
      </c>
      <c r="D32" s="208">
        <v>0</v>
      </c>
      <c r="E32" s="208">
        <v>0</v>
      </c>
      <c r="F32" s="208">
        <v>0</v>
      </c>
      <c r="G32" s="208">
        <v>0</v>
      </c>
      <c r="H32" s="208">
        <v>0</v>
      </c>
      <c r="I32" s="208">
        <v>0</v>
      </c>
      <c r="J32" s="208">
        <v>0</v>
      </c>
      <c r="K32" s="208">
        <v>0</v>
      </c>
      <c r="L32" s="208">
        <v>0</v>
      </c>
      <c r="M32" s="208">
        <v>0</v>
      </c>
      <c r="N32" s="208">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2490</v>
      </c>
      <c r="AZ32" s="208">
        <v>2455</v>
      </c>
      <c r="BA32" s="208">
        <v>2437</v>
      </c>
      <c r="BB32" s="208">
        <v>2371</v>
      </c>
      <c r="BC32" s="208">
        <v>2354</v>
      </c>
      <c r="BD32" s="208">
        <v>2391</v>
      </c>
      <c r="BE32" s="208">
        <v>2430</v>
      </c>
      <c r="BF32" s="208">
        <v>2483</v>
      </c>
      <c r="BG32" s="208">
        <v>2504</v>
      </c>
      <c r="BH32" s="208">
        <v>2510</v>
      </c>
      <c r="BI32" s="208">
        <v>2475</v>
      </c>
      <c r="BJ32" s="208">
        <v>2443</v>
      </c>
      <c r="BK32" s="208">
        <v>2415</v>
      </c>
      <c r="BL32" s="208">
        <v>2332</v>
      </c>
      <c r="BM32" s="208">
        <v>2031</v>
      </c>
      <c r="BN32" s="208">
        <v>1827</v>
      </c>
      <c r="BO32" s="208">
        <v>1577</v>
      </c>
      <c r="BP32" s="208">
        <v>965</v>
      </c>
      <c r="BQ32" s="208">
        <v>366</v>
      </c>
      <c r="BR32" s="208">
        <v>133</v>
      </c>
      <c r="BS32" s="208">
        <v>74</v>
      </c>
      <c r="BT32" s="208">
        <v>52</v>
      </c>
      <c r="BU32" s="208">
        <v>42</v>
      </c>
      <c r="BV32" s="208">
        <v>36</v>
      </c>
      <c r="BW32" s="208">
        <v>32</v>
      </c>
      <c r="BX32" s="209">
        <v>29</v>
      </c>
      <c r="BY32" s="209">
        <v>26</v>
      </c>
      <c r="BZ32" s="210">
        <v>24</v>
      </c>
    </row>
    <row r="33" spans="2:78" x14ac:dyDescent="0.2">
      <c r="B33" s="207" t="s">
        <v>229</v>
      </c>
      <c r="D33" s="208">
        <v>0</v>
      </c>
      <c r="E33" s="208">
        <v>0</v>
      </c>
      <c r="F33" s="208">
        <v>0</v>
      </c>
      <c r="G33" s="208">
        <v>0</v>
      </c>
      <c r="H33" s="208">
        <v>0</v>
      </c>
      <c r="I33" s="208">
        <v>0</v>
      </c>
      <c r="J33" s="208">
        <v>0</v>
      </c>
      <c r="K33" s="208">
        <v>0</v>
      </c>
      <c r="L33" s="208">
        <v>0</v>
      </c>
      <c r="M33" s="208">
        <v>0</v>
      </c>
      <c r="N33" s="208">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1899</v>
      </c>
      <c r="AZ33" s="208">
        <v>1832</v>
      </c>
      <c r="BA33" s="208">
        <v>1765</v>
      </c>
      <c r="BB33" s="208">
        <v>1660</v>
      </c>
      <c r="BC33" s="208">
        <v>1595</v>
      </c>
      <c r="BD33" s="208">
        <v>1580</v>
      </c>
      <c r="BE33" s="208">
        <v>1574</v>
      </c>
      <c r="BF33" s="208">
        <v>1586</v>
      </c>
      <c r="BG33" s="208">
        <v>1570</v>
      </c>
      <c r="BH33" s="208">
        <v>1543</v>
      </c>
      <c r="BI33" s="208">
        <v>1500</v>
      </c>
      <c r="BJ33" s="208">
        <v>1456</v>
      </c>
      <c r="BK33" s="208">
        <v>1413</v>
      </c>
      <c r="BL33" s="208">
        <v>1346</v>
      </c>
      <c r="BM33" s="208">
        <v>1177</v>
      </c>
      <c r="BN33" s="208">
        <v>1054</v>
      </c>
      <c r="BO33" s="208">
        <v>909</v>
      </c>
      <c r="BP33" s="208">
        <v>566</v>
      </c>
      <c r="BQ33" s="208">
        <v>192</v>
      </c>
      <c r="BR33" s="208">
        <v>38</v>
      </c>
      <c r="BS33" s="208">
        <v>10</v>
      </c>
      <c r="BT33" s="208">
        <v>3</v>
      </c>
      <c r="BU33" s="208">
        <v>1</v>
      </c>
      <c r="BV33" s="208">
        <v>0</v>
      </c>
      <c r="BW33" s="208">
        <v>0</v>
      </c>
      <c r="BX33" s="209">
        <v>0</v>
      </c>
      <c r="BY33" s="209">
        <v>0</v>
      </c>
      <c r="BZ33" s="210">
        <v>0</v>
      </c>
    </row>
    <row r="34" spans="2:78" x14ac:dyDescent="0.2">
      <c r="B34" s="207" t="s">
        <v>235</v>
      </c>
      <c r="D34" s="208">
        <v>0</v>
      </c>
      <c r="E34" s="208">
        <v>0</v>
      </c>
      <c r="F34" s="208">
        <v>0</v>
      </c>
      <c r="G34" s="208">
        <v>0</v>
      </c>
      <c r="H34" s="208">
        <v>0</v>
      </c>
      <c r="I34" s="208">
        <v>0</v>
      </c>
      <c r="J34" s="208">
        <v>0</v>
      </c>
      <c r="K34" s="208">
        <v>0</v>
      </c>
      <c r="L34" s="208">
        <v>0</v>
      </c>
      <c r="M34" s="208">
        <v>0</v>
      </c>
      <c r="N34" s="208">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590</v>
      </c>
      <c r="AZ34" s="208">
        <v>623</v>
      </c>
      <c r="BA34" s="208">
        <v>671</v>
      </c>
      <c r="BB34" s="208">
        <v>712</v>
      </c>
      <c r="BC34" s="208">
        <v>759</v>
      </c>
      <c r="BD34" s="208">
        <v>811</v>
      </c>
      <c r="BE34" s="208">
        <v>856</v>
      </c>
      <c r="BF34" s="208">
        <v>898</v>
      </c>
      <c r="BG34" s="208">
        <v>934</v>
      </c>
      <c r="BH34" s="208">
        <v>967</v>
      </c>
      <c r="BI34" s="208">
        <v>975</v>
      </c>
      <c r="BJ34" s="208">
        <v>987</v>
      </c>
      <c r="BK34" s="208">
        <v>1002</v>
      </c>
      <c r="BL34" s="208">
        <v>986</v>
      </c>
      <c r="BM34" s="208">
        <v>854</v>
      </c>
      <c r="BN34" s="208">
        <v>773</v>
      </c>
      <c r="BO34" s="208">
        <v>668</v>
      </c>
      <c r="BP34" s="208">
        <v>399</v>
      </c>
      <c r="BQ34" s="208">
        <v>174</v>
      </c>
      <c r="BR34" s="208">
        <v>95</v>
      </c>
      <c r="BS34" s="208">
        <v>65</v>
      </c>
      <c r="BT34" s="208">
        <v>49</v>
      </c>
      <c r="BU34" s="208">
        <v>41</v>
      </c>
      <c r="BV34" s="208">
        <v>36</v>
      </c>
      <c r="BW34" s="208">
        <v>32</v>
      </c>
      <c r="BX34" s="209">
        <v>29</v>
      </c>
      <c r="BY34" s="209">
        <v>26</v>
      </c>
      <c r="BZ34" s="210">
        <v>24</v>
      </c>
    </row>
    <row r="35" spans="2:78" ht="26.25" customHeight="1" x14ac:dyDescent="0.2">
      <c r="B35" s="193" t="s">
        <v>25</v>
      </c>
      <c r="D35" s="203">
        <v>0</v>
      </c>
      <c r="E35" s="203">
        <v>0</v>
      </c>
      <c r="F35" s="203">
        <v>0</v>
      </c>
      <c r="G35" s="203">
        <v>0</v>
      </c>
      <c r="H35" s="203">
        <v>0</v>
      </c>
      <c r="I35" s="203">
        <v>0</v>
      </c>
      <c r="J35" s="203">
        <v>0</v>
      </c>
      <c r="K35" s="203">
        <v>0</v>
      </c>
      <c r="L35" s="203">
        <v>0</v>
      </c>
      <c r="M35" s="203">
        <v>0</v>
      </c>
      <c r="N35" s="203">
        <v>0</v>
      </c>
      <c r="O35" s="203">
        <v>0</v>
      </c>
      <c r="P35" s="203">
        <v>0</v>
      </c>
      <c r="Q35" s="203">
        <v>0</v>
      </c>
      <c r="R35" s="203">
        <v>0</v>
      </c>
      <c r="S35" s="203">
        <v>0</v>
      </c>
      <c r="T35" s="203">
        <v>0</v>
      </c>
      <c r="U35" s="203">
        <v>0</v>
      </c>
      <c r="V35" s="203">
        <v>0</v>
      </c>
      <c r="W35" s="203">
        <v>0</v>
      </c>
      <c r="X35" s="203">
        <v>0</v>
      </c>
      <c r="Y35" s="203">
        <v>0</v>
      </c>
      <c r="Z35" s="203">
        <v>0</v>
      </c>
      <c r="AA35" s="203">
        <v>0</v>
      </c>
      <c r="AB35" s="203">
        <v>0</v>
      </c>
      <c r="AC35" s="203">
        <v>0</v>
      </c>
      <c r="AD35" s="203">
        <v>0</v>
      </c>
      <c r="AE35" s="203">
        <v>0</v>
      </c>
      <c r="AF35" s="203">
        <v>0</v>
      </c>
      <c r="AG35" s="203">
        <v>0</v>
      </c>
      <c r="AH35" s="203">
        <v>0</v>
      </c>
      <c r="AI35" s="203">
        <v>2838</v>
      </c>
      <c r="AJ35" s="203">
        <v>3010</v>
      </c>
      <c r="AK35" s="203">
        <v>3584</v>
      </c>
      <c r="AL35" s="203">
        <v>4157</v>
      </c>
      <c r="AM35" s="203">
        <v>4336</v>
      </c>
      <c r="AN35" s="203">
        <v>4541</v>
      </c>
      <c r="AO35" s="203">
        <v>4709</v>
      </c>
      <c r="AP35" s="203">
        <v>4710</v>
      </c>
      <c r="AQ35" s="203">
        <v>4517</v>
      </c>
      <c r="AR35" s="203">
        <v>4089</v>
      </c>
      <c r="AS35" s="203">
        <v>3977</v>
      </c>
      <c r="AT35" s="203">
        <v>4124</v>
      </c>
      <c r="AU35" s="203">
        <v>4593</v>
      </c>
      <c r="AV35" s="203">
        <v>5179</v>
      </c>
      <c r="AW35" s="203">
        <v>5512</v>
      </c>
      <c r="AX35" s="203">
        <v>5647</v>
      </c>
      <c r="AY35" s="203">
        <v>5657</v>
      </c>
      <c r="AZ35" s="203">
        <v>5514</v>
      </c>
      <c r="BA35" s="203">
        <v>3943</v>
      </c>
      <c r="BB35" s="203">
        <v>3834</v>
      </c>
      <c r="BC35" s="203">
        <v>3822</v>
      </c>
      <c r="BD35" s="203">
        <v>3901</v>
      </c>
      <c r="BE35" s="203">
        <v>3986</v>
      </c>
      <c r="BF35" s="203">
        <v>3989</v>
      </c>
      <c r="BG35" s="203">
        <v>3129</v>
      </c>
      <c r="BH35" s="203">
        <v>2187</v>
      </c>
      <c r="BI35" s="203">
        <v>2142</v>
      </c>
      <c r="BJ35" s="203">
        <v>2135</v>
      </c>
      <c r="BK35" s="203">
        <v>2117</v>
      </c>
      <c r="BL35" s="203">
        <v>2087</v>
      </c>
      <c r="BM35" s="203">
        <v>1935</v>
      </c>
      <c r="BN35" s="203">
        <v>1803</v>
      </c>
      <c r="BO35" s="203">
        <v>1619</v>
      </c>
      <c r="BP35" s="203">
        <v>1254</v>
      </c>
      <c r="BQ35" s="203">
        <v>939</v>
      </c>
      <c r="BR35" s="203">
        <v>799</v>
      </c>
      <c r="BS35" s="203">
        <v>706</v>
      </c>
      <c r="BT35" s="203">
        <v>639</v>
      </c>
      <c r="BU35" s="203">
        <v>613</v>
      </c>
      <c r="BV35" s="203">
        <v>556</v>
      </c>
      <c r="BW35" s="203">
        <v>571</v>
      </c>
      <c r="BX35" s="204">
        <v>579</v>
      </c>
      <c r="BY35" s="204">
        <v>589</v>
      </c>
      <c r="BZ35" s="205">
        <v>600</v>
      </c>
    </row>
    <row r="36" spans="2:78" x14ac:dyDescent="0.2">
      <c r="B36" s="193" t="s">
        <v>236</v>
      </c>
      <c r="D36" s="203">
        <v>0</v>
      </c>
      <c r="E36" s="203">
        <v>0</v>
      </c>
      <c r="F36" s="203">
        <v>0</v>
      </c>
      <c r="G36" s="203">
        <v>0</v>
      </c>
      <c r="H36" s="203">
        <v>0</v>
      </c>
      <c r="I36" s="203">
        <v>0</v>
      </c>
      <c r="J36" s="203">
        <v>0</v>
      </c>
      <c r="K36" s="203">
        <v>0</v>
      </c>
      <c r="L36" s="203">
        <v>0</v>
      </c>
      <c r="M36" s="203">
        <v>0</v>
      </c>
      <c r="N36" s="203">
        <v>0</v>
      </c>
      <c r="O36" s="203">
        <v>0</v>
      </c>
      <c r="P36" s="203">
        <v>0</v>
      </c>
      <c r="Q36" s="203">
        <v>0</v>
      </c>
      <c r="R36" s="203">
        <v>0</v>
      </c>
      <c r="S36" s="203">
        <v>0</v>
      </c>
      <c r="T36" s="203">
        <v>0</v>
      </c>
      <c r="U36" s="203">
        <v>0</v>
      </c>
      <c r="V36" s="203">
        <v>0</v>
      </c>
      <c r="W36" s="203">
        <v>0</v>
      </c>
      <c r="X36" s="203">
        <v>0</v>
      </c>
      <c r="Y36" s="203">
        <v>0</v>
      </c>
      <c r="Z36" s="203">
        <v>0</v>
      </c>
      <c r="AA36" s="203">
        <v>0</v>
      </c>
      <c r="AB36" s="203">
        <v>0</v>
      </c>
      <c r="AC36" s="203">
        <v>0</v>
      </c>
      <c r="AD36" s="203">
        <v>0</v>
      </c>
      <c r="AE36" s="203">
        <v>0</v>
      </c>
      <c r="AF36" s="203">
        <v>0</v>
      </c>
      <c r="AG36" s="203">
        <v>0</v>
      </c>
      <c r="AH36" s="203">
        <v>0</v>
      </c>
      <c r="AI36" s="203">
        <v>0</v>
      </c>
      <c r="AJ36" s="203">
        <v>0</v>
      </c>
      <c r="AK36" s="203">
        <v>0</v>
      </c>
      <c r="AL36" s="203">
        <v>0</v>
      </c>
      <c r="AM36" s="203">
        <v>0</v>
      </c>
      <c r="AN36" s="203">
        <v>0</v>
      </c>
      <c r="AO36" s="203">
        <v>0</v>
      </c>
      <c r="AP36" s="203">
        <v>0</v>
      </c>
      <c r="AQ36" s="203">
        <v>0</v>
      </c>
      <c r="AR36" s="203">
        <v>0</v>
      </c>
      <c r="AS36" s="203">
        <v>0</v>
      </c>
      <c r="AT36" s="203">
        <v>0</v>
      </c>
      <c r="AU36" s="203">
        <v>229</v>
      </c>
      <c r="AV36" s="203">
        <v>236</v>
      </c>
      <c r="AW36" s="203">
        <v>248</v>
      </c>
      <c r="AX36" s="203">
        <v>256</v>
      </c>
      <c r="AY36" s="203">
        <v>268</v>
      </c>
      <c r="AZ36" s="203">
        <v>275</v>
      </c>
      <c r="BA36" s="203">
        <v>359</v>
      </c>
      <c r="BB36" s="203">
        <v>369</v>
      </c>
      <c r="BC36" s="203">
        <v>374</v>
      </c>
      <c r="BD36" s="203">
        <v>373</v>
      </c>
      <c r="BE36" s="203">
        <v>368</v>
      </c>
      <c r="BF36" s="203">
        <v>354</v>
      </c>
      <c r="BG36" s="203">
        <v>353</v>
      </c>
      <c r="BH36" s="203">
        <v>352</v>
      </c>
      <c r="BI36" s="203">
        <v>349</v>
      </c>
      <c r="BJ36" s="203">
        <v>345</v>
      </c>
      <c r="BK36" s="203">
        <v>341</v>
      </c>
      <c r="BL36" s="203">
        <v>336</v>
      </c>
      <c r="BM36" s="203">
        <v>333</v>
      </c>
      <c r="BN36" s="203">
        <v>334</v>
      </c>
      <c r="BO36" s="203">
        <v>330</v>
      </c>
      <c r="BP36" s="203">
        <v>324</v>
      </c>
      <c r="BQ36" s="203">
        <v>326</v>
      </c>
      <c r="BR36" s="203">
        <v>320</v>
      </c>
      <c r="BS36" s="203">
        <v>313</v>
      </c>
      <c r="BT36" s="203">
        <v>307</v>
      </c>
      <c r="BU36" s="203">
        <v>302</v>
      </c>
      <c r="BV36" s="203">
        <v>296</v>
      </c>
      <c r="BW36" s="203">
        <v>290</v>
      </c>
      <c r="BX36" s="204">
        <v>285</v>
      </c>
      <c r="BY36" s="204">
        <v>279</v>
      </c>
      <c r="BZ36" s="205">
        <v>274</v>
      </c>
    </row>
    <row r="37" spans="2:78" x14ac:dyDescent="0.2">
      <c r="B37" s="193" t="s">
        <v>237</v>
      </c>
      <c r="D37" s="203">
        <v>0</v>
      </c>
      <c r="E37" s="203">
        <v>0</v>
      </c>
      <c r="F37" s="203">
        <v>0</v>
      </c>
      <c r="G37" s="203">
        <v>0</v>
      </c>
      <c r="H37" s="203">
        <v>0</v>
      </c>
      <c r="I37" s="203">
        <v>0</v>
      </c>
      <c r="J37" s="203">
        <v>0</v>
      </c>
      <c r="K37" s="203">
        <v>0</v>
      </c>
      <c r="L37" s="203">
        <v>0</v>
      </c>
      <c r="M37" s="203">
        <v>0</v>
      </c>
      <c r="N37" s="203">
        <v>0</v>
      </c>
      <c r="O37" s="203">
        <v>0</v>
      </c>
      <c r="P37" s="203">
        <v>0</v>
      </c>
      <c r="Q37" s="203">
        <v>0</v>
      </c>
      <c r="R37" s="203">
        <v>0</v>
      </c>
      <c r="S37" s="203">
        <v>0</v>
      </c>
      <c r="T37" s="203">
        <v>0</v>
      </c>
      <c r="U37" s="203">
        <v>0</v>
      </c>
      <c r="V37" s="203">
        <v>0</v>
      </c>
      <c r="W37" s="203">
        <v>0</v>
      </c>
      <c r="X37" s="203">
        <v>0</v>
      </c>
      <c r="Y37" s="203">
        <v>0</v>
      </c>
      <c r="Z37" s="203">
        <v>0</v>
      </c>
      <c r="AA37" s="203">
        <v>0</v>
      </c>
      <c r="AB37" s="203">
        <v>0</v>
      </c>
      <c r="AC37" s="203">
        <v>0</v>
      </c>
      <c r="AD37" s="203">
        <v>0</v>
      </c>
      <c r="AE37" s="203">
        <v>0</v>
      </c>
      <c r="AF37" s="203">
        <v>0</v>
      </c>
      <c r="AG37" s="203">
        <v>0</v>
      </c>
      <c r="AH37" s="203">
        <v>586</v>
      </c>
      <c r="AI37" s="203">
        <v>613</v>
      </c>
      <c r="AJ37" s="203">
        <v>643</v>
      </c>
      <c r="AK37" s="203">
        <v>710</v>
      </c>
      <c r="AL37" s="203">
        <v>754</v>
      </c>
      <c r="AM37" s="203">
        <v>796</v>
      </c>
      <c r="AN37" s="203">
        <v>861</v>
      </c>
      <c r="AO37" s="203">
        <v>921</v>
      </c>
      <c r="AP37" s="203">
        <v>974</v>
      </c>
      <c r="AQ37" s="203">
        <v>1067</v>
      </c>
      <c r="AR37" s="203">
        <v>1178</v>
      </c>
      <c r="AS37" s="203">
        <v>1300</v>
      </c>
      <c r="AT37" s="203">
        <v>1441</v>
      </c>
      <c r="AU37" s="203">
        <v>1623</v>
      </c>
      <c r="AV37" s="203">
        <v>1826</v>
      </c>
      <c r="AW37" s="203">
        <v>1990</v>
      </c>
      <c r="AX37" s="203">
        <v>2142</v>
      </c>
      <c r="AY37" s="203">
        <v>0</v>
      </c>
      <c r="AZ37" s="203">
        <v>0</v>
      </c>
      <c r="BA37" s="203">
        <v>0</v>
      </c>
      <c r="BB37" s="203">
        <v>0</v>
      </c>
      <c r="BC37" s="203">
        <v>0</v>
      </c>
      <c r="BD37" s="203">
        <v>0</v>
      </c>
      <c r="BE37" s="203">
        <v>0</v>
      </c>
      <c r="BF37" s="203">
        <v>0</v>
      </c>
      <c r="BG37" s="203">
        <v>0</v>
      </c>
      <c r="BH37" s="203">
        <v>0</v>
      </c>
      <c r="BI37" s="203">
        <v>0</v>
      </c>
      <c r="BJ37" s="203">
        <v>0</v>
      </c>
      <c r="BK37" s="203">
        <v>0</v>
      </c>
      <c r="BL37" s="203">
        <v>0</v>
      </c>
      <c r="BM37" s="203">
        <v>0</v>
      </c>
      <c r="BN37" s="203">
        <v>0</v>
      </c>
      <c r="BO37" s="203">
        <v>0</v>
      </c>
      <c r="BP37" s="203">
        <v>0</v>
      </c>
      <c r="BQ37" s="203">
        <v>0</v>
      </c>
      <c r="BR37" s="203">
        <v>0</v>
      </c>
      <c r="BS37" s="203">
        <v>0</v>
      </c>
      <c r="BT37" s="203">
        <v>0</v>
      </c>
      <c r="BU37" s="203">
        <v>0</v>
      </c>
      <c r="BV37" s="203">
        <v>0</v>
      </c>
      <c r="BW37" s="203">
        <v>0</v>
      </c>
      <c r="BX37" s="204">
        <v>0</v>
      </c>
      <c r="BY37" s="204">
        <v>0</v>
      </c>
      <c r="BZ37" s="205">
        <v>0</v>
      </c>
    </row>
    <row r="38" spans="2:78" x14ac:dyDescent="0.2">
      <c r="B38" s="207" t="s">
        <v>229</v>
      </c>
      <c r="D38" s="208">
        <v>0</v>
      </c>
      <c r="E38" s="208">
        <v>0</v>
      </c>
      <c r="F38" s="208">
        <v>0</v>
      </c>
      <c r="G38" s="208">
        <v>0</v>
      </c>
      <c r="H38" s="208">
        <v>0</v>
      </c>
      <c r="I38" s="208">
        <v>0</v>
      </c>
      <c r="J38" s="208">
        <v>0</v>
      </c>
      <c r="K38" s="208">
        <v>0</v>
      </c>
      <c r="L38" s="208">
        <v>0</v>
      </c>
      <c r="M38" s="208">
        <v>0</v>
      </c>
      <c r="N38" s="208">
        <v>0</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0</v>
      </c>
      <c r="AH38" s="208">
        <v>0</v>
      </c>
      <c r="AI38" s="208">
        <v>0</v>
      </c>
      <c r="AJ38" s="208">
        <v>0</v>
      </c>
      <c r="AK38" s="208">
        <v>0</v>
      </c>
      <c r="AL38" s="208">
        <v>0</v>
      </c>
      <c r="AM38" s="208">
        <v>0</v>
      </c>
      <c r="AN38" s="208">
        <v>813</v>
      </c>
      <c r="AO38" s="208">
        <v>864</v>
      </c>
      <c r="AP38" s="208">
        <v>900</v>
      </c>
      <c r="AQ38" s="208">
        <v>964</v>
      </c>
      <c r="AR38" s="208">
        <v>1030</v>
      </c>
      <c r="AS38" s="208">
        <v>1099</v>
      </c>
      <c r="AT38" s="208">
        <v>1181</v>
      </c>
      <c r="AU38" s="208">
        <v>1303</v>
      </c>
      <c r="AV38" s="208">
        <v>1439</v>
      </c>
      <c r="AW38" s="208">
        <v>1540</v>
      </c>
      <c r="AX38" s="208">
        <v>1624</v>
      </c>
      <c r="AY38" s="208">
        <v>0</v>
      </c>
      <c r="AZ38" s="208">
        <v>0</v>
      </c>
      <c r="BA38" s="208">
        <v>0</v>
      </c>
      <c r="BB38" s="208">
        <v>0</v>
      </c>
      <c r="BC38" s="208">
        <v>0</v>
      </c>
      <c r="BD38" s="208">
        <v>0</v>
      </c>
      <c r="BE38" s="208">
        <v>0</v>
      </c>
      <c r="BF38" s="208">
        <v>0</v>
      </c>
      <c r="BG38" s="208">
        <v>0</v>
      </c>
      <c r="BH38" s="208">
        <v>0</v>
      </c>
      <c r="BI38" s="208">
        <v>0</v>
      </c>
      <c r="BJ38" s="208">
        <v>0</v>
      </c>
      <c r="BK38" s="208">
        <v>0</v>
      </c>
      <c r="BL38" s="208">
        <v>0</v>
      </c>
      <c r="BM38" s="208">
        <v>0</v>
      </c>
      <c r="BN38" s="208">
        <v>0</v>
      </c>
      <c r="BO38" s="208">
        <v>0</v>
      </c>
      <c r="BP38" s="208">
        <v>0</v>
      </c>
      <c r="BQ38" s="208">
        <v>0</v>
      </c>
      <c r="BR38" s="208">
        <v>0</v>
      </c>
      <c r="BS38" s="208">
        <v>0</v>
      </c>
      <c r="BT38" s="208">
        <v>0</v>
      </c>
      <c r="BU38" s="208">
        <v>0</v>
      </c>
      <c r="BV38" s="208">
        <v>0</v>
      </c>
      <c r="BW38" s="208">
        <v>0</v>
      </c>
      <c r="BX38" s="209">
        <v>0</v>
      </c>
      <c r="BY38" s="209">
        <v>0</v>
      </c>
      <c r="BZ38" s="210">
        <v>0</v>
      </c>
    </row>
    <row r="39" spans="2:78" x14ac:dyDescent="0.2">
      <c r="B39" s="207" t="s">
        <v>235</v>
      </c>
      <c r="D39" s="208">
        <v>0</v>
      </c>
      <c r="E39" s="208">
        <v>0</v>
      </c>
      <c r="F39" s="208">
        <v>0</v>
      </c>
      <c r="G39" s="208">
        <v>0</v>
      </c>
      <c r="H39" s="208">
        <v>0</v>
      </c>
      <c r="I39" s="208">
        <v>0</v>
      </c>
      <c r="J39" s="208">
        <v>0</v>
      </c>
      <c r="K39" s="208">
        <v>0</v>
      </c>
      <c r="L39" s="208">
        <v>0</v>
      </c>
      <c r="M39" s="208">
        <v>0</v>
      </c>
      <c r="N39" s="208">
        <v>0</v>
      </c>
      <c r="O39" s="208">
        <v>0</v>
      </c>
      <c r="P39" s="208">
        <v>0</v>
      </c>
      <c r="Q39" s="208">
        <v>0</v>
      </c>
      <c r="R39" s="208">
        <v>0</v>
      </c>
      <c r="S39" s="208">
        <v>0</v>
      </c>
      <c r="T39" s="208">
        <v>0</v>
      </c>
      <c r="U39" s="208">
        <v>0</v>
      </c>
      <c r="V39" s="208">
        <v>0</v>
      </c>
      <c r="W39" s="208">
        <v>0</v>
      </c>
      <c r="X39" s="208">
        <v>0</v>
      </c>
      <c r="Y39" s="208">
        <v>0</v>
      </c>
      <c r="Z39" s="208">
        <v>0</v>
      </c>
      <c r="AA39" s="208">
        <v>0</v>
      </c>
      <c r="AB39" s="208">
        <v>0</v>
      </c>
      <c r="AC39" s="208">
        <v>0</v>
      </c>
      <c r="AD39" s="208">
        <v>0</v>
      </c>
      <c r="AE39" s="208">
        <v>0</v>
      </c>
      <c r="AF39" s="208">
        <v>0</v>
      </c>
      <c r="AG39" s="208">
        <v>0</v>
      </c>
      <c r="AH39" s="208">
        <v>0</v>
      </c>
      <c r="AI39" s="208">
        <v>0</v>
      </c>
      <c r="AJ39" s="208">
        <v>0</v>
      </c>
      <c r="AK39" s="208">
        <v>0</v>
      </c>
      <c r="AL39" s="208">
        <v>0</v>
      </c>
      <c r="AM39" s="208">
        <v>0</v>
      </c>
      <c r="AN39" s="208">
        <v>48</v>
      </c>
      <c r="AO39" s="208">
        <v>57</v>
      </c>
      <c r="AP39" s="208">
        <v>74</v>
      </c>
      <c r="AQ39" s="208">
        <v>103</v>
      </c>
      <c r="AR39" s="208">
        <v>148</v>
      </c>
      <c r="AS39" s="208">
        <v>201</v>
      </c>
      <c r="AT39" s="208">
        <v>260</v>
      </c>
      <c r="AU39" s="208">
        <v>320</v>
      </c>
      <c r="AV39" s="208">
        <v>387</v>
      </c>
      <c r="AW39" s="208">
        <v>450</v>
      </c>
      <c r="AX39" s="208">
        <v>518</v>
      </c>
      <c r="AY39" s="208">
        <v>0</v>
      </c>
      <c r="AZ39" s="208">
        <v>0</v>
      </c>
      <c r="BA39" s="208">
        <v>0</v>
      </c>
      <c r="BB39" s="208">
        <v>0</v>
      </c>
      <c r="BC39" s="208">
        <v>0</v>
      </c>
      <c r="BD39" s="208">
        <v>0</v>
      </c>
      <c r="BE39" s="208">
        <v>0</v>
      </c>
      <c r="BF39" s="208">
        <v>0</v>
      </c>
      <c r="BG39" s="208">
        <v>0</v>
      </c>
      <c r="BH39" s="208">
        <v>0</v>
      </c>
      <c r="BI39" s="208">
        <v>0</v>
      </c>
      <c r="BJ39" s="208">
        <v>0</v>
      </c>
      <c r="BK39" s="208">
        <v>0</v>
      </c>
      <c r="BL39" s="208">
        <v>0</v>
      </c>
      <c r="BM39" s="208">
        <v>0</v>
      </c>
      <c r="BN39" s="208">
        <v>0</v>
      </c>
      <c r="BO39" s="208">
        <v>0</v>
      </c>
      <c r="BP39" s="208">
        <v>0</v>
      </c>
      <c r="BQ39" s="208">
        <v>0</v>
      </c>
      <c r="BR39" s="208">
        <v>0</v>
      </c>
      <c r="BS39" s="208">
        <v>0</v>
      </c>
      <c r="BT39" s="208">
        <v>0</v>
      </c>
      <c r="BU39" s="208">
        <v>0</v>
      </c>
      <c r="BV39" s="208">
        <v>0</v>
      </c>
      <c r="BW39" s="208">
        <v>0</v>
      </c>
      <c r="BX39" s="209">
        <v>0</v>
      </c>
      <c r="BY39" s="209">
        <v>0</v>
      </c>
      <c r="BZ39" s="210">
        <v>0</v>
      </c>
    </row>
    <row r="40" spans="2:78" ht="26.25" customHeight="1" x14ac:dyDescent="0.2">
      <c r="B40" s="193" t="s">
        <v>157</v>
      </c>
      <c r="D40" s="203">
        <v>0</v>
      </c>
      <c r="E40" s="203">
        <v>0</v>
      </c>
      <c r="F40" s="203">
        <v>0</v>
      </c>
      <c r="G40" s="203">
        <v>0</v>
      </c>
      <c r="H40" s="203">
        <v>0</v>
      </c>
      <c r="I40" s="203">
        <v>0</v>
      </c>
      <c r="J40" s="203">
        <v>0</v>
      </c>
      <c r="K40" s="203">
        <v>0</v>
      </c>
      <c r="L40" s="203">
        <v>0</v>
      </c>
      <c r="M40" s="203">
        <v>0</v>
      </c>
      <c r="N40" s="203">
        <v>0</v>
      </c>
      <c r="O40" s="203">
        <v>0</v>
      </c>
      <c r="P40" s="203">
        <v>0</v>
      </c>
      <c r="Q40" s="203">
        <v>0</v>
      </c>
      <c r="R40" s="203">
        <v>0</v>
      </c>
      <c r="S40" s="203">
        <v>0</v>
      </c>
      <c r="T40" s="203">
        <v>0</v>
      </c>
      <c r="U40" s="203">
        <v>0</v>
      </c>
      <c r="V40" s="203">
        <v>0</v>
      </c>
      <c r="W40" s="203">
        <v>0</v>
      </c>
      <c r="X40" s="203">
        <v>0</v>
      </c>
      <c r="Y40" s="203">
        <v>0</v>
      </c>
      <c r="Z40" s="203">
        <v>0</v>
      </c>
      <c r="AA40" s="203">
        <v>0</v>
      </c>
      <c r="AB40" s="203">
        <v>0</v>
      </c>
      <c r="AC40" s="203">
        <v>0</v>
      </c>
      <c r="AD40" s="203">
        <v>0</v>
      </c>
      <c r="AE40" s="203">
        <v>0</v>
      </c>
      <c r="AF40" s="203">
        <v>0</v>
      </c>
      <c r="AG40" s="203">
        <v>0</v>
      </c>
      <c r="AH40" s="203">
        <v>0</v>
      </c>
      <c r="AI40" s="203">
        <v>0</v>
      </c>
      <c r="AJ40" s="203">
        <v>0</v>
      </c>
      <c r="AK40" s="203">
        <v>0</v>
      </c>
      <c r="AL40" s="203">
        <v>0</v>
      </c>
      <c r="AM40" s="203">
        <v>0</v>
      </c>
      <c r="AN40" s="203">
        <v>0</v>
      </c>
      <c r="AO40" s="203">
        <v>0</v>
      </c>
      <c r="AP40" s="203">
        <v>0</v>
      </c>
      <c r="AQ40" s="203">
        <v>0</v>
      </c>
      <c r="AR40" s="203">
        <v>0</v>
      </c>
      <c r="AS40" s="203">
        <v>0</v>
      </c>
      <c r="AT40" s="203">
        <v>0</v>
      </c>
      <c r="AU40" s="203">
        <v>0</v>
      </c>
      <c r="AV40" s="203">
        <v>0</v>
      </c>
      <c r="AW40" s="203">
        <v>0</v>
      </c>
      <c r="AX40" s="203">
        <v>0</v>
      </c>
      <c r="AY40" s="203">
        <v>0</v>
      </c>
      <c r="AZ40" s="203">
        <v>1931</v>
      </c>
      <c r="BA40" s="203">
        <v>1252</v>
      </c>
      <c r="BB40" s="203">
        <v>1110</v>
      </c>
      <c r="BC40" s="203">
        <v>1177</v>
      </c>
      <c r="BD40" s="203">
        <v>1022</v>
      </c>
      <c r="BE40" s="203">
        <v>932</v>
      </c>
      <c r="BF40" s="203">
        <v>920</v>
      </c>
      <c r="BG40" s="203">
        <v>898</v>
      </c>
      <c r="BH40" s="203">
        <v>819</v>
      </c>
      <c r="BI40" s="203">
        <v>870</v>
      </c>
      <c r="BJ40" s="203">
        <v>927</v>
      </c>
      <c r="BK40" s="203">
        <v>818</v>
      </c>
      <c r="BL40" s="203">
        <v>1025</v>
      </c>
      <c r="BM40" s="203">
        <v>1538</v>
      </c>
      <c r="BN40" s="203">
        <v>1415</v>
      </c>
      <c r="BO40" s="203">
        <v>1515</v>
      </c>
      <c r="BP40" s="203">
        <v>1507</v>
      </c>
      <c r="BQ40" s="203">
        <v>1273</v>
      </c>
      <c r="BR40" s="203">
        <v>885</v>
      </c>
      <c r="BS40" s="203">
        <v>717</v>
      </c>
      <c r="BT40" s="203">
        <v>684</v>
      </c>
      <c r="BU40" s="203">
        <v>431</v>
      </c>
      <c r="BV40" s="203">
        <v>706</v>
      </c>
      <c r="BW40" s="203">
        <v>733</v>
      </c>
      <c r="BX40" s="204">
        <v>741</v>
      </c>
      <c r="BY40" s="204">
        <v>743</v>
      </c>
      <c r="BZ40" s="205">
        <v>743</v>
      </c>
    </row>
    <row r="41" spans="2:78" x14ac:dyDescent="0.2">
      <c r="B41" s="207" t="s">
        <v>232</v>
      </c>
      <c r="D41" s="203">
        <v>0</v>
      </c>
      <c r="E41" s="203">
        <v>0</v>
      </c>
      <c r="F41" s="203">
        <v>0</v>
      </c>
      <c r="G41" s="203">
        <v>0</v>
      </c>
      <c r="H41" s="203">
        <v>0</v>
      </c>
      <c r="I41" s="203">
        <v>0</v>
      </c>
      <c r="J41" s="203">
        <v>0</v>
      </c>
      <c r="K41" s="203">
        <v>0</v>
      </c>
      <c r="L41" s="203">
        <v>0</v>
      </c>
      <c r="M41" s="203">
        <v>0</v>
      </c>
      <c r="N41" s="203">
        <v>0</v>
      </c>
      <c r="O41" s="203">
        <v>0</v>
      </c>
      <c r="P41" s="203">
        <v>0</v>
      </c>
      <c r="Q41" s="203">
        <v>0</v>
      </c>
      <c r="R41" s="203">
        <v>0</v>
      </c>
      <c r="S41" s="203">
        <v>0</v>
      </c>
      <c r="T41" s="203">
        <v>0</v>
      </c>
      <c r="U41" s="203">
        <v>0</v>
      </c>
      <c r="V41" s="203">
        <v>0</v>
      </c>
      <c r="W41" s="203">
        <v>0</v>
      </c>
      <c r="X41" s="203">
        <v>0</v>
      </c>
      <c r="Y41" s="203">
        <v>0</v>
      </c>
      <c r="Z41" s="203">
        <v>0</v>
      </c>
      <c r="AA41" s="203">
        <v>0</v>
      </c>
      <c r="AB41" s="203">
        <v>0</v>
      </c>
      <c r="AC41" s="203">
        <v>0</v>
      </c>
      <c r="AD41" s="203">
        <v>0</v>
      </c>
      <c r="AE41" s="203">
        <v>0</v>
      </c>
      <c r="AF41" s="203">
        <v>0</v>
      </c>
      <c r="AG41" s="203">
        <v>0</v>
      </c>
      <c r="AH41" s="203">
        <v>0</v>
      </c>
      <c r="AI41" s="203">
        <v>0</v>
      </c>
      <c r="AJ41" s="203">
        <v>0</v>
      </c>
      <c r="AK41" s="203">
        <v>0</v>
      </c>
      <c r="AL41" s="203">
        <v>0</v>
      </c>
      <c r="AM41" s="203">
        <v>0</v>
      </c>
      <c r="AN41" s="203">
        <v>0</v>
      </c>
      <c r="AO41" s="203">
        <v>0</v>
      </c>
      <c r="AP41" s="203">
        <v>0</v>
      </c>
      <c r="AQ41" s="203">
        <v>0</v>
      </c>
      <c r="AR41" s="203">
        <v>0</v>
      </c>
      <c r="AS41" s="203">
        <v>0</v>
      </c>
      <c r="AT41" s="203">
        <v>0</v>
      </c>
      <c r="AU41" s="203">
        <v>0</v>
      </c>
      <c r="AV41" s="203">
        <v>0</v>
      </c>
      <c r="AW41" s="203">
        <v>0</v>
      </c>
      <c r="AX41" s="203">
        <v>0</v>
      </c>
      <c r="AY41" s="203">
        <v>0</v>
      </c>
      <c r="AZ41" s="203">
        <v>308</v>
      </c>
      <c r="BA41" s="203">
        <v>170</v>
      </c>
      <c r="BB41" s="203">
        <v>162</v>
      </c>
      <c r="BC41" s="203">
        <v>178</v>
      </c>
      <c r="BD41" s="203">
        <v>168</v>
      </c>
      <c r="BE41" s="203">
        <v>178</v>
      </c>
      <c r="BF41" s="203">
        <v>190</v>
      </c>
      <c r="BG41" s="203">
        <v>185</v>
      </c>
      <c r="BH41" s="203">
        <v>158</v>
      </c>
      <c r="BI41" s="203">
        <v>165</v>
      </c>
      <c r="BJ41" s="203">
        <v>157</v>
      </c>
      <c r="BK41" s="203">
        <v>142</v>
      </c>
      <c r="BL41" s="203">
        <v>244</v>
      </c>
      <c r="BM41" s="203">
        <v>321</v>
      </c>
      <c r="BN41" s="203">
        <v>234</v>
      </c>
      <c r="BO41" s="203">
        <v>212</v>
      </c>
      <c r="BP41" s="203">
        <v>178</v>
      </c>
      <c r="BQ41" s="203">
        <v>145</v>
      </c>
      <c r="BR41" s="203">
        <v>111</v>
      </c>
      <c r="BS41" s="203">
        <v>72</v>
      </c>
      <c r="BT41" s="203">
        <v>62</v>
      </c>
      <c r="BU41" s="203">
        <v>47</v>
      </c>
      <c r="BV41" s="203">
        <v>78</v>
      </c>
      <c r="BW41" s="203">
        <v>81</v>
      </c>
      <c r="BX41" s="204">
        <v>82</v>
      </c>
      <c r="BY41" s="204">
        <v>82</v>
      </c>
      <c r="BZ41" s="205">
        <v>82</v>
      </c>
    </row>
    <row r="42" spans="2:78" x14ac:dyDescent="0.2">
      <c r="B42" s="207" t="s">
        <v>233</v>
      </c>
      <c r="D42" s="203">
        <v>0</v>
      </c>
      <c r="E42" s="203">
        <v>0</v>
      </c>
      <c r="F42" s="203">
        <v>0</v>
      </c>
      <c r="G42" s="203">
        <v>0</v>
      </c>
      <c r="H42" s="203">
        <v>0</v>
      </c>
      <c r="I42" s="203">
        <v>0</v>
      </c>
      <c r="J42" s="203">
        <v>0</v>
      </c>
      <c r="K42" s="203">
        <v>0</v>
      </c>
      <c r="L42" s="203">
        <v>0</v>
      </c>
      <c r="M42" s="203">
        <v>0</v>
      </c>
      <c r="N42" s="203">
        <v>0</v>
      </c>
      <c r="O42" s="203">
        <v>0</v>
      </c>
      <c r="P42" s="203">
        <v>0</v>
      </c>
      <c r="Q42" s="203">
        <v>0</v>
      </c>
      <c r="R42" s="203">
        <v>0</v>
      </c>
      <c r="S42" s="203">
        <v>0</v>
      </c>
      <c r="T42" s="203">
        <v>0</v>
      </c>
      <c r="U42" s="203">
        <v>0</v>
      </c>
      <c r="V42" s="203">
        <v>0</v>
      </c>
      <c r="W42" s="203">
        <v>0</v>
      </c>
      <c r="X42" s="203">
        <v>0</v>
      </c>
      <c r="Y42" s="203">
        <v>0</v>
      </c>
      <c r="Z42" s="203">
        <v>0</v>
      </c>
      <c r="AA42" s="203">
        <v>0</v>
      </c>
      <c r="AB42" s="203">
        <v>0</v>
      </c>
      <c r="AC42" s="203">
        <v>0</v>
      </c>
      <c r="AD42" s="203">
        <v>0</v>
      </c>
      <c r="AE42" s="203">
        <v>0</v>
      </c>
      <c r="AF42" s="203">
        <v>0</v>
      </c>
      <c r="AG42" s="203">
        <v>0</v>
      </c>
      <c r="AH42" s="203">
        <v>0</v>
      </c>
      <c r="AI42" s="203">
        <v>0</v>
      </c>
      <c r="AJ42" s="203">
        <v>0</v>
      </c>
      <c r="AK42" s="203">
        <v>0</v>
      </c>
      <c r="AL42" s="203">
        <v>0</v>
      </c>
      <c r="AM42" s="203">
        <v>0</v>
      </c>
      <c r="AN42" s="203">
        <v>0</v>
      </c>
      <c r="AO42" s="203">
        <v>0</v>
      </c>
      <c r="AP42" s="203">
        <v>0</v>
      </c>
      <c r="AQ42" s="203">
        <v>0</v>
      </c>
      <c r="AR42" s="203">
        <v>0</v>
      </c>
      <c r="AS42" s="203">
        <v>0</v>
      </c>
      <c r="AT42" s="203">
        <v>0</v>
      </c>
      <c r="AU42" s="203">
        <v>0</v>
      </c>
      <c r="AV42" s="203">
        <v>0</v>
      </c>
      <c r="AW42" s="203">
        <v>0</v>
      </c>
      <c r="AX42" s="203">
        <v>0</v>
      </c>
      <c r="AY42" s="203">
        <v>0</v>
      </c>
      <c r="AZ42" s="203">
        <v>48</v>
      </c>
      <c r="BA42" s="203">
        <v>25</v>
      </c>
      <c r="BB42" s="203">
        <v>23</v>
      </c>
      <c r="BC42" s="203">
        <v>24</v>
      </c>
      <c r="BD42" s="203">
        <v>21</v>
      </c>
      <c r="BE42" s="203">
        <v>20</v>
      </c>
      <c r="BF42" s="203">
        <v>19</v>
      </c>
      <c r="BG42" s="203">
        <v>18</v>
      </c>
      <c r="BH42" s="203">
        <v>14</v>
      </c>
      <c r="BI42" s="203">
        <v>15</v>
      </c>
      <c r="BJ42" s="203">
        <v>15</v>
      </c>
      <c r="BK42" s="203">
        <v>13</v>
      </c>
      <c r="BL42" s="203">
        <v>21</v>
      </c>
      <c r="BM42" s="203">
        <v>30</v>
      </c>
      <c r="BN42" s="203">
        <v>22</v>
      </c>
      <c r="BO42" s="203">
        <v>19</v>
      </c>
      <c r="BP42" s="203">
        <v>18</v>
      </c>
      <c r="BQ42" s="203">
        <v>15</v>
      </c>
      <c r="BR42" s="203">
        <v>11</v>
      </c>
      <c r="BS42" s="203">
        <v>9</v>
      </c>
      <c r="BT42" s="203">
        <v>9</v>
      </c>
      <c r="BU42" s="203">
        <v>8</v>
      </c>
      <c r="BV42" s="203">
        <v>9</v>
      </c>
      <c r="BW42" s="203">
        <v>9</v>
      </c>
      <c r="BX42" s="204">
        <v>10</v>
      </c>
      <c r="BY42" s="204">
        <v>8</v>
      </c>
      <c r="BZ42" s="205">
        <v>8</v>
      </c>
    </row>
    <row r="43" spans="2:78" x14ac:dyDescent="0.2">
      <c r="B43" s="207" t="s">
        <v>234</v>
      </c>
      <c r="D43" s="203">
        <v>0</v>
      </c>
      <c r="E43" s="203">
        <v>0</v>
      </c>
      <c r="F43" s="203">
        <v>0</v>
      </c>
      <c r="G43" s="203">
        <v>0</v>
      </c>
      <c r="H43" s="203">
        <v>0</v>
      </c>
      <c r="I43" s="203">
        <v>0</v>
      </c>
      <c r="J43" s="203">
        <v>0</v>
      </c>
      <c r="K43" s="203">
        <v>0</v>
      </c>
      <c r="L43" s="203">
        <v>0</v>
      </c>
      <c r="M43" s="203">
        <v>0</v>
      </c>
      <c r="N43" s="203">
        <v>0</v>
      </c>
      <c r="O43" s="203">
        <v>0</v>
      </c>
      <c r="P43" s="203">
        <v>0</v>
      </c>
      <c r="Q43" s="203">
        <v>0</v>
      </c>
      <c r="R43" s="203">
        <v>0</v>
      </c>
      <c r="S43" s="203">
        <v>0</v>
      </c>
      <c r="T43" s="203">
        <v>0</v>
      </c>
      <c r="U43" s="203">
        <v>0</v>
      </c>
      <c r="V43" s="203">
        <v>0</v>
      </c>
      <c r="W43" s="203">
        <v>0</v>
      </c>
      <c r="X43" s="203">
        <v>0</v>
      </c>
      <c r="Y43" s="203">
        <v>0</v>
      </c>
      <c r="Z43" s="203">
        <v>0</v>
      </c>
      <c r="AA43" s="203">
        <v>0</v>
      </c>
      <c r="AB43" s="203">
        <v>0</v>
      </c>
      <c r="AC43" s="203">
        <v>0</v>
      </c>
      <c r="AD43" s="203">
        <v>0</v>
      </c>
      <c r="AE43" s="203">
        <v>0</v>
      </c>
      <c r="AF43" s="203">
        <v>0</v>
      </c>
      <c r="AG43" s="203">
        <v>0</v>
      </c>
      <c r="AH43" s="203">
        <v>0</v>
      </c>
      <c r="AI43" s="203">
        <v>0</v>
      </c>
      <c r="AJ43" s="203">
        <v>0</v>
      </c>
      <c r="AK43" s="203">
        <v>0</v>
      </c>
      <c r="AL43" s="203">
        <v>0</v>
      </c>
      <c r="AM43" s="203">
        <v>0</v>
      </c>
      <c r="AN43" s="203">
        <v>0</v>
      </c>
      <c r="AO43" s="203">
        <v>0</v>
      </c>
      <c r="AP43" s="203">
        <v>0</v>
      </c>
      <c r="AQ43" s="203">
        <v>0</v>
      </c>
      <c r="AR43" s="203">
        <v>0</v>
      </c>
      <c r="AS43" s="203">
        <v>0</v>
      </c>
      <c r="AT43" s="203">
        <v>0</v>
      </c>
      <c r="AU43" s="203">
        <v>0</v>
      </c>
      <c r="AV43" s="203">
        <v>0</v>
      </c>
      <c r="AW43" s="203">
        <v>0</v>
      </c>
      <c r="AX43" s="203">
        <v>0</v>
      </c>
      <c r="AY43" s="203">
        <v>0</v>
      </c>
      <c r="AZ43" s="203">
        <v>1389</v>
      </c>
      <c r="BA43" s="203">
        <v>962</v>
      </c>
      <c r="BB43" s="203">
        <v>846</v>
      </c>
      <c r="BC43" s="203">
        <v>888</v>
      </c>
      <c r="BD43" s="203">
        <v>764</v>
      </c>
      <c r="BE43" s="203">
        <v>666</v>
      </c>
      <c r="BF43" s="203">
        <v>646</v>
      </c>
      <c r="BG43" s="203">
        <v>631</v>
      </c>
      <c r="BH43" s="203">
        <v>588</v>
      </c>
      <c r="BI43" s="203">
        <v>632</v>
      </c>
      <c r="BJ43" s="203">
        <v>691</v>
      </c>
      <c r="BK43" s="203">
        <v>609</v>
      </c>
      <c r="BL43" s="203">
        <v>695</v>
      </c>
      <c r="BM43" s="203">
        <v>1072</v>
      </c>
      <c r="BN43" s="203">
        <v>1069</v>
      </c>
      <c r="BO43" s="203">
        <v>1208</v>
      </c>
      <c r="BP43" s="203">
        <v>1242</v>
      </c>
      <c r="BQ43" s="203">
        <v>1045</v>
      </c>
      <c r="BR43" s="203">
        <v>710</v>
      </c>
      <c r="BS43" s="203">
        <v>587</v>
      </c>
      <c r="BT43" s="203">
        <v>561</v>
      </c>
      <c r="BU43" s="203">
        <v>324</v>
      </c>
      <c r="BV43" s="203">
        <v>563</v>
      </c>
      <c r="BW43" s="203">
        <v>586</v>
      </c>
      <c r="BX43" s="204">
        <v>592</v>
      </c>
      <c r="BY43" s="204">
        <v>595</v>
      </c>
      <c r="BZ43" s="205">
        <v>595</v>
      </c>
    </row>
    <row r="44" spans="2:78" x14ac:dyDescent="0.2">
      <c r="B44" s="207" t="s">
        <v>235</v>
      </c>
      <c r="D44" s="208">
        <v>0</v>
      </c>
      <c r="E44" s="208">
        <v>0</v>
      </c>
      <c r="F44" s="208">
        <v>0</v>
      </c>
      <c r="G44" s="208">
        <v>0</v>
      </c>
      <c r="H44" s="208">
        <v>0</v>
      </c>
      <c r="I44" s="208">
        <v>0</v>
      </c>
      <c r="J44" s="208">
        <v>0</v>
      </c>
      <c r="K44" s="208">
        <v>0</v>
      </c>
      <c r="L44" s="208">
        <v>0</v>
      </c>
      <c r="M44" s="208">
        <v>0</v>
      </c>
      <c r="N44" s="208">
        <v>0</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0</v>
      </c>
      <c r="AH44" s="208">
        <v>0</v>
      </c>
      <c r="AI44" s="208">
        <v>0</v>
      </c>
      <c r="AJ44" s="208">
        <v>0</v>
      </c>
      <c r="AK44" s="208">
        <v>0</v>
      </c>
      <c r="AL44" s="208">
        <v>0</v>
      </c>
      <c r="AM44" s="208">
        <v>0</v>
      </c>
      <c r="AN44" s="208">
        <v>0</v>
      </c>
      <c r="AO44" s="208">
        <v>0</v>
      </c>
      <c r="AP44" s="208">
        <v>0</v>
      </c>
      <c r="AQ44" s="208">
        <v>0</v>
      </c>
      <c r="AR44" s="208">
        <v>0</v>
      </c>
      <c r="AS44" s="208">
        <v>0</v>
      </c>
      <c r="AT44" s="208">
        <v>0</v>
      </c>
      <c r="AU44" s="208">
        <v>0</v>
      </c>
      <c r="AV44" s="208">
        <v>0</v>
      </c>
      <c r="AW44" s="208">
        <v>0</v>
      </c>
      <c r="AX44" s="208">
        <v>0</v>
      </c>
      <c r="AY44" s="208">
        <v>0</v>
      </c>
      <c r="AZ44" s="208">
        <v>187</v>
      </c>
      <c r="BA44" s="208">
        <v>96</v>
      </c>
      <c r="BB44" s="208">
        <v>79</v>
      </c>
      <c r="BC44" s="208">
        <v>87</v>
      </c>
      <c r="BD44" s="208">
        <v>69</v>
      </c>
      <c r="BE44" s="208">
        <v>67</v>
      </c>
      <c r="BF44" s="208">
        <v>65</v>
      </c>
      <c r="BG44" s="208">
        <v>64</v>
      </c>
      <c r="BH44" s="208">
        <v>59</v>
      </c>
      <c r="BI44" s="208">
        <v>58</v>
      </c>
      <c r="BJ44" s="208">
        <v>64</v>
      </c>
      <c r="BK44" s="208">
        <v>54</v>
      </c>
      <c r="BL44" s="208">
        <v>66</v>
      </c>
      <c r="BM44" s="208">
        <v>114</v>
      </c>
      <c r="BN44" s="203">
        <v>91</v>
      </c>
      <c r="BO44" s="203">
        <v>77</v>
      </c>
      <c r="BP44" s="203">
        <v>69</v>
      </c>
      <c r="BQ44" s="203">
        <v>68</v>
      </c>
      <c r="BR44" s="203">
        <v>53</v>
      </c>
      <c r="BS44" s="203">
        <v>49</v>
      </c>
      <c r="BT44" s="203">
        <v>53</v>
      </c>
      <c r="BU44" s="203">
        <v>52</v>
      </c>
      <c r="BV44" s="203">
        <v>56</v>
      </c>
      <c r="BW44" s="203">
        <v>57</v>
      </c>
      <c r="BX44" s="204">
        <v>58</v>
      </c>
      <c r="BY44" s="204">
        <v>58</v>
      </c>
      <c r="BZ44" s="205">
        <v>58</v>
      </c>
    </row>
    <row r="45" spans="2:78" ht="26.25" customHeight="1" x14ac:dyDescent="0.2">
      <c r="B45" s="193" t="s">
        <v>158</v>
      </c>
      <c r="D45" s="203">
        <v>0</v>
      </c>
      <c r="E45" s="203">
        <v>0</v>
      </c>
      <c r="F45" s="203">
        <v>0</v>
      </c>
      <c r="G45" s="203">
        <v>0</v>
      </c>
      <c r="H45" s="203">
        <v>0</v>
      </c>
      <c r="I45" s="203">
        <v>0</v>
      </c>
      <c r="J45" s="203">
        <v>0</v>
      </c>
      <c r="K45" s="203">
        <v>0</v>
      </c>
      <c r="L45" s="203">
        <v>0</v>
      </c>
      <c r="M45" s="203">
        <v>0</v>
      </c>
      <c r="N45" s="203">
        <v>0</v>
      </c>
      <c r="O45" s="203">
        <v>0</v>
      </c>
      <c r="P45" s="203">
        <v>0</v>
      </c>
      <c r="Q45" s="203">
        <v>0</v>
      </c>
      <c r="R45" s="203">
        <v>0</v>
      </c>
      <c r="S45" s="203">
        <v>0</v>
      </c>
      <c r="T45" s="203">
        <v>0</v>
      </c>
      <c r="U45" s="203">
        <v>0</v>
      </c>
      <c r="V45" s="203">
        <v>0</v>
      </c>
      <c r="W45" s="203">
        <v>0</v>
      </c>
      <c r="X45" s="203">
        <v>0</v>
      </c>
      <c r="Y45" s="203">
        <v>0</v>
      </c>
      <c r="Z45" s="203">
        <v>0</v>
      </c>
      <c r="AA45" s="203">
        <v>0</v>
      </c>
      <c r="AB45" s="203">
        <v>0</v>
      </c>
      <c r="AC45" s="203">
        <v>0</v>
      </c>
      <c r="AD45" s="203">
        <v>0</v>
      </c>
      <c r="AE45" s="203">
        <v>0</v>
      </c>
      <c r="AF45" s="203">
        <v>0</v>
      </c>
      <c r="AG45" s="203">
        <v>0</v>
      </c>
      <c r="AH45" s="203">
        <v>0</v>
      </c>
      <c r="AI45" s="203">
        <v>0</v>
      </c>
      <c r="AJ45" s="203">
        <v>0</v>
      </c>
      <c r="AK45" s="203">
        <v>0</v>
      </c>
      <c r="AL45" s="203">
        <v>0</v>
      </c>
      <c r="AM45" s="203">
        <v>0</v>
      </c>
      <c r="AN45" s="203">
        <v>0</v>
      </c>
      <c r="AO45" s="203">
        <v>0</v>
      </c>
      <c r="AP45" s="203">
        <v>0</v>
      </c>
      <c r="AQ45" s="203">
        <v>0</v>
      </c>
      <c r="AR45" s="203">
        <v>0</v>
      </c>
      <c r="AS45" s="203">
        <v>0</v>
      </c>
      <c r="AT45" s="203">
        <v>0</v>
      </c>
      <c r="AU45" s="203">
        <v>11</v>
      </c>
      <c r="AV45" s="203">
        <v>13</v>
      </c>
      <c r="AW45" s="203">
        <v>12</v>
      </c>
      <c r="AX45" s="203">
        <v>11</v>
      </c>
      <c r="AY45" s="203">
        <v>13</v>
      </c>
      <c r="AZ45" s="203">
        <v>12</v>
      </c>
      <c r="BA45" s="203">
        <v>11</v>
      </c>
      <c r="BB45" s="203">
        <v>13</v>
      </c>
      <c r="BC45" s="203">
        <v>13</v>
      </c>
      <c r="BD45" s="203">
        <v>15</v>
      </c>
      <c r="BE45" s="203">
        <v>17</v>
      </c>
      <c r="BF45" s="203">
        <v>17</v>
      </c>
      <c r="BG45" s="203">
        <v>25</v>
      </c>
      <c r="BH45" s="203">
        <v>29</v>
      </c>
      <c r="BI45" s="203">
        <v>31</v>
      </c>
      <c r="BJ45" s="203">
        <v>30</v>
      </c>
      <c r="BK45" s="203">
        <v>44</v>
      </c>
      <c r="BL45" s="203">
        <v>54</v>
      </c>
      <c r="BM45" s="203">
        <v>56</v>
      </c>
      <c r="BN45" s="203">
        <v>54</v>
      </c>
      <c r="BO45" s="203">
        <v>57</v>
      </c>
      <c r="BP45" s="203">
        <v>60</v>
      </c>
      <c r="BQ45" s="203">
        <v>58</v>
      </c>
      <c r="BR45" s="203">
        <v>59</v>
      </c>
      <c r="BS45" s="203">
        <v>62</v>
      </c>
      <c r="BT45" s="203">
        <v>61</v>
      </c>
      <c r="BU45" s="203">
        <v>59</v>
      </c>
      <c r="BV45" s="203">
        <v>60</v>
      </c>
      <c r="BW45" s="203">
        <v>61</v>
      </c>
      <c r="BX45" s="204">
        <v>61</v>
      </c>
      <c r="BY45" s="204">
        <v>61</v>
      </c>
      <c r="BZ45" s="205">
        <v>61</v>
      </c>
    </row>
    <row r="46" spans="2:78" x14ac:dyDescent="0.2">
      <c r="B46" s="193" t="s">
        <v>161</v>
      </c>
      <c r="D46" s="203">
        <v>0</v>
      </c>
      <c r="E46" s="203">
        <v>0</v>
      </c>
      <c r="F46" s="203">
        <v>0</v>
      </c>
      <c r="G46" s="203">
        <v>0</v>
      </c>
      <c r="H46" s="203">
        <v>0</v>
      </c>
      <c r="I46" s="203">
        <v>0</v>
      </c>
      <c r="J46" s="203">
        <v>0</v>
      </c>
      <c r="K46" s="203">
        <v>0</v>
      </c>
      <c r="L46" s="203">
        <v>0</v>
      </c>
      <c r="M46" s="203">
        <v>0</v>
      </c>
      <c r="N46" s="203">
        <v>0</v>
      </c>
      <c r="O46" s="203">
        <v>0</v>
      </c>
      <c r="P46" s="203">
        <v>0</v>
      </c>
      <c r="Q46" s="203">
        <v>0</v>
      </c>
      <c r="R46" s="203">
        <v>0</v>
      </c>
      <c r="S46" s="203">
        <v>0</v>
      </c>
      <c r="T46" s="203">
        <v>0</v>
      </c>
      <c r="U46" s="203">
        <v>0</v>
      </c>
      <c r="V46" s="203">
        <v>0</v>
      </c>
      <c r="W46" s="203">
        <v>0</v>
      </c>
      <c r="X46" s="203">
        <v>0</v>
      </c>
      <c r="Y46" s="203">
        <v>0</v>
      </c>
      <c r="Z46" s="203">
        <v>0</v>
      </c>
      <c r="AA46" s="203">
        <v>0</v>
      </c>
      <c r="AB46" s="203">
        <v>0</v>
      </c>
      <c r="AC46" s="203">
        <v>0</v>
      </c>
      <c r="AD46" s="203">
        <v>0</v>
      </c>
      <c r="AE46" s="203">
        <v>0</v>
      </c>
      <c r="AF46" s="203">
        <v>34</v>
      </c>
      <c r="AG46" s="203">
        <v>55</v>
      </c>
      <c r="AH46" s="203">
        <v>75</v>
      </c>
      <c r="AI46" s="203">
        <v>105</v>
      </c>
      <c r="AJ46" s="203">
        <v>147</v>
      </c>
      <c r="AK46" s="203">
        <v>177</v>
      </c>
      <c r="AL46" s="203">
        <v>214</v>
      </c>
      <c r="AM46" s="203">
        <v>263</v>
      </c>
      <c r="AN46" s="203">
        <v>314</v>
      </c>
      <c r="AO46" s="203">
        <v>367</v>
      </c>
      <c r="AP46" s="203">
        <v>422</v>
      </c>
      <c r="AQ46" s="203">
        <v>474</v>
      </c>
      <c r="AR46" s="203">
        <v>520</v>
      </c>
      <c r="AS46" s="203">
        <v>565</v>
      </c>
      <c r="AT46" s="203">
        <v>607</v>
      </c>
      <c r="AU46" s="203">
        <v>654</v>
      </c>
      <c r="AV46" s="203">
        <v>0</v>
      </c>
      <c r="AW46" s="203">
        <v>0</v>
      </c>
      <c r="AX46" s="203">
        <v>0</v>
      </c>
      <c r="AY46" s="203">
        <v>0</v>
      </c>
      <c r="AZ46" s="203">
        <v>0</v>
      </c>
      <c r="BA46" s="203">
        <v>0</v>
      </c>
      <c r="BB46" s="203">
        <v>0</v>
      </c>
      <c r="BC46" s="203">
        <v>0</v>
      </c>
      <c r="BD46" s="203">
        <v>0</v>
      </c>
      <c r="BE46" s="203">
        <v>0</v>
      </c>
      <c r="BF46" s="203">
        <v>0</v>
      </c>
      <c r="BG46" s="203">
        <v>0</v>
      </c>
      <c r="BH46" s="203">
        <v>0</v>
      </c>
      <c r="BI46" s="203">
        <v>0</v>
      </c>
      <c r="BJ46" s="203">
        <v>0</v>
      </c>
      <c r="BK46" s="203">
        <v>0</v>
      </c>
      <c r="BL46" s="203">
        <v>0</v>
      </c>
      <c r="BM46" s="203">
        <v>0</v>
      </c>
      <c r="BN46" s="203">
        <v>0</v>
      </c>
      <c r="BO46" s="203">
        <v>0</v>
      </c>
      <c r="BP46" s="203">
        <v>0</v>
      </c>
      <c r="BQ46" s="203">
        <v>0</v>
      </c>
      <c r="BR46" s="203">
        <v>0</v>
      </c>
      <c r="BS46" s="203">
        <v>0</v>
      </c>
      <c r="BT46" s="203">
        <v>0</v>
      </c>
      <c r="BU46" s="203">
        <v>0</v>
      </c>
      <c r="BV46" s="203">
        <v>0</v>
      </c>
      <c r="BW46" s="203">
        <v>0</v>
      </c>
      <c r="BX46" s="204">
        <v>0</v>
      </c>
      <c r="BY46" s="204">
        <v>0</v>
      </c>
      <c r="BZ46" s="205">
        <v>0</v>
      </c>
    </row>
    <row r="47" spans="2:78" x14ac:dyDescent="0.2">
      <c r="B47" s="193" t="s">
        <v>163</v>
      </c>
      <c r="D47" s="208">
        <v>0</v>
      </c>
      <c r="E47" s="208">
        <v>0</v>
      </c>
      <c r="F47" s="208">
        <v>0</v>
      </c>
      <c r="G47" s="208">
        <v>0</v>
      </c>
      <c r="H47" s="208">
        <v>0</v>
      </c>
      <c r="I47" s="208">
        <v>0</v>
      </c>
      <c r="J47" s="208">
        <v>0</v>
      </c>
      <c r="K47" s="208">
        <v>0</v>
      </c>
      <c r="L47" s="208">
        <v>0</v>
      </c>
      <c r="M47" s="208">
        <v>0</v>
      </c>
      <c r="N47" s="208">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311</v>
      </c>
      <c r="AI47" s="208">
        <v>381</v>
      </c>
      <c r="AJ47" s="208">
        <v>438</v>
      </c>
      <c r="AK47" s="208">
        <v>469</v>
      </c>
      <c r="AL47" s="208">
        <v>508</v>
      </c>
      <c r="AM47" s="208">
        <v>537</v>
      </c>
      <c r="AN47" s="208">
        <v>517</v>
      </c>
      <c r="AO47" s="208">
        <v>576</v>
      </c>
      <c r="AP47" s="208">
        <v>607</v>
      </c>
      <c r="AQ47" s="208">
        <v>686</v>
      </c>
      <c r="AR47" s="208">
        <v>710</v>
      </c>
      <c r="AS47" s="208">
        <v>724</v>
      </c>
      <c r="AT47" s="208">
        <v>777</v>
      </c>
      <c r="AU47" s="208">
        <v>821</v>
      </c>
      <c r="AV47" s="208">
        <v>839</v>
      </c>
      <c r="AW47" s="208">
        <v>886</v>
      </c>
      <c r="AX47" s="208">
        <v>918</v>
      </c>
      <c r="AY47" s="208">
        <v>964</v>
      </c>
      <c r="AZ47" s="208">
        <v>1010</v>
      </c>
      <c r="BA47" s="208">
        <v>0</v>
      </c>
      <c r="BB47" s="208">
        <v>0</v>
      </c>
      <c r="BC47" s="208">
        <v>0</v>
      </c>
      <c r="BD47" s="208">
        <v>0</v>
      </c>
      <c r="BE47" s="208">
        <v>0</v>
      </c>
      <c r="BF47" s="208">
        <v>0</v>
      </c>
      <c r="BG47" s="208">
        <v>0</v>
      </c>
      <c r="BH47" s="208">
        <v>0</v>
      </c>
      <c r="BI47" s="208">
        <v>0</v>
      </c>
      <c r="BJ47" s="208">
        <v>0</v>
      </c>
      <c r="BK47" s="208">
        <v>0</v>
      </c>
      <c r="BL47" s="208">
        <v>0</v>
      </c>
      <c r="BM47" s="208">
        <v>0</v>
      </c>
      <c r="BN47" s="208">
        <v>0</v>
      </c>
      <c r="BO47" s="208">
        <v>0</v>
      </c>
      <c r="BP47" s="208">
        <v>0</v>
      </c>
      <c r="BQ47" s="208">
        <v>0</v>
      </c>
      <c r="BR47" s="208">
        <v>0</v>
      </c>
      <c r="BS47" s="208">
        <v>0</v>
      </c>
      <c r="BT47" s="208">
        <v>0</v>
      </c>
      <c r="BU47" s="208">
        <v>0</v>
      </c>
      <c r="BV47" s="208">
        <v>0</v>
      </c>
      <c r="BW47" s="208">
        <v>0</v>
      </c>
      <c r="BX47" s="209">
        <v>0</v>
      </c>
      <c r="BY47" s="209">
        <v>0</v>
      </c>
      <c r="BZ47" s="210">
        <v>0</v>
      </c>
    </row>
    <row r="48" spans="2:78" x14ac:dyDescent="0.2">
      <c r="B48" s="193" t="s">
        <v>166</v>
      </c>
      <c r="D48" s="208">
        <v>0</v>
      </c>
      <c r="E48" s="208">
        <v>0</v>
      </c>
      <c r="F48" s="208">
        <v>0</v>
      </c>
      <c r="G48" s="208">
        <v>0</v>
      </c>
      <c r="H48" s="208">
        <v>0</v>
      </c>
      <c r="I48" s="208">
        <v>0</v>
      </c>
      <c r="J48" s="208">
        <v>0</v>
      </c>
      <c r="K48" s="208">
        <v>0</v>
      </c>
      <c r="L48" s="208">
        <v>0</v>
      </c>
      <c r="M48" s="208">
        <v>0</v>
      </c>
      <c r="N48" s="208">
        <v>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3156</v>
      </c>
      <c r="BE48" s="208">
        <v>3859</v>
      </c>
      <c r="BF48" s="208">
        <v>3790</v>
      </c>
      <c r="BG48" s="208">
        <v>3839</v>
      </c>
      <c r="BH48" s="208">
        <v>3892</v>
      </c>
      <c r="BI48" s="208">
        <v>3965</v>
      </c>
      <c r="BJ48" s="208">
        <v>3982</v>
      </c>
      <c r="BK48" s="208">
        <v>3993</v>
      </c>
      <c r="BL48" s="208">
        <v>4079</v>
      </c>
      <c r="BM48" s="208">
        <v>4206</v>
      </c>
      <c r="BN48" s="208">
        <v>4236</v>
      </c>
      <c r="BO48" s="208">
        <v>4277</v>
      </c>
      <c r="BP48" s="208">
        <v>4316</v>
      </c>
      <c r="BQ48" s="208">
        <v>4414</v>
      </c>
      <c r="BR48" s="208">
        <v>4493</v>
      </c>
      <c r="BS48" s="208">
        <v>4360</v>
      </c>
      <c r="BT48" s="208">
        <v>4516</v>
      </c>
      <c r="BU48" s="208">
        <v>4551</v>
      </c>
      <c r="BV48" s="208">
        <v>4665</v>
      </c>
      <c r="BW48" s="208">
        <v>4779</v>
      </c>
      <c r="BX48" s="209">
        <v>0</v>
      </c>
      <c r="BY48" s="209">
        <v>0</v>
      </c>
      <c r="BZ48" s="210">
        <v>0</v>
      </c>
    </row>
    <row r="49" spans="1:78" x14ac:dyDescent="0.2">
      <c r="B49" s="193" t="s">
        <v>28</v>
      </c>
      <c r="D49" s="203">
        <v>0</v>
      </c>
      <c r="E49" s="203">
        <v>0</v>
      </c>
      <c r="F49" s="203">
        <v>0</v>
      </c>
      <c r="G49" s="203">
        <v>0</v>
      </c>
      <c r="H49" s="203">
        <v>0</v>
      </c>
      <c r="I49" s="203">
        <v>0</v>
      </c>
      <c r="J49" s="203">
        <v>0</v>
      </c>
      <c r="K49" s="203">
        <v>0</v>
      </c>
      <c r="L49" s="203">
        <v>0</v>
      </c>
      <c r="M49" s="203">
        <v>0</v>
      </c>
      <c r="N49" s="203">
        <v>0</v>
      </c>
      <c r="O49" s="203">
        <v>0</v>
      </c>
      <c r="P49" s="203">
        <v>0</v>
      </c>
      <c r="Q49" s="203">
        <v>0</v>
      </c>
      <c r="R49" s="203">
        <v>0</v>
      </c>
      <c r="S49" s="203">
        <v>0</v>
      </c>
      <c r="T49" s="203">
        <v>0</v>
      </c>
      <c r="U49" s="203">
        <v>0</v>
      </c>
      <c r="V49" s="203">
        <v>0</v>
      </c>
      <c r="W49" s="203">
        <v>0</v>
      </c>
      <c r="X49" s="203">
        <v>0</v>
      </c>
      <c r="Y49" s="203">
        <v>0</v>
      </c>
      <c r="Z49" s="203">
        <v>0</v>
      </c>
      <c r="AA49" s="203">
        <v>0</v>
      </c>
      <c r="AB49" s="203">
        <v>0</v>
      </c>
      <c r="AC49" s="203">
        <v>0</v>
      </c>
      <c r="AD49" s="203">
        <v>0</v>
      </c>
      <c r="AE49" s="203">
        <v>0</v>
      </c>
      <c r="AF49" s="203">
        <v>0</v>
      </c>
      <c r="AG49" s="203">
        <v>0</v>
      </c>
      <c r="AH49" s="203">
        <v>0</v>
      </c>
      <c r="AI49" s="203">
        <v>0</v>
      </c>
      <c r="AJ49" s="203">
        <v>0</v>
      </c>
      <c r="AK49" s="203">
        <v>0</v>
      </c>
      <c r="AL49" s="203">
        <v>0</v>
      </c>
      <c r="AM49" s="203">
        <v>0</v>
      </c>
      <c r="AN49" s="203">
        <v>0</v>
      </c>
      <c r="AO49" s="203">
        <v>0</v>
      </c>
      <c r="AP49" s="203">
        <v>0</v>
      </c>
      <c r="AQ49" s="203">
        <v>0</v>
      </c>
      <c r="AR49" s="203">
        <v>0</v>
      </c>
      <c r="AS49" s="203">
        <v>0</v>
      </c>
      <c r="AT49" s="203">
        <v>0</v>
      </c>
      <c r="AU49" s="203">
        <v>0</v>
      </c>
      <c r="AV49" s="203">
        <v>0</v>
      </c>
      <c r="AW49" s="203">
        <v>0</v>
      </c>
      <c r="AX49" s="203">
        <v>0</v>
      </c>
      <c r="AY49" s="203">
        <v>0</v>
      </c>
      <c r="AZ49" s="203">
        <v>0</v>
      </c>
      <c r="BA49" s="203">
        <v>0</v>
      </c>
      <c r="BB49" s="203">
        <v>0</v>
      </c>
      <c r="BC49" s="203">
        <v>0</v>
      </c>
      <c r="BD49" s="203">
        <v>0</v>
      </c>
      <c r="BE49" s="203">
        <v>0</v>
      </c>
      <c r="BF49" s="203">
        <v>0</v>
      </c>
      <c r="BG49" s="203">
        <v>1979</v>
      </c>
      <c r="BH49" s="203">
        <v>2594</v>
      </c>
      <c r="BI49" s="203">
        <v>2700</v>
      </c>
      <c r="BJ49" s="203">
        <v>2729</v>
      </c>
      <c r="BK49" s="203">
        <v>2732</v>
      </c>
      <c r="BL49" s="203">
        <v>2724</v>
      </c>
      <c r="BM49" s="203">
        <v>2736</v>
      </c>
      <c r="BN49" s="203">
        <v>2718</v>
      </c>
      <c r="BO49" s="203">
        <v>2649</v>
      </c>
      <c r="BP49" s="203">
        <v>2505</v>
      </c>
      <c r="BQ49" s="203">
        <v>2380</v>
      </c>
      <c r="BR49" s="203">
        <v>2228</v>
      </c>
      <c r="BS49" s="203">
        <v>2098</v>
      </c>
      <c r="BT49" s="203">
        <v>1903</v>
      </c>
      <c r="BU49" s="203">
        <v>1769</v>
      </c>
      <c r="BV49" s="203">
        <v>1654</v>
      </c>
      <c r="BW49" s="203">
        <v>1547</v>
      </c>
      <c r="BX49" s="204">
        <v>1462</v>
      </c>
      <c r="BY49" s="204">
        <v>1435</v>
      </c>
      <c r="BZ49" s="205">
        <v>1432</v>
      </c>
    </row>
    <row r="50" spans="1:78" ht="25.5" customHeight="1" x14ac:dyDescent="0.2">
      <c r="B50" s="211" t="s">
        <v>167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f>ROUND('Disability benefits'!BQ60,0)</f>
        <v>13</v>
      </c>
      <c r="BR50" s="203">
        <f>ROUND('Disability benefits'!BR60,0)</f>
        <v>200</v>
      </c>
      <c r="BS50" s="203">
        <f>ROUND('Disability benefits'!BS60,0)</f>
        <v>582</v>
      </c>
      <c r="BT50" s="203">
        <f>ROUND('Disability benefits'!BT60,0)</f>
        <v>1036</v>
      </c>
      <c r="BU50" s="203">
        <f>ROUND('Disability benefits'!BU60,0)</f>
        <v>1560</v>
      </c>
      <c r="BV50" s="203">
        <f>ROUND('Disability benefits'!BV60,0)</f>
        <v>2037</v>
      </c>
      <c r="BW50" s="203">
        <f>ROUND('Disability benefits'!BW60,0)</f>
        <v>2566</v>
      </c>
      <c r="BX50" s="204">
        <f>ROUND('Disability benefits'!BX60,0)</f>
        <v>2759</v>
      </c>
      <c r="BY50" s="204">
        <f>ROUND('Disability benefits'!BY60,0)</f>
        <v>2862</v>
      </c>
      <c r="BZ50" s="205">
        <f>ROUND('Disability benefits'!BZ60,0)</f>
        <v>2965</v>
      </c>
    </row>
    <row r="51" spans="1:78" x14ac:dyDescent="0.2">
      <c r="B51" s="207" t="s">
        <v>229</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v>13</v>
      </c>
      <c r="BR51" s="203">
        <v>198</v>
      </c>
      <c r="BS51" s="203">
        <v>576</v>
      </c>
      <c r="BT51" s="203">
        <v>1025</v>
      </c>
      <c r="BU51" s="203">
        <v>1543</v>
      </c>
      <c r="BV51" s="203">
        <v>2015</v>
      </c>
      <c r="BW51" s="203">
        <v>2538</v>
      </c>
      <c r="BX51" s="204">
        <v>2728</v>
      </c>
      <c r="BY51" s="204">
        <v>2830</v>
      </c>
      <c r="BZ51" s="205">
        <v>2931</v>
      </c>
    </row>
    <row r="52" spans="1:78" x14ac:dyDescent="0.2">
      <c r="B52" s="207" t="s">
        <v>230</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v>0</v>
      </c>
      <c r="BR52" s="203">
        <v>2</v>
      </c>
      <c r="BS52" s="203">
        <v>6</v>
      </c>
      <c r="BT52" s="203">
        <v>11</v>
      </c>
      <c r="BU52" s="203">
        <v>17</v>
      </c>
      <c r="BV52" s="203">
        <v>22</v>
      </c>
      <c r="BW52" s="203">
        <v>28</v>
      </c>
      <c r="BX52" s="204">
        <v>31</v>
      </c>
      <c r="BY52" s="204">
        <v>32</v>
      </c>
      <c r="BZ52" s="205">
        <v>34</v>
      </c>
    </row>
    <row r="53" spans="1:78" x14ac:dyDescent="0.2">
      <c r="B53" s="193" t="s">
        <v>171</v>
      </c>
      <c r="D53" s="208">
        <v>0</v>
      </c>
      <c r="E53" s="208">
        <v>0</v>
      </c>
      <c r="F53" s="208">
        <v>0</v>
      </c>
      <c r="G53" s="208">
        <v>0</v>
      </c>
      <c r="H53" s="208">
        <v>0</v>
      </c>
      <c r="I53" s="208">
        <v>0</v>
      </c>
      <c r="J53" s="208">
        <v>0</v>
      </c>
      <c r="K53" s="208">
        <v>0</v>
      </c>
      <c r="L53" s="208">
        <v>0</v>
      </c>
      <c r="M53" s="208">
        <v>0</v>
      </c>
      <c r="N53" s="208">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103</v>
      </c>
      <c r="AG53" s="208">
        <v>107</v>
      </c>
      <c r="AH53" s="208">
        <v>116</v>
      </c>
      <c r="AI53" s="208">
        <v>153</v>
      </c>
      <c r="AJ53" s="208">
        <v>178</v>
      </c>
      <c r="AK53" s="208">
        <v>186</v>
      </c>
      <c r="AL53" s="208">
        <v>196</v>
      </c>
      <c r="AM53" s="208">
        <v>209</v>
      </c>
      <c r="AN53" s="208">
        <v>236</v>
      </c>
      <c r="AO53" s="208">
        <v>254</v>
      </c>
      <c r="AP53" s="208">
        <v>257</v>
      </c>
      <c r="AQ53" s="208">
        <v>258</v>
      </c>
      <c r="AR53" s="208">
        <v>267</v>
      </c>
      <c r="AS53" s="208">
        <v>277</v>
      </c>
      <c r="AT53" s="208">
        <v>286</v>
      </c>
      <c r="AU53" s="208">
        <v>296</v>
      </c>
      <c r="AV53" s="208">
        <v>307</v>
      </c>
      <c r="AW53" s="208">
        <v>321</v>
      </c>
      <c r="AX53" s="208">
        <v>337</v>
      </c>
      <c r="AY53" s="208">
        <v>358</v>
      </c>
      <c r="AZ53" s="208">
        <v>364</v>
      </c>
      <c r="BA53" s="208">
        <v>376</v>
      </c>
      <c r="BB53" s="208">
        <v>378</v>
      </c>
      <c r="BC53" s="208">
        <v>377</v>
      </c>
      <c r="BD53" s="208">
        <v>376</v>
      </c>
      <c r="BE53" s="208">
        <v>367</v>
      </c>
      <c r="BF53" s="208">
        <v>331</v>
      </c>
      <c r="BG53" s="208">
        <v>315</v>
      </c>
      <c r="BH53" s="208">
        <v>301</v>
      </c>
      <c r="BI53" s="208">
        <v>288</v>
      </c>
      <c r="BJ53" s="208">
        <v>275</v>
      </c>
      <c r="BK53" s="208">
        <v>263</v>
      </c>
      <c r="BL53" s="208">
        <v>251</v>
      </c>
      <c r="BM53" s="208">
        <v>240</v>
      </c>
      <c r="BN53" s="208">
        <v>230</v>
      </c>
      <c r="BO53" s="208">
        <v>220</v>
      </c>
      <c r="BP53" s="208">
        <v>211</v>
      </c>
      <c r="BQ53" s="208">
        <v>198</v>
      </c>
      <c r="BR53" s="208">
        <v>163</v>
      </c>
      <c r="BS53" s="208">
        <v>113</v>
      </c>
      <c r="BT53" s="208">
        <v>59</v>
      </c>
      <c r="BU53" s="208">
        <v>37</v>
      </c>
      <c r="BV53" s="208">
        <v>31</v>
      </c>
      <c r="BW53" s="208">
        <v>30</v>
      </c>
      <c r="BX53" s="209">
        <v>28</v>
      </c>
      <c r="BY53" s="209">
        <v>26</v>
      </c>
      <c r="BZ53" s="210">
        <v>25</v>
      </c>
    </row>
    <row r="54" spans="1:78" x14ac:dyDescent="0.2">
      <c r="B54" s="193" t="s">
        <v>238</v>
      </c>
      <c r="D54" s="203">
        <v>0</v>
      </c>
      <c r="E54" s="203">
        <v>0</v>
      </c>
      <c r="F54" s="203">
        <v>0</v>
      </c>
      <c r="G54" s="203">
        <v>0</v>
      </c>
      <c r="H54" s="203">
        <v>0</v>
      </c>
      <c r="I54" s="203">
        <v>0</v>
      </c>
      <c r="J54" s="203">
        <v>0</v>
      </c>
      <c r="K54" s="203">
        <v>4621</v>
      </c>
      <c r="L54" s="203">
        <v>4729</v>
      </c>
      <c r="M54" s="203">
        <v>4832</v>
      </c>
      <c r="N54" s="203">
        <v>5412</v>
      </c>
      <c r="O54" s="203">
        <v>5541</v>
      </c>
      <c r="P54" s="203">
        <v>5661</v>
      </c>
      <c r="Q54" s="203">
        <v>5778</v>
      </c>
      <c r="R54" s="203">
        <v>5919</v>
      </c>
      <c r="S54" s="203">
        <v>5965</v>
      </c>
      <c r="T54" s="203">
        <v>6142</v>
      </c>
      <c r="U54" s="203">
        <v>6340</v>
      </c>
      <c r="V54" s="203">
        <v>6523</v>
      </c>
      <c r="W54" s="203">
        <v>6751</v>
      </c>
      <c r="X54" s="203">
        <v>6955</v>
      </c>
      <c r="Y54" s="203">
        <v>7151</v>
      </c>
      <c r="Z54" s="203">
        <v>7344</v>
      </c>
      <c r="AA54" s="203">
        <v>7495</v>
      </c>
      <c r="AB54" s="203">
        <v>7648</v>
      </c>
      <c r="AC54" s="203">
        <v>7803</v>
      </c>
      <c r="AD54" s="203">
        <v>7951</v>
      </c>
      <c r="AE54" s="203">
        <v>8128</v>
      </c>
      <c r="AF54" s="203">
        <v>8315</v>
      </c>
      <c r="AG54" s="203">
        <v>8436</v>
      </c>
      <c r="AH54" s="203">
        <v>8579</v>
      </c>
      <c r="AI54" s="203">
        <v>8727</v>
      </c>
      <c r="AJ54" s="203">
        <v>8895</v>
      </c>
      <c r="AK54" s="203">
        <v>9074</v>
      </c>
      <c r="AL54" s="203">
        <v>9164</v>
      </c>
      <c r="AM54" s="203">
        <v>9261</v>
      </c>
      <c r="AN54" s="203">
        <v>9298</v>
      </c>
      <c r="AO54" s="203">
        <v>9495</v>
      </c>
      <c r="AP54" s="203">
        <v>9627</v>
      </c>
      <c r="AQ54" s="203">
        <v>9700</v>
      </c>
      <c r="AR54" s="203">
        <v>9755</v>
      </c>
      <c r="AS54" s="203">
        <v>9755</v>
      </c>
      <c r="AT54" s="203">
        <v>9930</v>
      </c>
      <c r="AU54" s="203">
        <v>9990</v>
      </c>
      <c r="AV54" s="203">
        <v>10056</v>
      </c>
      <c r="AW54" s="203">
        <v>10061</v>
      </c>
      <c r="AX54" s="203">
        <v>10097</v>
      </c>
      <c r="AY54" s="203">
        <v>10384</v>
      </c>
      <c r="AZ54" s="203">
        <v>10536</v>
      </c>
      <c r="BA54" s="203">
        <v>10680</v>
      </c>
      <c r="BB54" s="203">
        <v>10782</v>
      </c>
      <c r="BC54" s="203">
        <v>10936</v>
      </c>
      <c r="BD54" s="203">
        <v>11004</v>
      </c>
      <c r="BE54" s="203">
        <v>11095</v>
      </c>
      <c r="BF54" s="203">
        <v>11195</v>
      </c>
      <c r="BG54" s="203">
        <v>11320</v>
      </c>
      <c r="BH54" s="203">
        <v>11477</v>
      </c>
      <c r="BI54" s="203">
        <v>11585</v>
      </c>
      <c r="BJ54" s="203">
        <v>11715</v>
      </c>
      <c r="BK54" s="203">
        <v>11938</v>
      </c>
      <c r="BL54" s="203">
        <v>12160</v>
      </c>
      <c r="BM54" s="203">
        <v>12410</v>
      </c>
      <c r="BN54" s="203">
        <v>12566</v>
      </c>
      <c r="BO54" s="203">
        <v>12667</v>
      </c>
      <c r="BP54" s="203">
        <v>12810</v>
      </c>
      <c r="BQ54" s="203">
        <v>12888</v>
      </c>
      <c r="BR54" s="203">
        <v>12958</v>
      </c>
      <c r="BS54" s="203">
        <v>12957</v>
      </c>
      <c r="BT54" s="203">
        <v>13135</v>
      </c>
      <c r="BU54" s="203">
        <v>13018</v>
      </c>
      <c r="BV54" s="203">
        <v>12926</v>
      </c>
      <c r="BW54" s="203">
        <v>12767</v>
      </c>
      <c r="BX54" s="204">
        <v>12676</v>
      </c>
      <c r="BY54" s="204">
        <v>12836</v>
      </c>
      <c r="BZ54" s="205">
        <v>13031</v>
      </c>
    </row>
    <row r="55" spans="1:78" ht="26.65" customHeight="1" x14ac:dyDescent="0.2">
      <c r="B55" s="193" t="s">
        <v>176</v>
      </c>
      <c r="D55" s="208">
        <v>0</v>
      </c>
      <c r="E55" s="208">
        <v>0</v>
      </c>
      <c r="F55" s="208">
        <v>0</v>
      </c>
      <c r="G55" s="208">
        <v>0</v>
      </c>
      <c r="H55" s="208">
        <v>0</v>
      </c>
      <c r="I55" s="208">
        <v>0</v>
      </c>
      <c r="J55" s="208">
        <v>0</v>
      </c>
      <c r="K55" s="208">
        <v>0</v>
      </c>
      <c r="L55" s="208">
        <v>0</v>
      </c>
      <c r="M55" s="208">
        <v>0</v>
      </c>
      <c r="N55" s="208">
        <v>0</v>
      </c>
      <c r="O55" s="208">
        <v>0</v>
      </c>
      <c r="P55" s="208">
        <v>0</v>
      </c>
      <c r="Q55" s="208">
        <v>0</v>
      </c>
      <c r="R55" s="208">
        <v>0</v>
      </c>
      <c r="S55" s="208">
        <v>0</v>
      </c>
      <c r="T55" s="208">
        <v>0</v>
      </c>
      <c r="U55" s="208">
        <v>0</v>
      </c>
      <c r="V55" s="208">
        <v>0</v>
      </c>
      <c r="W55" s="208">
        <v>0</v>
      </c>
      <c r="X55" s="208">
        <v>0</v>
      </c>
      <c r="Y55" s="208">
        <v>0</v>
      </c>
      <c r="Z55" s="208">
        <v>0</v>
      </c>
      <c r="AA55" s="208">
        <v>0</v>
      </c>
      <c r="AB55" s="208">
        <v>0</v>
      </c>
      <c r="AC55" s="208">
        <v>0</v>
      </c>
      <c r="AD55" s="208">
        <v>0</v>
      </c>
      <c r="AE55" s="208">
        <v>0</v>
      </c>
      <c r="AF55" s="208">
        <v>0</v>
      </c>
      <c r="AG55" s="208">
        <v>0</v>
      </c>
      <c r="AH55" s="208">
        <v>0</v>
      </c>
      <c r="AI55" s="208">
        <v>0</v>
      </c>
      <c r="AJ55" s="208">
        <v>0</v>
      </c>
      <c r="AK55" s="208">
        <v>0</v>
      </c>
      <c r="AL55" s="208">
        <v>0</v>
      </c>
      <c r="AM55" s="208">
        <v>0</v>
      </c>
      <c r="AN55" s="208">
        <v>0</v>
      </c>
      <c r="AO55" s="208">
        <v>0</v>
      </c>
      <c r="AP55" s="208">
        <v>0</v>
      </c>
      <c r="AQ55" s="208">
        <v>0</v>
      </c>
      <c r="AR55" s="208">
        <v>0</v>
      </c>
      <c r="AS55" s="208">
        <v>0</v>
      </c>
      <c r="AT55" s="208">
        <v>0</v>
      </c>
      <c r="AU55" s="208">
        <v>0</v>
      </c>
      <c r="AV55" s="208">
        <v>0</v>
      </c>
      <c r="AW55" s="208">
        <v>0</v>
      </c>
      <c r="AX55" s="208">
        <v>0</v>
      </c>
      <c r="AY55" s="208">
        <v>0</v>
      </c>
      <c r="AZ55" s="208">
        <v>0</v>
      </c>
      <c r="BA55" s="208">
        <v>0</v>
      </c>
      <c r="BB55" s="208">
        <v>0</v>
      </c>
      <c r="BC55" s="208">
        <v>0</v>
      </c>
      <c r="BD55" s="208">
        <v>80</v>
      </c>
      <c r="BE55" s="208">
        <v>82</v>
      </c>
      <c r="BF55" s="208">
        <v>86</v>
      </c>
      <c r="BG55" s="208">
        <v>104</v>
      </c>
      <c r="BH55" s="208">
        <v>137</v>
      </c>
      <c r="BI55" s="208">
        <v>154</v>
      </c>
      <c r="BJ55" s="208">
        <v>154</v>
      </c>
      <c r="BK55" s="208">
        <v>197</v>
      </c>
      <c r="BL55" s="208">
        <v>248</v>
      </c>
      <c r="BM55" s="208">
        <v>252</v>
      </c>
      <c r="BN55" s="208">
        <v>272</v>
      </c>
      <c r="BO55" s="208">
        <v>270</v>
      </c>
      <c r="BP55" s="208">
        <v>278</v>
      </c>
      <c r="BQ55" s="208">
        <v>273</v>
      </c>
      <c r="BR55" s="208">
        <v>265</v>
      </c>
      <c r="BS55" s="208">
        <v>269</v>
      </c>
      <c r="BT55" s="208">
        <v>264</v>
      </c>
      <c r="BU55" s="208">
        <v>267</v>
      </c>
      <c r="BV55" s="208">
        <v>271</v>
      </c>
      <c r="BW55" s="208">
        <v>271</v>
      </c>
      <c r="BX55" s="209">
        <v>271</v>
      </c>
      <c r="BY55" s="209">
        <v>272</v>
      </c>
      <c r="BZ55" s="210">
        <v>271</v>
      </c>
    </row>
    <row r="56" spans="1:78" x14ac:dyDescent="0.2">
      <c r="B56" s="193" t="s">
        <v>179</v>
      </c>
      <c r="D56" s="203">
        <v>0</v>
      </c>
      <c r="E56" s="203">
        <v>0</v>
      </c>
      <c r="F56" s="203">
        <v>0</v>
      </c>
      <c r="G56" s="203">
        <v>0</v>
      </c>
      <c r="H56" s="203">
        <v>0</v>
      </c>
      <c r="I56" s="203">
        <v>0</v>
      </c>
      <c r="J56" s="203">
        <v>0</v>
      </c>
      <c r="K56" s="203">
        <v>0</v>
      </c>
      <c r="L56" s="203">
        <v>0</v>
      </c>
      <c r="M56" s="203">
        <v>0</v>
      </c>
      <c r="N56" s="203">
        <v>0</v>
      </c>
      <c r="O56" s="203">
        <v>0</v>
      </c>
      <c r="P56" s="203">
        <v>0</v>
      </c>
      <c r="Q56" s="203">
        <v>0</v>
      </c>
      <c r="R56" s="203">
        <v>0</v>
      </c>
      <c r="S56" s="203">
        <v>0</v>
      </c>
      <c r="T56" s="203">
        <v>0</v>
      </c>
      <c r="U56" s="203">
        <v>0</v>
      </c>
      <c r="V56" s="203">
        <v>0</v>
      </c>
      <c r="W56" s="203">
        <v>0</v>
      </c>
      <c r="X56" s="203">
        <v>0</v>
      </c>
      <c r="Y56" s="203">
        <v>0</v>
      </c>
      <c r="Z56" s="203">
        <v>0</v>
      </c>
      <c r="AA56" s="203">
        <v>0</v>
      </c>
      <c r="AB56" s="203">
        <v>0</v>
      </c>
      <c r="AC56" s="203">
        <v>0</v>
      </c>
      <c r="AD56" s="203">
        <v>0</v>
      </c>
      <c r="AE56" s="203">
        <v>0</v>
      </c>
      <c r="AF56" s="203">
        <v>572</v>
      </c>
      <c r="AG56" s="203">
        <v>552</v>
      </c>
      <c r="AH56" s="203">
        <v>503</v>
      </c>
      <c r="AI56" s="203">
        <v>461</v>
      </c>
      <c r="AJ56" s="203">
        <v>823</v>
      </c>
      <c r="AK56" s="203">
        <v>901</v>
      </c>
      <c r="AL56" s="203">
        <v>978</v>
      </c>
      <c r="AM56" s="203">
        <v>925</v>
      </c>
      <c r="AN56" s="203">
        <v>913</v>
      </c>
      <c r="AO56" s="203">
        <v>886</v>
      </c>
      <c r="AP56" s="203">
        <v>924</v>
      </c>
      <c r="AQ56" s="203">
        <v>716</v>
      </c>
      <c r="AR56" s="203">
        <v>546</v>
      </c>
      <c r="AS56" s="203">
        <v>319</v>
      </c>
      <c r="AT56" s="203">
        <v>328</v>
      </c>
      <c r="AU56" s="203">
        <v>603</v>
      </c>
      <c r="AV56" s="203">
        <v>660</v>
      </c>
      <c r="AW56" s="203">
        <v>609</v>
      </c>
      <c r="AX56" s="203">
        <v>487</v>
      </c>
      <c r="AY56" s="203">
        <v>395</v>
      </c>
      <c r="AZ56" s="203">
        <v>0</v>
      </c>
      <c r="BA56" s="203">
        <v>0</v>
      </c>
      <c r="BB56" s="203">
        <v>0</v>
      </c>
      <c r="BC56" s="203">
        <v>0</v>
      </c>
      <c r="BD56" s="203">
        <v>0</v>
      </c>
      <c r="BE56" s="203">
        <v>0</v>
      </c>
      <c r="BF56" s="203">
        <v>0</v>
      </c>
      <c r="BG56" s="203">
        <v>0</v>
      </c>
      <c r="BH56" s="203">
        <v>0</v>
      </c>
      <c r="BI56" s="203">
        <v>0</v>
      </c>
      <c r="BJ56" s="203">
        <v>0</v>
      </c>
      <c r="BK56" s="203">
        <v>0</v>
      </c>
      <c r="BL56" s="203">
        <v>0</v>
      </c>
      <c r="BM56" s="203">
        <v>0</v>
      </c>
      <c r="BN56" s="203">
        <v>0</v>
      </c>
      <c r="BO56" s="203">
        <v>0</v>
      </c>
      <c r="BP56" s="203">
        <v>0</v>
      </c>
      <c r="BQ56" s="203">
        <v>0</v>
      </c>
      <c r="BR56" s="203">
        <v>0</v>
      </c>
      <c r="BS56" s="203">
        <v>0</v>
      </c>
      <c r="BT56" s="203">
        <v>0</v>
      </c>
      <c r="BU56" s="203">
        <v>0</v>
      </c>
      <c r="BV56" s="203">
        <v>0</v>
      </c>
      <c r="BW56" s="203">
        <v>0</v>
      </c>
      <c r="BX56" s="203">
        <v>0</v>
      </c>
      <c r="BY56" s="204">
        <v>0</v>
      </c>
      <c r="BZ56" s="205">
        <v>0</v>
      </c>
    </row>
    <row r="57" spans="1:78" x14ac:dyDescent="0.2">
      <c r="A57" s="143"/>
      <c r="B57" s="143" t="s">
        <v>180</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v>2</v>
      </c>
      <c r="BR57" s="143">
        <v>13</v>
      </c>
      <c r="BS57" s="143">
        <v>119</v>
      </c>
      <c r="BT57" s="143">
        <v>371</v>
      </c>
      <c r="BU57" s="143">
        <v>613</v>
      </c>
      <c r="BV57" s="143">
        <v>0</v>
      </c>
      <c r="BW57" s="143">
        <v>0</v>
      </c>
      <c r="BX57" s="143">
        <v>0</v>
      </c>
      <c r="BY57" s="143">
        <v>0</v>
      </c>
      <c r="BZ57" s="210">
        <v>0</v>
      </c>
    </row>
    <row r="58" spans="1:78" x14ac:dyDescent="0.2">
      <c r="A58" s="146"/>
      <c r="B58" s="146" t="s">
        <v>181</v>
      </c>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3">
        <v>0</v>
      </c>
      <c r="BR58" s="143">
        <v>0</v>
      </c>
      <c r="BS58" s="143">
        <v>36</v>
      </c>
      <c r="BT58" s="143">
        <v>139</v>
      </c>
      <c r="BU58" s="143">
        <v>277</v>
      </c>
      <c r="BV58" s="143">
        <v>0</v>
      </c>
      <c r="BW58" s="143">
        <v>0</v>
      </c>
      <c r="BX58" s="143">
        <v>0</v>
      </c>
      <c r="BY58" s="143">
        <v>0</v>
      </c>
      <c r="BZ58" s="210">
        <v>0</v>
      </c>
    </row>
    <row r="59" spans="1:78" x14ac:dyDescent="0.2">
      <c r="A59" s="146"/>
      <c r="B59" s="146" t="s">
        <v>182</v>
      </c>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3">
        <v>2</v>
      </c>
      <c r="BR59" s="143">
        <v>13</v>
      </c>
      <c r="BS59" s="143">
        <v>83</v>
      </c>
      <c r="BT59" s="143">
        <v>232</v>
      </c>
      <c r="BU59" s="143">
        <v>336</v>
      </c>
      <c r="BV59" s="143">
        <v>0</v>
      </c>
      <c r="BW59" s="143">
        <v>0</v>
      </c>
      <c r="BX59" s="143">
        <v>0</v>
      </c>
      <c r="BY59" s="143">
        <v>0</v>
      </c>
      <c r="BZ59" s="210">
        <v>0</v>
      </c>
    </row>
    <row r="60" spans="1:78" x14ac:dyDescent="0.2">
      <c r="B60" s="193" t="s">
        <v>185</v>
      </c>
      <c r="D60" s="208">
        <v>0</v>
      </c>
      <c r="E60" s="208">
        <v>0</v>
      </c>
      <c r="F60" s="208">
        <v>0</v>
      </c>
      <c r="G60" s="208">
        <v>0</v>
      </c>
      <c r="H60" s="208">
        <v>0</v>
      </c>
      <c r="I60" s="208">
        <v>0</v>
      </c>
      <c r="J60" s="208">
        <v>0</v>
      </c>
      <c r="K60" s="208">
        <v>0</v>
      </c>
      <c r="L60" s="208">
        <v>0</v>
      </c>
      <c r="M60" s="208">
        <v>0</v>
      </c>
      <c r="N60" s="208">
        <v>0</v>
      </c>
      <c r="O60" s="208">
        <v>0</v>
      </c>
      <c r="P60" s="208">
        <v>0</v>
      </c>
      <c r="Q60" s="208">
        <v>0</v>
      </c>
      <c r="R60" s="208">
        <v>0</v>
      </c>
      <c r="S60" s="208">
        <v>0</v>
      </c>
      <c r="T60" s="208">
        <v>0</v>
      </c>
      <c r="U60" s="208">
        <v>0</v>
      </c>
      <c r="V60" s="208">
        <v>0</v>
      </c>
      <c r="W60" s="208">
        <v>0</v>
      </c>
      <c r="X60" s="208">
        <v>0</v>
      </c>
      <c r="Y60" s="208">
        <v>0</v>
      </c>
      <c r="Z60" s="208">
        <v>0</v>
      </c>
      <c r="AA60" s="208">
        <v>0</v>
      </c>
      <c r="AB60" s="208">
        <v>0</v>
      </c>
      <c r="AC60" s="208">
        <v>0</v>
      </c>
      <c r="AD60" s="208">
        <v>0</v>
      </c>
      <c r="AE60" s="208">
        <v>0</v>
      </c>
      <c r="AF60" s="208">
        <v>0</v>
      </c>
      <c r="AG60" s="208">
        <v>0</v>
      </c>
      <c r="AH60" s="208">
        <v>0</v>
      </c>
      <c r="AI60" s="208">
        <v>0</v>
      </c>
      <c r="AJ60" s="208">
        <v>0</v>
      </c>
      <c r="AK60" s="208">
        <v>0</v>
      </c>
      <c r="AL60" s="208">
        <v>0</v>
      </c>
      <c r="AM60" s="208">
        <v>0</v>
      </c>
      <c r="AN60" s="208">
        <v>0</v>
      </c>
      <c r="AO60" s="208">
        <v>0</v>
      </c>
      <c r="AP60" s="208">
        <v>0</v>
      </c>
      <c r="AQ60" s="208">
        <v>0</v>
      </c>
      <c r="AR60" s="208">
        <v>0</v>
      </c>
      <c r="AS60" s="208">
        <v>0</v>
      </c>
      <c r="AT60" s="208">
        <v>0</v>
      </c>
      <c r="AU60" s="208">
        <v>0</v>
      </c>
      <c r="AV60" s="208">
        <v>0</v>
      </c>
      <c r="AW60" s="208">
        <v>0</v>
      </c>
      <c r="AX60" s="208">
        <v>0</v>
      </c>
      <c r="AY60" s="208">
        <v>0</v>
      </c>
      <c r="AZ60" s="208">
        <v>0</v>
      </c>
      <c r="BA60" s="208">
        <v>0</v>
      </c>
      <c r="BB60" s="208">
        <v>0</v>
      </c>
      <c r="BC60" s="208">
        <v>0</v>
      </c>
      <c r="BD60" s="208">
        <v>0</v>
      </c>
      <c r="BE60" s="208">
        <v>0</v>
      </c>
      <c r="BF60" s="208">
        <v>0</v>
      </c>
      <c r="BG60" s="208">
        <v>0</v>
      </c>
      <c r="BH60" s="208">
        <v>0</v>
      </c>
      <c r="BI60" s="208">
        <v>0</v>
      </c>
      <c r="BJ60" s="208">
        <v>0</v>
      </c>
      <c r="BK60" s="208">
        <v>0</v>
      </c>
      <c r="BL60" s="208">
        <v>0</v>
      </c>
      <c r="BM60" s="208">
        <v>0</v>
      </c>
      <c r="BN60" s="208">
        <v>0</v>
      </c>
      <c r="BO60" s="208">
        <v>0</v>
      </c>
      <c r="BP60" s="208">
        <v>0</v>
      </c>
      <c r="BQ60" s="208">
        <v>0</v>
      </c>
      <c r="BR60" s="208">
        <v>0</v>
      </c>
      <c r="BS60" s="208">
        <v>0</v>
      </c>
      <c r="BT60" s="208">
        <v>0</v>
      </c>
      <c r="BU60" s="208">
        <v>0</v>
      </c>
      <c r="BV60" s="208">
        <v>0</v>
      </c>
      <c r="BW60" s="208">
        <v>0</v>
      </c>
      <c r="BX60" s="209">
        <v>0</v>
      </c>
      <c r="BY60" s="209">
        <v>0</v>
      </c>
      <c r="BZ60" s="210">
        <v>0</v>
      </c>
    </row>
    <row r="61" spans="1:78" x14ac:dyDescent="0.2">
      <c r="B61" s="193" t="s">
        <v>186</v>
      </c>
      <c r="D61" s="208">
        <v>0</v>
      </c>
      <c r="E61" s="208">
        <v>0</v>
      </c>
      <c r="F61" s="208">
        <v>0</v>
      </c>
      <c r="G61" s="208">
        <v>0</v>
      </c>
      <c r="H61" s="208">
        <v>0</v>
      </c>
      <c r="I61" s="208">
        <v>0</v>
      </c>
      <c r="J61" s="208">
        <v>0</v>
      </c>
      <c r="K61" s="208">
        <v>0</v>
      </c>
      <c r="L61" s="208">
        <v>0</v>
      </c>
      <c r="M61" s="208">
        <v>0</v>
      </c>
      <c r="N61" s="208">
        <v>0</v>
      </c>
      <c r="O61" s="208">
        <v>0</v>
      </c>
      <c r="P61" s="208">
        <v>0</v>
      </c>
      <c r="Q61" s="208">
        <v>0</v>
      </c>
      <c r="R61" s="208">
        <v>0</v>
      </c>
      <c r="S61" s="208">
        <v>0</v>
      </c>
      <c r="T61" s="208">
        <v>0</v>
      </c>
      <c r="U61" s="208">
        <v>0</v>
      </c>
      <c r="V61" s="208">
        <v>0</v>
      </c>
      <c r="W61" s="208">
        <v>0</v>
      </c>
      <c r="X61" s="208">
        <v>0</v>
      </c>
      <c r="Y61" s="208">
        <v>0</v>
      </c>
      <c r="Z61" s="208">
        <v>0</v>
      </c>
      <c r="AA61" s="208">
        <v>0</v>
      </c>
      <c r="AB61" s="208">
        <v>0</v>
      </c>
      <c r="AC61" s="208">
        <v>0</v>
      </c>
      <c r="AD61" s="208">
        <v>0</v>
      </c>
      <c r="AE61" s="208">
        <v>0</v>
      </c>
      <c r="AF61" s="208">
        <v>0</v>
      </c>
      <c r="AG61" s="208">
        <v>0</v>
      </c>
      <c r="AH61" s="208">
        <v>0</v>
      </c>
      <c r="AI61" s="208">
        <v>0</v>
      </c>
      <c r="AJ61" s="208">
        <v>0</v>
      </c>
      <c r="AK61" s="208">
        <v>0</v>
      </c>
      <c r="AL61" s="208">
        <v>0</v>
      </c>
      <c r="AM61" s="208">
        <v>0</v>
      </c>
      <c r="AN61" s="208">
        <v>0</v>
      </c>
      <c r="AO61" s="208">
        <v>0</v>
      </c>
      <c r="AP61" s="208">
        <v>0</v>
      </c>
      <c r="AQ61" s="208">
        <v>0</v>
      </c>
      <c r="AR61" s="208">
        <v>0</v>
      </c>
      <c r="AS61" s="208">
        <v>0</v>
      </c>
      <c r="AT61" s="208">
        <v>0</v>
      </c>
      <c r="AU61" s="208">
        <v>0</v>
      </c>
      <c r="AV61" s="208">
        <v>0</v>
      </c>
      <c r="AW61" s="208">
        <v>0</v>
      </c>
      <c r="AX61" s="208">
        <v>0</v>
      </c>
      <c r="AY61" s="208">
        <v>0</v>
      </c>
      <c r="AZ61" s="208">
        <v>0</v>
      </c>
      <c r="BA61" s="208">
        <v>9759</v>
      </c>
      <c r="BB61" s="208">
        <v>9953</v>
      </c>
      <c r="BC61" s="208">
        <v>10084</v>
      </c>
      <c r="BD61" s="208">
        <v>11106</v>
      </c>
      <c r="BE61" s="208">
        <v>11202</v>
      </c>
      <c r="BF61" s="208">
        <v>11358</v>
      </c>
      <c r="BG61" s="208">
        <v>11486</v>
      </c>
      <c r="BH61" s="208">
        <v>11430</v>
      </c>
      <c r="BI61" s="208">
        <v>11555</v>
      </c>
      <c r="BJ61" s="208">
        <v>11750</v>
      </c>
      <c r="BK61" s="208">
        <v>12123</v>
      </c>
      <c r="BL61" s="208">
        <v>12421</v>
      </c>
      <c r="BM61" s="208">
        <v>12681</v>
      </c>
      <c r="BN61" s="208">
        <v>12783</v>
      </c>
      <c r="BO61" s="208">
        <v>12686</v>
      </c>
      <c r="BP61" s="208">
        <v>12683</v>
      </c>
      <c r="BQ61" s="208">
        <v>12585</v>
      </c>
      <c r="BR61" s="208">
        <v>12467</v>
      </c>
      <c r="BS61" s="208">
        <v>12215</v>
      </c>
      <c r="BT61" s="208">
        <v>12025</v>
      </c>
      <c r="BU61" s="208">
        <v>11833</v>
      </c>
      <c r="BV61" s="208">
        <v>11609</v>
      </c>
      <c r="BW61" s="208">
        <v>11448</v>
      </c>
      <c r="BX61" s="209">
        <v>11320</v>
      </c>
      <c r="BY61" s="209">
        <v>11475</v>
      </c>
      <c r="BZ61" s="210">
        <v>11683</v>
      </c>
    </row>
    <row r="62" spans="1:78" s="217" customFormat="1" ht="16.5" thickBot="1" x14ac:dyDescent="0.3">
      <c r="A62" s="212"/>
      <c r="B62" s="213"/>
      <c r="C62" s="214"/>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48"/>
  <sheetViews>
    <sheetView zoomScale="85" zoomScaleNormal="85" workbookViewId="0">
      <pane xSplit="3" ySplit="4" topLeftCell="BS5" activePane="bottomRight" state="frozen"/>
      <selection activeCell="A11" sqref="A11"/>
      <selection pane="topRight" activeCell="A11" sqref="A11"/>
      <selection pane="bottomLeft" activeCell="A11" sqref="A11"/>
      <selection pane="bottomRight" activeCell="C1" sqref="C1"/>
    </sheetView>
  </sheetViews>
  <sheetFormatPr defaultColWidth="9.140625" defaultRowHeight="15" x14ac:dyDescent="0.2"/>
  <cols>
    <col min="1" max="1" width="23.140625" style="187" bestFit="1" customWidth="1"/>
    <col min="2" max="2" width="75.7109375" style="45" customWidth="1"/>
    <col min="3" max="3" width="25.7109375" style="45" customWidth="1"/>
    <col min="4" max="71" width="12.7109375" style="188" customWidth="1"/>
    <col min="72" max="75" width="12.7109375" style="54" customWidth="1"/>
    <col min="76" max="76" width="12.7109375" style="45" customWidth="1"/>
    <col min="77" max="77" width="12.7109375" style="52" customWidth="1"/>
    <col min="78" max="78" width="12.7109375" style="45" customWidth="1"/>
    <col min="79" max="16384" width="9.140625" style="45"/>
  </cols>
  <sheetData>
    <row r="1" spans="1:78" s="40" customFormat="1" ht="25.15" customHeight="1" thickBot="1" x14ac:dyDescent="0.25">
      <c r="A1" s="37" t="s">
        <v>40</v>
      </c>
      <c r="B1" s="38" t="s">
        <v>76</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15"/>
    </row>
    <row r="2" spans="1:78" ht="33" customHeight="1" x14ac:dyDescent="0.25">
      <c r="A2" s="41" t="s">
        <v>587</v>
      </c>
      <c r="B2" s="17" t="s">
        <v>239</v>
      </c>
      <c r="C2" s="112"/>
      <c r="D2" s="43" t="s">
        <v>618</v>
      </c>
      <c r="E2" s="43" t="s">
        <v>619</v>
      </c>
      <c r="F2" s="43" t="s">
        <v>620</v>
      </c>
      <c r="G2" s="43" t="s">
        <v>621</v>
      </c>
      <c r="H2" s="43" t="s">
        <v>622</v>
      </c>
      <c r="I2" s="43" t="s">
        <v>623</v>
      </c>
      <c r="J2" s="43" t="s">
        <v>624</v>
      </c>
      <c r="K2" s="43" t="s">
        <v>625</v>
      </c>
      <c r="L2" s="43" t="s">
        <v>626</v>
      </c>
      <c r="M2" s="43" t="s">
        <v>627</v>
      </c>
      <c r="N2" s="43" t="s">
        <v>628</v>
      </c>
      <c r="O2" s="43" t="s">
        <v>629</v>
      </c>
      <c r="P2" s="43" t="s">
        <v>630</v>
      </c>
      <c r="Q2" s="43" t="s">
        <v>631</v>
      </c>
      <c r="R2" s="43" t="s">
        <v>632</v>
      </c>
      <c r="S2" s="43" t="s">
        <v>633</v>
      </c>
      <c r="T2" s="43" t="s">
        <v>634</v>
      </c>
      <c r="U2" s="43" t="s">
        <v>635</v>
      </c>
      <c r="V2" s="43" t="s">
        <v>636</v>
      </c>
      <c r="W2" s="43" t="s">
        <v>637</v>
      </c>
      <c r="X2" s="43" t="s">
        <v>638</v>
      </c>
      <c r="Y2" s="43" t="s">
        <v>639</v>
      </c>
      <c r="Z2" s="43" t="s">
        <v>640</v>
      </c>
      <c r="AA2" s="43" t="s">
        <v>641</v>
      </c>
      <c r="AB2" s="43" t="s">
        <v>642</v>
      </c>
      <c r="AC2" s="43" t="s">
        <v>643</v>
      </c>
      <c r="AD2" s="43" t="s">
        <v>644</v>
      </c>
      <c r="AE2" s="43" t="s">
        <v>645</v>
      </c>
      <c r="AF2" s="43" t="s">
        <v>646</v>
      </c>
      <c r="AG2" s="43" t="s">
        <v>647</v>
      </c>
      <c r="AH2" s="43" t="s">
        <v>648</v>
      </c>
      <c r="AI2" s="43" t="s">
        <v>649</v>
      </c>
      <c r="AJ2" s="43" t="s">
        <v>650</v>
      </c>
      <c r="AK2" s="43" t="s">
        <v>651</v>
      </c>
      <c r="AL2" s="43" t="s">
        <v>652</v>
      </c>
      <c r="AM2" s="43" t="s">
        <v>653</v>
      </c>
      <c r="AN2" s="43" t="s">
        <v>654</v>
      </c>
      <c r="AO2" s="43" t="s">
        <v>655</v>
      </c>
      <c r="AP2" s="43" t="s">
        <v>656</v>
      </c>
      <c r="AQ2" s="43" t="s">
        <v>657</v>
      </c>
      <c r="AR2" s="43" t="s">
        <v>658</v>
      </c>
      <c r="AS2" s="43" t="s">
        <v>659</v>
      </c>
      <c r="AT2" s="43" t="s">
        <v>660</v>
      </c>
      <c r="AU2" s="43" t="s">
        <v>661</v>
      </c>
      <c r="AV2" s="43" t="s">
        <v>662</v>
      </c>
      <c r="AW2" s="43" t="s">
        <v>663</v>
      </c>
      <c r="AX2" s="43" t="s">
        <v>664</v>
      </c>
      <c r="AY2" s="43" t="s">
        <v>588</v>
      </c>
      <c r="AZ2" s="43" t="s">
        <v>589</v>
      </c>
      <c r="BA2" s="43" t="s">
        <v>590</v>
      </c>
      <c r="BB2" s="43" t="s">
        <v>591</v>
      </c>
      <c r="BC2" s="43" t="s">
        <v>592</v>
      </c>
      <c r="BD2" s="43" t="s">
        <v>593</v>
      </c>
      <c r="BE2" s="43" t="s">
        <v>594</v>
      </c>
      <c r="BF2" s="43" t="s">
        <v>595</v>
      </c>
      <c r="BG2" s="43" t="s">
        <v>596</v>
      </c>
      <c r="BH2" s="43" t="s">
        <v>597</v>
      </c>
      <c r="BI2" s="43" t="s">
        <v>598</v>
      </c>
      <c r="BJ2" s="43" t="s">
        <v>599</v>
      </c>
      <c r="BK2" s="43" t="s">
        <v>600</v>
      </c>
      <c r="BL2" s="43" t="s">
        <v>601</v>
      </c>
      <c r="BM2" s="43" t="s">
        <v>602</v>
      </c>
      <c r="BN2" s="43" t="s">
        <v>603</v>
      </c>
      <c r="BO2" s="43" t="s">
        <v>604</v>
      </c>
      <c r="BP2" s="43" t="s">
        <v>605</v>
      </c>
      <c r="BQ2" s="43" t="s">
        <v>606</v>
      </c>
      <c r="BR2" s="43" t="s">
        <v>607</v>
      </c>
      <c r="BS2" s="43" t="s">
        <v>608</v>
      </c>
      <c r="BT2" s="43" t="s">
        <v>609</v>
      </c>
      <c r="BU2" s="43" t="s">
        <v>610</v>
      </c>
      <c r="BV2" s="43" t="s">
        <v>611</v>
      </c>
      <c r="BW2" s="43" t="s">
        <v>612</v>
      </c>
      <c r="BX2" s="43" t="s">
        <v>613</v>
      </c>
      <c r="BY2" s="43" t="s">
        <v>614</v>
      </c>
      <c r="BZ2" s="44" t="s">
        <v>615</v>
      </c>
    </row>
    <row r="3" spans="1:78" s="50" customFormat="1" ht="15.75" x14ac:dyDescent="0.25">
      <c r="A3" s="46">
        <v>2017</v>
      </c>
      <c r="B3" s="20" t="s">
        <v>123</v>
      </c>
      <c r="C3" s="22"/>
      <c r="D3" s="48" t="s">
        <v>616</v>
      </c>
      <c r="E3" s="48" t="s">
        <v>616</v>
      </c>
      <c r="F3" s="48" t="s">
        <v>616</v>
      </c>
      <c r="G3" s="48" t="s">
        <v>616</v>
      </c>
      <c r="H3" s="48" t="s">
        <v>616</v>
      </c>
      <c r="I3" s="48" t="s">
        <v>616</v>
      </c>
      <c r="J3" s="48" t="s">
        <v>616</v>
      </c>
      <c r="K3" s="48" t="s">
        <v>616</v>
      </c>
      <c r="L3" s="48" t="s">
        <v>616</v>
      </c>
      <c r="M3" s="48" t="s">
        <v>616</v>
      </c>
      <c r="N3" s="48" t="s">
        <v>616</v>
      </c>
      <c r="O3" s="48" t="s">
        <v>616</v>
      </c>
      <c r="P3" s="48" t="s">
        <v>616</v>
      </c>
      <c r="Q3" s="48" t="s">
        <v>616</v>
      </c>
      <c r="R3" s="48" t="s">
        <v>616</v>
      </c>
      <c r="S3" s="48" t="s">
        <v>616</v>
      </c>
      <c r="T3" s="48" t="s">
        <v>616</v>
      </c>
      <c r="U3" s="48" t="s">
        <v>616</v>
      </c>
      <c r="V3" s="48" t="s">
        <v>616</v>
      </c>
      <c r="W3" s="48" t="s">
        <v>616</v>
      </c>
      <c r="X3" s="48" t="s">
        <v>616</v>
      </c>
      <c r="Y3" s="48" t="s">
        <v>616</v>
      </c>
      <c r="Z3" s="48" t="s">
        <v>616</v>
      </c>
      <c r="AA3" s="48" t="s">
        <v>616</v>
      </c>
      <c r="AB3" s="48" t="s">
        <v>616</v>
      </c>
      <c r="AC3" s="48" t="s">
        <v>616</v>
      </c>
      <c r="AD3" s="48" t="s">
        <v>616</v>
      </c>
      <c r="AE3" s="48" t="s">
        <v>616</v>
      </c>
      <c r="AF3" s="48" t="s">
        <v>616</v>
      </c>
      <c r="AG3" s="48" t="s">
        <v>616</v>
      </c>
      <c r="AH3" s="48" t="s">
        <v>616</v>
      </c>
      <c r="AI3" s="48" t="s">
        <v>616</v>
      </c>
      <c r="AJ3" s="48" t="s">
        <v>616</v>
      </c>
      <c r="AK3" s="48" t="s">
        <v>616</v>
      </c>
      <c r="AL3" s="48" t="s">
        <v>616</v>
      </c>
      <c r="AM3" s="48" t="s">
        <v>616</v>
      </c>
      <c r="AN3" s="48" t="s">
        <v>616</v>
      </c>
      <c r="AO3" s="48" t="s">
        <v>616</v>
      </c>
      <c r="AP3" s="48" t="s">
        <v>616</v>
      </c>
      <c r="AQ3" s="48" t="s">
        <v>616</v>
      </c>
      <c r="AR3" s="48" t="s">
        <v>616</v>
      </c>
      <c r="AS3" s="48" t="s">
        <v>616</v>
      </c>
      <c r="AT3" s="48" t="s">
        <v>616</v>
      </c>
      <c r="AU3" s="48" t="s">
        <v>616</v>
      </c>
      <c r="AV3" s="48" t="s">
        <v>616</v>
      </c>
      <c r="AW3" s="48" t="s">
        <v>616</v>
      </c>
      <c r="AX3" s="48" t="s">
        <v>616</v>
      </c>
      <c r="AY3" s="48" t="s">
        <v>616</v>
      </c>
      <c r="AZ3" s="48" t="s">
        <v>616</v>
      </c>
      <c r="BA3" s="48" t="s">
        <v>616</v>
      </c>
      <c r="BB3" s="48" t="s">
        <v>616</v>
      </c>
      <c r="BC3" s="48" t="s">
        <v>616</v>
      </c>
      <c r="BD3" s="48" t="s">
        <v>616</v>
      </c>
      <c r="BE3" s="48" t="s">
        <v>616</v>
      </c>
      <c r="BF3" s="48" t="s">
        <v>616</v>
      </c>
      <c r="BG3" s="48" t="s">
        <v>616</v>
      </c>
      <c r="BH3" s="48" t="s">
        <v>616</v>
      </c>
      <c r="BI3" s="48" t="s">
        <v>616</v>
      </c>
      <c r="BJ3" s="48" t="s">
        <v>616</v>
      </c>
      <c r="BK3" s="48" t="s">
        <v>616</v>
      </c>
      <c r="BL3" s="48" t="s">
        <v>616</v>
      </c>
      <c r="BM3" s="48" t="s">
        <v>616</v>
      </c>
      <c r="BN3" s="48" t="s">
        <v>616</v>
      </c>
      <c r="BO3" s="48" t="s">
        <v>616</v>
      </c>
      <c r="BP3" s="48" t="s">
        <v>616</v>
      </c>
      <c r="BQ3" s="48" t="s">
        <v>616</v>
      </c>
      <c r="BR3" s="48" t="s">
        <v>616</v>
      </c>
      <c r="BS3" s="48" t="s">
        <v>616</v>
      </c>
      <c r="BT3" s="48" t="s">
        <v>616</v>
      </c>
      <c r="BU3" s="48" t="s">
        <v>617</v>
      </c>
      <c r="BV3" s="48" t="s">
        <v>617</v>
      </c>
      <c r="BW3" s="48" t="s">
        <v>617</v>
      </c>
      <c r="BX3" s="48" t="s">
        <v>617</v>
      </c>
      <c r="BY3" s="48" t="s">
        <v>617</v>
      </c>
      <c r="BZ3" s="49" t="s">
        <v>617</v>
      </c>
    </row>
    <row r="4" spans="1:78" ht="15.75" x14ac:dyDescent="0.25">
      <c r="A4" s="92"/>
      <c r="B4" s="93"/>
      <c r="C4" s="113"/>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95"/>
      <c r="BG4" s="95"/>
      <c r="BH4" s="95"/>
      <c r="BI4" s="95"/>
      <c r="BJ4" s="95"/>
      <c r="BK4" s="95"/>
      <c r="BL4" s="95"/>
      <c r="BM4" s="95"/>
      <c r="BN4" s="95"/>
      <c r="BO4" s="95"/>
      <c r="BP4" s="95"/>
      <c r="BQ4" s="95"/>
      <c r="BR4" s="95"/>
      <c r="BS4" s="95"/>
      <c r="BT4" s="95"/>
      <c r="BU4" s="95"/>
      <c r="BV4" s="95"/>
      <c r="BW4" s="95"/>
      <c r="BX4" s="95"/>
      <c r="BY4" s="95"/>
      <c r="BZ4" s="132"/>
    </row>
    <row r="5" spans="1:78" ht="27" customHeight="1" x14ac:dyDescent="0.25">
      <c r="A5" s="133"/>
      <c r="B5" s="58" t="s">
        <v>240</v>
      </c>
      <c r="C5" s="220"/>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6"/>
    </row>
    <row r="6" spans="1:78" x14ac:dyDescent="0.2">
      <c r="A6" s="133"/>
      <c r="B6" s="52" t="s">
        <v>127</v>
      </c>
      <c r="C6" s="221" t="s">
        <v>126</v>
      </c>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v>29.110512129380052</v>
      </c>
      <c r="AI6" s="135">
        <v>33.549592894152475</v>
      </c>
      <c r="AJ6" s="135">
        <v>40.369007052134776</v>
      </c>
      <c r="AK6" s="135">
        <v>46.752225119122535</v>
      </c>
      <c r="AL6" s="135">
        <v>54.320191795418218</v>
      </c>
      <c r="AM6" s="135">
        <v>59.875101756018147</v>
      </c>
      <c r="AN6" s="135">
        <v>65.101994394921959</v>
      </c>
      <c r="AO6" s="135">
        <v>74.2190013532487</v>
      </c>
      <c r="AP6" s="135">
        <v>80.449906377863556</v>
      </c>
      <c r="AQ6" s="135">
        <v>90.01536154090887</v>
      </c>
      <c r="AR6" s="135">
        <v>97.347068426548574</v>
      </c>
      <c r="AS6" s="135">
        <v>106.17280948270272</v>
      </c>
      <c r="AT6" s="135">
        <v>124.86515488177545</v>
      </c>
      <c r="AU6" s="135">
        <v>152.5137354583984</v>
      </c>
      <c r="AV6" s="135">
        <v>0</v>
      </c>
      <c r="AW6" s="135">
        <v>0</v>
      </c>
      <c r="AX6" s="135">
        <v>0</v>
      </c>
      <c r="AY6" s="135">
        <v>0</v>
      </c>
      <c r="AZ6" s="135">
        <v>0</v>
      </c>
      <c r="BA6" s="135">
        <v>0</v>
      </c>
      <c r="BB6" s="135">
        <v>0</v>
      </c>
      <c r="BC6" s="135">
        <v>0</v>
      </c>
      <c r="BD6" s="135">
        <v>0</v>
      </c>
      <c r="BE6" s="135">
        <v>0</v>
      </c>
      <c r="BF6" s="135">
        <v>0</v>
      </c>
      <c r="BG6" s="135">
        <v>0</v>
      </c>
      <c r="BH6" s="135">
        <v>0</v>
      </c>
      <c r="BI6" s="135">
        <v>0</v>
      </c>
      <c r="BJ6" s="135">
        <v>0</v>
      </c>
      <c r="BK6" s="135">
        <v>0</v>
      </c>
      <c r="BL6" s="135">
        <v>0</v>
      </c>
      <c r="BM6" s="135">
        <v>0</v>
      </c>
      <c r="BN6" s="135">
        <v>0</v>
      </c>
      <c r="BO6" s="135">
        <v>0</v>
      </c>
      <c r="BP6" s="135">
        <v>0</v>
      </c>
      <c r="BQ6" s="135">
        <v>0</v>
      </c>
      <c r="BR6" s="135">
        <v>0</v>
      </c>
      <c r="BS6" s="135">
        <v>0</v>
      </c>
      <c r="BT6" s="135">
        <v>0</v>
      </c>
      <c r="BU6" s="135">
        <v>0</v>
      </c>
      <c r="BV6" s="135">
        <v>0</v>
      </c>
      <c r="BW6" s="135">
        <v>0</v>
      </c>
      <c r="BX6" s="135">
        <v>0</v>
      </c>
      <c r="BY6" s="135">
        <v>0</v>
      </c>
      <c r="BZ6" s="136">
        <v>0</v>
      </c>
    </row>
    <row r="7" spans="1:78" x14ac:dyDescent="0.2">
      <c r="A7" s="133"/>
      <c r="B7" s="52" t="s">
        <v>241</v>
      </c>
      <c r="C7" s="221" t="s">
        <v>126</v>
      </c>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v>1798</v>
      </c>
      <c r="AI7" s="135">
        <v>2830</v>
      </c>
      <c r="AJ7" s="135">
        <v>3005</v>
      </c>
      <c r="AK7" s="135">
        <v>3448</v>
      </c>
      <c r="AL7" s="135">
        <v>3751</v>
      </c>
      <c r="AM7" s="135">
        <v>4095</v>
      </c>
      <c r="AN7" s="135">
        <v>4396</v>
      </c>
      <c r="AO7" s="135">
        <v>4602</v>
      </c>
      <c r="AP7" s="135">
        <v>4661</v>
      </c>
      <c r="AQ7" s="135">
        <v>4760.201</v>
      </c>
      <c r="AR7" s="135">
        <v>4693.6689999999999</v>
      </c>
      <c r="AS7" s="135">
        <v>4736.817</v>
      </c>
      <c r="AT7" s="135">
        <v>4819.6320000000005</v>
      </c>
      <c r="AU7" s="135">
        <v>5437.5395747970842</v>
      </c>
      <c r="AV7" s="135">
        <v>5953.1810000000005</v>
      </c>
      <c r="AW7" s="135">
        <v>6331.3990000000003</v>
      </c>
      <c r="AX7" s="135">
        <v>6403.6940000000004</v>
      </c>
      <c r="AY7" s="135">
        <v>6642.2250000000004</v>
      </c>
      <c r="AZ7" s="135">
        <v>6941.3710000000001</v>
      </c>
      <c r="BA7" s="135">
        <v>7088.2730000000001</v>
      </c>
      <c r="BB7" s="135">
        <v>7294.9489999999996</v>
      </c>
      <c r="BC7" s="135">
        <v>8283.3439999999991</v>
      </c>
      <c r="BD7" s="135">
        <v>8659.5450000000001</v>
      </c>
      <c r="BE7" s="135">
        <v>8795.2162844499999</v>
      </c>
      <c r="BF7" s="135">
        <v>8945.096379300001</v>
      </c>
      <c r="BG7" s="135"/>
      <c r="BH7" s="135"/>
      <c r="BI7" s="135"/>
      <c r="BJ7" s="135"/>
      <c r="BK7" s="135"/>
      <c r="BL7" s="135"/>
      <c r="BM7" s="135"/>
      <c r="BN7" s="135"/>
      <c r="BO7" s="135"/>
      <c r="BP7" s="135"/>
      <c r="BQ7" s="135"/>
      <c r="BR7" s="135"/>
      <c r="BS7" s="135"/>
      <c r="BT7" s="135"/>
      <c r="BU7" s="135"/>
      <c r="BV7" s="135"/>
      <c r="BW7" s="135"/>
      <c r="BX7" s="135"/>
      <c r="BY7" s="135"/>
      <c r="BZ7" s="136"/>
    </row>
    <row r="8" spans="1:78" x14ac:dyDescent="0.2">
      <c r="A8" s="133"/>
      <c r="B8" s="52" t="s">
        <v>138</v>
      </c>
      <c r="C8" s="221" t="s">
        <v>126</v>
      </c>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v>0</v>
      </c>
      <c r="AI8" s="135">
        <v>0</v>
      </c>
      <c r="AJ8" s="135">
        <v>0</v>
      </c>
      <c r="AK8" s="135">
        <v>0</v>
      </c>
      <c r="AL8" s="135">
        <v>0</v>
      </c>
      <c r="AM8" s="135">
        <v>0</v>
      </c>
      <c r="AN8" s="135">
        <v>0</v>
      </c>
      <c r="AO8" s="135">
        <v>0</v>
      </c>
      <c r="AP8" s="135">
        <v>0</v>
      </c>
      <c r="AQ8" s="135">
        <v>0</v>
      </c>
      <c r="AR8" s="135">
        <v>0</v>
      </c>
      <c r="AS8" s="135">
        <v>0</v>
      </c>
      <c r="AT8" s="135">
        <v>0</v>
      </c>
      <c r="AU8" s="135">
        <v>0</v>
      </c>
      <c r="AV8" s="135">
        <v>231.47411666314397</v>
      </c>
      <c r="AW8" s="135">
        <v>325.20902588180275</v>
      </c>
      <c r="AX8" s="135">
        <v>365.13545224968743</v>
      </c>
      <c r="AY8" s="135">
        <v>437.39160512525461</v>
      </c>
      <c r="AZ8" s="135">
        <v>443.26224191823394</v>
      </c>
      <c r="BA8" s="135">
        <v>488.61175918926864</v>
      </c>
      <c r="BB8" s="135">
        <v>528.58293270578872</v>
      </c>
      <c r="BC8" s="135">
        <v>566.36950568822147</v>
      </c>
      <c r="BD8" s="135">
        <v>607.03198548293733</v>
      </c>
      <c r="BE8" s="135">
        <v>673.62344552251193</v>
      </c>
      <c r="BF8" s="135">
        <v>762.23</v>
      </c>
      <c r="BG8" s="135">
        <v>793.54721823565706</v>
      </c>
      <c r="BH8" s="135">
        <v>842.13</v>
      </c>
      <c r="BI8" s="135">
        <v>923.7647969778385</v>
      </c>
      <c r="BJ8" s="135">
        <v>972.69087379439623</v>
      </c>
      <c r="BK8" s="135">
        <v>1039.8247158707195</v>
      </c>
      <c r="BL8" s="135">
        <v>1105.9393085337213</v>
      </c>
      <c r="BM8" s="135">
        <v>1192.1009182195146</v>
      </c>
      <c r="BN8" s="135">
        <v>1220.2044423261623</v>
      </c>
      <c r="BO8" s="135">
        <v>1314.7165739259212</v>
      </c>
      <c r="BP8" s="135">
        <v>1390.6353122046253</v>
      </c>
      <c r="BQ8" s="135">
        <v>1463.3914453663692</v>
      </c>
      <c r="BR8" s="135">
        <v>1717.304349681425</v>
      </c>
      <c r="BS8" s="135">
        <v>1834.7090892979174</v>
      </c>
      <c r="BT8" s="135">
        <v>1896.9720008984343</v>
      </c>
      <c r="BU8" s="135">
        <v>1976.4138871008565</v>
      </c>
      <c r="BV8" s="135">
        <v>2132.4357766173994</v>
      </c>
      <c r="BW8" s="135">
        <v>2281.0679777317291</v>
      </c>
      <c r="BX8" s="135">
        <v>2421.3798050667424</v>
      </c>
      <c r="BY8" s="135">
        <v>2600.6671555407124</v>
      </c>
      <c r="BZ8" s="136">
        <v>2853.4154903654576</v>
      </c>
    </row>
    <row r="9" spans="1:78" x14ac:dyDescent="0.2">
      <c r="A9" s="133"/>
      <c r="B9" s="52" t="s">
        <v>242</v>
      </c>
      <c r="C9" s="221" t="s">
        <v>136</v>
      </c>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v>0</v>
      </c>
      <c r="AI9" s="135">
        <v>0</v>
      </c>
      <c r="AJ9" s="135">
        <v>0</v>
      </c>
      <c r="AK9" s="135">
        <v>0</v>
      </c>
      <c r="AL9" s="135">
        <v>0</v>
      </c>
      <c r="AM9" s="135">
        <v>0</v>
      </c>
      <c r="AN9" s="135">
        <v>0</v>
      </c>
      <c r="AO9" s="135">
        <v>0</v>
      </c>
      <c r="AP9" s="135">
        <v>0</v>
      </c>
      <c r="AQ9" s="135">
        <v>0</v>
      </c>
      <c r="AR9" s="135">
        <v>0</v>
      </c>
      <c r="AS9" s="135">
        <v>0</v>
      </c>
      <c r="AT9" s="135">
        <v>0</v>
      </c>
      <c r="AU9" s="135">
        <v>0</v>
      </c>
      <c r="AV9" s="135">
        <v>0.65355075911120464</v>
      </c>
      <c r="AW9" s="135">
        <v>1.6217743773994191</v>
      </c>
      <c r="AX9" s="135">
        <v>2.5752797853609004</v>
      </c>
      <c r="AY9" s="135">
        <v>4.0695107580942906</v>
      </c>
      <c r="AZ9" s="135">
        <v>7.3852964480226744</v>
      </c>
      <c r="BA9" s="135">
        <v>9.2967079417926204</v>
      </c>
      <c r="BB9" s="135">
        <v>10.80366474213008</v>
      </c>
      <c r="BC9" s="135">
        <v>9.355921533335783</v>
      </c>
      <c r="BD9" s="135">
        <v>0</v>
      </c>
      <c r="BE9" s="135">
        <v>0</v>
      </c>
      <c r="BF9" s="135">
        <v>0</v>
      </c>
      <c r="BG9" s="135">
        <v>0</v>
      </c>
      <c r="BH9" s="135">
        <v>0</v>
      </c>
      <c r="BI9" s="135">
        <v>0</v>
      </c>
      <c r="BJ9" s="135">
        <v>0</v>
      </c>
      <c r="BK9" s="135">
        <v>0</v>
      </c>
      <c r="BL9" s="135">
        <v>0</v>
      </c>
      <c r="BM9" s="135">
        <v>0</v>
      </c>
      <c r="BN9" s="135">
        <v>0</v>
      </c>
      <c r="BO9" s="135">
        <v>0</v>
      </c>
      <c r="BP9" s="135">
        <v>0</v>
      </c>
      <c r="BQ9" s="135">
        <v>0</v>
      </c>
      <c r="BR9" s="135">
        <v>0</v>
      </c>
      <c r="BS9" s="135">
        <v>0</v>
      </c>
      <c r="BT9" s="135">
        <v>0</v>
      </c>
      <c r="BU9" s="135">
        <v>0</v>
      </c>
      <c r="BV9" s="135">
        <v>0</v>
      </c>
      <c r="BW9" s="135">
        <v>0</v>
      </c>
      <c r="BX9" s="135">
        <v>0</v>
      </c>
      <c r="BY9" s="135">
        <v>0</v>
      </c>
      <c r="BZ9" s="136">
        <v>0</v>
      </c>
    </row>
    <row r="10" spans="1:78" x14ac:dyDescent="0.2">
      <c r="A10" s="133"/>
      <c r="B10" s="140" t="s">
        <v>144</v>
      </c>
      <c r="C10" s="221" t="s">
        <v>136</v>
      </c>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v>14.511966970103668</v>
      </c>
      <c r="AI10" s="135">
        <v>16.133326530612248</v>
      </c>
      <c r="AJ10" s="135">
        <v>24.717428571428567</v>
      </c>
      <c r="AK10" s="135">
        <v>38.256555984555987</v>
      </c>
      <c r="AL10" s="135">
        <v>53.688094574692514</v>
      </c>
      <c r="AM10" s="135">
        <v>69.433802484230412</v>
      </c>
      <c r="AN10" s="135">
        <v>70.79400989192159</v>
      </c>
      <c r="AO10" s="135">
        <v>72.922577563434828</v>
      </c>
      <c r="AP10" s="135">
        <v>90.311245126833001</v>
      </c>
      <c r="AQ10" s="135">
        <v>101.14080485724621</v>
      </c>
      <c r="AR10" s="135">
        <v>214.69849528659114</v>
      </c>
      <c r="AS10" s="135">
        <v>246.22674990624449</v>
      </c>
      <c r="AT10" s="135">
        <v>290.78532291356805</v>
      </c>
      <c r="AU10" s="135">
        <v>374.87953670196288</v>
      </c>
      <c r="AV10" s="135">
        <v>515.91282807874779</v>
      </c>
      <c r="AW10" s="135">
        <v>639.46872373484587</v>
      </c>
      <c r="AX10" s="135">
        <v>746.17943712198155</v>
      </c>
      <c r="AY10" s="135">
        <v>868.26822643117271</v>
      </c>
      <c r="AZ10" s="135">
        <v>1014.3606606667142</v>
      </c>
      <c r="BA10" s="135">
        <v>1119.2241017635679</v>
      </c>
      <c r="BB10" s="135">
        <v>1161.318333432162</v>
      </c>
      <c r="BC10" s="135">
        <v>952.99214417084886</v>
      </c>
      <c r="BD10" s="135">
        <v>0.85962981144998363</v>
      </c>
      <c r="BE10" s="135">
        <v>-0.41171855202088775</v>
      </c>
      <c r="BF10" s="135">
        <v>-0.37195512837768846</v>
      </c>
      <c r="BG10" s="135">
        <v>4.2834981501008555E-2</v>
      </c>
      <c r="BH10" s="135">
        <v>-1.4578517270204401E-2</v>
      </c>
      <c r="BI10" s="135">
        <v>0</v>
      </c>
      <c r="BJ10" s="135">
        <v>0</v>
      </c>
      <c r="BK10" s="135">
        <v>0</v>
      </c>
      <c r="BL10" s="135">
        <v>0</v>
      </c>
      <c r="BM10" s="135">
        <v>0</v>
      </c>
      <c r="BN10" s="135">
        <v>0</v>
      </c>
      <c r="BO10" s="135">
        <v>0</v>
      </c>
      <c r="BP10" s="135">
        <v>0</v>
      </c>
      <c r="BQ10" s="135">
        <v>0</v>
      </c>
      <c r="BR10" s="135">
        <v>0</v>
      </c>
      <c r="BS10" s="135">
        <v>0</v>
      </c>
      <c r="BT10" s="135">
        <v>0</v>
      </c>
      <c r="BU10" s="135">
        <v>0</v>
      </c>
      <c r="BV10" s="135">
        <v>0</v>
      </c>
      <c r="BW10" s="135">
        <v>0</v>
      </c>
      <c r="BX10" s="135">
        <v>0</v>
      </c>
      <c r="BY10" s="135">
        <v>0</v>
      </c>
      <c r="BZ10" s="136">
        <v>0</v>
      </c>
    </row>
    <row r="11" spans="1:78" ht="24.75" customHeight="1" x14ac:dyDescent="0.2">
      <c r="A11" s="133"/>
      <c r="B11" s="140" t="s">
        <v>147</v>
      </c>
      <c r="C11" s="221" t="s">
        <v>129</v>
      </c>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v>2</v>
      </c>
      <c r="AI11" s="135">
        <v>2</v>
      </c>
      <c r="AJ11" s="135">
        <v>2</v>
      </c>
      <c r="AK11" s="135">
        <v>2</v>
      </c>
      <c r="AL11" s="135">
        <v>2</v>
      </c>
      <c r="AM11" s="135">
        <v>2</v>
      </c>
      <c r="AN11" s="135">
        <v>2</v>
      </c>
      <c r="AO11" s="135">
        <v>1</v>
      </c>
      <c r="AP11" s="135">
        <v>2</v>
      </c>
      <c r="AQ11" s="135">
        <v>1.4339999999999999</v>
      </c>
      <c r="AR11" s="135">
        <v>1.3520000000000001</v>
      </c>
      <c r="AS11" s="135">
        <v>1.355</v>
      </c>
      <c r="AT11" s="135">
        <v>1.5509999999999999</v>
      </c>
      <c r="AU11" s="135">
        <v>1.4710000000000001</v>
      </c>
      <c r="AV11" s="135">
        <v>2</v>
      </c>
      <c r="AW11" s="135">
        <v>1</v>
      </c>
      <c r="AX11" s="135">
        <v>1</v>
      </c>
      <c r="AY11" s="135">
        <v>1.7210000000000001</v>
      </c>
      <c r="AZ11" s="135">
        <v>1.496</v>
      </c>
      <c r="BA11" s="135">
        <v>1.5720000000000001</v>
      </c>
      <c r="BB11" s="135">
        <v>1.7769999999999999</v>
      </c>
      <c r="BC11" s="135">
        <v>1.359</v>
      </c>
      <c r="BD11" s="135">
        <v>1.452</v>
      </c>
      <c r="BE11" s="135">
        <v>1.6164412184601897</v>
      </c>
      <c r="BF11" s="135">
        <v>1.6007503600000001</v>
      </c>
      <c r="BG11" s="135">
        <v>0</v>
      </c>
      <c r="BH11" s="135">
        <v>0</v>
      </c>
      <c r="BI11" s="135">
        <v>0</v>
      </c>
      <c r="BJ11" s="135">
        <v>0</v>
      </c>
      <c r="BK11" s="135">
        <v>0</v>
      </c>
      <c r="BL11" s="135">
        <v>0</v>
      </c>
      <c r="BM11" s="135">
        <v>0</v>
      </c>
      <c r="BN11" s="135">
        <v>0</v>
      </c>
      <c r="BO11" s="135">
        <v>0</v>
      </c>
      <c r="BP11" s="135">
        <v>0</v>
      </c>
      <c r="BQ11" s="135">
        <v>0</v>
      </c>
      <c r="BR11" s="135">
        <v>0</v>
      </c>
      <c r="BS11" s="135">
        <v>0</v>
      </c>
      <c r="BT11" s="135">
        <v>0</v>
      </c>
      <c r="BU11" s="135">
        <v>0</v>
      </c>
      <c r="BV11" s="135">
        <v>0</v>
      </c>
      <c r="BW11" s="135">
        <v>0</v>
      </c>
      <c r="BX11" s="135">
        <v>0</v>
      </c>
      <c r="BY11" s="135">
        <v>0</v>
      </c>
      <c r="BZ11" s="136">
        <v>0</v>
      </c>
    </row>
    <row r="12" spans="1:78" x14ac:dyDescent="0.2">
      <c r="A12" s="133"/>
      <c r="B12" s="52" t="s">
        <v>243</v>
      </c>
      <c r="C12" s="221" t="s">
        <v>136</v>
      </c>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v>287.50626379634298</v>
      </c>
      <c r="AI12" s="135">
        <v>302.08045600000003</v>
      </c>
      <c r="AJ12" s="135">
        <v>395.88564615384615</v>
      </c>
      <c r="AK12" s="135">
        <v>564.3645305</v>
      </c>
      <c r="AL12" s="135">
        <v>755.4666057500001</v>
      </c>
      <c r="AM12" s="135">
        <v>882.96256549999987</v>
      </c>
      <c r="AN12" s="135">
        <v>1020.7705977499999</v>
      </c>
      <c r="AO12" s="135">
        <v>1172.1197127142857</v>
      </c>
      <c r="AP12" s="135">
        <v>1245.5755610666668</v>
      </c>
      <c r="AQ12" s="135">
        <v>1291.2906329999998</v>
      </c>
      <c r="AR12" s="135">
        <v>1322.3629533333335</v>
      </c>
      <c r="AS12" s="135">
        <v>1417.252283333333</v>
      </c>
      <c r="AT12" s="135">
        <v>1601.3146243333333</v>
      </c>
      <c r="AU12" s="135">
        <v>2084.0561549999998</v>
      </c>
      <c r="AV12" s="135">
        <v>2588.9620103333332</v>
      </c>
      <c r="AW12" s="135">
        <v>2871.8776219999995</v>
      </c>
      <c r="AX12" s="135">
        <v>2785.9169999999999</v>
      </c>
      <c r="AY12" s="135">
        <v>2744.35</v>
      </c>
      <c r="AZ12" s="135">
        <v>2438.2424801734269</v>
      </c>
      <c r="BA12" s="135">
        <v>2154.4810000000002</v>
      </c>
      <c r="BB12" s="135">
        <v>2160.527</v>
      </c>
      <c r="BC12" s="135">
        <v>2384.0059999999999</v>
      </c>
      <c r="BD12" s="135">
        <v>2944.4639999999999</v>
      </c>
      <c r="BE12" s="135">
        <v>3325.067</v>
      </c>
      <c r="BF12" s="135">
        <v>3655.0069999999996</v>
      </c>
      <c r="BG12" s="135">
        <v>3752.7889999999998</v>
      </c>
      <c r="BH12" s="135">
        <v>3278</v>
      </c>
      <c r="BI12" s="135">
        <v>2526</v>
      </c>
      <c r="BJ12" s="135">
        <v>2050</v>
      </c>
      <c r="BK12" s="135">
        <v>1737.5119804834528</v>
      </c>
      <c r="BL12" s="135">
        <v>1455.6900798477316</v>
      </c>
      <c r="BM12" s="135">
        <v>876.97242974579706</v>
      </c>
      <c r="BN12" s="135">
        <v>633.219714059539</v>
      </c>
      <c r="BO12" s="135">
        <v>451.05771460709826</v>
      </c>
      <c r="BP12" s="135">
        <v>292.27523465753882</v>
      </c>
      <c r="BQ12" s="135">
        <v>172.17469324246855</v>
      </c>
      <c r="BR12" s="135">
        <v>119.49141678258313</v>
      </c>
      <c r="BS12" s="135">
        <v>80.22480311229458</v>
      </c>
      <c r="BT12" s="135">
        <v>59.17117955229525</v>
      </c>
      <c r="BU12" s="135">
        <v>42.607802019297836</v>
      </c>
      <c r="BV12" s="135">
        <v>32.681386523429389</v>
      </c>
      <c r="BW12" s="135">
        <v>25.502906301287169</v>
      </c>
      <c r="BX12" s="135">
        <v>19.906815776762869</v>
      </c>
      <c r="BY12" s="135">
        <v>16.077206537917384</v>
      </c>
      <c r="BZ12" s="136">
        <v>12.808500506505023</v>
      </c>
    </row>
    <row r="13" spans="1:78" x14ac:dyDescent="0.2">
      <c r="A13" s="133"/>
      <c r="B13" s="52" t="s">
        <v>244</v>
      </c>
      <c r="C13" s="221" t="s">
        <v>136</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v>0</v>
      </c>
      <c r="AI13" s="135">
        <v>0</v>
      </c>
      <c r="AJ13" s="135">
        <v>0</v>
      </c>
      <c r="AK13" s="135">
        <v>0</v>
      </c>
      <c r="AL13" s="135">
        <v>0</v>
      </c>
      <c r="AM13" s="135">
        <v>0</v>
      </c>
      <c r="AN13" s="135">
        <v>0</v>
      </c>
      <c r="AO13" s="135">
        <v>0</v>
      </c>
      <c r="AP13" s="135">
        <v>0</v>
      </c>
      <c r="AQ13" s="135">
        <v>0</v>
      </c>
      <c r="AR13" s="135">
        <v>0</v>
      </c>
      <c r="AS13" s="135">
        <v>0</v>
      </c>
      <c r="AT13" s="135">
        <v>0</v>
      </c>
      <c r="AU13" s="135">
        <v>0</v>
      </c>
      <c r="AV13" s="135">
        <v>0</v>
      </c>
      <c r="AW13" s="135">
        <v>0</v>
      </c>
      <c r="AX13" s="135">
        <v>0</v>
      </c>
      <c r="AY13" s="135">
        <v>0</v>
      </c>
      <c r="AZ13" s="135">
        <v>214.28451982657336</v>
      </c>
      <c r="BA13" s="135">
        <v>330</v>
      </c>
      <c r="BB13" s="135">
        <v>305</v>
      </c>
      <c r="BC13" s="135">
        <v>285</v>
      </c>
      <c r="BD13" s="135">
        <v>305</v>
      </c>
      <c r="BE13" s="135">
        <v>284</v>
      </c>
      <c r="BF13" s="135">
        <v>289.81299999999999</v>
      </c>
      <c r="BG13" s="135">
        <v>255.8872903330878</v>
      </c>
      <c r="BH13" s="135">
        <v>142.881</v>
      </c>
      <c r="BI13" s="135">
        <v>24.123565300067376</v>
      </c>
      <c r="BJ13" s="135">
        <v>12.22461096189574</v>
      </c>
      <c r="BK13" s="135">
        <v>0</v>
      </c>
      <c r="BL13" s="135">
        <v>0</v>
      </c>
      <c r="BM13" s="135">
        <v>0</v>
      </c>
      <c r="BN13" s="135">
        <v>0</v>
      </c>
      <c r="BO13" s="135">
        <v>0</v>
      </c>
      <c r="BP13" s="135">
        <v>0</v>
      </c>
      <c r="BQ13" s="135">
        <v>0</v>
      </c>
      <c r="BR13" s="135">
        <v>0</v>
      </c>
      <c r="BS13" s="135">
        <v>0</v>
      </c>
      <c r="BT13" s="135">
        <v>0</v>
      </c>
      <c r="BU13" s="135">
        <v>0</v>
      </c>
      <c r="BV13" s="135">
        <v>0</v>
      </c>
      <c r="BW13" s="135">
        <v>0</v>
      </c>
      <c r="BX13" s="135">
        <v>0</v>
      </c>
      <c r="BY13" s="135">
        <v>0</v>
      </c>
      <c r="BZ13" s="136">
        <v>0</v>
      </c>
    </row>
    <row r="14" spans="1:78" x14ac:dyDescent="0.2">
      <c r="A14" s="133"/>
      <c r="B14" s="52" t="s">
        <v>245</v>
      </c>
      <c r="C14" s="221" t="s">
        <v>126</v>
      </c>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v>9.1014969282685811</v>
      </c>
      <c r="AI14" s="135">
        <v>11.640236243555856</v>
      </c>
      <c r="AJ14" s="135">
        <v>13.630234353478913</v>
      </c>
      <c r="AK14" s="135">
        <v>15.590189419879557</v>
      </c>
      <c r="AL14" s="135">
        <v>17.539349755901764</v>
      </c>
      <c r="AM14" s="135">
        <v>18.772171160752329</v>
      </c>
      <c r="AN14" s="135">
        <v>18.932891833284359</v>
      </c>
      <c r="AO14" s="135">
        <v>19.456935976129234</v>
      </c>
      <c r="AP14" s="135">
        <v>20.544119957107366</v>
      </c>
      <c r="AQ14" s="135">
        <v>21.373524682261195</v>
      </c>
      <c r="AR14" s="135">
        <v>22.393906028598739</v>
      </c>
      <c r="AS14" s="135">
        <v>23.906947632296195</v>
      </c>
      <c r="AT14" s="135">
        <v>26.429268414933048</v>
      </c>
      <c r="AU14" s="135">
        <v>30.590785383135724</v>
      </c>
      <c r="AV14" s="135">
        <v>1.9676571350371104</v>
      </c>
      <c r="AW14" s="135">
        <v>0</v>
      </c>
      <c r="AX14" s="135">
        <v>0</v>
      </c>
      <c r="AY14" s="135">
        <v>0</v>
      </c>
      <c r="AZ14" s="135">
        <v>0</v>
      </c>
      <c r="BA14" s="135">
        <v>0</v>
      </c>
      <c r="BB14" s="135">
        <v>0</v>
      </c>
      <c r="BC14" s="135">
        <v>0</v>
      </c>
      <c r="BD14" s="135">
        <v>0</v>
      </c>
      <c r="BE14" s="135">
        <v>0</v>
      </c>
      <c r="BF14" s="135">
        <v>0</v>
      </c>
      <c r="BG14" s="135">
        <v>0</v>
      </c>
      <c r="BH14" s="135">
        <v>0</v>
      </c>
      <c r="BI14" s="135">
        <v>0</v>
      </c>
      <c r="BJ14" s="135">
        <v>0</v>
      </c>
      <c r="BK14" s="135">
        <v>0</v>
      </c>
      <c r="BL14" s="135">
        <v>0</v>
      </c>
      <c r="BM14" s="135">
        <v>0</v>
      </c>
      <c r="BN14" s="135">
        <v>0</v>
      </c>
      <c r="BO14" s="135">
        <v>0</v>
      </c>
      <c r="BP14" s="135">
        <v>0</v>
      </c>
      <c r="BQ14" s="135">
        <v>0</v>
      </c>
      <c r="BR14" s="135">
        <v>0</v>
      </c>
      <c r="BS14" s="135">
        <v>0</v>
      </c>
      <c r="BT14" s="135">
        <v>0</v>
      </c>
      <c r="BU14" s="135">
        <v>0</v>
      </c>
      <c r="BV14" s="135">
        <v>0</v>
      </c>
      <c r="BW14" s="135">
        <v>0</v>
      </c>
      <c r="BX14" s="135">
        <v>0</v>
      </c>
      <c r="BY14" s="135">
        <v>0</v>
      </c>
      <c r="BZ14" s="136">
        <v>0</v>
      </c>
    </row>
    <row r="15" spans="1:78" x14ac:dyDescent="0.2">
      <c r="A15" s="133"/>
      <c r="B15" s="52" t="s">
        <v>184</v>
      </c>
      <c r="C15" s="221" t="s">
        <v>126</v>
      </c>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v>0</v>
      </c>
      <c r="AI15" s="135">
        <v>0</v>
      </c>
      <c r="AJ15" s="135">
        <v>0</v>
      </c>
      <c r="AK15" s="135">
        <v>0</v>
      </c>
      <c r="AL15" s="135">
        <v>0</v>
      </c>
      <c r="AM15" s="135">
        <v>0</v>
      </c>
      <c r="AN15" s="135">
        <v>0</v>
      </c>
      <c r="AO15" s="135">
        <v>0</v>
      </c>
      <c r="AP15" s="135">
        <v>0</v>
      </c>
      <c r="AQ15" s="135">
        <v>0</v>
      </c>
      <c r="AR15" s="135">
        <v>0</v>
      </c>
      <c r="AS15" s="135">
        <v>0</v>
      </c>
      <c r="AT15" s="135">
        <v>0</v>
      </c>
      <c r="AU15" s="135">
        <v>0</v>
      </c>
      <c r="AV15" s="135">
        <v>0</v>
      </c>
      <c r="AW15" s="135">
        <v>2.5999999999999999E-2</v>
      </c>
      <c r="AX15" s="135">
        <v>1.7000000000000001E-2</v>
      </c>
      <c r="AY15" s="135">
        <v>0</v>
      </c>
      <c r="AZ15" s="135">
        <v>8.9999999999999993E-3</v>
      </c>
      <c r="BA15" s="135">
        <v>1.2E-2</v>
      </c>
      <c r="BB15" s="135">
        <v>0</v>
      </c>
      <c r="BC15" s="135">
        <v>0.06</v>
      </c>
      <c r="BD15" s="135">
        <v>60.734000000000002</v>
      </c>
      <c r="BE15" s="135">
        <v>6.5244999999999997</v>
      </c>
      <c r="BF15" s="135">
        <v>0.56799999999999995</v>
      </c>
      <c r="BG15" s="135">
        <v>0.47799999999999998</v>
      </c>
      <c r="BH15" s="135">
        <v>0.42899999999999999</v>
      </c>
      <c r="BI15" s="135">
        <v>0.5</v>
      </c>
      <c r="BJ15" s="135">
        <v>0.38900000000000001</v>
      </c>
      <c r="BK15" s="135">
        <v>0.2</v>
      </c>
      <c r="BL15" s="135">
        <v>0</v>
      </c>
      <c r="BM15" s="135">
        <v>0.29149999999999998</v>
      </c>
      <c r="BN15" s="135">
        <v>9.1499999999999998E-2</v>
      </c>
      <c r="BO15" s="135">
        <v>0</v>
      </c>
      <c r="BP15" s="135">
        <v>0</v>
      </c>
      <c r="BQ15" s="135">
        <v>2.1110000000001961E-4</v>
      </c>
      <c r="BR15" s="135">
        <v>9.9999999999999978E-2</v>
      </c>
      <c r="BS15" s="135">
        <v>0.38</v>
      </c>
      <c r="BT15" s="135">
        <v>0.72</v>
      </c>
      <c r="BU15" s="135">
        <v>0.72</v>
      </c>
      <c r="BV15" s="135">
        <v>0.72</v>
      </c>
      <c r="BW15" s="135">
        <v>0.72</v>
      </c>
      <c r="BX15" s="135">
        <v>0.72</v>
      </c>
      <c r="BY15" s="135">
        <v>0.72</v>
      </c>
      <c r="BZ15" s="136">
        <v>0.72</v>
      </c>
    </row>
    <row r="16" spans="1:78" ht="24.75" customHeight="1" x14ac:dyDescent="0.25">
      <c r="A16" s="133"/>
      <c r="B16" s="58" t="s">
        <v>246</v>
      </c>
      <c r="C16" s="221"/>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f t="shared" ref="AH16:BU16" si="0">SUM(AH6:AH15)</f>
        <v>2140.2302398240954</v>
      </c>
      <c r="AI16" s="48">
        <f t="shared" si="0"/>
        <v>3195.4036116683205</v>
      </c>
      <c r="AJ16" s="48">
        <f t="shared" si="0"/>
        <v>3481.6023161308885</v>
      </c>
      <c r="AK16" s="48">
        <f t="shared" si="0"/>
        <v>4114.9635010235579</v>
      </c>
      <c r="AL16" s="48">
        <f t="shared" si="0"/>
        <v>4634.0142418760124</v>
      </c>
      <c r="AM16" s="48">
        <f t="shared" si="0"/>
        <v>5128.0436409009999</v>
      </c>
      <c r="AN16" s="48">
        <f t="shared" si="0"/>
        <v>5573.5994938701278</v>
      </c>
      <c r="AO16" s="48">
        <f t="shared" si="0"/>
        <v>5941.7182276070989</v>
      </c>
      <c r="AP16" s="48">
        <f t="shared" si="0"/>
        <v>6099.8808325284717</v>
      </c>
      <c r="AQ16" s="48">
        <f t="shared" si="0"/>
        <v>6265.4553240804171</v>
      </c>
      <c r="AR16" s="48">
        <f t="shared" si="0"/>
        <v>6351.8234230750713</v>
      </c>
      <c r="AS16" s="48">
        <f t="shared" si="0"/>
        <v>6531.730790354577</v>
      </c>
      <c r="AT16" s="48">
        <f t="shared" si="0"/>
        <v>6864.5773705436104</v>
      </c>
      <c r="AU16" s="48">
        <f t="shared" si="0"/>
        <v>8081.0507873405804</v>
      </c>
      <c r="AV16" s="48">
        <f t="shared" si="0"/>
        <v>9294.1511629693741</v>
      </c>
      <c r="AW16" s="48">
        <f t="shared" si="0"/>
        <v>10170.602145994048</v>
      </c>
      <c r="AX16" s="48">
        <f t="shared" si="0"/>
        <v>10304.518169157031</v>
      </c>
      <c r="AY16" s="48">
        <f t="shared" si="0"/>
        <v>10698.02534231452</v>
      </c>
      <c r="AZ16" s="48">
        <f t="shared" si="0"/>
        <v>11060.411199032971</v>
      </c>
      <c r="BA16" s="48">
        <f t="shared" si="0"/>
        <v>11191.470568894629</v>
      </c>
      <c r="BB16" s="48">
        <f t="shared" si="0"/>
        <v>11462.957930880082</v>
      </c>
      <c r="BC16" s="48">
        <f t="shared" si="0"/>
        <v>12482.486571392403</v>
      </c>
      <c r="BD16" s="48">
        <f t="shared" si="0"/>
        <v>12579.086615294387</v>
      </c>
      <c r="BE16" s="48">
        <f t="shared" si="0"/>
        <v>13085.63595263895</v>
      </c>
      <c r="BF16" s="48">
        <f t="shared" si="0"/>
        <v>13653.943174531621</v>
      </c>
      <c r="BG16" s="48">
        <f t="shared" si="0"/>
        <v>4802.7443435502455</v>
      </c>
      <c r="BH16" s="48">
        <f t="shared" si="0"/>
        <v>4263.4254214827297</v>
      </c>
      <c r="BI16" s="48">
        <f t="shared" si="0"/>
        <v>3474.3883622779058</v>
      </c>
      <c r="BJ16" s="48">
        <f t="shared" si="0"/>
        <v>3035.3044847562924</v>
      </c>
      <c r="BK16" s="48">
        <f t="shared" si="0"/>
        <v>2777.5366963541719</v>
      </c>
      <c r="BL16" s="48">
        <f t="shared" si="0"/>
        <v>2561.6293883814528</v>
      </c>
      <c r="BM16" s="48">
        <f t="shared" si="0"/>
        <v>2069.3648479653116</v>
      </c>
      <c r="BN16" s="48">
        <f t="shared" si="0"/>
        <v>1853.5156563857013</v>
      </c>
      <c r="BO16" s="48">
        <f t="shared" si="0"/>
        <v>1765.7742885330194</v>
      </c>
      <c r="BP16" s="48">
        <f t="shared" si="0"/>
        <v>1682.9105468621642</v>
      </c>
      <c r="BQ16" s="48">
        <f t="shared" si="0"/>
        <v>1635.5663497088376</v>
      </c>
      <c r="BR16" s="48">
        <f t="shared" si="0"/>
        <v>1836.8957664640081</v>
      </c>
      <c r="BS16" s="48">
        <f t="shared" si="0"/>
        <v>1915.3138924102122</v>
      </c>
      <c r="BT16" s="48">
        <f t="shared" si="0"/>
        <v>1956.8631804507295</v>
      </c>
      <c r="BU16" s="48">
        <f t="shared" si="0"/>
        <v>2019.7416891201544</v>
      </c>
      <c r="BV16" s="48">
        <f>SUM(BV6:BV15)</f>
        <v>2165.8371631408286</v>
      </c>
      <c r="BW16" s="48">
        <f>SUM(BW6:BW15)</f>
        <v>2307.290884033016</v>
      </c>
      <c r="BX16" s="48">
        <f>SUM(BX6:BX15)</f>
        <v>2442.0066208435051</v>
      </c>
      <c r="BY16" s="48">
        <f>SUM(BY6:BY15)</f>
        <v>2617.4643620786296</v>
      </c>
      <c r="BZ16" s="49">
        <f>SUM(BZ6:BZ15)</f>
        <v>2866.9439908719623</v>
      </c>
    </row>
    <row r="17" spans="1:78" ht="15.75" x14ac:dyDescent="0.25">
      <c r="A17" s="133"/>
      <c r="B17" s="222" t="s">
        <v>247</v>
      </c>
      <c r="C17" s="221"/>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f>AH16-SUM(AH9:AH13,AH7)</f>
        <v>38.212009057648629</v>
      </c>
      <c r="AI17" s="48">
        <f t="shared" ref="AI17:BW17" si="1">AI16-SUM(AI9:AI13,AI7)</f>
        <v>45.18982913770833</v>
      </c>
      <c r="AJ17" s="48">
        <f t="shared" si="1"/>
        <v>53.999241405613702</v>
      </c>
      <c r="AK17" s="48">
        <f t="shared" si="1"/>
        <v>62.342414539001766</v>
      </c>
      <c r="AL17" s="48">
        <f t="shared" si="1"/>
        <v>71.859541551320035</v>
      </c>
      <c r="AM17" s="48">
        <f t="shared" si="1"/>
        <v>78.647272916769907</v>
      </c>
      <c r="AN17" s="48">
        <f t="shared" si="1"/>
        <v>84.034886228206233</v>
      </c>
      <c r="AO17" s="48">
        <f t="shared" si="1"/>
        <v>93.67593732937803</v>
      </c>
      <c r="AP17" s="48">
        <f t="shared" si="1"/>
        <v>100.99402633497175</v>
      </c>
      <c r="AQ17" s="48">
        <f t="shared" si="1"/>
        <v>111.38888622317154</v>
      </c>
      <c r="AR17" s="48">
        <f t="shared" si="1"/>
        <v>119.7409744551469</v>
      </c>
      <c r="AS17" s="48">
        <f t="shared" si="1"/>
        <v>130.07975711499967</v>
      </c>
      <c r="AT17" s="48">
        <f t="shared" si="1"/>
        <v>151.29442329670837</v>
      </c>
      <c r="AU17" s="48">
        <f t="shared" si="1"/>
        <v>183.10452084153349</v>
      </c>
      <c r="AV17" s="48">
        <f t="shared" si="1"/>
        <v>233.44177379818211</v>
      </c>
      <c r="AW17" s="48">
        <f t="shared" si="1"/>
        <v>325.23502588180236</v>
      </c>
      <c r="AX17" s="48">
        <f t="shared" si="1"/>
        <v>365.15245224968749</v>
      </c>
      <c r="AY17" s="48">
        <f t="shared" si="1"/>
        <v>437.39160512525268</v>
      </c>
      <c r="AZ17" s="48">
        <f t="shared" si="1"/>
        <v>443.2712419182335</v>
      </c>
      <c r="BA17" s="48">
        <f t="shared" si="1"/>
        <v>488.62375918926773</v>
      </c>
      <c r="BB17" s="48">
        <f t="shared" si="1"/>
        <v>528.58293270579088</v>
      </c>
      <c r="BC17" s="48">
        <f t="shared" si="1"/>
        <v>566.42950568822016</v>
      </c>
      <c r="BD17" s="48">
        <f t="shared" si="1"/>
        <v>667.76598548293805</v>
      </c>
      <c r="BE17" s="48">
        <f t="shared" si="1"/>
        <v>680.14794552251078</v>
      </c>
      <c r="BF17" s="48">
        <f t="shared" si="1"/>
        <v>762.79799999999886</v>
      </c>
      <c r="BG17" s="48">
        <f t="shared" si="1"/>
        <v>794.02521823565667</v>
      </c>
      <c r="BH17" s="48">
        <f t="shared" si="1"/>
        <v>842.5590000000002</v>
      </c>
      <c r="BI17" s="48">
        <f t="shared" si="1"/>
        <v>924.26479697783861</v>
      </c>
      <c r="BJ17" s="48">
        <f t="shared" si="1"/>
        <v>973.07987379439646</v>
      </c>
      <c r="BK17" s="48">
        <f t="shared" si="1"/>
        <v>1040.0247158707191</v>
      </c>
      <c r="BL17" s="48">
        <f t="shared" si="1"/>
        <v>1105.9393085337213</v>
      </c>
      <c r="BM17" s="48">
        <f t="shared" si="1"/>
        <v>1192.3924182195146</v>
      </c>
      <c r="BN17" s="48">
        <f t="shared" si="1"/>
        <v>1220.2959423261623</v>
      </c>
      <c r="BO17" s="48">
        <f t="shared" si="1"/>
        <v>1314.7165739259212</v>
      </c>
      <c r="BP17" s="48">
        <f t="shared" si="1"/>
        <v>1390.6353122046253</v>
      </c>
      <c r="BQ17" s="48">
        <f t="shared" si="1"/>
        <v>1463.3916564663691</v>
      </c>
      <c r="BR17" s="48">
        <f t="shared" si="1"/>
        <v>1717.4043496814249</v>
      </c>
      <c r="BS17" s="48">
        <f t="shared" si="1"/>
        <v>1835.0890892979178</v>
      </c>
      <c r="BT17" s="48">
        <f t="shared" si="1"/>
        <v>1897.6920008984343</v>
      </c>
      <c r="BU17" s="48">
        <f t="shared" si="1"/>
        <v>1977.1338871008566</v>
      </c>
      <c r="BV17" s="48">
        <f t="shared" si="1"/>
        <v>2133.1557766173992</v>
      </c>
      <c r="BW17" s="48">
        <f t="shared" si="1"/>
        <v>2281.7879777317289</v>
      </c>
      <c r="BX17" s="48">
        <f>BX16-SUM(BX9:BX13,BX7)</f>
        <v>2422.0998050667422</v>
      </c>
      <c r="BY17" s="48">
        <f>BY16-SUM(BY9:BY13,BY7)</f>
        <v>2601.3871555407122</v>
      </c>
      <c r="BZ17" s="49">
        <f>BZ16-SUM(BZ9:BZ13,BZ7)</f>
        <v>2854.1354903654574</v>
      </c>
    </row>
    <row r="18" spans="1:78" ht="12.75" customHeight="1" x14ac:dyDescent="0.25">
      <c r="A18" s="133"/>
      <c r="B18" s="222"/>
      <c r="C18" s="221"/>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9"/>
    </row>
    <row r="19" spans="1:78" ht="27" customHeight="1" x14ac:dyDescent="0.25">
      <c r="A19" s="133"/>
      <c r="B19" s="58" t="s">
        <v>248</v>
      </c>
      <c r="C19" s="221"/>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6"/>
    </row>
    <row r="20" spans="1:78" x14ac:dyDescent="0.2">
      <c r="A20" s="133"/>
      <c r="B20" s="140" t="s">
        <v>125</v>
      </c>
      <c r="C20" s="221" t="s">
        <v>126</v>
      </c>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v>4.7691617500000003</v>
      </c>
      <c r="BR20" s="135">
        <v>6.040064700000003</v>
      </c>
      <c r="BS20" s="135">
        <v>6.9357352999999913</v>
      </c>
      <c r="BT20" s="135">
        <v>7.3484010500000174</v>
      </c>
      <c r="BU20" s="135">
        <v>8.0522370775507959</v>
      </c>
      <c r="BV20" s="135">
        <v>8.8338337090728611</v>
      </c>
      <c r="BW20" s="135">
        <v>9.5244618516281108</v>
      </c>
      <c r="BX20" s="135">
        <v>10.265828623978877</v>
      </c>
      <c r="BY20" s="135">
        <v>11.030176448161654</v>
      </c>
      <c r="BZ20" s="136">
        <v>11.816981963902494</v>
      </c>
    </row>
    <row r="21" spans="1:78" x14ac:dyDescent="0.2">
      <c r="A21" s="133"/>
      <c r="B21" s="52" t="s">
        <v>127</v>
      </c>
      <c r="C21" s="221" t="s">
        <v>126</v>
      </c>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v>47.094339622641513</v>
      </c>
      <c r="AI21" s="135">
        <v>56.833456698741671</v>
      </c>
      <c r="AJ21" s="135">
        <v>70.134664795816093</v>
      </c>
      <c r="AK21" s="135">
        <v>89.996179088375442</v>
      </c>
      <c r="AL21" s="135">
        <v>107.5668620138519</v>
      </c>
      <c r="AM21" s="135">
        <v>131.12117688103268</v>
      </c>
      <c r="AN21" s="135">
        <v>148.84093337854017</v>
      </c>
      <c r="AO21" s="135">
        <v>171.82790159378595</v>
      </c>
      <c r="AP21" s="135">
        <v>194.35447124132716</v>
      </c>
      <c r="AQ21" s="135">
        <v>218.41677683791443</v>
      </c>
      <c r="AR21" s="135">
        <v>236.30305082986754</v>
      </c>
      <c r="AS21" s="135">
        <v>267.54749990048106</v>
      </c>
      <c r="AT21" s="135">
        <v>311.34100986175179</v>
      </c>
      <c r="AU21" s="135">
        <v>365.16189983173882</v>
      </c>
      <c r="AV21" s="135">
        <v>0</v>
      </c>
      <c r="AW21" s="135">
        <v>0</v>
      </c>
      <c r="AX21" s="135">
        <v>0</v>
      </c>
      <c r="AY21" s="135">
        <v>0</v>
      </c>
      <c r="AZ21" s="135">
        <v>0</v>
      </c>
      <c r="BA21" s="135">
        <v>0</v>
      </c>
      <c r="BB21" s="135">
        <v>0</v>
      </c>
      <c r="BC21" s="135">
        <v>0</v>
      </c>
      <c r="BD21" s="135">
        <v>0</v>
      </c>
      <c r="BE21" s="135">
        <v>0</v>
      </c>
      <c r="BF21" s="135">
        <v>0</v>
      </c>
      <c r="BG21" s="135">
        <v>0</v>
      </c>
      <c r="BH21" s="135">
        <v>0</v>
      </c>
      <c r="BI21" s="135">
        <v>0</v>
      </c>
      <c r="BJ21" s="135">
        <v>0</v>
      </c>
      <c r="BK21" s="135">
        <v>0</v>
      </c>
      <c r="BL21" s="135">
        <v>0</v>
      </c>
      <c r="BM21" s="135">
        <v>0</v>
      </c>
      <c r="BN21" s="135">
        <v>0</v>
      </c>
      <c r="BO21" s="135">
        <v>0</v>
      </c>
      <c r="BP21" s="135">
        <v>0</v>
      </c>
      <c r="BQ21" s="135">
        <v>0</v>
      </c>
      <c r="BR21" s="135">
        <v>0</v>
      </c>
      <c r="BS21" s="135">
        <v>0</v>
      </c>
      <c r="BT21" s="135">
        <v>0</v>
      </c>
      <c r="BU21" s="135">
        <v>0</v>
      </c>
      <c r="BV21" s="135">
        <v>0</v>
      </c>
      <c r="BW21" s="135">
        <v>0</v>
      </c>
      <c r="BX21" s="135">
        <v>0</v>
      </c>
      <c r="BY21" s="135">
        <v>0</v>
      </c>
      <c r="BZ21" s="136">
        <v>0</v>
      </c>
    </row>
    <row r="22" spans="1:78" x14ac:dyDescent="0.2">
      <c r="A22" s="133"/>
      <c r="B22" s="52" t="s">
        <v>128</v>
      </c>
      <c r="C22" s="221"/>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f>SUM(AH23:AH25)</f>
        <v>433.19637841651365</v>
      </c>
      <c r="AI22" s="135">
        <f t="shared" ref="AI22:BZ22" si="2">SUM(AI23:AI25)</f>
        <v>491.69011230548637</v>
      </c>
      <c r="AJ22" s="135">
        <f t="shared" si="2"/>
        <v>556.78557678919367</v>
      </c>
      <c r="AK22" s="135">
        <f t="shared" si="2"/>
        <v>602.69066695632307</v>
      </c>
      <c r="AL22" s="135">
        <f t="shared" si="2"/>
        <v>638.92866433160452</v>
      </c>
      <c r="AM22" s="135">
        <f t="shared" si="2"/>
        <v>676.46664247621209</v>
      </c>
      <c r="AN22" s="135">
        <f t="shared" si="2"/>
        <v>690.46052004690171</v>
      </c>
      <c r="AO22" s="135">
        <f t="shared" si="2"/>
        <v>700.08555842769397</v>
      </c>
      <c r="AP22" s="135">
        <f t="shared" si="2"/>
        <v>724.45946224287422</v>
      </c>
      <c r="AQ22" s="135">
        <f t="shared" si="2"/>
        <v>734.90769715392037</v>
      </c>
      <c r="AR22" s="135">
        <f t="shared" si="2"/>
        <v>742.36020250581066</v>
      </c>
      <c r="AS22" s="135">
        <f t="shared" si="2"/>
        <v>730.13111097207798</v>
      </c>
      <c r="AT22" s="135">
        <f t="shared" si="2"/>
        <v>775.26191022330795</v>
      </c>
      <c r="AU22" s="135">
        <f t="shared" si="2"/>
        <v>863.60627344005002</v>
      </c>
      <c r="AV22" s="135">
        <f t="shared" si="2"/>
        <v>852.2527553950282</v>
      </c>
      <c r="AW22" s="135">
        <f t="shared" si="2"/>
        <v>873.20359314762982</v>
      </c>
      <c r="AX22" s="135">
        <f t="shared" si="2"/>
        <v>859.06318218085562</v>
      </c>
      <c r="AY22" s="135">
        <f t="shared" si="2"/>
        <v>851.731324624629</v>
      </c>
      <c r="AZ22" s="135">
        <f t="shared" si="2"/>
        <v>829.88126142015744</v>
      </c>
      <c r="BA22" s="135">
        <f t="shared" si="2"/>
        <v>847.58109511712473</v>
      </c>
      <c r="BB22" s="135">
        <f t="shared" si="2"/>
        <v>839.89658660323107</v>
      </c>
      <c r="BC22" s="135">
        <f t="shared" si="2"/>
        <v>872.56183395470418</v>
      </c>
      <c r="BD22" s="135">
        <f t="shared" si="2"/>
        <v>865.87408814187211</v>
      </c>
      <c r="BE22" s="135">
        <f t="shared" si="2"/>
        <v>975.0571849050001</v>
      </c>
      <c r="BF22" s="135">
        <f t="shared" si="2"/>
        <v>958.2172410367499</v>
      </c>
      <c r="BG22" s="135">
        <f t="shared" si="2"/>
        <v>884.55214787227749</v>
      </c>
      <c r="BH22" s="135">
        <f t="shared" si="2"/>
        <v>804.2732521245</v>
      </c>
      <c r="BI22" s="135">
        <f t="shared" si="2"/>
        <v>764.43906345325001</v>
      </c>
      <c r="BJ22" s="135">
        <f t="shared" si="2"/>
        <v>698.14931705625008</v>
      </c>
      <c r="BK22" s="135">
        <f t="shared" si="2"/>
        <v>657.23492130667955</v>
      </c>
      <c r="BL22" s="135">
        <f t="shared" si="2"/>
        <v>609.35377852930276</v>
      </c>
      <c r="BM22" s="135">
        <f t="shared" si="2"/>
        <v>598.15693215526335</v>
      </c>
      <c r="BN22" s="135">
        <f t="shared" si="2"/>
        <v>563.29060795511202</v>
      </c>
      <c r="BO22" s="135">
        <f t="shared" si="2"/>
        <v>556.61229230695847</v>
      </c>
      <c r="BP22" s="135">
        <f t="shared" si="2"/>
        <v>564.26172678124692</v>
      </c>
      <c r="BQ22" s="135">
        <f t="shared" si="2"/>
        <v>563.72247188354766</v>
      </c>
      <c r="BR22" s="135">
        <f t="shared" si="2"/>
        <v>558.3774162769223</v>
      </c>
      <c r="BS22" s="135">
        <f t="shared" si="2"/>
        <v>562.103048365684</v>
      </c>
      <c r="BT22" s="135">
        <f t="shared" si="2"/>
        <v>552.47871435148681</v>
      </c>
      <c r="BU22" s="135">
        <f t="shared" si="2"/>
        <v>543.84253120982794</v>
      </c>
      <c r="BV22" s="135">
        <f t="shared" si="2"/>
        <v>488.96521017666475</v>
      </c>
      <c r="BW22" s="135">
        <f t="shared" si="2"/>
        <v>461.30643582964632</v>
      </c>
      <c r="BX22" s="135">
        <f t="shared" si="2"/>
        <v>426.96562078657939</v>
      </c>
      <c r="BY22" s="135">
        <f t="shared" si="2"/>
        <v>395.44709197738973</v>
      </c>
      <c r="BZ22" s="136">
        <f t="shared" si="2"/>
        <v>367.38624425299895</v>
      </c>
    </row>
    <row r="23" spans="1:78" x14ac:dyDescent="0.2">
      <c r="A23" s="133"/>
      <c r="B23" s="62" t="s">
        <v>249</v>
      </c>
      <c r="C23" s="221" t="s">
        <v>129</v>
      </c>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v>0</v>
      </c>
      <c r="AI23" s="135">
        <v>0</v>
      </c>
      <c r="AJ23" s="135">
        <v>0</v>
      </c>
      <c r="AK23" s="135">
        <v>0</v>
      </c>
      <c r="AL23" s="135">
        <v>0</v>
      </c>
      <c r="AM23" s="135">
        <v>0</v>
      </c>
      <c r="AN23" s="135">
        <v>0</v>
      </c>
      <c r="AO23" s="135">
        <v>0</v>
      </c>
      <c r="AP23" s="135">
        <v>0</v>
      </c>
      <c r="AQ23" s="135">
        <v>0</v>
      </c>
      <c r="AR23" s="135">
        <v>0</v>
      </c>
      <c r="AS23" s="135">
        <v>0</v>
      </c>
      <c r="AT23" s="135">
        <v>0</v>
      </c>
      <c r="AU23" s="135">
        <v>0</v>
      </c>
      <c r="AV23" s="135">
        <v>0</v>
      </c>
      <c r="AW23" s="135">
        <v>0</v>
      </c>
      <c r="AX23" s="135">
        <v>0</v>
      </c>
      <c r="AY23" s="135">
        <v>0</v>
      </c>
      <c r="AZ23" s="135">
        <v>0</v>
      </c>
      <c r="BA23" s="135">
        <v>0</v>
      </c>
      <c r="BB23" s="135">
        <v>0</v>
      </c>
      <c r="BC23" s="135">
        <v>0</v>
      </c>
      <c r="BD23" s="135">
        <v>0</v>
      </c>
      <c r="BE23" s="135">
        <v>0</v>
      </c>
      <c r="BF23" s="135">
        <v>0</v>
      </c>
      <c r="BG23" s="135">
        <v>0</v>
      </c>
      <c r="BH23" s="135">
        <v>0</v>
      </c>
      <c r="BI23" s="135">
        <v>0</v>
      </c>
      <c r="BJ23" s="135">
        <v>0</v>
      </c>
      <c r="BK23" s="135">
        <v>0</v>
      </c>
      <c r="BL23" s="135">
        <v>0</v>
      </c>
      <c r="BM23" s="135">
        <v>0</v>
      </c>
      <c r="BN23" s="135">
        <v>0</v>
      </c>
      <c r="BO23" s="135">
        <v>0</v>
      </c>
      <c r="BP23" s="135">
        <v>0</v>
      </c>
      <c r="BQ23" s="135">
        <v>0</v>
      </c>
      <c r="BR23" s="135">
        <v>0</v>
      </c>
      <c r="BS23" s="135">
        <v>0</v>
      </c>
      <c r="BT23" s="135">
        <v>0</v>
      </c>
      <c r="BU23" s="135">
        <v>142.68407248360521</v>
      </c>
      <c r="BV23" s="135">
        <v>196.28438587920274</v>
      </c>
      <c r="BW23" s="135">
        <v>205.66388890408936</v>
      </c>
      <c r="BX23" s="135">
        <v>205.62666781048313</v>
      </c>
      <c r="BY23" s="135">
        <v>204.39451788256318</v>
      </c>
      <c r="BZ23" s="136">
        <v>204.8941806977225</v>
      </c>
    </row>
    <row r="24" spans="1:78" x14ac:dyDescent="0.2">
      <c r="A24" s="133"/>
      <c r="B24" s="62" t="s">
        <v>250</v>
      </c>
      <c r="C24" s="221" t="s">
        <v>129</v>
      </c>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v>433.19637841651365</v>
      </c>
      <c r="AI24" s="135">
        <v>491.57804255409542</v>
      </c>
      <c r="AJ24" s="135">
        <v>554.82967264977924</v>
      </c>
      <c r="AK24" s="135">
        <v>597.63212258588965</v>
      </c>
      <c r="AL24" s="135">
        <v>630.14592004132612</v>
      </c>
      <c r="AM24" s="135">
        <v>661.919258538132</v>
      </c>
      <c r="AN24" s="135">
        <v>665.25957529428422</v>
      </c>
      <c r="AO24" s="135">
        <v>668.58081446977872</v>
      </c>
      <c r="AP24" s="135">
        <v>686.54822330144486</v>
      </c>
      <c r="AQ24" s="135">
        <v>687.83778406598583</v>
      </c>
      <c r="AR24" s="135">
        <v>683.46392070541924</v>
      </c>
      <c r="AS24" s="135">
        <v>656.05418789515488</v>
      </c>
      <c r="AT24" s="135">
        <v>683.68441738207923</v>
      </c>
      <c r="AU24" s="135">
        <v>746.31190271576043</v>
      </c>
      <c r="AV24" s="135">
        <v>720.91047448732343</v>
      </c>
      <c r="AW24" s="135">
        <v>722.98375426855523</v>
      </c>
      <c r="AX24" s="135">
        <v>701.70056148671415</v>
      </c>
      <c r="AY24" s="135">
        <v>683.57531623989541</v>
      </c>
      <c r="AZ24" s="135">
        <v>648.47078202168245</v>
      </c>
      <c r="BA24" s="135">
        <v>655.47438801712497</v>
      </c>
      <c r="BB24" s="135">
        <v>638.58108077177928</v>
      </c>
      <c r="BC24" s="135">
        <v>650.31584786041594</v>
      </c>
      <c r="BD24" s="135">
        <v>631.10693085508979</v>
      </c>
      <c r="BE24" s="135">
        <v>736.26207961364651</v>
      </c>
      <c r="BF24" s="135">
        <v>738.48558911616817</v>
      </c>
      <c r="BG24" s="135">
        <v>691.18314787227746</v>
      </c>
      <c r="BH24" s="135">
        <v>636.20925212450004</v>
      </c>
      <c r="BI24" s="135">
        <v>618.61569305871558</v>
      </c>
      <c r="BJ24" s="135">
        <v>572.93044173153885</v>
      </c>
      <c r="BK24" s="135">
        <v>547.30458607473906</v>
      </c>
      <c r="BL24" s="135">
        <v>515.55293311502305</v>
      </c>
      <c r="BM24" s="135">
        <v>512.88008897976067</v>
      </c>
      <c r="BN24" s="135">
        <v>492.72786275860085</v>
      </c>
      <c r="BO24" s="135">
        <v>489.66027087611786</v>
      </c>
      <c r="BP24" s="135">
        <v>502.77979164042989</v>
      </c>
      <c r="BQ24" s="135">
        <v>499.19309366482179</v>
      </c>
      <c r="BR24" s="135">
        <v>506.96691126187358</v>
      </c>
      <c r="BS24" s="135">
        <v>516.5294929940469</v>
      </c>
      <c r="BT24" s="135">
        <v>512.97957527602387</v>
      </c>
      <c r="BU24" s="135">
        <v>366.03763922589314</v>
      </c>
      <c r="BV24" s="135">
        <v>263.04611885400993</v>
      </c>
      <c r="BW24" s="135">
        <v>230.99318782863494</v>
      </c>
      <c r="BX24" s="135">
        <v>201.44477720427108</v>
      </c>
      <c r="BY24" s="135">
        <v>175.64388571729344</v>
      </c>
      <c r="BZ24" s="136">
        <v>151.35284273718997</v>
      </c>
    </row>
    <row r="25" spans="1:78" x14ac:dyDescent="0.2">
      <c r="A25" s="133"/>
      <c r="B25" s="62" t="s">
        <v>251</v>
      </c>
      <c r="C25" s="221" t="s">
        <v>129</v>
      </c>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v>0</v>
      </c>
      <c r="AI25" s="135">
        <v>0.11206975139097579</v>
      </c>
      <c r="AJ25" s="135">
        <v>1.9559041394144265</v>
      </c>
      <c r="AK25" s="135">
        <v>5.0585443704334674</v>
      </c>
      <c r="AL25" s="135">
        <v>8.7827442902784227</v>
      </c>
      <c r="AM25" s="135">
        <v>14.547383938080046</v>
      </c>
      <c r="AN25" s="135">
        <v>25.200944752617477</v>
      </c>
      <c r="AO25" s="135">
        <v>31.504743957915213</v>
      </c>
      <c r="AP25" s="135">
        <v>37.911238941429318</v>
      </c>
      <c r="AQ25" s="135">
        <v>47.069913087934566</v>
      </c>
      <c r="AR25" s="135">
        <v>58.896281800391392</v>
      </c>
      <c r="AS25" s="135">
        <v>74.07692307692308</v>
      </c>
      <c r="AT25" s="135">
        <v>91.577492841228676</v>
      </c>
      <c r="AU25" s="135">
        <v>117.29437072428964</v>
      </c>
      <c r="AV25" s="135">
        <v>131.3422809077048</v>
      </c>
      <c r="AW25" s="135">
        <v>150.21983887907462</v>
      </c>
      <c r="AX25" s="135">
        <v>157.36262069414141</v>
      </c>
      <c r="AY25" s="135">
        <v>168.15600838473355</v>
      </c>
      <c r="AZ25" s="135">
        <v>181.41047939847496</v>
      </c>
      <c r="BA25" s="135">
        <v>192.10670709999971</v>
      </c>
      <c r="BB25" s="135">
        <v>201.31550583145179</v>
      </c>
      <c r="BC25" s="135">
        <v>222.24598609428827</v>
      </c>
      <c r="BD25" s="135">
        <v>234.76715728678226</v>
      </c>
      <c r="BE25" s="135">
        <v>238.79510529135356</v>
      </c>
      <c r="BF25" s="135">
        <v>219.73165192058175</v>
      </c>
      <c r="BG25" s="135">
        <v>193.369</v>
      </c>
      <c r="BH25" s="135">
        <v>168.06399999999999</v>
      </c>
      <c r="BI25" s="135">
        <v>145.82337039453446</v>
      </c>
      <c r="BJ25" s="135">
        <v>125.21887532471118</v>
      </c>
      <c r="BK25" s="135">
        <v>109.93033523194052</v>
      </c>
      <c r="BL25" s="135">
        <v>93.800845414279749</v>
      </c>
      <c r="BM25" s="135">
        <v>85.276843175502719</v>
      </c>
      <c r="BN25" s="135">
        <v>70.562745196511173</v>
      </c>
      <c r="BO25" s="135">
        <v>66.952021430840631</v>
      </c>
      <c r="BP25" s="135">
        <v>61.481935140817022</v>
      </c>
      <c r="BQ25" s="135">
        <v>64.529378218725824</v>
      </c>
      <c r="BR25" s="135">
        <v>51.410505015048706</v>
      </c>
      <c r="BS25" s="135">
        <v>45.57355537163707</v>
      </c>
      <c r="BT25" s="135">
        <v>39.499139075463006</v>
      </c>
      <c r="BU25" s="135">
        <v>35.120819500329596</v>
      </c>
      <c r="BV25" s="135">
        <v>29.634705443452066</v>
      </c>
      <c r="BW25" s="135">
        <v>24.649359096921994</v>
      </c>
      <c r="BX25" s="135">
        <v>19.894175771825164</v>
      </c>
      <c r="BY25" s="135">
        <v>15.408688377533098</v>
      </c>
      <c r="BZ25" s="136">
        <v>11.139220818086489</v>
      </c>
    </row>
    <row r="26" spans="1:78" ht="25.5" customHeight="1" x14ac:dyDescent="0.2">
      <c r="A26" s="133"/>
      <c r="B26" s="140" t="s">
        <v>130</v>
      </c>
      <c r="C26" s="221" t="s">
        <v>126</v>
      </c>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v>4</v>
      </c>
      <c r="AI26" s="135">
        <v>4</v>
      </c>
      <c r="AJ26" s="135">
        <v>5</v>
      </c>
      <c r="AK26" s="135">
        <v>6</v>
      </c>
      <c r="AL26" s="135">
        <v>8</v>
      </c>
      <c r="AM26" s="135">
        <v>10</v>
      </c>
      <c r="AN26" s="135">
        <v>11</v>
      </c>
      <c r="AO26" s="135">
        <v>13</v>
      </c>
      <c r="AP26" s="135">
        <v>104</v>
      </c>
      <c r="AQ26" s="135">
        <v>183.72300000000001</v>
      </c>
      <c r="AR26" s="135">
        <v>173.41800000000001</v>
      </c>
      <c r="AS26" s="135">
        <v>183.63200000000001</v>
      </c>
      <c r="AT26" s="135">
        <v>208.02</v>
      </c>
      <c r="AU26" s="135">
        <v>269.96832117263904</v>
      </c>
      <c r="AV26" s="135">
        <v>327.97337600551521</v>
      </c>
      <c r="AW26" s="135">
        <v>419.73289899962754</v>
      </c>
      <c r="AX26" s="135">
        <v>500.04761254962028</v>
      </c>
      <c r="AY26" s="135">
        <v>586.19055781453687</v>
      </c>
      <c r="AZ26" s="135">
        <v>699.84472339379818</v>
      </c>
      <c r="BA26" s="135">
        <v>709.21133412100005</v>
      </c>
      <c r="BB26" s="135">
        <v>743.95880802719989</v>
      </c>
      <c r="BC26" s="135">
        <v>796.16035103942988</v>
      </c>
      <c r="BD26" s="135">
        <v>809.72477850657356</v>
      </c>
      <c r="BE26" s="135">
        <v>870.53092037570082</v>
      </c>
      <c r="BF26" s="135">
        <v>947.298</v>
      </c>
      <c r="BG26" s="135">
        <v>1017.4757964240732</v>
      </c>
      <c r="BH26" s="135">
        <v>1057.6289999999999</v>
      </c>
      <c r="BI26" s="135">
        <v>1113.5155272727516</v>
      </c>
      <c r="BJ26" s="135">
        <v>1142.0356692484781</v>
      </c>
      <c r="BK26" s="135">
        <v>1235.597033053456</v>
      </c>
      <c r="BL26" s="135">
        <v>1316.2793594178083</v>
      </c>
      <c r="BM26" s="135">
        <v>1446.1896739375136</v>
      </c>
      <c r="BN26" s="135">
        <v>1526.3989427992453</v>
      </c>
      <c r="BO26" s="135">
        <v>1691.4195913635774</v>
      </c>
      <c r="BP26" s="135">
        <v>1882.2267307552024</v>
      </c>
      <c r="BQ26" s="135">
        <v>2041.8053091705644</v>
      </c>
      <c r="BR26" s="135">
        <v>2274.4593787053836</v>
      </c>
      <c r="BS26" s="135">
        <v>2503.5602726161615</v>
      </c>
      <c r="BT26" s="135">
        <v>2626.7182223174623</v>
      </c>
      <c r="BU26" s="135">
        <v>2851.9149968682354</v>
      </c>
      <c r="BV26" s="135">
        <v>3113.3393619615958</v>
      </c>
      <c r="BW26" s="135">
        <v>3324.2391526721385</v>
      </c>
      <c r="BX26" s="135">
        <v>3504.0889285112489</v>
      </c>
      <c r="BY26" s="135">
        <v>3681.5475396204083</v>
      </c>
      <c r="BZ26" s="136">
        <v>3876.0820522364734</v>
      </c>
    </row>
    <row r="27" spans="1:78" x14ac:dyDescent="0.2">
      <c r="A27" s="133"/>
      <c r="B27" s="52" t="s">
        <v>252</v>
      </c>
      <c r="C27" s="221" t="s">
        <v>126</v>
      </c>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v>5</v>
      </c>
      <c r="AI27" s="135">
        <v>5</v>
      </c>
      <c r="AJ27" s="135">
        <v>5</v>
      </c>
      <c r="AK27" s="135">
        <v>6</v>
      </c>
      <c r="AL27" s="135">
        <v>6</v>
      </c>
      <c r="AM27" s="135">
        <v>6</v>
      </c>
      <c r="AN27" s="135">
        <v>6</v>
      </c>
      <c r="AO27" s="135">
        <v>7</v>
      </c>
      <c r="AP27" s="135">
        <v>8</v>
      </c>
      <c r="AQ27" s="135">
        <v>8.8689999999999998</v>
      </c>
      <c r="AR27" s="135">
        <v>8.6080000000000005</v>
      </c>
      <c r="AS27" s="135">
        <v>8.7669999999999995</v>
      </c>
      <c r="AT27" s="135">
        <v>9.3409999999999993</v>
      </c>
      <c r="AU27" s="135">
        <v>10.673999999999999</v>
      </c>
      <c r="AV27" s="135">
        <v>12.653</v>
      </c>
      <c r="AW27" s="135">
        <v>13.920999999999999</v>
      </c>
      <c r="AX27" s="135">
        <v>12.601000000000001</v>
      </c>
      <c r="AY27" s="135">
        <v>14.76</v>
      </c>
      <c r="AZ27" s="135">
        <v>15.439</v>
      </c>
      <c r="BA27" s="135">
        <v>15.775</v>
      </c>
      <c r="BB27" s="135">
        <v>16.065999999999999</v>
      </c>
      <c r="BC27" s="135">
        <v>16.123000000000001</v>
      </c>
      <c r="BD27" s="135">
        <v>16.222000000000001</v>
      </c>
      <c r="BE27" s="135">
        <v>16.353000000000002</v>
      </c>
      <c r="BF27" s="135">
        <v>17.187999999999999</v>
      </c>
      <c r="BG27" s="135">
        <v>18.536000000000001</v>
      </c>
      <c r="BH27" s="135">
        <v>19.21</v>
      </c>
      <c r="BI27" s="135">
        <v>19.115849999999998</v>
      </c>
      <c r="BJ27" s="135">
        <v>19.204647819795415</v>
      </c>
      <c r="BK27" s="135">
        <v>20.031813160000006</v>
      </c>
      <c r="BL27" s="135">
        <v>221.46612579999999</v>
      </c>
      <c r="BM27" s="135">
        <v>32.464226920000009</v>
      </c>
      <c r="BN27" s="135">
        <v>32.271541450000001</v>
      </c>
      <c r="BO27" s="135">
        <v>32.125320869999996</v>
      </c>
      <c r="BP27" s="135">
        <v>32.399299220000003</v>
      </c>
      <c r="BQ27" s="135">
        <v>32.151345900000003</v>
      </c>
      <c r="BR27" s="135">
        <v>33.293720609999951</v>
      </c>
      <c r="BS27" s="135">
        <v>35.653026229999981</v>
      </c>
      <c r="BT27" s="135">
        <v>33.096096770000003</v>
      </c>
      <c r="BU27" s="135">
        <v>32.972734589876339</v>
      </c>
      <c r="BV27" s="135">
        <v>32.956711420634512</v>
      </c>
      <c r="BW27" s="135">
        <v>33.274018441241232</v>
      </c>
      <c r="BX27" s="135">
        <v>33.813045486011184</v>
      </c>
      <c r="BY27" s="135">
        <v>34.413632753365164</v>
      </c>
      <c r="BZ27" s="136">
        <v>35.021238801377464</v>
      </c>
    </row>
    <row r="28" spans="1:78" x14ac:dyDescent="0.2">
      <c r="A28" s="133"/>
      <c r="B28" s="52" t="s">
        <v>135</v>
      </c>
      <c r="C28" s="221" t="s">
        <v>136</v>
      </c>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v>0</v>
      </c>
      <c r="AR28" s="135">
        <v>0</v>
      </c>
      <c r="AS28" s="135">
        <v>0</v>
      </c>
      <c r="AT28" s="135">
        <v>0</v>
      </c>
      <c r="AU28" s="135">
        <v>0</v>
      </c>
      <c r="AV28" s="135">
        <v>0</v>
      </c>
      <c r="AW28" s="135">
        <v>0</v>
      </c>
      <c r="AX28" s="135">
        <v>0</v>
      </c>
      <c r="AY28" s="135">
        <v>0</v>
      </c>
      <c r="AZ28" s="135">
        <v>0</v>
      </c>
      <c r="BA28" s="135">
        <v>0</v>
      </c>
      <c r="BB28" s="135">
        <v>0</v>
      </c>
      <c r="BC28" s="135">
        <v>0</v>
      </c>
      <c r="BD28" s="135">
        <v>0</v>
      </c>
      <c r="BE28" s="135">
        <v>0</v>
      </c>
      <c r="BF28" s="135">
        <v>0</v>
      </c>
      <c r="BG28" s="135">
        <v>0</v>
      </c>
      <c r="BH28" s="135">
        <v>0</v>
      </c>
      <c r="BI28" s="135">
        <v>0</v>
      </c>
      <c r="BJ28" s="135">
        <v>1.0505242386959734</v>
      </c>
      <c r="BK28" s="135">
        <v>1.210020167696229</v>
      </c>
      <c r="BL28" s="135">
        <v>65.657498991665165</v>
      </c>
      <c r="BM28" s="135">
        <v>104.33784553056645</v>
      </c>
      <c r="BN28" s="135">
        <v>168.59935978139674</v>
      </c>
      <c r="BO28" s="135">
        <v>50.836237693819029</v>
      </c>
      <c r="BP28" s="135">
        <v>57.975814953357627</v>
      </c>
      <c r="BQ28" s="135">
        <v>3.5522999812671952</v>
      </c>
      <c r="BR28" s="135">
        <v>4.8918161573086953</v>
      </c>
      <c r="BS28" s="135">
        <v>1.9822644439937367</v>
      </c>
      <c r="BT28" s="135">
        <v>1.6796182811387106</v>
      </c>
      <c r="BU28" s="135">
        <v>69.178265519827292</v>
      </c>
      <c r="BV28" s="135">
        <v>69.060735458924142</v>
      </c>
      <c r="BW28" s="135">
        <v>69.049607939696102</v>
      </c>
      <c r="BX28" s="135">
        <v>69.040290817342509</v>
      </c>
      <c r="BY28" s="135">
        <v>69.019573141437604</v>
      </c>
      <c r="BZ28" s="136">
        <v>68.982903447067429</v>
      </c>
    </row>
    <row r="29" spans="1:78" x14ac:dyDescent="0.2">
      <c r="A29" s="133"/>
      <c r="B29" s="52" t="s">
        <v>22</v>
      </c>
      <c r="C29" s="221" t="s">
        <v>136</v>
      </c>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v>196.93959001068183</v>
      </c>
      <c r="AI29" s="135">
        <v>227.75813604082006</v>
      </c>
      <c r="AJ29" s="135">
        <v>307.35323341022615</v>
      </c>
      <c r="AK29" s="135">
        <v>454.80552867942873</v>
      </c>
      <c r="AL29" s="135">
        <v>551.35929177961918</v>
      </c>
      <c r="AM29" s="135">
        <v>618.08662477447024</v>
      </c>
      <c r="AN29" s="135">
        <v>686.40222253039815</v>
      </c>
      <c r="AO29" s="135">
        <v>748.45588650300476</v>
      </c>
      <c r="AP29" s="135">
        <v>829.39150543190704</v>
      </c>
      <c r="AQ29" s="135">
        <v>862.81164007812663</v>
      </c>
      <c r="AR29" s="135">
        <v>604.86500000000012</v>
      </c>
      <c r="AS29" s="135">
        <v>763.36878807806625</v>
      </c>
      <c r="AT29" s="135">
        <v>960.69299999999987</v>
      </c>
      <c r="AU29" s="135">
        <v>733.84</v>
      </c>
      <c r="AV29" s="135">
        <v>968.37500000000023</v>
      </c>
      <c r="AW29" s="135">
        <v>998.42199999999991</v>
      </c>
      <c r="AX29" s="135">
        <v>1103.9621309999998</v>
      </c>
      <c r="AY29" s="135">
        <v>1197.1680269999999</v>
      </c>
      <c r="AZ29" s="135">
        <v>1275.5067700000002</v>
      </c>
      <c r="BA29" s="135">
        <v>1315.1345980000001</v>
      </c>
      <c r="BB29" s="135">
        <v>1327.6819739999989</v>
      </c>
      <c r="BC29" s="135">
        <v>1347.1518148446023</v>
      </c>
      <c r="BD29" s="135">
        <v>1345.1564549999996</v>
      </c>
      <c r="BE29" s="135">
        <v>1336.3771304102056</v>
      </c>
      <c r="BF29" s="135">
        <v>1403.0935666124119</v>
      </c>
      <c r="BG29" s="135">
        <v>1613.6138907605705</v>
      </c>
      <c r="BH29" s="135">
        <v>1728.4576144734931</v>
      </c>
      <c r="BI29" s="135">
        <v>1930.7936408840555</v>
      </c>
      <c r="BJ29" s="135">
        <v>1937.0327149637794</v>
      </c>
      <c r="BK29" s="135">
        <v>1980.0739629037901</v>
      </c>
      <c r="BL29" s="135">
        <v>2071.6184511615088</v>
      </c>
      <c r="BM29" s="135">
        <v>2457.9322396321481</v>
      </c>
      <c r="BN29" s="135">
        <v>2651.7587673972803</v>
      </c>
      <c r="BO29" s="135">
        <v>2691.2493936043297</v>
      </c>
      <c r="BP29" s="135">
        <v>2775.3624294480583</v>
      </c>
      <c r="BQ29" s="135"/>
      <c r="BR29" s="135"/>
      <c r="BS29" s="135"/>
      <c r="BT29" s="135"/>
      <c r="BU29" s="135"/>
      <c r="BV29" s="135"/>
      <c r="BW29" s="135"/>
      <c r="BX29" s="135"/>
      <c r="BY29" s="135"/>
      <c r="BZ29" s="136"/>
    </row>
    <row r="30" spans="1:78" x14ac:dyDescent="0.2">
      <c r="A30" s="133"/>
      <c r="B30" s="140" t="s">
        <v>138</v>
      </c>
      <c r="C30" s="221" t="s">
        <v>126</v>
      </c>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v>0</v>
      </c>
      <c r="AI30" s="135">
        <v>0</v>
      </c>
      <c r="AJ30" s="135">
        <v>0</v>
      </c>
      <c r="AK30" s="135">
        <v>0</v>
      </c>
      <c r="AL30" s="135">
        <v>0</v>
      </c>
      <c r="AM30" s="135">
        <v>0</v>
      </c>
      <c r="AN30" s="135">
        <v>0</v>
      </c>
      <c r="AO30" s="135">
        <v>0</v>
      </c>
      <c r="AP30" s="135">
        <v>0</v>
      </c>
      <c r="AQ30" s="135">
        <v>0</v>
      </c>
      <c r="AR30" s="135">
        <v>0</v>
      </c>
      <c r="AS30" s="135">
        <v>0</v>
      </c>
      <c r="AT30" s="135">
        <v>0</v>
      </c>
      <c r="AU30" s="135">
        <v>0</v>
      </c>
      <c r="AV30" s="135">
        <v>1236.2204590686167</v>
      </c>
      <c r="AW30" s="135">
        <v>1736.8250803346616</v>
      </c>
      <c r="AX30" s="135">
        <v>1938.6567415590337</v>
      </c>
      <c r="AY30" s="135">
        <v>2356.4150170875105</v>
      </c>
      <c r="AZ30" s="135">
        <v>2842.0259956222508</v>
      </c>
      <c r="BA30" s="135">
        <v>3091.4517961447359</v>
      </c>
      <c r="BB30" s="135">
        <v>3258.3114352948169</v>
      </c>
      <c r="BC30" s="135">
        <v>3408.5922572418208</v>
      </c>
      <c r="BD30" s="135">
        <v>3589.6378004004227</v>
      </c>
      <c r="BE30" s="135">
        <v>3861.7406212620726</v>
      </c>
      <c r="BF30" s="135">
        <v>4105.2438886240434</v>
      </c>
      <c r="BG30" s="135">
        <v>4388.6272675576192</v>
      </c>
      <c r="BH30" s="135">
        <v>4628.2520000000004</v>
      </c>
      <c r="BI30" s="135">
        <v>4869.6964021188787</v>
      </c>
      <c r="BJ30" s="135">
        <v>5122.9964421995737</v>
      </c>
      <c r="BK30" s="135">
        <v>5468.0760196496631</v>
      </c>
      <c r="BL30" s="135">
        <v>5799.6705914329377</v>
      </c>
      <c r="BM30" s="135">
        <v>6277.2924692415208</v>
      </c>
      <c r="BN30" s="135">
        <v>6456.118999717567</v>
      </c>
      <c r="BO30" s="135">
        <v>6899.7753096582774</v>
      </c>
      <c r="BP30" s="135">
        <v>7419.4275888724915</v>
      </c>
      <c r="BQ30" s="135">
        <v>7528.3277963936862</v>
      </c>
      <c r="BR30" s="135">
        <v>7070.966334335757</v>
      </c>
      <c r="BS30" s="135">
        <v>6632.0880013466494</v>
      </c>
      <c r="BT30" s="135">
        <v>5138.3005447814785</v>
      </c>
      <c r="BU30" s="135">
        <v>3461.7013582053441</v>
      </c>
      <c r="BV30" s="135">
        <v>2014.4652882014968</v>
      </c>
      <c r="BW30" s="135">
        <v>378.65347662373586</v>
      </c>
      <c r="BX30" s="135">
        <v>57.418235254118784</v>
      </c>
      <c r="BY30" s="135">
        <v>58.871897824977758</v>
      </c>
      <c r="BZ30" s="136">
        <v>60.242411798660342</v>
      </c>
    </row>
    <row r="31" spans="1:78" ht="25.5" customHeight="1" x14ac:dyDescent="0.2">
      <c r="A31" s="133"/>
      <c r="B31" s="140" t="s">
        <v>139</v>
      </c>
      <c r="C31" s="221" t="s">
        <v>136</v>
      </c>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v>0</v>
      </c>
      <c r="AI31" s="135">
        <v>0</v>
      </c>
      <c r="AJ31" s="135">
        <v>0</v>
      </c>
      <c r="AK31" s="135">
        <v>0</v>
      </c>
      <c r="AL31" s="135">
        <v>0</v>
      </c>
      <c r="AM31" s="135">
        <v>0</v>
      </c>
      <c r="AN31" s="135">
        <v>0</v>
      </c>
      <c r="AO31" s="135">
        <v>0</v>
      </c>
      <c r="AP31" s="135">
        <v>0</v>
      </c>
      <c r="AQ31" s="135">
        <v>0</v>
      </c>
      <c r="AR31" s="135">
        <v>0</v>
      </c>
      <c r="AS31" s="135">
        <v>0</v>
      </c>
      <c r="AT31" s="135">
        <v>0</v>
      </c>
      <c r="AU31" s="135">
        <v>0</v>
      </c>
      <c r="AV31" s="135">
        <v>2.2234492408887951</v>
      </c>
      <c r="AW31" s="135">
        <v>5.5822256226005811</v>
      </c>
      <c r="AX31" s="135">
        <v>8.7937202146390998</v>
      </c>
      <c r="AY31" s="135">
        <v>15.09348924190571</v>
      </c>
      <c r="AZ31" s="135">
        <v>26.641703551977329</v>
      </c>
      <c r="BA31" s="135">
        <v>32.729292058207385</v>
      </c>
      <c r="BB31" s="135">
        <v>38.028335257869927</v>
      </c>
      <c r="BC31" s="135">
        <v>29.932078466664212</v>
      </c>
      <c r="BD31" s="135">
        <v>-6.0999999999999999E-2</v>
      </c>
      <c r="BE31" s="135">
        <v>-8.6436562195121955E-2</v>
      </c>
      <c r="BF31" s="135">
        <v>-0.14737339999999999</v>
      </c>
      <c r="BG31" s="135">
        <v>8.5208560000000017E-2</v>
      </c>
      <c r="BH31" s="135">
        <v>-2.9000000000000001E-2</v>
      </c>
      <c r="BI31" s="135">
        <v>0</v>
      </c>
      <c r="BJ31" s="135">
        <v>0</v>
      </c>
      <c r="BK31" s="135">
        <v>0</v>
      </c>
      <c r="BL31" s="135">
        <v>0</v>
      </c>
      <c r="BM31" s="135">
        <v>0</v>
      </c>
      <c r="BN31" s="135">
        <v>0</v>
      </c>
      <c r="BO31" s="135">
        <v>0</v>
      </c>
      <c r="BP31" s="135">
        <v>0</v>
      </c>
      <c r="BQ31" s="135">
        <v>0</v>
      </c>
      <c r="BR31" s="135">
        <v>0</v>
      </c>
      <c r="BS31" s="135">
        <v>0</v>
      </c>
      <c r="BT31" s="135">
        <v>0</v>
      </c>
      <c r="BU31" s="135">
        <v>0</v>
      </c>
      <c r="BV31" s="135">
        <v>0</v>
      </c>
      <c r="BW31" s="135">
        <v>0</v>
      </c>
      <c r="BX31" s="135">
        <v>0</v>
      </c>
      <c r="BY31" s="135">
        <v>0</v>
      </c>
      <c r="BZ31" s="136">
        <v>0</v>
      </c>
    </row>
    <row r="32" spans="1:78" x14ac:dyDescent="0.2">
      <c r="A32" s="133"/>
      <c r="B32" s="52" t="s">
        <v>140</v>
      </c>
      <c r="C32" s="221" t="s">
        <v>136</v>
      </c>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v>0</v>
      </c>
      <c r="AI32" s="135">
        <v>0</v>
      </c>
      <c r="AJ32" s="135">
        <v>0</v>
      </c>
      <c r="AK32" s="135">
        <v>0</v>
      </c>
      <c r="AL32" s="135">
        <v>0</v>
      </c>
      <c r="AM32" s="135">
        <v>0</v>
      </c>
      <c r="AN32" s="135">
        <v>0</v>
      </c>
      <c r="AO32" s="135">
        <v>0</v>
      </c>
      <c r="AP32" s="135">
        <v>0</v>
      </c>
      <c r="AQ32" s="135">
        <v>0</v>
      </c>
      <c r="AR32" s="135">
        <v>0</v>
      </c>
      <c r="AS32" s="135">
        <v>0</v>
      </c>
      <c r="AT32" s="135">
        <v>0</v>
      </c>
      <c r="AU32" s="135">
        <v>0</v>
      </c>
      <c r="AV32" s="135">
        <v>0</v>
      </c>
      <c r="AW32" s="135">
        <v>0</v>
      </c>
      <c r="AX32" s="135">
        <v>0</v>
      </c>
      <c r="AY32" s="135">
        <v>0</v>
      </c>
      <c r="AZ32" s="135">
        <v>0</v>
      </c>
      <c r="BA32" s="135">
        <v>0</v>
      </c>
      <c r="BB32" s="135">
        <v>0</v>
      </c>
      <c r="BC32" s="135">
        <v>0</v>
      </c>
      <c r="BD32" s="135">
        <v>0</v>
      </c>
      <c r="BE32" s="135">
        <v>6.8540000000000001</v>
      </c>
      <c r="BF32" s="135">
        <v>13.107519600000002</v>
      </c>
      <c r="BG32" s="135">
        <v>14.986460219999998</v>
      </c>
      <c r="BH32" s="135">
        <v>16.622024122071426</v>
      </c>
      <c r="BI32" s="135">
        <v>17.693564299999998</v>
      </c>
      <c r="BJ32" s="135">
        <v>19.498030839999998</v>
      </c>
      <c r="BK32" s="135">
        <v>20.507303</v>
      </c>
      <c r="BL32" s="135">
        <v>21.180479929999997</v>
      </c>
      <c r="BM32" s="135">
        <v>21.798681950000002</v>
      </c>
      <c r="BN32" s="135">
        <v>21.362664119999998</v>
      </c>
      <c r="BO32" s="135">
        <v>22.339751259999996</v>
      </c>
      <c r="BP32" s="135">
        <v>56.572572000000001</v>
      </c>
      <c r="BQ32" s="135">
        <v>176.393889</v>
      </c>
      <c r="BR32" s="135">
        <v>199.78361200000001</v>
      </c>
      <c r="BS32" s="135">
        <v>163.36812400000002</v>
      </c>
      <c r="BT32" s="135">
        <v>183.73239999999998</v>
      </c>
      <c r="BU32" s="135">
        <v>166.5</v>
      </c>
      <c r="BV32" s="135">
        <v>153</v>
      </c>
      <c r="BW32" s="135">
        <v>139.5</v>
      </c>
      <c r="BX32" s="135">
        <v>126</v>
      </c>
      <c r="BY32" s="135">
        <v>126</v>
      </c>
      <c r="BZ32" s="136">
        <v>126</v>
      </c>
    </row>
    <row r="33" spans="1:78" x14ac:dyDescent="0.2">
      <c r="A33" s="133"/>
      <c r="B33" s="52" t="s">
        <v>253</v>
      </c>
      <c r="C33" s="221" t="s">
        <v>136</v>
      </c>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v>0</v>
      </c>
      <c r="AI33" s="135">
        <v>0</v>
      </c>
      <c r="AJ33" s="135">
        <v>0</v>
      </c>
      <c r="AK33" s="135">
        <v>0</v>
      </c>
      <c r="AL33" s="135">
        <v>0</v>
      </c>
      <c r="AM33" s="135">
        <v>0</v>
      </c>
      <c r="AN33" s="135">
        <v>0</v>
      </c>
      <c r="AO33" s="135">
        <v>0</v>
      </c>
      <c r="AP33" s="135">
        <v>0</v>
      </c>
      <c r="AQ33" s="135">
        <v>0</v>
      </c>
      <c r="AR33" s="135">
        <v>0</v>
      </c>
      <c r="AS33" s="135">
        <v>0</v>
      </c>
      <c r="AT33" s="135">
        <v>0</v>
      </c>
      <c r="AU33" s="135">
        <v>0</v>
      </c>
      <c r="AV33" s="135">
        <v>0</v>
      </c>
      <c r="AW33" s="135">
        <v>0</v>
      </c>
      <c r="AX33" s="135">
        <v>0</v>
      </c>
      <c r="AY33" s="135">
        <v>0</v>
      </c>
      <c r="AZ33" s="135">
        <v>3.1930000000000001</v>
      </c>
      <c r="BA33" s="135">
        <v>23.582999999999998</v>
      </c>
      <c r="BB33" s="135">
        <v>32.392000000000003</v>
      </c>
      <c r="BC33" s="135">
        <v>27.45</v>
      </c>
      <c r="BD33" s="135">
        <v>4.1689999999999996</v>
      </c>
      <c r="BE33" s="135">
        <v>6.0000000000000001E-3</v>
      </c>
      <c r="BF33" s="135">
        <v>4.2999999999999997E-2</v>
      </c>
      <c r="BG33" s="135">
        <v>0</v>
      </c>
      <c r="BH33" s="135">
        <v>0</v>
      </c>
      <c r="BI33" s="135">
        <v>0</v>
      </c>
      <c r="BJ33" s="135">
        <v>0</v>
      </c>
      <c r="BK33" s="135">
        <v>0</v>
      </c>
      <c r="BL33" s="135">
        <v>0</v>
      </c>
      <c r="BM33" s="135">
        <v>0</v>
      </c>
      <c r="BN33" s="135">
        <v>0</v>
      </c>
      <c r="BO33" s="135">
        <v>0</v>
      </c>
      <c r="BP33" s="135">
        <v>0</v>
      </c>
      <c r="BQ33" s="135">
        <v>0</v>
      </c>
      <c r="BR33" s="135">
        <v>0</v>
      </c>
      <c r="BS33" s="135">
        <v>0</v>
      </c>
      <c r="BT33" s="135">
        <v>0</v>
      </c>
      <c r="BU33" s="135">
        <v>0</v>
      </c>
      <c r="BV33" s="135">
        <v>0</v>
      </c>
      <c r="BW33" s="135">
        <v>0</v>
      </c>
      <c r="BX33" s="135">
        <v>0</v>
      </c>
      <c r="BY33" s="135">
        <v>0</v>
      </c>
      <c r="BZ33" s="136">
        <v>0</v>
      </c>
    </row>
    <row r="34" spans="1:78" x14ac:dyDescent="0.2">
      <c r="A34" s="133"/>
      <c r="B34" s="52" t="s">
        <v>142</v>
      </c>
      <c r="C34" s="221"/>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v>0</v>
      </c>
      <c r="AI34" s="135">
        <v>0</v>
      </c>
      <c r="AJ34" s="135">
        <v>0</v>
      </c>
      <c r="AK34" s="135">
        <v>0</v>
      </c>
      <c r="AL34" s="135">
        <v>0</v>
      </c>
      <c r="AM34" s="135">
        <v>0</v>
      </c>
      <c r="AN34" s="135">
        <v>0</v>
      </c>
      <c r="AO34" s="135">
        <v>0</v>
      </c>
      <c r="AP34" s="135">
        <v>0</v>
      </c>
      <c r="AQ34" s="135">
        <v>0</v>
      </c>
      <c r="AR34" s="135">
        <v>0</v>
      </c>
      <c r="AS34" s="135">
        <v>0</v>
      </c>
      <c r="AT34" s="135">
        <v>0</v>
      </c>
      <c r="AU34" s="135">
        <v>0</v>
      </c>
      <c r="AV34" s="135">
        <v>0</v>
      </c>
      <c r="AW34" s="135">
        <v>0</v>
      </c>
      <c r="AX34" s="135">
        <v>0</v>
      </c>
      <c r="AY34" s="135">
        <v>0</v>
      </c>
      <c r="AZ34" s="135">
        <v>0</v>
      </c>
      <c r="BA34" s="135">
        <v>0</v>
      </c>
      <c r="BB34" s="135">
        <v>0</v>
      </c>
      <c r="BC34" s="135">
        <v>0</v>
      </c>
      <c r="BD34" s="135">
        <v>0</v>
      </c>
      <c r="BE34" s="135">
        <v>0</v>
      </c>
      <c r="BF34" s="135">
        <v>0</v>
      </c>
      <c r="BG34" s="135">
        <v>0</v>
      </c>
      <c r="BH34" s="135">
        <v>0</v>
      </c>
      <c r="BI34" s="135">
        <v>0</v>
      </c>
      <c r="BJ34" s="135">
        <v>0</v>
      </c>
      <c r="BK34" s="135">
        <v>0</v>
      </c>
      <c r="BL34" s="135">
        <f t="shared" ref="BL34:BY34" si="3">SUM(BL35:BL36)</f>
        <v>127.18792895</v>
      </c>
      <c r="BM34" s="135">
        <f t="shared" si="3"/>
        <v>1267.3993002300001</v>
      </c>
      <c r="BN34" s="135">
        <f t="shared" si="3"/>
        <v>2231.7483619</v>
      </c>
      <c r="BO34" s="135">
        <f t="shared" si="3"/>
        <v>3554.1022156099998</v>
      </c>
      <c r="BP34" s="135">
        <f t="shared" si="3"/>
        <v>6779.6544881600003</v>
      </c>
      <c r="BQ34" s="135">
        <f t="shared" si="3"/>
        <v>10436.707839979998</v>
      </c>
      <c r="BR34" s="135">
        <f t="shared" si="3"/>
        <v>12827.382151170001</v>
      </c>
      <c r="BS34" s="135">
        <f t="shared" si="3"/>
        <v>14271.548569180002</v>
      </c>
      <c r="BT34" s="135">
        <f t="shared" si="3"/>
        <v>14830.444816650004</v>
      </c>
      <c r="BU34" s="135">
        <f t="shared" si="3"/>
        <v>14934.012272558612</v>
      </c>
      <c r="BV34" s="135">
        <f t="shared" si="3"/>
        <v>16023.881752678997</v>
      </c>
      <c r="BW34" s="135">
        <f t="shared" si="3"/>
        <v>15781.261061214958</v>
      </c>
      <c r="BX34" s="135">
        <f t="shared" si="3"/>
        <v>16080.229278315692</v>
      </c>
      <c r="BY34" s="135">
        <f t="shared" si="3"/>
        <v>16373.623900374467</v>
      </c>
      <c r="BZ34" s="136">
        <f t="shared" ref="BZ34" si="4">SUM(BZ35:BZ36)</f>
        <v>16730.500577137675</v>
      </c>
    </row>
    <row r="35" spans="1:78" x14ac:dyDescent="0.2">
      <c r="A35" s="133"/>
      <c r="B35" s="62" t="s">
        <v>133</v>
      </c>
      <c r="C35" s="221" t="s">
        <v>129</v>
      </c>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v>0</v>
      </c>
      <c r="AI35" s="135">
        <v>0</v>
      </c>
      <c r="AJ35" s="135">
        <v>0</v>
      </c>
      <c r="AK35" s="135">
        <v>0</v>
      </c>
      <c r="AL35" s="135">
        <v>0</v>
      </c>
      <c r="AM35" s="135">
        <v>0</v>
      </c>
      <c r="AN35" s="135">
        <v>0</v>
      </c>
      <c r="AO35" s="135">
        <v>0</v>
      </c>
      <c r="AP35" s="135">
        <v>0</v>
      </c>
      <c r="AQ35" s="135">
        <v>0</v>
      </c>
      <c r="AR35" s="135">
        <v>0</v>
      </c>
      <c r="AS35" s="135">
        <v>0</v>
      </c>
      <c r="AT35" s="135">
        <v>0</v>
      </c>
      <c r="AU35" s="135">
        <v>0</v>
      </c>
      <c r="AV35" s="135">
        <v>0</v>
      </c>
      <c r="AW35" s="135">
        <v>0</v>
      </c>
      <c r="AX35" s="135">
        <v>0</v>
      </c>
      <c r="AY35" s="135">
        <v>0</v>
      </c>
      <c r="AZ35" s="135">
        <v>0</v>
      </c>
      <c r="BA35" s="135">
        <v>0</v>
      </c>
      <c r="BB35" s="135">
        <v>0</v>
      </c>
      <c r="BC35" s="135">
        <v>0</v>
      </c>
      <c r="BD35" s="135">
        <v>0</v>
      </c>
      <c r="BE35" s="135">
        <v>0</v>
      </c>
      <c r="BF35" s="135">
        <v>0</v>
      </c>
      <c r="BG35" s="135">
        <v>0</v>
      </c>
      <c r="BH35" s="135">
        <v>0</v>
      </c>
      <c r="BI35" s="135">
        <v>0</v>
      </c>
      <c r="BJ35" s="135">
        <v>0</v>
      </c>
      <c r="BK35" s="135">
        <v>0</v>
      </c>
      <c r="BL35" s="135">
        <v>64.379764080000001</v>
      </c>
      <c r="BM35" s="135">
        <v>580.96194385999991</v>
      </c>
      <c r="BN35" s="135">
        <v>954.84283312000014</v>
      </c>
      <c r="BO35" s="135">
        <v>1398.5169151799998</v>
      </c>
      <c r="BP35" s="135">
        <v>2304.75857546</v>
      </c>
      <c r="BQ35" s="135">
        <v>3538.8798924699986</v>
      </c>
      <c r="BR35" s="135">
        <v>4100.9191948399994</v>
      </c>
      <c r="BS35" s="135">
        <v>4456.6648349100024</v>
      </c>
      <c r="BT35" s="135">
        <v>4687.0089817599992</v>
      </c>
      <c r="BU35" s="135">
        <v>4727.9203991670402</v>
      </c>
      <c r="BV35" s="135">
        <v>4608.0030211704652</v>
      </c>
      <c r="BW35" s="135">
        <v>4559.7255593778718</v>
      </c>
      <c r="BX35" s="135">
        <v>4559.8395917792868</v>
      </c>
      <c r="BY35" s="135">
        <v>4548.941938937015</v>
      </c>
      <c r="BZ35" s="136">
        <v>4544.9030972876599</v>
      </c>
    </row>
    <row r="36" spans="1:78" x14ac:dyDescent="0.2">
      <c r="A36" s="133"/>
      <c r="B36" s="62" t="s">
        <v>254</v>
      </c>
      <c r="C36" s="221" t="s">
        <v>136</v>
      </c>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v>0</v>
      </c>
      <c r="AI36" s="135">
        <v>0</v>
      </c>
      <c r="AJ36" s="135">
        <v>0</v>
      </c>
      <c r="AK36" s="135">
        <v>0</v>
      </c>
      <c r="AL36" s="135">
        <v>0</v>
      </c>
      <c r="AM36" s="135">
        <v>0</v>
      </c>
      <c r="AN36" s="135">
        <v>0</v>
      </c>
      <c r="AO36" s="135">
        <v>0</v>
      </c>
      <c r="AP36" s="135">
        <v>0</v>
      </c>
      <c r="AQ36" s="135">
        <v>0</v>
      </c>
      <c r="AR36" s="135">
        <v>0</v>
      </c>
      <c r="AS36" s="135">
        <v>0</v>
      </c>
      <c r="AT36" s="135">
        <v>0</v>
      </c>
      <c r="AU36" s="135">
        <v>0</v>
      </c>
      <c r="AV36" s="135">
        <v>0</v>
      </c>
      <c r="AW36" s="135">
        <v>0</v>
      </c>
      <c r="AX36" s="135">
        <v>0</v>
      </c>
      <c r="AY36" s="135">
        <v>0</v>
      </c>
      <c r="AZ36" s="135">
        <v>0</v>
      </c>
      <c r="BA36" s="135">
        <v>0</v>
      </c>
      <c r="BB36" s="135">
        <v>0</v>
      </c>
      <c r="BC36" s="135">
        <v>0</v>
      </c>
      <c r="BD36" s="135">
        <v>0</v>
      </c>
      <c r="BE36" s="135">
        <v>0</v>
      </c>
      <c r="BF36" s="135">
        <v>0</v>
      </c>
      <c r="BG36" s="135">
        <v>0</v>
      </c>
      <c r="BH36" s="135">
        <v>0</v>
      </c>
      <c r="BI36" s="135">
        <v>0</v>
      </c>
      <c r="BJ36" s="135">
        <v>0</v>
      </c>
      <c r="BK36" s="135">
        <v>0</v>
      </c>
      <c r="BL36" s="135">
        <v>62.808164869999999</v>
      </c>
      <c r="BM36" s="135">
        <v>686.4373563700002</v>
      </c>
      <c r="BN36" s="135">
        <v>1276.9055287799997</v>
      </c>
      <c r="BO36" s="135">
        <v>2155.5853004300002</v>
      </c>
      <c r="BP36" s="135">
        <v>4474.8959127000007</v>
      </c>
      <c r="BQ36" s="135">
        <v>6897.8279475099998</v>
      </c>
      <c r="BR36" s="135">
        <v>8726.4629563300005</v>
      </c>
      <c r="BS36" s="135">
        <v>9814.883734269999</v>
      </c>
      <c r="BT36" s="135">
        <v>10143.435834890004</v>
      </c>
      <c r="BU36" s="135">
        <v>10206.091873391571</v>
      </c>
      <c r="BV36" s="135">
        <v>11415.878731508532</v>
      </c>
      <c r="BW36" s="135">
        <v>11221.535501837086</v>
      </c>
      <c r="BX36" s="135">
        <v>11520.389686536406</v>
      </c>
      <c r="BY36" s="135">
        <v>11824.681961437451</v>
      </c>
      <c r="BZ36" s="136">
        <v>12185.597479850014</v>
      </c>
    </row>
    <row r="37" spans="1:78" ht="25.5" customHeight="1" x14ac:dyDescent="0.2">
      <c r="A37" s="133"/>
      <c r="B37" s="52" t="s">
        <v>144</v>
      </c>
      <c r="C37" s="221" t="s">
        <v>136</v>
      </c>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v>9.4880330298963322</v>
      </c>
      <c r="AI37" s="135">
        <v>10.866673469387752</v>
      </c>
      <c r="AJ37" s="135">
        <v>17.282571428571433</v>
      </c>
      <c r="AK37" s="135">
        <v>27.743444015444013</v>
      </c>
      <c r="AL37" s="135">
        <v>40.311905425307486</v>
      </c>
      <c r="AM37" s="135">
        <v>53.566197515769588</v>
      </c>
      <c r="AN37" s="135">
        <v>55.20599010807841</v>
      </c>
      <c r="AO37" s="135">
        <v>57.077422436565172</v>
      </c>
      <c r="AP37" s="135">
        <v>70.688754873166999</v>
      </c>
      <c r="AQ37" s="135">
        <v>78.567195142753789</v>
      </c>
      <c r="AR37" s="135">
        <v>179.54650471340884</v>
      </c>
      <c r="AS37" s="135">
        <v>178.93825009375556</v>
      </c>
      <c r="AT37" s="135">
        <v>203.56767708643196</v>
      </c>
      <c r="AU37" s="135">
        <v>251.36546329803713</v>
      </c>
      <c r="AV37" s="135">
        <v>412.76617192125207</v>
      </c>
      <c r="AW37" s="135">
        <v>568.30627626515411</v>
      </c>
      <c r="AX37" s="135">
        <v>694.61756287801848</v>
      </c>
      <c r="AY37" s="135">
        <v>871.2947735688274</v>
      </c>
      <c r="AZ37" s="135">
        <v>1069.3193393332856</v>
      </c>
      <c r="BA37" s="135">
        <v>1207.107898236432</v>
      </c>
      <c r="BB37" s="135">
        <v>1267.660666567838</v>
      </c>
      <c r="BC37" s="135">
        <v>942.7268558291513</v>
      </c>
      <c r="BD37" s="135">
        <v>0.85037018855001634</v>
      </c>
      <c r="BE37" s="135">
        <v>-0.40728366797911225</v>
      </c>
      <c r="BF37" s="135">
        <v>-0.36794856162231165</v>
      </c>
      <c r="BG37" s="135">
        <v>4.2373578498991461E-2</v>
      </c>
      <c r="BH37" s="135">
        <v>-1.44214827297956E-2</v>
      </c>
      <c r="BI37" s="135">
        <v>0</v>
      </c>
      <c r="BJ37" s="135">
        <v>0</v>
      </c>
      <c r="BK37" s="135">
        <v>0</v>
      </c>
      <c r="BL37" s="135">
        <v>0</v>
      </c>
      <c r="BM37" s="135">
        <v>0</v>
      </c>
      <c r="BN37" s="135">
        <v>0</v>
      </c>
      <c r="BO37" s="135">
        <v>0</v>
      </c>
      <c r="BP37" s="135">
        <v>0</v>
      </c>
      <c r="BQ37" s="135">
        <v>0</v>
      </c>
      <c r="BR37" s="135">
        <v>0</v>
      </c>
      <c r="BS37" s="135">
        <v>0</v>
      </c>
      <c r="BT37" s="135">
        <v>0</v>
      </c>
      <c r="BU37" s="135">
        <v>0</v>
      </c>
      <c r="BV37" s="135">
        <v>0</v>
      </c>
      <c r="BW37" s="135">
        <v>0</v>
      </c>
      <c r="BX37" s="135">
        <v>0</v>
      </c>
      <c r="BY37" s="135">
        <v>0</v>
      </c>
      <c r="BZ37" s="136">
        <v>0</v>
      </c>
    </row>
    <row r="38" spans="1:78" x14ac:dyDescent="0.2">
      <c r="A38" s="133"/>
      <c r="B38" s="52" t="s">
        <v>146</v>
      </c>
      <c r="C38" s="221" t="s">
        <v>136</v>
      </c>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v>0</v>
      </c>
      <c r="AR38" s="135">
        <v>0</v>
      </c>
      <c r="AS38" s="135">
        <v>0</v>
      </c>
      <c r="AT38" s="135">
        <v>0</v>
      </c>
      <c r="AU38" s="135">
        <v>0</v>
      </c>
      <c r="AV38" s="135">
        <v>0</v>
      </c>
      <c r="AW38" s="135">
        <v>0</v>
      </c>
      <c r="AX38" s="135">
        <v>0</v>
      </c>
      <c r="AY38" s="135">
        <v>0</v>
      </c>
      <c r="AZ38" s="135">
        <v>0</v>
      </c>
      <c r="BA38" s="135">
        <v>0</v>
      </c>
      <c r="BB38" s="135">
        <v>0</v>
      </c>
      <c r="BC38" s="135">
        <v>0</v>
      </c>
      <c r="BD38" s="135">
        <v>0</v>
      </c>
      <c r="BE38" s="135">
        <v>0</v>
      </c>
      <c r="BF38" s="135">
        <v>0</v>
      </c>
      <c r="BG38" s="135">
        <v>0</v>
      </c>
      <c r="BH38" s="135">
        <v>0</v>
      </c>
      <c r="BI38" s="135">
        <v>0</v>
      </c>
      <c r="BJ38" s="135">
        <v>23.645465999999999</v>
      </c>
      <c r="BK38" s="135">
        <v>24.26268</v>
      </c>
      <c r="BL38" s="135">
        <v>26.420592000000003</v>
      </c>
      <c r="BM38" s="135">
        <v>25.445135000000001</v>
      </c>
      <c r="BN38" s="135">
        <v>24.263487999999999</v>
      </c>
      <c r="BO38" s="135">
        <v>25.234683905274146</v>
      </c>
      <c r="BP38" s="135">
        <v>25.400787999999999</v>
      </c>
      <c r="BQ38" s="135">
        <v>26.194805999999996</v>
      </c>
      <c r="BR38" s="135">
        <v>27.426465</v>
      </c>
      <c r="BS38" s="135">
        <v>25.544037070000002</v>
      </c>
      <c r="BT38" s="135">
        <v>25.31493221105702</v>
      </c>
      <c r="BU38" s="135">
        <v>24.402535941759734</v>
      </c>
      <c r="BV38" s="135">
        <v>25.871731071751398</v>
      </c>
      <c r="BW38" s="135">
        <v>28.43587080179492</v>
      </c>
      <c r="BX38" s="135">
        <v>31.270111174871886</v>
      </c>
      <c r="BY38" s="135">
        <v>33.789372540875362</v>
      </c>
      <c r="BZ38" s="136">
        <v>34.768796924506532</v>
      </c>
    </row>
    <row r="39" spans="1:78" x14ac:dyDescent="0.2">
      <c r="A39" s="133"/>
      <c r="B39" s="52" t="s">
        <v>741</v>
      </c>
      <c r="C39" s="221" t="s">
        <v>136</v>
      </c>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v>400.06040998931815</v>
      </c>
      <c r="AI39" s="135">
        <v>440.24186395917997</v>
      </c>
      <c r="AJ39" s="135">
        <v>568.64676658977396</v>
      </c>
      <c r="AK39" s="135">
        <v>919.19447132057121</v>
      </c>
      <c r="AL39" s="135">
        <v>1181.6407082203809</v>
      </c>
      <c r="AM39" s="135">
        <v>1396.9133752255298</v>
      </c>
      <c r="AN39" s="135">
        <v>1572.5977774696016</v>
      </c>
      <c r="AO39" s="135">
        <v>1763.5441134969951</v>
      </c>
      <c r="AP39" s="135">
        <v>1896.6084945680932</v>
      </c>
      <c r="AQ39" s="135">
        <v>1963.1883599218736</v>
      </c>
      <c r="AR39" s="135">
        <v>1903.5669999999996</v>
      </c>
      <c r="AS39" s="135">
        <v>2187.5540000000001</v>
      </c>
      <c r="AT39" s="135">
        <v>2771.8209999999999</v>
      </c>
      <c r="AU39" s="135">
        <v>3785.5240000000008</v>
      </c>
      <c r="AV39" s="135">
        <v>5004.2709999999997</v>
      </c>
      <c r="AW39" s="135">
        <v>6027.8400000000011</v>
      </c>
      <c r="AX39" s="135">
        <v>6701.0210236028324</v>
      </c>
      <c r="AY39" s="135">
        <v>7259.8193451132465</v>
      </c>
      <c r="AZ39" s="135">
        <v>7627.8412922717607</v>
      </c>
      <c r="BA39" s="135">
        <v>7388.3815092242394</v>
      </c>
      <c r="BB39" s="135">
        <v>7213.0624270478074</v>
      </c>
      <c r="BC39" s="135">
        <v>7066.8309277856351</v>
      </c>
      <c r="BD39" s="135">
        <v>6955.0272430824934</v>
      </c>
      <c r="BE39" s="135">
        <v>7130.0830912703177</v>
      </c>
      <c r="BF39" s="135">
        <v>7853.4141332420995</v>
      </c>
      <c r="BG39" s="135">
        <v>7907.4304242871603</v>
      </c>
      <c r="BH39" s="135">
        <v>8609.1099443174389</v>
      </c>
      <c r="BI39" s="135">
        <v>9364.2666422585644</v>
      </c>
      <c r="BJ39" s="135">
        <v>9979.0686760457666</v>
      </c>
      <c r="BK39" s="135">
        <v>10808.197886514117</v>
      </c>
      <c r="BL39" s="135">
        <v>11599.496940774132</v>
      </c>
      <c r="BM39" s="135">
        <v>14226.791440390265</v>
      </c>
      <c r="BN39" s="135">
        <v>15478.01053884067</v>
      </c>
      <c r="BO39" s="135">
        <v>16578.667176283001</v>
      </c>
      <c r="BP39" s="135">
        <v>17472.491649240532</v>
      </c>
      <c r="BQ39" s="135">
        <v>17625.749532084679</v>
      </c>
      <c r="BR39" s="135">
        <v>17738.510614072031</v>
      </c>
      <c r="BS39" s="135">
        <v>17716.225635332288</v>
      </c>
      <c r="BT39" s="135">
        <v>17111.31100400001</v>
      </c>
      <c r="BU39" s="135">
        <v>16359.144902174701</v>
      </c>
      <c r="BV39" s="135">
        <v>18176.359553692651</v>
      </c>
      <c r="BW39" s="135">
        <v>18526.171583910233</v>
      </c>
      <c r="BX39" s="135">
        <v>18136.851048745739</v>
      </c>
      <c r="BY39" s="135">
        <v>18519.385644747814</v>
      </c>
      <c r="BZ39" s="136">
        <v>18852.077608099407</v>
      </c>
    </row>
    <row r="40" spans="1:78" x14ac:dyDescent="0.2">
      <c r="A40" s="133"/>
      <c r="B40" s="52" t="s">
        <v>255</v>
      </c>
      <c r="C40" s="221"/>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f t="shared" ref="AH40:BZ40" si="5">AH41+AH42</f>
        <v>1464.8799002303704</v>
      </c>
      <c r="AI40" s="135">
        <f t="shared" si="5"/>
        <v>1566.6545731758174</v>
      </c>
      <c r="AJ40" s="135">
        <f t="shared" si="5"/>
        <v>1709.6298947492835</v>
      </c>
      <c r="AK40" s="135">
        <f t="shared" si="5"/>
        <v>1939.3371101902235</v>
      </c>
      <c r="AL40" s="135">
        <f t="shared" si="5"/>
        <v>2018.3858538928052</v>
      </c>
      <c r="AM40" s="135">
        <f t="shared" si="5"/>
        <v>1983.5131201487716</v>
      </c>
      <c r="AN40" s="135">
        <f t="shared" si="5"/>
        <v>2229.6929080455766</v>
      </c>
      <c r="AO40" s="135">
        <f t="shared" si="5"/>
        <v>2385.3584528281144</v>
      </c>
      <c r="AP40" s="135">
        <f t="shared" si="5"/>
        <v>2540.8851443259509</v>
      </c>
      <c r="AQ40" s="135">
        <f t="shared" si="5"/>
        <v>2770.8038001728723</v>
      </c>
      <c r="AR40" s="135">
        <f t="shared" si="5"/>
        <v>3071.0069726615129</v>
      </c>
      <c r="AS40" s="135">
        <f t="shared" si="5"/>
        <v>3445.7356607322959</v>
      </c>
      <c r="AT40" s="135">
        <f t="shared" si="5"/>
        <v>3909.3091318653651</v>
      </c>
      <c r="AU40" s="135">
        <f t="shared" si="5"/>
        <v>4822.5585151932555</v>
      </c>
      <c r="AV40" s="135">
        <f t="shared" si="5"/>
        <v>5517.3492158348699</v>
      </c>
      <c r="AW40" s="135">
        <f t="shared" si="5"/>
        <v>6259.5761130737392</v>
      </c>
      <c r="AX40" s="135">
        <f t="shared" si="5"/>
        <v>6798.8215213289559</v>
      </c>
      <c r="AY40" s="135">
        <f t="shared" si="5"/>
        <v>6833.847811731509</v>
      </c>
      <c r="AZ40" s="135">
        <f t="shared" si="5"/>
        <v>6792.729131563492</v>
      </c>
      <c r="BA40" s="135">
        <f t="shared" si="5"/>
        <v>6744.3441169455091</v>
      </c>
      <c r="BB40" s="135">
        <f t="shared" si="5"/>
        <v>6819.8417430900072</v>
      </c>
      <c r="BC40" s="135">
        <f t="shared" si="5"/>
        <v>6629.3074691405118</v>
      </c>
      <c r="BD40" s="135">
        <f t="shared" si="5"/>
        <v>6763.0990000000002</v>
      </c>
      <c r="BE40" s="135">
        <f t="shared" si="5"/>
        <v>6749.0433528570848</v>
      </c>
      <c r="BF40" s="135">
        <f t="shared" si="5"/>
        <v>6757.9545089520061</v>
      </c>
      <c r="BG40" s="135">
        <f t="shared" si="5"/>
        <v>6724.1235550023994</v>
      </c>
      <c r="BH40" s="135">
        <f t="shared" si="5"/>
        <v>6662.027</v>
      </c>
      <c r="BI40" s="135">
        <f t="shared" si="5"/>
        <v>6649.9306075199993</v>
      </c>
      <c r="BJ40" s="135">
        <f t="shared" si="5"/>
        <v>6566.1693209299992</v>
      </c>
      <c r="BK40" s="135">
        <f t="shared" si="5"/>
        <v>6657.0001817393668</v>
      </c>
      <c r="BL40" s="135">
        <f t="shared" si="5"/>
        <v>6515.843602259999</v>
      </c>
      <c r="BM40" s="135">
        <f t="shared" si="5"/>
        <v>6108.3423565899984</v>
      </c>
      <c r="BN40" s="135">
        <f t="shared" si="5"/>
        <v>5556.0370140352561</v>
      </c>
      <c r="BO40" s="135">
        <f t="shared" si="5"/>
        <v>4935.2797263499997</v>
      </c>
      <c r="BP40" s="135">
        <f t="shared" si="5"/>
        <v>3275.8454461099991</v>
      </c>
      <c r="BQ40" s="135">
        <f t="shared" si="5"/>
        <v>1186.7982191800004</v>
      </c>
      <c r="BR40" s="135">
        <f t="shared" si="5"/>
        <v>244.52811802000025</v>
      </c>
      <c r="BS40" s="135">
        <f t="shared" si="5"/>
        <v>61.927221750000015</v>
      </c>
      <c r="BT40" s="135">
        <f t="shared" si="5"/>
        <v>14.895368320000001</v>
      </c>
      <c r="BU40" s="135">
        <f t="shared" si="5"/>
        <v>4.3003814339414239</v>
      </c>
      <c r="BV40" s="135">
        <f t="shared" si="5"/>
        <v>0.32413781574852935</v>
      </c>
      <c r="BW40" s="135">
        <f t="shared" si="5"/>
        <v>0.89476724520538287</v>
      </c>
      <c r="BX40" s="135">
        <f t="shared" si="5"/>
        <v>0.93727683473236889</v>
      </c>
      <c r="BY40" s="135">
        <f t="shared" si="5"/>
        <v>0.71257765646839744</v>
      </c>
      <c r="BZ40" s="136">
        <f t="shared" si="5"/>
        <v>0.47767281371369208</v>
      </c>
    </row>
    <row r="41" spans="1:78" x14ac:dyDescent="0.2">
      <c r="A41" s="133"/>
      <c r="B41" s="62" t="s">
        <v>250</v>
      </c>
      <c r="C41" s="221" t="s">
        <v>129</v>
      </c>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v>1464.8799002303704</v>
      </c>
      <c r="AI41" s="135">
        <v>1563.7571363132186</v>
      </c>
      <c r="AJ41" s="135">
        <v>1699.9689052344463</v>
      </c>
      <c r="AK41" s="135">
        <v>1914.2194214068734</v>
      </c>
      <c r="AL41" s="135">
        <v>1967.2233041062173</v>
      </c>
      <c r="AM41" s="135">
        <v>1918.8886097671293</v>
      </c>
      <c r="AN41" s="135">
        <v>2133.5678336354131</v>
      </c>
      <c r="AO41" s="135">
        <v>2264.0449636063704</v>
      </c>
      <c r="AP41" s="135">
        <v>2357.3960325057928</v>
      </c>
      <c r="AQ41" s="135">
        <v>2524.8185484831092</v>
      </c>
      <c r="AR41" s="135">
        <v>2759.3569476339931</v>
      </c>
      <c r="AS41" s="135">
        <v>3041.1783545608605</v>
      </c>
      <c r="AT41" s="135">
        <v>3382.5662378716502</v>
      </c>
      <c r="AU41" s="135">
        <v>4095.2793528704351</v>
      </c>
      <c r="AV41" s="135">
        <v>4606.0480376743026</v>
      </c>
      <c r="AW41" s="135">
        <v>5122.482499353242</v>
      </c>
      <c r="AX41" s="135">
        <v>5472.091011319163</v>
      </c>
      <c r="AY41" s="135">
        <v>5518.7521419162849</v>
      </c>
      <c r="AZ41" s="135">
        <v>5634.0700627548977</v>
      </c>
      <c r="BA41" s="135">
        <v>5761.3166007132186</v>
      </c>
      <c r="BB41" s="135">
        <v>5954.2356985493152</v>
      </c>
      <c r="BC41" s="135">
        <v>5897.0027550317054</v>
      </c>
      <c r="BD41" s="135">
        <v>6067.8</v>
      </c>
      <c r="BE41" s="135">
        <v>6232.6540000000005</v>
      </c>
      <c r="BF41" s="135">
        <v>6285.2789345025994</v>
      </c>
      <c r="BG41" s="135">
        <v>6276.3924125434996</v>
      </c>
      <c r="BH41" s="135">
        <v>6280.482</v>
      </c>
      <c r="BI41" s="135">
        <v>6337.2311226471993</v>
      </c>
      <c r="BJ41" s="135">
        <v>6282.6829899695995</v>
      </c>
      <c r="BK41" s="135">
        <v>6409.2477563293669</v>
      </c>
      <c r="BL41" s="135">
        <v>6300.9027961799993</v>
      </c>
      <c r="BM41" s="135">
        <v>5929.8654520099981</v>
      </c>
      <c r="BN41" s="135">
        <v>5398.6394528542078</v>
      </c>
      <c r="BO41" s="135">
        <v>4809.0716982724962</v>
      </c>
      <c r="BP41" s="135">
        <v>3192.1959452440233</v>
      </c>
      <c r="BQ41" s="135">
        <v>1158.650677876062</v>
      </c>
      <c r="BR41" s="135">
        <v>239.36880059000026</v>
      </c>
      <c r="BS41" s="135">
        <v>60.867937879806512</v>
      </c>
      <c r="BT41" s="135">
        <v>14.721450121824152</v>
      </c>
      <c r="BU41" s="135">
        <v>4.2469852475625913</v>
      </c>
      <c r="BV41" s="135">
        <v>0.31899703823127967</v>
      </c>
      <c r="BW41" s="135">
        <v>0.88057636986212506</v>
      </c>
      <c r="BX41" s="135">
        <v>0.92241176362579602</v>
      </c>
      <c r="BY41" s="135">
        <v>0.70127628088774274</v>
      </c>
      <c r="BZ41" s="136">
        <v>0.47009699397889804</v>
      </c>
    </row>
    <row r="42" spans="1:78" x14ac:dyDescent="0.2">
      <c r="A42" s="133"/>
      <c r="B42" s="62" t="s">
        <v>251</v>
      </c>
      <c r="C42" s="221" t="s">
        <v>129</v>
      </c>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v>0</v>
      </c>
      <c r="AI42" s="135">
        <v>2.8974368625987705</v>
      </c>
      <c r="AJ42" s="135">
        <v>9.6609895148372367</v>
      </c>
      <c r="AK42" s="135">
        <v>25.117688783350097</v>
      </c>
      <c r="AL42" s="135">
        <v>51.162549786587917</v>
      </c>
      <c r="AM42" s="135">
        <v>64.624510381642168</v>
      </c>
      <c r="AN42" s="135">
        <v>96.125074410163435</v>
      </c>
      <c r="AO42" s="135">
        <v>121.31348922174391</v>
      </c>
      <c r="AP42" s="135">
        <v>183.4891118201582</v>
      </c>
      <c r="AQ42" s="135">
        <v>245.98525168976292</v>
      </c>
      <c r="AR42" s="135">
        <v>311.65002502751975</v>
      </c>
      <c r="AS42" s="135">
        <v>404.55730617143536</v>
      </c>
      <c r="AT42" s="135">
        <v>526.74289399371503</v>
      </c>
      <c r="AU42" s="135">
        <v>727.27916232282041</v>
      </c>
      <c r="AV42" s="135">
        <v>911.30117816056713</v>
      </c>
      <c r="AW42" s="135">
        <v>1137.0936137204967</v>
      </c>
      <c r="AX42" s="135">
        <v>1326.7305100097926</v>
      </c>
      <c r="AY42" s="135">
        <v>1315.095669815224</v>
      </c>
      <c r="AZ42" s="135">
        <v>1158.6590688085946</v>
      </c>
      <c r="BA42" s="135">
        <v>983.02751623229062</v>
      </c>
      <c r="BB42" s="135">
        <v>865.6060445406921</v>
      </c>
      <c r="BC42" s="135">
        <v>732.30471410880648</v>
      </c>
      <c r="BD42" s="135">
        <v>695.29899999999998</v>
      </c>
      <c r="BE42" s="135">
        <v>516.38935285708476</v>
      </c>
      <c r="BF42" s="135">
        <v>472.67557444940707</v>
      </c>
      <c r="BG42" s="135">
        <v>447.73114245890002</v>
      </c>
      <c r="BH42" s="135">
        <v>381.54500000000002</v>
      </c>
      <c r="BI42" s="135">
        <v>312.69948487280004</v>
      </c>
      <c r="BJ42" s="135">
        <v>283.48633096040004</v>
      </c>
      <c r="BK42" s="135">
        <v>247.75242540999994</v>
      </c>
      <c r="BL42" s="135">
        <v>214.94080607999948</v>
      </c>
      <c r="BM42" s="135">
        <v>178.47690458000002</v>
      </c>
      <c r="BN42" s="135">
        <v>157.3975611810487</v>
      </c>
      <c r="BO42" s="135">
        <v>126.20802807750385</v>
      </c>
      <c r="BP42" s="135">
        <v>83.64950086597598</v>
      </c>
      <c r="BQ42" s="135">
        <v>28.147541303938436</v>
      </c>
      <c r="BR42" s="135">
        <v>5.1593174300000015</v>
      </c>
      <c r="BS42" s="135">
        <v>1.059283870193505</v>
      </c>
      <c r="BT42" s="135">
        <v>0.17391819817584991</v>
      </c>
      <c r="BU42" s="135">
        <v>5.3396186378832346E-2</v>
      </c>
      <c r="BV42" s="135">
        <v>5.1407775172496641E-3</v>
      </c>
      <c r="BW42" s="135">
        <v>1.4190875343257813E-2</v>
      </c>
      <c r="BX42" s="135">
        <v>1.4865071106572829E-2</v>
      </c>
      <c r="BY42" s="135">
        <v>1.1301375580654732E-2</v>
      </c>
      <c r="BZ42" s="136">
        <v>7.5758197347940157E-3</v>
      </c>
    </row>
    <row r="43" spans="1:78" ht="25.5" customHeight="1" x14ac:dyDescent="0.2">
      <c r="A43" s="133"/>
      <c r="B43" s="52" t="s">
        <v>243</v>
      </c>
      <c r="C43" s="221"/>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v>715.29671786231086</v>
      </c>
      <c r="AI43" s="135">
        <v>752.03729900000008</v>
      </c>
      <c r="AJ43" s="135">
        <v>1044.5315915384615</v>
      </c>
      <c r="AK43" s="135">
        <v>1759.6079995000002</v>
      </c>
      <c r="AL43" s="135">
        <v>2920.6913872499999</v>
      </c>
      <c r="AM43" s="135">
        <v>3728.8582142499999</v>
      </c>
      <c r="AN43" s="135">
        <v>4266.2066212499994</v>
      </c>
      <c r="AO43" s="135">
        <v>4908.8906778571427</v>
      </c>
      <c r="AP43" s="135">
        <v>5267.6425555999995</v>
      </c>
      <c r="AQ43" s="135">
        <v>5101.8941500000001</v>
      </c>
      <c r="AR43" s="135">
        <v>4426.0124669999996</v>
      </c>
      <c r="AS43" s="135">
        <v>4230.9712953333328</v>
      </c>
      <c r="AT43" s="135">
        <v>5016.109444333335</v>
      </c>
      <c r="AU43" s="135">
        <v>6837.1401795117308</v>
      </c>
      <c r="AV43" s="135">
        <v>8511.8200803333348</v>
      </c>
      <c r="AW43" s="135">
        <v>9342.0904343333332</v>
      </c>
      <c r="AX43" s="135">
        <v>9675.5949999999993</v>
      </c>
      <c r="AY43" s="135">
        <v>10107.044</v>
      </c>
      <c r="AZ43" s="135">
        <v>8242.1565198265725</v>
      </c>
      <c r="BA43" s="135">
        <v>6089.4680000000008</v>
      </c>
      <c r="BB43" s="135">
        <v>6064.2970000000005</v>
      </c>
      <c r="BC43" s="135">
        <v>5972.3520000000008</v>
      </c>
      <c r="BD43" s="135">
        <v>6144.9049999999988</v>
      </c>
      <c r="BE43" s="135">
        <v>6359.7761194121722</v>
      </c>
      <c r="BF43" s="135">
        <v>6177.2107109526005</v>
      </c>
      <c r="BG43" s="135">
        <v>6635.40725241993</v>
      </c>
      <c r="BH43" s="135">
        <v>6750.9130000000005</v>
      </c>
      <c r="BI43" s="135">
        <v>6623.9960046050001</v>
      </c>
      <c r="BJ43" s="135">
        <v>6788.7708489100005</v>
      </c>
      <c r="BK43" s="135">
        <v>7290.4738887753147</v>
      </c>
      <c r="BL43" s="135">
        <v>7229.0433295422672</v>
      </c>
      <c r="BM43" s="135">
        <v>7496.7875480742032</v>
      </c>
      <c r="BN43" s="135">
        <v>7223.1762919586681</v>
      </c>
      <c r="BO43" s="135">
        <v>6546.1577279129015</v>
      </c>
      <c r="BP43" s="135">
        <v>5016.6436447824599</v>
      </c>
      <c r="BQ43" s="135">
        <v>3410.651326137533</v>
      </c>
      <c r="BR43" s="135">
        <v>2773.9850550374172</v>
      </c>
      <c r="BS43" s="135">
        <v>2458.8870452877059</v>
      </c>
      <c r="BT43" s="135">
        <v>2172.7054990377064</v>
      </c>
      <c r="BU43" s="135">
        <v>2101.0181123873485</v>
      </c>
      <c r="BV43" s="135">
        <v>1986.1389842846647</v>
      </c>
      <c r="BW43" s="135">
        <v>2059.0168510211197</v>
      </c>
      <c r="BX43" s="135">
        <v>2138.5933807146698</v>
      </c>
      <c r="BY43" s="135">
        <v>2231.0239002667208</v>
      </c>
      <c r="BZ43" s="136">
        <v>2349.6562655812968</v>
      </c>
    </row>
    <row r="44" spans="1:78" x14ac:dyDescent="0.2">
      <c r="A44" s="133"/>
      <c r="B44" s="62" t="s">
        <v>256</v>
      </c>
      <c r="C44" s="221" t="s">
        <v>136</v>
      </c>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v>0</v>
      </c>
      <c r="AI44" s="135">
        <v>2.0791458048585989</v>
      </c>
      <c r="AJ44" s="135">
        <v>3.7424624487454778</v>
      </c>
      <c r="AK44" s="135">
        <v>4.7820353511747768</v>
      </c>
      <c r="AL44" s="135">
        <v>8.1086686389485365</v>
      </c>
      <c r="AM44" s="135">
        <v>21.623116370529431</v>
      </c>
      <c r="AN44" s="135">
        <v>41.582916097171989</v>
      </c>
      <c r="AO44" s="135">
        <v>72.35427400907929</v>
      </c>
      <c r="AP44" s="135">
        <v>103.95729024293001</v>
      </c>
      <c r="AQ44" s="135">
        <v>139.51068350601201</v>
      </c>
      <c r="AR44" s="135">
        <v>182.54900166658501</v>
      </c>
      <c r="AS44" s="135">
        <v>229.74561143687527</v>
      </c>
      <c r="AT44" s="135">
        <v>251.9138825897187</v>
      </c>
      <c r="AU44" s="135">
        <v>322.46952062524298</v>
      </c>
      <c r="AV44" s="135">
        <v>389.73388162224228</v>
      </c>
      <c r="AW44" s="135">
        <v>462.72661970850959</v>
      </c>
      <c r="AX44" s="135">
        <v>478.80049192921024</v>
      </c>
      <c r="AY44" s="135">
        <v>480.76420050781519</v>
      </c>
      <c r="AZ44" s="135">
        <v>487.18098724935635</v>
      </c>
      <c r="BA44" s="135">
        <v>493.93324999863</v>
      </c>
      <c r="BB44" s="135">
        <v>496.25659195105163</v>
      </c>
      <c r="BC44" s="135">
        <v>496.5127764741809</v>
      </c>
      <c r="BD44" s="135">
        <v>485.25471579187501</v>
      </c>
      <c r="BE44" s="135">
        <v>489.04849039406668</v>
      </c>
      <c r="BF44" s="135">
        <v>147.12428187369665</v>
      </c>
      <c r="BG44" s="135">
        <v>64.975747559198723</v>
      </c>
      <c r="BH44" s="135">
        <v>0</v>
      </c>
      <c r="BI44" s="135">
        <v>0</v>
      </c>
      <c r="BJ44" s="135">
        <v>0</v>
      </c>
      <c r="BK44" s="135">
        <v>0</v>
      </c>
      <c r="BL44" s="135">
        <v>0</v>
      </c>
      <c r="BM44" s="135">
        <v>0</v>
      </c>
      <c r="BN44" s="135">
        <v>0</v>
      </c>
      <c r="BO44" s="135">
        <v>0</v>
      </c>
      <c r="BP44" s="135">
        <v>0</v>
      </c>
      <c r="BQ44" s="135">
        <v>0</v>
      </c>
      <c r="BR44" s="135">
        <v>0</v>
      </c>
      <c r="BS44" s="135">
        <v>0</v>
      </c>
      <c r="BT44" s="135">
        <v>0</v>
      </c>
      <c r="BU44" s="135">
        <v>0</v>
      </c>
      <c r="BV44" s="135">
        <v>0</v>
      </c>
      <c r="BW44" s="135">
        <v>0</v>
      </c>
      <c r="BX44" s="135">
        <v>0</v>
      </c>
      <c r="BY44" s="135">
        <v>0</v>
      </c>
      <c r="BZ44" s="136">
        <v>0</v>
      </c>
    </row>
    <row r="45" spans="1:78" x14ac:dyDescent="0.2">
      <c r="A45" s="133"/>
      <c r="B45" s="62" t="s">
        <v>257</v>
      </c>
      <c r="C45" s="221" t="s">
        <v>136</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f>AH43-AH44</f>
        <v>715.29671786231086</v>
      </c>
      <c r="AI45" s="135">
        <f t="shared" ref="AI45:BU45" si="6">AI43-AI44</f>
        <v>749.95815319514145</v>
      </c>
      <c r="AJ45" s="135">
        <f t="shared" si="6"/>
        <v>1040.789129089716</v>
      </c>
      <c r="AK45" s="135">
        <f t="shared" si="6"/>
        <v>1754.8259641488255</v>
      </c>
      <c r="AL45" s="135">
        <f t="shared" si="6"/>
        <v>2912.5827186110514</v>
      </c>
      <c r="AM45" s="135">
        <f t="shared" si="6"/>
        <v>3707.2350978794707</v>
      </c>
      <c r="AN45" s="135">
        <f t="shared" si="6"/>
        <v>4224.6237051528278</v>
      </c>
      <c r="AO45" s="135">
        <f t="shared" si="6"/>
        <v>4836.5364038480639</v>
      </c>
      <c r="AP45" s="135">
        <f t="shared" si="6"/>
        <v>5163.6852653570695</v>
      </c>
      <c r="AQ45" s="135">
        <f t="shared" si="6"/>
        <v>4962.3834664939877</v>
      </c>
      <c r="AR45" s="135">
        <f t="shared" si="6"/>
        <v>4243.4634653334142</v>
      </c>
      <c r="AS45" s="135">
        <f t="shared" si="6"/>
        <v>4001.2256838964577</v>
      </c>
      <c r="AT45" s="135">
        <f t="shared" si="6"/>
        <v>4764.1955617436161</v>
      </c>
      <c r="AU45" s="135">
        <f t="shared" si="6"/>
        <v>6514.6706588864881</v>
      </c>
      <c r="AV45" s="135">
        <f t="shared" si="6"/>
        <v>8122.0861987110929</v>
      </c>
      <c r="AW45" s="135">
        <f t="shared" si="6"/>
        <v>8879.3638146248231</v>
      </c>
      <c r="AX45" s="135">
        <f t="shared" si="6"/>
        <v>9196.7945080707887</v>
      </c>
      <c r="AY45" s="135">
        <f t="shared" si="6"/>
        <v>9626.2797994921839</v>
      </c>
      <c r="AZ45" s="135">
        <f t="shared" si="6"/>
        <v>7754.9755325772167</v>
      </c>
      <c r="BA45" s="135">
        <f t="shared" si="6"/>
        <v>5595.5347500013704</v>
      </c>
      <c r="BB45" s="135">
        <f t="shared" si="6"/>
        <v>5568.0404080489488</v>
      </c>
      <c r="BC45" s="135">
        <f t="shared" si="6"/>
        <v>5475.8392235258198</v>
      </c>
      <c r="BD45" s="135">
        <f t="shared" si="6"/>
        <v>5659.6502842081236</v>
      </c>
      <c r="BE45" s="135">
        <f t="shared" si="6"/>
        <v>5870.7276290181053</v>
      </c>
      <c r="BF45" s="135">
        <f t="shared" si="6"/>
        <v>6030.0864290789041</v>
      </c>
      <c r="BG45" s="135">
        <f t="shared" si="6"/>
        <v>6570.4315048607314</v>
      </c>
      <c r="BH45" s="135">
        <f t="shared" si="6"/>
        <v>6750.9130000000005</v>
      </c>
      <c r="BI45" s="135">
        <f t="shared" si="6"/>
        <v>6623.9960046050001</v>
      </c>
      <c r="BJ45" s="135">
        <f t="shared" si="6"/>
        <v>6788.7708489100005</v>
      </c>
      <c r="BK45" s="135">
        <f t="shared" si="6"/>
        <v>7290.4738887753147</v>
      </c>
      <c r="BL45" s="135">
        <f t="shared" si="6"/>
        <v>7229.0433295422672</v>
      </c>
      <c r="BM45" s="135">
        <f t="shared" si="6"/>
        <v>7496.7875480742032</v>
      </c>
      <c r="BN45" s="135">
        <f t="shared" si="6"/>
        <v>7223.1762919586681</v>
      </c>
      <c r="BO45" s="135">
        <f t="shared" si="6"/>
        <v>6546.1577279129015</v>
      </c>
      <c r="BP45" s="135">
        <f t="shared" si="6"/>
        <v>5016.6436447824599</v>
      </c>
      <c r="BQ45" s="135">
        <f t="shared" si="6"/>
        <v>3410.651326137533</v>
      </c>
      <c r="BR45" s="135">
        <f t="shared" si="6"/>
        <v>2773.9850550374172</v>
      </c>
      <c r="BS45" s="135">
        <f t="shared" si="6"/>
        <v>2458.8870452877059</v>
      </c>
      <c r="BT45" s="135">
        <f t="shared" si="6"/>
        <v>2172.7054990377064</v>
      </c>
      <c r="BU45" s="135">
        <f t="shared" si="6"/>
        <v>2101.0181123873485</v>
      </c>
      <c r="BV45" s="135">
        <f>BV43-BV44</f>
        <v>1986.1389842846647</v>
      </c>
      <c r="BW45" s="135">
        <f>BW43-BW44</f>
        <v>2059.0168510211197</v>
      </c>
      <c r="BX45" s="135">
        <f>BX43-BX44</f>
        <v>2138.5933807146698</v>
      </c>
      <c r="BY45" s="135">
        <f>BY43-BY44</f>
        <v>2231.0239002667208</v>
      </c>
      <c r="BZ45" s="136">
        <f>BZ43-BZ44</f>
        <v>2349.6562655812968</v>
      </c>
    </row>
    <row r="46" spans="1:78" x14ac:dyDescent="0.2">
      <c r="A46" s="133"/>
      <c r="B46" s="52" t="s">
        <v>152</v>
      </c>
      <c r="C46" s="221" t="s">
        <v>136</v>
      </c>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v>0</v>
      </c>
      <c r="AI46" s="135">
        <v>0</v>
      </c>
      <c r="AJ46" s="135">
        <v>0</v>
      </c>
      <c r="AK46" s="135">
        <v>0</v>
      </c>
      <c r="AL46" s="135">
        <v>0</v>
      </c>
      <c r="AM46" s="135">
        <v>0</v>
      </c>
      <c r="AN46" s="135">
        <v>0</v>
      </c>
      <c r="AO46" s="135">
        <v>0</v>
      </c>
      <c r="AP46" s="135">
        <v>0</v>
      </c>
      <c r="AQ46" s="135">
        <v>0</v>
      </c>
      <c r="AR46" s="135">
        <v>1.2749999999999999</v>
      </c>
      <c r="AS46" s="135">
        <v>10.731</v>
      </c>
      <c r="AT46" s="135">
        <v>24.417000000000002</v>
      </c>
      <c r="AU46" s="135">
        <v>45.9</v>
      </c>
      <c r="AV46" s="135">
        <v>86.460999999999999</v>
      </c>
      <c r="AW46" s="135">
        <v>112.84399999999999</v>
      </c>
      <c r="AX46" s="135">
        <v>101.313</v>
      </c>
      <c r="AY46" s="135">
        <v>104.523</v>
      </c>
      <c r="AZ46" s="135">
        <v>109.417</v>
      </c>
      <c r="BA46" s="135">
        <v>107.491</v>
      </c>
      <c r="BB46" s="135">
        <v>112.054</v>
      </c>
      <c r="BC46" s="135">
        <v>125.285</v>
      </c>
      <c r="BD46" s="135">
        <v>132.35599999999999</v>
      </c>
      <c r="BE46" s="135">
        <v>148.73699999999999</v>
      </c>
      <c r="BF46" s="135">
        <v>168.34100000000001</v>
      </c>
      <c r="BG46" s="135">
        <v>189.08099999999999</v>
      </c>
      <c r="BH46" s="135">
        <v>209.41499999999999</v>
      </c>
      <c r="BI46" s="135">
        <v>231.1134238570055</v>
      </c>
      <c r="BJ46" s="135">
        <v>259.31581324546704</v>
      </c>
      <c r="BK46" s="135">
        <v>296.238</v>
      </c>
      <c r="BL46" s="135">
        <v>324.96100000000001</v>
      </c>
      <c r="BM46" s="135">
        <v>341.1</v>
      </c>
      <c r="BN46" s="135">
        <v>349.83600000000001</v>
      </c>
      <c r="BO46" s="135">
        <v>325.97800000000001</v>
      </c>
      <c r="BP46" s="135">
        <v>304.01600000000002</v>
      </c>
      <c r="BQ46" s="135">
        <v>285.58</v>
      </c>
      <c r="BR46" s="135">
        <v>271.61900000000003</v>
      </c>
      <c r="BS46" s="135">
        <v>0</v>
      </c>
      <c r="BT46" s="135">
        <v>0</v>
      </c>
      <c r="BU46" s="135">
        <v>0</v>
      </c>
      <c r="BV46" s="135">
        <v>0</v>
      </c>
      <c r="BW46" s="135">
        <v>0</v>
      </c>
      <c r="BX46" s="135">
        <v>0</v>
      </c>
      <c r="BY46" s="135">
        <v>0</v>
      </c>
      <c r="BZ46" s="136">
        <v>0</v>
      </c>
    </row>
    <row r="47" spans="1:78" x14ac:dyDescent="0.2">
      <c r="A47" s="133"/>
      <c r="B47" s="52" t="s">
        <v>26</v>
      </c>
      <c r="C47" s="221" t="s">
        <v>126</v>
      </c>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v>161.73750043946862</v>
      </c>
      <c r="AI47" s="135">
        <v>181.19930304374824</v>
      </c>
      <c r="AJ47" s="135">
        <v>207.23872922573543</v>
      </c>
      <c r="AK47" s="135">
        <v>229.22300541816915</v>
      </c>
      <c r="AL47" s="135">
        <v>237.82502414359607</v>
      </c>
      <c r="AM47" s="135">
        <v>263.29748759525484</v>
      </c>
      <c r="AN47" s="135">
        <v>280.03659140788017</v>
      </c>
      <c r="AO47" s="135">
        <v>303.19546442134015</v>
      </c>
      <c r="AP47" s="135">
        <v>298.81489967459271</v>
      </c>
      <c r="AQ47" s="135">
        <v>306.83950617311092</v>
      </c>
      <c r="AR47" s="135">
        <v>302.19593117391207</v>
      </c>
      <c r="AS47" s="135">
        <v>317.85822245272215</v>
      </c>
      <c r="AT47" s="135">
        <v>348.66984352187495</v>
      </c>
      <c r="AU47" s="135">
        <v>396.66213285957724</v>
      </c>
      <c r="AV47" s="135">
        <v>399.51533573963235</v>
      </c>
      <c r="AW47" s="135">
        <v>402.25121585872171</v>
      </c>
      <c r="AX47" s="135">
        <v>421.20154669082063</v>
      </c>
      <c r="AY47" s="135">
        <v>436.36725298340411</v>
      </c>
      <c r="AZ47" s="135">
        <v>458.99338593739583</v>
      </c>
      <c r="BA47" s="135">
        <v>461.28420947497807</v>
      </c>
      <c r="BB47" s="135">
        <v>472.51720492423391</v>
      </c>
      <c r="BC47" s="135">
        <v>465.44604660798586</v>
      </c>
      <c r="BD47" s="135">
        <v>456.483</v>
      </c>
      <c r="BE47" s="135">
        <v>465.81517196123633</v>
      </c>
      <c r="BF47" s="135">
        <v>459.86098397608805</v>
      </c>
      <c r="BG47" s="135">
        <v>474.08928444871651</v>
      </c>
      <c r="BH47" s="135">
        <v>464.36799999999999</v>
      </c>
      <c r="BI47" s="135">
        <v>457.05108711905029</v>
      </c>
      <c r="BJ47" s="135">
        <v>449.82467542373149</v>
      </c>
      <c r="BK47" s="135">
        <v>423.07557421483176</v>
      </c>
      <c r="BL47" s="135">
        <v>351.82365625768108</v>
      </c>
      <c r="BM47" s="135">
        <v>356.74274253656409</v>
      </c>
      <c r="BN47" s="135">
        <v>403.58508928024094</v>
      </c>
      <c r="BO47" s="135">
        <v>392.86659263963156</v>
      </c>
      <c r="BP47" s="135">
        <v>389.19540725625791</v>
      </c>
      <c r="BQ47" s="135">
        <v>374.71814512820708</v>
      </c>
      <c r="BR47" s="135">
        <v>367.9651481339838</v>
      </c>
      <c r="BS47" s="135">
        <v>347.07258936499557</v>
      </c>
      <c r="BT47" s="135">
        <v>335.19613156552083</v>
      </c>
      <c r="BU47" s="135">
        <v>329.94227142639835</v>
      </c>
      <c r="BV47" s="135">
        <v>334.52801698365778</v>
      </c>
      <c r="BW47" s="135">
        <v>336.61899608854293</v>
      </c>
      <c r="BX47" s="135">
        <v>335.59900981362779</v>
      </c>
      <c r="BY47" s="135">
        <v>336.14464182516525</v>
      </c>
      <c r="BZ47" s="136">
        <v>336.72815714546522</v>
      </c>
    </row>
    <row r="48" spans="1:78" ht="25.5" customHeight="1" x14ac:dyDescent="0.2">
      <c r="A48" s="133"/>
      <c r="B48" s="140" t="s">
        <v>258</v>
      </c>
      <c r="C48" s="221" t="s">
        <v>136</v>
      </c>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v>0</v>
      </c>
      <c r="AI48" s="135">
        <v>0</v>
      </c>
      <c r="AJ48" s="135">
        <v>0</v>
      </c>
      <c r="AK48" s="135">
        <v>0</v>
      </c>
      <c r="AL48" s="135">
        <v>0</v>
      </c>
      <c r="AM48" s="135">
        <v>0</v>
      </c>
      <c r="AN48" s="135">
        <v>0</v>
      </c>
      <c r="AO48" s="135">
        <v>0</v>
      </c>
      <c r="AP48" s="135">
        <v>0</v>
      </c>
      <c r="AQ48" s="135">
        <v>0</v>
      </c>
      <c r="AR48" s="135">
        <v>0</v>
      </c>
      <c r="AS48" s="135">
        <v>0</v>
      </c>
      <c r="AT48" s="135">
        <v>0</v>
      </c>
      <c r="AU48" s="135">
        <v>0</v>
      </c>
      <c r="AV48" s="135">
        <v>0</v>
      </c>
      <c r="AW48" s="135">
        <v>0</v>
      </c>
      <c r="AX48" s="135">
        <v>0</v>
      </c>
      <c r="AY48" s="135">
        <v>0</v>
      </c>
      <c r="AZ48" s="135">
        <v>0</v>
      </c>
      <c r="BA48" s="135">
        <v>0</v>
      </c>
      <c r="BB48" s="135">
        <v>0</v>
      </c>
      <c r="BC48" s="135">
        <v>0</v>
      </c>
      <c r="BD48" s="135">
        <v>0</v>
      </c>
      <c r="BE48" s="135">
        <v>0</v>
      </c>
      <c r="BF48" s="135">
        <v>0</v>
      </c>
      <c r="BG48" s="135">
        <v>0</v>
      </c>
      <c r="BH48" s="135">
        <v>0</v>
      </c>
      <c r="BI48" s="135">
        <v>0</v>
      </c>
      <c r="BJ48" s="135">
        <v>0</v>
      </c>
      <c r="BK48" s="135">
        <v>0</v>
      </c>
      <c r="BL48" s="135">
        <v>90.849720650000009</v>
      </c>
      <c r="BM48" s="135">
        <v>106.96880001999999</v>
      </c>
      <c r="BN48" s="135">
        <v>109.92031101000002</v>
      </c>
      <c r="BO48" s="135">
        <v>115.96021940000001</v>
      </c>
      <c r="BP48" s="135">
        <v>110.02752643000001</v>
      </c>
      <c r="BQ48" s="135">
        <v>101.38309716000001</v>
      </c>
      <c r="BR48" s="135">
        <v>15.698963300000001</v>
      </c>
      <c r="BS48" s="135">
        <v>0</v>
      </c>
      <c r="BT48" s="135">
        <v>0</v>
      </c>
      <c r="BU48" s="135">
        <v>0</v>
      </c>
      <c r="BV48" s="135">
        <v>0</v>
      </c>
      <c r="BW48" s="135">
        <v>0</v>
      </c>
      <c r="BX48" s="135">
        <v>0</v>
      </c>
      <c r="BY48" s="135">
        <v>0</v>
      </c>
      <c r="BZ48" s="136">
        <v>0</v>
      </c>
    </row>
    <row r="49" spans="1:78" x14ac:dyDescent="0.2">
      <c r="A49" s="133"/>
      <c r="B49" s="140" t="s">
        <v>156</v>
      </c>
      <c r="C49" s="221" t="s">
        <v>126</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v>0</v>
      </c>
      <c r="AI49" s="135">
        <v>0</v>
      </c>
      <c r="AJ49" s="135">
        <v>0</v>
      </c>
      <c r="AK49" s="135">
        <v>0</v>
      </c>
      <c r="AL49" s="135">
        <v>0</v>
      </c>
      <c r="AM49" s="135">
        <v>0</v>
      </c>
      <c r="AN49" s="135">
        <v>0</v>
      </c>
      <c r="AO49" s="135">
        <v>0</v>
      </c>
      <c r="AP49" s="135">
        <v>0</v>
      </c>
      <c r="AQ49" s="135">
        <v>0</v>
      </c>
      <c r="AR49" s="135">
        <v>0</v>
      </c>
      <c r="AS49" s="135">
        <v>0</v>
      </c>
      <c r="AT49" s="135">
        <v>0</v>
      </c>
      <c r="AU49" s="135">
        <v>0</v>
      </c>
      <c r="AV49" s="135">
        <v>0</v>
      </c>
      <c r="AW49" s="135">
        <v>0</v>
      </c>
      <c r="AX49" s="135">
        <v>0</v>
      </c>
      <c r="AY49" s="135">
        <v>0</v>
      </c>
      <c r="AZ49" s="135">
        <v>0</v>
      </c>
      <c r="BA49" s="135">
        <v>0</v>
      </c>
      <c r="BB49" s="135">
        <v>0</v>
      </c>
      <c r="BC49" s="135">
        <v>0</v>
      </c>
      <c r="BD49" s="135">
        <v>0</v>
      </c>
      <c r="BE49" s="135">
        <v>5.2569999999999997</v>
      </c>
      <c r="BF49" s="135">
        <v>5.6630000000000003</v>
      </c>
      <c r="BG49" s="135">
        <v>4.9935427399999996</v>
      </c>
      <c r="BH49" s="135">
        <v>18.285</v>
      </c>
      <c r="BI49" s="135">
        <v>38.134147140000003</v>
      </c>
      <c r="BJ49" s="135">
        <v>40.277408909999998</v>
      </c>
      <c r="BK49" s="135">
        <v>46.931080800000004</v>
      </c>
      <c r="BL49" s="135">
        <v>38.630065660000305</v>
      </c>
      <c r="BM49" s="135">
        <v>48.46444386000001</v>
      </c>
      <c r="BN49" s="135">
        <v>60.721072239999998</v>
      </c>
      <c r="BO49" s="135">
        <v>52.361478550000008</v>
      </c>
      <c r="BP49" s="135">
        <v>56.829980329999998</v>
      </c>
      <c r="BQ49" s="135">
        <v>0.62293946000000011</v>
      </c>
      <c r="BR49" s="135">
        <v>0.20971916999999998</v>
      </c>
      <c r="BS49" s="135">
        <v>0.15176113999999999</v>
      </c>
      <c r="BT49" s="135">
        <v>0</v>
      </c>
      <c r="BU49" s="135">
        <v>0</v>
      </c>
      <c r="BV49" s="135">
        <v>0</v>
      </c>
      <c r="BW49" s="135">
        <v>0</v>
      </c>
      <c r="BX49" s="135">
        <v>0</v>
      </c>
      <c r="BY49" s="135">
        <v>0</v>
      </c>
      <c r="BZ49" s="136">
        <v>0</v>
      </c>
    </row>
    <row r="50" spans="1:78" x14ac:dyDescent="0.2">
      <c r="A50" s="133"/>
      <c r="B50" s="140" t="s">
        <v>157</v>
      </c>
      <c r="C50" s="221"/>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f>AH51+AH52</f>
        <v>0</v>
      </c>
      <c r="AI50" s="135">
        <f t="shared" ref="AI50:BZ50" si="7">AI51+AI52</f>
        <v>0</v>
      </c>
      <c r="AJ50" s="135">
        <f t="shared" si="7"/>
        <v>0</v>
      </c>
      <c r="AK50" s="135">
        <f t="shared" si="7"/>
        <v>0</v>
      </c>
      <c r="AL50" s="135">
        <f t="shared" si="7"/>
        <v>0</v>
      </c>
      <c r="AM50" s="135">
        <f t="shared" si="7"/>
        <v>0</v>
      </c>
      <c r="AN50" s="135">
        <f t="shared" si="7"/>
        <v>0</v>
      </c>
      <c r="AO50" s="135">
        <f t="shared" si="7"/>
        <v>0</v>
      </c>
      <c r="AP50" s="135">
        <f t="shared" si="7"/>
        <v>0</v>
      </c>
      <c r="AQ50" s="135">
        <f t="shared" si="7"/>
        <v>0</v>
      </c>
      <c r="AR50" s="135">
        <f t="shared" si="7"/>
        <v>0</v>
      </c>
      <c r="AS50" s="135">
        <f t="shared" si="7"/>
        <v>0</v>
      </c>
      <c r="AT50" s="135">
        <f t="shared" si="7"/>
        <v>0</v>
      </c>
      <c r="AU50" s="135">
        <f t="shared" si="7"/>
        <v>0</v>
      </c>
      <c r="AV50" s="135">
        <f t="shared" si="7"/>
        <v>0</v>
      </c>
      <c r="AW50" s="135">
        <f t="shared" si="7"/>
        <v>0</v>
      </c>
      <c r="AX50" s="135">
        <f t="shared" si="7"/>
        <v>0</v>
      </c>
      <c r="AY50" s="135">
        <f t="shared" si="7"/>
        <v>0</v>
      </c>
      <c r="AZ50" s="135">
        <f t="shared" si="7"/>
        <v>1951.6384801734266</v>
      </c>
      <c r="BA50" s="135">
        <f t="shared" si="7"/>
        <v>3563.4660000000003</v>
      </c>
      <c r="BB50" s="135">
        <f t="shared" si="7"/>
        <v>3252.6930000000002</v>
      </c>
      <c r="BC50" s="135">
        <f t="shared" si="7"/>
        <v>2970.0860000000002</v>
      </c>
      <c r="BD50" s="135">
        <f t="shared" si="7"/>
        <v>2577.2200000000003</v>
      </c>
      <c r="BE50" s="135">
        <f t="shared" si="7"/>
        <v>2321.5709014073173</v>
      </c>
      <c r="BF50" s="135">
        <f t="shared" si="7"/>
        <v>2334.3028686900002</v>
      </c>
      <c r="BG50" s="135">
        <f t="shared" si="7"/>
        <v>2303.3011110305724</v>
      </c>
      <c r="BH50" s="135">
        <f t="shared" si="7"/>
        <v>2061.6019999999999</v>
      </c>
      <c r="BI50" s="135">
        <f t="shared" si="7"/>
        <v>2287.0807465299326</v>
      </c>
      <c r="BJ50" s="135">
        <f t="shared" si="7"/>
        <v>2427.5737562281042</v>
      </c>
      <c r="BK50" s="135">
        <f t="shared" si="7"/>
        <v>2241.4881393452138</v>
      </c>
      <c r="BL50" s="135">
        <f t="shared" si="7"/>
        <v>2856.8277160099997</v>
      </c>
      <c r="BM50" s="135">
        <f t="shared" si="7"/>
        <v>4684.0175697100003</v>
      </c>
      <c r="BN50" s="135">
        <f t="shared" si="7"/>
        <v>4473.4852258236315</v>
      </c>
      <c r="BO50" s="135">
        <f t="shared" si="7"/>
        <v>4933.9849943699983</v>
      </c>
      <c r="BP50" s="135">
        <f t="shared" si="7"/>
        <v>5169.8070100499999</v>
      </c>
      <c r="BQ50" s="135">
        <f t="shared" si="7"/>
        <v>4338.0295486261903</v>
      </c>
      <c r="BR50" s="135">
        <f t="shared" si="7"/>
        <v>3065.0410876799992</v>
      </c>
      <c r="BS50" s="135">
        <f t="shared" si="7"/>
        <v>2313.51601579</v>
      </c>
      <c r="BT50" s="135">
        <f t="shared" si="7"/>
        <v>1875.4784224599998</v>
      </c>
      <c r="BU50" s="135">
        <f t="shared" si="7"/>
        <v>1602.0913346625384</v>
      </c>
      <c r="BV50" s="135">
        <f t="shared" si="7"/>
        <v>2488.9579408373761</v>
      </c>
      <c r="BW50" s="135">
        <f t="shared" si="7"/>
        <v>2601.1588617500856</v>
      </c>
      <c r="BX50" s="135">
        <f t="shared" si="7"/>
        <v>2671.9544808599508</v>
      </c>
      <c r="BY50" s="135">
        <f t="shared" si="7"/>
        <v>2737.700264812936</v>
      </c>
      <c r="BZ50" s="136">
        <f t="shared" si="7"/>
        <v>2782.8491679838235</v>
      </c>
    </row>
    <row r="51" spans="1:78" x14ac:dyDescent="0.2">
      <c r="A51" s="133"/>
      <c r="B51" s="62" t="s">
        <v>133</v>
      </c>
      <c r="C51" s="221" t="s">
        <v>129</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v>0</v>
      </c>
      <c r="AI51" s="135">
        <v>0</v>
      </c>
      <c r="AJ51" s="135">
        <v>0</v>
      </c>
      <c r="AK51" s="135">
        <v>0</v>
      </c>
      <c r="AL51" s="135">
        <v>0</v>
      </c>
      <c r="AM51" s="135">
        <v>0</v>
      </c>
      <c r="AN51" s="135">
        <v>0</v>
      </c>
      <c r="AO51" s="135">
        <v>0</v>
      </c>
      <c r="AP51" s="135">
        <v>0</v>
      </c>
      <c r="AQ51" s="135">
        <v>0</v>
      </c>
      <c r="AR51" s="135">
        <v>0</v>
      </c>
      <c r="AS51" s="135">
        <v>0</v>
      </c>
      <c r="AT51" s="135">
        <v>0</v>
      </c>
      <c r="AU51" s="135">
        <v>0</v>
      </c>
      <c r="AV51" s="135">
        <v>0</v>
      </c>
      <c r="AW51" s="135">
        <v>0</v>
      </c>
      <c r="AX51" s="135">
        <v>0</v>
      </c>
      <c r="AY51" s="135">
        <v>0</v>
      </c>
      <c r="AZ51" s="135">
        <v>332.70800000000008</v>
      </c>
      <c r="BA51" s="135">
        <v>475.00800000000004</v>
      </c>
      <c r="BB51" s="135">
        <v>474.24400000000003</v>
      </c>
      <c r="BC51" s="135">
        <v>459.01900000000001</v>
      </c>
      <c r="BD51" s="135">
        <v>446.95400000000001</v>
      </c>
      <c r="BE51" s="135">
        <v>469.76190140731705</v>
      </c>
      <c r="BF51" s="135">
        <v>518.64773074999994</v>
      </c>
      <c r="BG51" s="135">
        <v>507.20891397539998</v>
      </c>
      <c r="BH51" s="135">
        <v>445.23599999999999</v>
      </c>
      <c r="BI51" s="135">
        <v>486.24370455000002</v>
      </c>
      <c r="BJ51" s="135">
        <v>477.92547793</v>
      </c>
      <c r="BK51" s="135">
        <v>424.03039473491737</v>
      </c>
      <c r="BL51" s="135">
        <v>727.70019646000003</v>
      </c>
      <c r="BM51" s="135">
        <v>1088.6921164999999</v>
      </c>
      <c r="BN51" s="135">
        <v>801.16036899012533</v>
      </c>
      <c r="BO51" s="135">
        <v>749.87685299999998</v>
      </c>
      <c r="BP51" s="135">
        <v>662.33543288999988</v>
      </c>
      <c r="BQ51" s="135">
        <v>526.70929591000004</v>
      </c>
      <c r="BR51" s="135">
        <v>369.21073870999999</v>
      </c>
      <c r="BS51" s="135">
        <v>309.89859552000007</v>
      </c>
      <c r="BT51" s="135">
        <v>264.26859475999998</v>
      </c>
      <c r="BU51" s="135">
        <v>238.05027558822925</v>
      </c>
      <c r="BV51" s="135">
        <v>300.61338027470055</v>
      </c>
      <c r="BW51" s="135">
        <v>313.29461753799455</v>
      </c>
      <c r="BX51" s="135">
        <v>324.36069773409241</v>
      </c>
      <c r="BY51" s="135">
        <v>324.12376849937266</v>
      </c>
      <c r="BZ51" s="136">
        <v>327.27268632515091</v>
      </c>
    </row>
    <row r="52" spans="1:78" x14ac:dyDescent="0.2">
      <c r="A52" s="133"/>
      <c r="B52" s="62" t="s">
        <v>254</v>
      </c>
      <c r="C52" s="221" t="s">
        <v>136</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v>0</v>
      </c>
      <c r="AI52" s="135">
        <v>0</v>
      </c>
      <c r="AJ52" s="135">
        <v>0</v>
      </c>
      <c r="AK52" s="135">
        <v>0</v>
      </c>
      <c r="AL52" s="135">
        <v>0</v>
      </c>
      <c r="AM52" s="135">
        <v>0</v>
      </c>
      <c r="AN52" s="135">
        <v>0</v>
      </c>
      <c r="AO52" s="135">
        <v>0</v>
      </c>
      <c r="AP52" s="135">
        <v>0</v>
      </c>
      <c r="AQ52" s="135">
        <v>0</v>
      </c>
      <c r="AR52" s="135">
        <v>0</v>
      </c>
      <c r="AS52" s="135">
        <v>0</v>
      </c>
      <c r="AT52" s="135">
        <v>0</v>
      </c>
      <c r="AU52" s="135">
        <v>0</v>
      </c>
      <c r="AV52" s="135">
        <v>0</v>
      </c>
      <c r="AW52" s="135">
        <v>0</v>
      </c>
      <c r="AX52" s="135">
        <v>0</v>
      </c>
      <c r="AY52" s="135">
        <v>0</v>
      </c>
      <c r="AZ52" s="135">
        <v>1618.9304801734265</v>
      </c>
      <c r="BA52" s="135">
        <v>3088.4580000000001</v>
      </c>
      <c r="BB52" s="135">
        <v>2778.4490000000001</v>
      </c>
      <c r="BC52" s="135">
        <v>2511.067</v>
      </c>
      <c r="BD52" s="135">
        <v>2130.2660000000001</v>
      </c>
      <c r="BE52" s="135">
        <v>1851.8090000000002</v>
      </c>
      <c r="BF52" s="135">
        <v>1815.6551379400003</v>
      </c>
      <c r="BG52" s="135">
        <v>1796.0921970551724</v>
      </c>
      <c r="BH52" s="135">
        <v>1616.366</v>
      </c>
      <c r="BI52" s="135">
        <v>1800.8370419799328</v>
      </c>
      <c r="BJ52" s="135">
        <v>1949.6482782981043</v>
      </c>
      <c r="BK52" s="135">
        <v>1817.4577446102965</v>
      </c>
      <c r="BL52" s="135">
        <v>2129.1275195499998</v>
      </c>
      <c r="BM52" s="135">
        <v>3595.32545321</v>
      </c>
      <c r="BN52" s="135">
        <v>3672.3248568335066</v>
      </c>
      <c r="BO52" s="135">
        <v>4184.1081413699985</v>
      </c>
      <c r="BP52" s="135">
        <v>4507.4715771600004</v>
      </c>
      <c r="BQ52" s="135">
        <v>3811.3202527161902</v>
      </c>
      <c r="BR52" s="135">
        <v>2695.8303489699992</v>
      </c>
      <c r="BS52" s="135">
        <v>2003.6174202700001</v>
      </c>
      <c r="BT52" s="135">
        <v>1611.2098276999998</v>
      </c>
      <c r="BU52" s="135">
        <v>1364.0410590743093</v>
      </c>
      <c r="BV52" s="135">
        <v>2188.3445605626757</v>
      </c>
      <c r="BW52" s="135">
        <v>2287.8642442120909</v>
      </c>
      <c r="BX52" s="135">
        <v>2347.5937831258584</v>
      </c>
      <c r="BY52" s="135">
        <v>2413.5764963135634</v>
      </c>
      <c r="BZ52" s="136">
        <v>2455.5764816586725</v>
      </c>
    </row>
    <row r="53" spans="1:78" ht="26.25" customHeight="1" x14ac:dyDescent="0.2">
      <c r="A53" s="133"/>
      <c r="B53" s="52" t="s">
        <v>158</v>
      </c>
      <c r="C53" s="221" t="s">
        <v>129</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v>105</v>
      </c>
      <c r="AI53" s="135">
        <v>125</v>
      </c>
      <c r="AJ53" s="135">
        <v>149</v>
      </c>
      <c r="AK53" s="135">
        <v>158</v>
      </c>
      <c r="AL53" s="135">
        <v>152</v>
      </c>
      <c r="AM53" s="135">
        <v>141</v>
      </c>
      <c r="AN53" s="135">
        <v>161</v>
      </c>
      <c r="AO53" s="135">
        <v>164</v>
      </c>
      <c r="AP53" s="135">
        <v>168.30699999999999</v>
      </c>
      <c r="AQ53" s="135">
        <v>50.746000000000002</v>
      </c>
      <c r="AR53" s="135">
        <v>26.87</v>
      </c>
      <c r="AS53" s="135">
        <v>30.309000000000001</v>
      </c>
      <c r="AT53" s="135">
        <v>33.664999999999999</v>
      </c>
      <c r="AU53" s="135">
        <v>30.951000000000001</v>
      </c>
      <c r="AV53" s="135">
        <v>31.5</v>
      </c>
      <c r="AW53" s="135">
        <v>33</v>
      </c>
      <c r="AX53" s="135">
        <v>27</v>
      </c>
      <c r="AY53" s="135">
        <v>28.556999999999999</v>
      </c>
      <c r="AZ53" s="135">
        <v>32.725000000000001</v>
      </c>
      <c r="BA53" s="135">
        <v>35.762999999999998</v>
      </c>
      <c r="BB53" s="135">
        <v>38.264000000000003</v>
      </c>
      <c r="BC53" s="135">
        <v>38.268000000000001</v>
      </c>
      <c r="BD53" s="135">
        <v>44.713000000000001</v>
      </c>
      <c r="BE53" s="135">
        <v>55.794706500000004</v>
      </c>
      <c r="BF53" s="135">
        <v>68.735896129999986</v>
      </c>
      <c r="BG53" s="135">
        <v>127.61983736719999</v>
      </c>
      <c r="BH53" s="135">
        <v>149.76499999999999</v>
      </c>
      <c r="BI53" s="135">
        <v>163.62538309999999</v>
      </c>
      <c r="BJ53" s="135">
        <v>175.38975154999997</v>
      </c>
      <c r="BK53" s="135">
        <v>246.68661228606564</v>
      </c>
      <c r="BL53" s="135">
        <v>320.89652102000002</v>
      </c>
      <c r="BM53" s="135">
        <v>344.51753750999995</v>
      </c>
      <c r="BN53" s="135">
        <v>343.25488572749998</v>
      </c>
      <c r="BO53" s="135">
        <v>365.53661895000005</v>
      </c>
      <c r="BP53" s="135">
        <v>395.77258469999998</v>
      </c>
      <c r="BQ53" s="135">
        <v>399.99203899000008</v>
      </c>
      <c r="BR53" s="135">
        <v>416.55604172</v>
      </c>
      <c r="BS53" s="135">
        <v>440.94097081999985</v>
      </c>
      <c r="BT53" s="135">
        <v>436.45777384000002</v>
      </c>
      <c r="BU53" s="135">
        <v>434.15832976398337</v>
      </c>
      <c r="BV53" s="135">
        <v>454.01459169375522</v>
      </c>
      <c r="BW53" s="135">
        <v>468.07306188169088</v>
      </c>
      <c r="BX53" s="135">
        <v>483.34641020419332</v>
      </c>
      <c r="BY53" s="135">
        <v>491.44170067758381</v>
      </c>
      <c r="BZ53" s="136">
        <v>505.89611721576557</v>
      </c>
    </row>
    <row r="54" spans="1:78" x14ac:dyDescent="0.2">
      <c r="A54" s="133"/>
      <c r="B54" s="52" t="s">
        <v>159</v>
      </c>
      <c r="C54" s="221" t="s">
        <v>129</v>
      </c>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v>16</v>
      </c>
      <c r="AI54" s="135">
        <v>16</v>
      </c>
      <c r="AJ54" s="135">
        <v>16</v>
      </c>
      <c r="AK54" s="135">
        <v>16</v>
      </c>
      <c r="AL54" s="135">
        <v>16</v>
      </c>
      <c r="AM54" s="135">
        <v>17</v>
      </c>
      <c r="AN54" s="135">
        <v>18</v>
      </c>
      <c r="AO54" s="135">
        <v>17</v>
      </c>
      <c r="AP54" s="135">
        <v>14</v>
      </c>
      <c r="AQ54" s="135">
        <v>0.434</v>
      </c>
      <c r="AR54" s="135">
        <v>0</v>
      </c>
      <c r="AS54" s="135">
        <v>0</v>
      </c>
      <c r="AT54" s="135">
        <v>0</v>
      </c>
      <c r="AU54" s="135">
        <v>0</v>
      </c>
      <c r="AV54" s="135">
        <v>0</v>
      </c>
      <c r="AW54" s="135">
        <v>0</v>
      </c>
      <c r="AX54" s="135">
        <v>0</v>
      </c>
      <c r="AY54" s="135">
        <v>0</v>
      </c>
      <c r="AZ54" s="135">
        <v>0</v>
      </c>
      <c r="BA54" s="135">
        <v>0</v>
      </c>
      <c r="BB54" s="135">
        <v>0</v>
      </c>
      <c r="BC54" s="135">
        <v>0</v>
      </c>
      <c r="BD54" s="135">
        <v>0</v>
      </c>
      <c r="BE54" s="135">
        <v>0</v>
      </c>
      <c r="BF54" s="135">
        <v>0</v>
      </c>
      <c r="BG54" s="135">
        <v>0</v>
      </c>
      <c r="BH54" s="135">
        <v>0</v>
      </c>
      <c r="BI54" s="135">
        <v>0</v>
      </c>
      <c r="BJ54" s="135">
        <v>0</v>
      </c>
      <c r="BK54" s="135">
        <v>0</v>
      </c>
      <c r="BL54" s="135">
        <v>0</v>
      </c>
      <c r="BM54" s="135">
        <v>0</v>
      </c>
      <c r="BN54" s="135">
        <v>0</v>
      </c>
      <c r="BO54" s="135">
        <v>0</v>
      </c>
      <c r="BP54" s="135">
        <v>0</v>
      </c>
      <c r="BQ54" s="135">
        <v>0</v>
      </c>
      <c r="BR54" s="135">
        <v>0</v>
      </c>
      <c r="BS54" s="135">
        <v>0</v>
      </c>
      <c r="BT54" s="135">
        <v>0</v>
      </c>
      <c r="BU54" s="135">
        <v>0</v>
      </c>
      <c r="BV54" s="135">
        <v>0</v>
      </c>
      <c r="BW54" s="135">
        <v>0</v>
      </c>
      <c r="BX54" s="135">
        <v>0</v>
      </c>
      <c r="BY54" s="135">
        <v>0</v>
      </c>
      <c r="BZ54" s="136">
        <v>0</v>
      </c>
    </row>
    <row r="55" spans="1:78" x14ac:dyDescent="0.2">
      <c r="A55" s="133"/>
      <c r="B55" s="52" t="s">
        <v>245</v>
      </c>
      <c r="C55" s="221" t="s">
        <v>126</v>
      </c>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v>37.898503071731419</v>
      </c>
      <c r="AI55" s="135">
        <v>64.855703618254054</v>
      </c>
      <c r="AJ55" s="135">
        <v>96.569209265311542</v>
      </c>
      <c r="AK55" s="135">
        <v>127.84580671123882</v>
      </c>
      <c r="AL55" s="135">
        <v>169.68592537968243</v>
      </c>
      <c r="AM55" s="135">
        <v>214.43796792257592</v>
      </c>
      <c r="AN55" s="135">
        <v>245.28870869995595</v>
      </c>
      <c r="AO55" s="135">
        <v>282.49343254041281</v>
      </c>
      <c r="AP55" s="135">
        <v>335.26923366467042</v>
      </c>
      <c r="AQ55" s="135">
        <v>380.55923785764566</v>
      </c>
      <c r="AR55" s="135">
        <v>421.4691414374301</v>
      </c>
      <c r="AS55" s="135">
        <v>470.12556674757064</v>
      </c>
      <c r="AT55" s="135">
        <v>529.02542592395196</v>
      </c>
      <c r="AU55" s="135">
        <v>628.73314831467371</v>
      </c>
      <c r="AV55" s="135">
        <v>40.441304458882144</v>
      </c>
      <c r="AW55" s="135">
        <v>0</v>
      </c>
      <c r="AX55" s="135">
        <v>0</v>
      </c>
      <c r="AY55" s="135">
        <v>0</v>
      </c>
      <c r="AZ55" s="135">
        <v>0</v>
      </c>
      <c r="BA55" s="135">
        <v>0</v>
      </c>
      <c r="BB55" s="135">
        <v>0</v>
      </c>
      <c r="BC55" s="135">
        <v>0</v>
      </c>
      <c r="BD55" s="135">
        <v>0</v>
      </c>
      <c r="BE55" s="135">
        <v>0</v>
      </c>
      <c r="BF55" s="135">
        <v>0</v>
      </c>
      <c r="BG55" s="135">
        <v>0</v>
      </c>
      <c r="BH55" s="135">
        <v>0</v>
      </c>
      <c r="BI55" s="135">
        <v>0</v>
      </c>
      <c r="BJ55" s="135">
        <v>0</v>
      </c>
      <c r="BK55" s="135">
        <v>0</v>
      </c>
      <c r="BL55" s="135">
        <v>0</v>
      </c>
      <c r="BM55" s="135">
        <v>0</v>
      </c>
      <c r="BN55" s="135">
        <v>0</v>
      </c>
      <c r="BO55" s="135">
        <v>0</v>
      </c>
      <c r="BP55" s="135">
        <v>0</v>
      </c>
      <c r="BQ55" s="135">
        <v>0</v>
      </c>
      <c r="BR55" s="135">
        <v>0</v>
      </c>
      <c r="BS55" s="135">
        <v>0</v>
      </c>
      <c r="BT55" s="135">
        <v>0</v>
      </c>
      <c r="BU55" s="135">
        <v>0</v>
      </c>
      <c r="BV55" s="135">
        <v>0</v>
      </c>
      <c r="BW55" s="135">
        <v>0</v>
      </c>
      <c r="BX55" s="135">
        <v>0</v>
      </c>
      <c r="BY55" s="135">
        <v>0</v>
      </c>
      <c r="BZ55" s="136">
        <v>0</v>
      </c>
    </row>
    <row r="56" spans="1:78" x14ac:dyDescent="0.2">
      <c r="A56" s="133"/>
      <c r="B56" s="52" t="s">
        <v>259</v>
      </c>
      <c r="C56" s="221" t="s">
        <v>126</v>
      </c>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v>0</v>
      </c>
      <c r="AI56" s="135">
        <v>0</v>
      </c>
      <c r="AJ56" s="135">
        <v>0</v>
      </c>
      <c r="AK56" s="135">
        <v>0</v>
      </c>
      <c r="AL56" s="135">
        <v>0</v>
      </c>
      <c r="AM56" s="135">
        <v>0</v>
      </c>
      <c r="AN56" s="135">
        <v>0</v>
      </c>
      <c r="AO56" s="135">
        <v>0</v>
      </c>
      <c r="AP56" s="135">
        <v>0</v>
      </c>
      <c r="AQ56" s="135">
        <v>0</v>
      </c>
      <c r="AR56" s="135">
        <v>0</v>
      </c>
      <c r="AS56" s="135">
        <v>0</v>
      </c>
      <c r="AT56" s="135">
        <v>0</v>
      </c>
      <c r="AU56" s="135">
        <v>0</v>
      </c>
      <c r="AV56" s="135">
        <v>0</v>
      </c>
      <c r="AW56" s="135">
        <v>0</v>
      </c>
      <c r="AX56" s="135">
        <v>0</v>
      </c>
      <c r="AY56" s="135">
        <v>0</v>
      </c>
      <c r="AZ56" s="135">
        <v>0</v>
      </c>
      <c r="BA56" s="135">
        <v>0</v>
      </c>
      <c r="BB56" s="135">
        <v>0</v>
      </c>
      <c r="BC56" s="135">
        <v>0.56699999999999995</v>
      </c>
      <c r="BD56" s="135">
        <v>42.750999999999998</v>
      </c>
      <c r="BE56" s="135">
        <v>82</v>
      </c>
      <c r="BF56" s="135">
        <v>180.13019312</v>
      </c>
      <c r="BG56" s="135">
        <v>139.34738139999999</v>
      </c>
      <c r="BH56" s="135">
        <v>87.293999999999997</v>
      </c>
      <c r="BI56" s="135">
        <v>71.74855457999999</v>
      </c>
      <c r="BJ56" s="135">
        <v>86.415832980000019</v>
      </c>
      <c r="BK56" s="135">
        <v>109.97339909</v>
      </c>
      <c r="BL56" s="135">
        <v>112.23410000000001</v>
      </c>
      <c r="BM56" s="135">
        <v>115.10395912999999</v>
      </c>
      <c r="BN56" s="135">
        <v>138.13980000000001</v>
      </c>
      <c r="BO56" s="135">
        <v>47.019696670000002</v>
      </c>
      <c r="BP56" s="135">
        <v>1.39356865</v>
      </c>
      <c r="BQ56" s="135">
        <v>0.86930000000000007</v>
      </c>
      <c r="BR56" s="135">
        <v>0.41239731999999996</v>
      </c>
      <c r="BS56" s="135">
        <v>9.3574790000000005E-2</v>
      </c>
      <c r="BT56" s="135">
        <v>0.16022543999999994</v>
      </c>
      <c r="BU56" s="135">
        <v>0.16022543999999994</v>
      </c>
      <c r="BV56" s="135">
        <v>0.16022543999999994</v>
      </c>
      <c r="BW56" s="135">
        <v>0.16022543999999994</v>
      </c>
      <c r="BX56" s="135">
        <v>0.16022543999999994</v>
      </c>
      <c r="BY56" s="135">
        <v>0.16022543999999997</v>
      </c>
      <c r="BZ56" s="136">
        <v>0.16022543999999997</v>
      </c>
    </row>
    <row r="57" spans="1:78" x14ac:dyDescent="0.2">
      <c r="A57" s="133"/>
      <c r="B57" s="52" t="s">
        <v>162</v>
      </c>
      <c r="C57" s="221" t="s">
        <v>126</v>
      </c>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v>0</v>
      </c>
      <c r="AI57" s="135">
        <v>0</v>
      </c>
      <c r="AJ57" s="135">
        <v>0</v>
      </c>
      <c r="AK57" s="135">
        <v>0</v>
      </c>
      <c r="AL57" s="135">
        <v>0</v>
      </c>
      <c r="AM57" s="135">
        <v>0</v>
      </c>
      <c r="AN57" s="135">
        <v>0</v>
      </c>
      <c r="AO57" s="135">
        <v>0</v>
      </c>
      <c r="AP57" s="135">
        <v>0</v>
      </c>
      <c r="AQ57" s="135">
        <v>0</v>
      </c>
      <c r="AR57" s="135">
        <v>0</v>
      </c>
      <c r="AS57" s="135">
        <v>0</v>
      </c>
      <c r="AT57" s="135">
        <v>0</v>
      </c>
      <c r="AU57" s="135">
        <v>0</v>
      </c>
      <c r="AV57" s="135">
        <v>0</v>
      </c>
      <c r="AW57" s="135">
        <v>0</v>
      </c>
      <c r="AX57" s="135">
        <v>0</v>
      </c>
      <c r="AY57" s="135">
        <v>0</v>
      </c>
      <c r="AZ57" s="135">
        <v>0</v>
      </c>
      <c r="BA57" s="135">
        <v>0</v>
      </c>
      <c r="BB57" s="135">
        <v>0</v>
      </c>
      <c r="BC57" s="135">
        <v>0</v>
      </c>
      <c r="BD57" s="135">
        <v>0</v>
      </c>
      <c r="BE57" s="135">
        <v>0</v>
      </c>
      <c r="BF57" s="135">
        <v>0</v>
      </c>
      <c r="BG57" s="135">
        <v>0</v>
      </c>
      <c r="BH57" s="135">
        <v>0</v>
      </c>
      <c r="BI57" s="135">
        <v>0</v>
      </c>
      <c r="BJ57" s="135">
        <v>0</v>
      </c>
      <c r="BK57" s="135">
        <v>0</v>
      </c>
      <c r="BL57" s="135">
        <v>0</v>
      </c>
      <c r="BM57" s="135">
        <v>0</v>
      </c>
      <c r="BN57" s="135">
        <v>0</v>
      </c>
      <c r="BO57" s="135">
        <v>5.1059946700000003</v>
      </c>
      <c r="BP57" s="135">
        <v>18.281430299999997</v>
      </c>
      <c r="BQ57" s="135">
        <v>32.793243410000002</v>
      </c>
      <c r="BR57" s="135">
        <v>31.126738449999994</v>
      </c>
      <c r="BS57" s="135">
        <v>22.156157419999996</v>
      </c>
      <c r="BT57" s="135">
        <v>11.6421167636639</v>
      </c>
      <c r="BU57" s="135">
        <v>14.911087</v>
      </c>
      <c r="BV57" s="135">
        <v>19.589503000000001</v>
      </c>
      <c r="BW57" s="135">
        <v>10.409952000000001</v>
      </c>
      <c r="BX57" s="135">
        <v>0</v>
      </c>
      <c r="BY57" s="135">
        <v>0</v>
      </c>
      <c r="BZ57" s="136">
        <v>0</v>
      </c>
    </row>
    <row r="58" spans="1:78" ht="26.25" customHeight="1" x14ac:dyDescent="0.2">
      <c r="A58" s="133"/>
      <c r="B58" s="143" t="s">
        <v>167</v>
      </c>
      <c r="C58" s="221" t="s">
        <v>126</v>
      </c>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v>145.66823881438239</v>
      </c>
      <c r="BR58" s="135">
        <v>1436.2081898445697</v>
      </c>
      <c r="BS58" s="135">
        <v>2723.0163881055287</v>
      </c>
      <c r="BT58" s="135">
        <v>4480.8875714838669</v>
      </c>
      <c r="BU58" s="135">
        <v>6937.7415200599007</v>
      </c>
      <c r="BV58" s="135">
        <v>9520.8469265952372</v>
      </c>
      <c r="BW58" s="135">
        <v>12227.578485847927</v>
      </c>
      <c r="BX58" s="135">
        <v>13245.287940795526</v>
      </c>
      <c r="BY58" s="135">
        <v>13786.495350422581</v>
      </c>
      <c r="BZ58" s="136">
        <v>14341.688566072529</v>
      </c>
    </row>
    <row r="59" spans="1:78" x14ac:dyDescent="0.2">
      <c r="A59" s="133"/>
      <c r="B59" s="52" t="s">
        <v>169</v>
      </c>
      <c r="C59" s="221" t="s">
        <v>126</v>
      </c>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v>0</v>
      </c>
      <c r="AI59" s="135">
        <v>0</v>
      </c>
      <c r="AJ59" s="135">
        <v>0</v>
      </c>
      <c r="AK59" s="135">
        <v>0</v>
      </c>
      <c r="AL59" s="135">
        <v>0</v>
      </c>
      <c r="AM59" s="135">
        <v>0</v>
      </c>
      <c r="AN59" s="135">
        <v>0</v>
      </c>
      <c r="AO59" s="135">
        <v>0</v>
      </c>
      <c r="AP59" s="135">
        <v>0</v>
      </c>
      <c r="AQ59" s="135">
        <v>0</v>
      </c>
      <c r="AR59" s="135">
        <v>0</v>
      </c>
      <c r="AS59" s="135">
        <v>0</v>
      </c>
      <c r="AT59" s="135">
        <v>0</v>
      </c>
      <c r="AU59" s="135">
        <v>0</v>
      </c>
      <c r="AV59" s="135">
        <v>0</v>
      </c>
      <c r="AW59" s="135">
        <v>0</v>
      </c>
      <c r="AX59" s="135">
        <v>0</v>
      </c>
      <c r="AY59" s="135">
        <v>0</v>
      </c>
      <c r="AZ59" s="135">
        <v>0</v>
      </c>
      <c r="BA59" s="135">
        <v>0</v>
      </c>
      <c r="BB59" s="135">
        <v>0</v>
      </c>
      <c r="BC59" s="135">
        <v>0</v>
      </c>
      <c r="BD59" s="135">
        <v>0</v>
      </c>
      <c r="BE59" s="135">
        <v>0</v>
      </c>
      <c r="BF59" s="135">
        <v>0</v>
      </c>
      <c r="BG59" s="135">
        <v>0</v>
      </c>
      <c r="BH59" s="135">
        <v>0</v>
      </c>
      <c r="BI59" s="135">
        <v>0</v>
      </c>
      <c r="BJ59" s="135">
        <v>0</v>
      </c>
      <c r="BK59" s="135">
        <v>0</v>
      </c>
      <c r="BL59" s="135">
        <v>55.084215560000004</v>
      </c>
      <c r="BM59" s="135">
        <v>63.075896640000003</v>
      </c>
      <c r="BN59" s="135">
        <v>61.896868359999999</v>
      </c>
      <c r="BO59" s="135">
        <v>39.035515199999999</v>
      </c>
      <c r="BP59" s="135">
        <v>27.879101479999999</v>
      </c>
      <c r="BQ59" s="135">
        <v>25.215089500000001</v>
      </c>
      <c r="BR59" s="135">
        <v>4.0992899999999999</v>
      </c>
      <c r="BS59" s="135">
        <v>0</v>
      </c>
      <c r="BT59" s="135">
        <v>0</v>
      </c>
      <c r="BU59" s="135">
        <v>0</v>
      </c>
      <c r="BV59" s="135">
        <v>0</v>
      </c>
      <c r="BW59" s="135">
        <v>0</v>
      </c>
      <c r="BX59" s="135">
        <v>0</v>
      </c>
      <c r="BY59" s="135">
        <v>0</v>
      </c>
      <c r="BZ59" s="136">
        <v>0</v>
      </c>
    </row>
    <row r="60" spans="1:78" x14ac:dyDescent="0.2">
      <c r="A60" s="133"/>
      <c r="B60" s="52" t="s">
        <v>171</v>
      </c>
      <c r="C60" s="221" t="s">
        <v>126</v>
      </c>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v>65.063615077455893</v>
      </c>
      <c r="AI60" s="135">
        <v>79.479739700042487</v>
      </c>
      <c r="AJ60" s="135">
        <v>99.580834840251342</v>
      </c>
      <c r="AK60" s="135">
        <v>118.59112985115947</v>
      </c>
      <c r="AL60" s="135">
        <v>139.73920084720251</v>
      </c>
      <c r="AM60" s="135">
        <v>164.50313614077683</v>
      </c>
      <c r="AN60" s="135">
        <v>212.71284119727849</v>
      </c>
      <c r="AO60" s="135">
        <v>238.91816166157855</v>
      </c>
      <c r="AP60" s="135">
        <v>254.25078624505122</v>
      </c>
      <c r="AQ60" s="135">
        <v>261.22874343482823</v>
      </c>
      <c r="AR60" s="135">
        <v>277.40848838548044</v>
      </c>
      <c r="AS60" s="135">
        <v>301.45498962625896</v>
      </c>
      <c r="AT60" s="135">
        <v>371.69112573456874</v>
      </c>
      <c r="AU60" s="135">
        <v>518.375122512399</v>
      </c>
      <c r="AV60" s="135">
        <v>547.65025616051685</v>
      </c>
      <c r="AW60" s="135">
        <v>599.38952382356536</v>
      </c>
      <c r="AX60" s="135">
        <v>668.19973532569691</v>
      </c>
      <c r="AY60" s="135">
        <v>709.36948030254121</v>
      </c>
      <c r="AZ60" s="135">
        <v>801.06839642781028</v>
      </c>
      <c r="BA60" s="135">
        <v>862.44303435481982</v>
      </c>
      <c r="BB60" s="135">
        <v>840.04033176203689</v>
      </c>
      <c r="BC60" s="135">
        <v>861.99389255607184</v>
      </c>
      <c r="BD60" s="135">
        <v>851.15599999999995</v>
      </c>
      <c r="BE60" s="135">
        <v>874.17398603512197</v>
      </c>
      <c r="BF60" s="135">
        <v>794.99319101826757</v>
      </c>
      <c r="BG60" s="135">
        <v>766.14312936370834</v>
      </c>
      <c r="BH60" s="135">
        <v>794.12099999999998</v>
      </c>
      <c r="BI60" s="135">
        <v>771.95111937118725</v>
      </c>
      <c r="BJ60" s="135">
        <v>768.33523924275994</v>
      </c>
      <c r="BK60" s="135">
        <v>697.57744277639608</v>
      </c>
      <c r="BL60" s="135">
        <v>711.89560463857492</v>
      </c>
      <c r="BM60" s="135">
        <v>723.31083959144485</v>
      </c>
      <c r="BN60" s="135">
        <v>718.27939070806326</v>
      </c>
      <c r="BO60" s="135">
        <v>711.3639340066137</v>
      </c>
      <c r="BP60" s="135">
        <v>727.39818972298963</v>
      </c>
      <c r="BQ60" s="135">
        <v>715.05321305721429</v>
      </c>
      <c r="BR60" s="135">
        <v>596.85802620084485</v>
      </c>
      <c r="BS60" s="135">
        <v>341.39509716401932</v>
      </c>
      <c r="BT60" s="135">
        <v>117.14944841175608</v>
      </c>
      <c r="BU60" s="135">
        <v>17.967437793910136</v>
      </c>
      <c r="BV60" s="135">
        <v>2.6151772197903695E-18</v>
      </c>
      <c r="BW60" s="135">
        <v>-6.4713398813754837E-18</v>
      </c>
      <c r="BX60" s="135">
        <v>2.2061421692213813E-18</v>
      </c>
      <c r="BY60" s="135">
        <v>0</v>
      </c>
      <c r="BZ60" s="136">
        <v>0</v>
      </c>
    </row>
    <row r="61" spans="1:78" x14ac:dyDescent="0.2">
      <c r="A61" s="133"/>
      <c r="B61" s="52" t="s">
        <v>260</v>
      </c>
      <c r="C61" s="221" t="s">
        <v>136</v>
      </c>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v>23.742129412884193</v>
      </c>
      <c r="AR61" s="135">
        <v>124.55443691978304</v>
      </c>
      <c r="AS61" s="135">
        <v>107.73044960785994</v>
      </c>
      <c r="AT61" s="135">
        <v>126.97640117994101</v>
      </c>
      <c r="AU61" s="135">
        <v>172.18</v>
      </c>
      <c r="AV61" s="135">
        <v>172.37799999999999</v>
      </c>
      <c r="AW61" s="135">
        <v>194.25600000000003</v>
      </c>
      <c r="AX61" s="135">
        <v>187.28899999999999</v>
      </c>
      <c r="AY61" s="135">
        <v>214.38800000000001</v>
      </c>
      <c r="AZ61" s="135">
        <v>197.916</v>
      </c>
      <c r="BA61" s="135">
        <v>164.20699999999999</v>
      </c>
      <c r="BB61" s="135">
        <v>176.72299999999998</v>
      </c>
      <c r="BC61" s="135">
        <v>163.03138294517106</v>
      </c>
      <c r="BD61" s="135">
        <v>199.31266883868574</v>
      </c>
      <c r="BE61" s="135">
        <v>223.009962981786</v>
      </c>
      <c r="BF61" s="135">
        <v>271.56763858619945</v>
      </c>
      <c r="BG61" s="135">
        <v>297.69167471771999</v>
      </c>
      <c r="BH61" s="135">
        <v>296.03603723607625</v>
      </c>
      <c r="BI61" s="135">
        <v>323.58529987590123</v>
      </c>
      <c r="BJ61" s="135"/>
      <c r="BK61" s="135"/>
      <c r="BL61" s="135"/>
      <c r="BM61" s="135"/>
      <c r="BN61" s="135"/>
      <c r="BO61" s="135"/>
      <c r="BP61" s="135"/>
      <c r="BQ61" s="135"/>
      <c r="BR61" s="135"/>
      <c r="BS61" s="135"/>
      <c r="BT61" s="135"/>
      <c r="BU61" s="135"/>
      <c r="BV61" s="135"/>
      <c r="BW61" s="135"/>
      <c r="BX61" s="135"/>
      <c r="BY61" s="135"/>
      <c r="BZ61" s="136"/>
    </row>
    <row r="62" spans="1:78" x14ac:dyDescent="0.2">
      <c r="A62" s="133"/>
      <c r="B62" s="52" t="s">
        <v>173</v>
      </c>
      <c r="C62" s="221" t="s">
        <v>136</v>
      </c>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v>252.52462299999999</v>
      </c>
      <c r="BK62" s="135">
        <v>217.03232700000001</v>
      </c>
      <c r="BL62" s="135">
        <v>202.71215699999999</v>
      </c>
      <c r="BM62" s="135">
        <v>254.65718699999999</v>
      </c>
      <c r="BN62" s="135">
        <v>257.83189955001012</v>
      </c>
      <c r="BO62" s="135">
        <v>116.81307476126997</v>
      </c>
      <c r="BP62" s="135">
        <v>88.835079000000007</v>
      </c>
      <c r="BQ62" s="135">
        <v>8.2208879999999986</v>
      </c>
      <c r="BR62" s="135">
        <v>0</v>
      </c>
      <c r="BS62" s="135">
        <v>0</v>
      </c>
      <c r="BT62" s="135">
        <v>0</v>
      </c>
      <c r="BU62" s="135">
        <v>0</v>
      </c>
      <c r="BV62" s="135">
        <v>0</v>
      </c>
      <c r="BW62" s="135">
        <v>0</v>
      </c>
      <c r="BX62" s="135">
        <v>0</v>
      </c>
      <c r="BY62" s="135">
        <v>0</v>
      </c>
      <c r="BZ62" s="136">
        <v>0</v>
      </c>
    </row>
    <row r="63" spans="1:78" ht="25.5" customHeight="1" x14ac:dyDescent="0.2">
      <c r="A63" s="133"/>
      <c r="B63" s="52" t="s">
        <v>174</v>
      </c>
      <c r="C63" s="221" t="s">
        <v>126</v>
      </c>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v>0</v>
      </c>
      <c r="AI63" s="135">
        <v>0</v>
      </c>
      <c r="AJ63" s="135">
        <v>0</v>
      </c>
      <c r="AK63" s="135">
        <v>0</v>
      </c>
      <c r="AL63" s="135">
        <v>0</v>
      </c>
      <c r="AM63" s="135">
        <v>0</v>
      </c>
      <c r="AN63" s="135">
        <v>0</v>
      </c>
      <c r="AO63" s="135">
        <v>0</v>
      </c>
      <c r="AP63" s="135">
        <v>1</v>
      </c>
      <c r="AQ63" s="135">
        <v>0.68200000000000005</v>
      </c>
      <c r="AR63" s="135">
        <v>0.71099999999999997</v>
      </c>
      <c r="AS63" s="135">
        <v>0.05</v>
      </c>
      <c r="AT63" s="135">
        <v>4.3999999999999997E-2</v>
      </c>
      <c r="AU63" s="135">
        <v>1.0529999999999999</v>
      </c>
      <c r="AV63" s="135">
        <v>1.0680000000000001</v>
      </c>
      <c r="AW63" s="135">
        <v>2.0219999999999998</v>
      </c>
      <c r="AX63" s="135">
        <v>1.901</v>
      </c>
      <c r="AY63" s="135">
        <v>2.9769999999999999</v>
      </c>
      <c r="AZ63" s="135">
        <v>2.5939999999999999</v>
      </c>
      <c r="BA63" s="135">
        <v>3.1680000000000001</v>
      </c>
      <c r="BB63" s="135">
        <v>4.3739999999999997</v>
      </c>
      <c r="BC63" s="135">
        <v>6.6749999999999998</v>
      </c>
      <c r="BD63" s="135">
        <v>1.966</v>
      </c>
      <c r="BE63" s="135">
        <v>8.6959999999999997</v>
      </c>
      <c r="BF63" s="135">
        <v>7.1639999999999997</v>
      </c>
      <c r="BG63" s="135">
        <v>5.907</v>
      </c>
      <c r="BH63" s="135">
        <v>7.7169999999999996</v>
      </c>
      <c r="BI63" s="135">
        <v>8.1300000000000008</v>
      </c>
      <c r="BJ63" s="135">
        <v>9.604000000000001</v>
      </c>
      <c r="BK63" s="135">
        <v>12.0015</v>
      </c>
      <c r="BL63" s="135">
        <v>16.099019999999999</v>
      </c>
      <c r="BM63" s="135">
        <v>16.099019999999999</v>
      </c>
      <c r="BN63" s="135">
        <v>16.099019999999999</v>
      </c>
      <c r="BO63" s="135">
        <v>16.098934999999997</v>
      </c>
      <c r="BP63" s="135">
        <v>16.099</v>
      </c>
      <c r="BQ63" s="135">
        <v>16.099019999999999</v>
      </c>
      <c r="BR63" s="135">
        <v>16.099020000000042</v>
      </c>
      <c r="BS63" s="135">
        <v>13.170465000000043</v>
      </c>
      <c r="BT63" s="135">
        <v>0</v>
      </c>
      <c r="BU63" s="135">
        <v>0</v>
      </c>
      <c r="BV63" s="135">
        <v>2</v>
      </c>
      <c r="BW63" s="135">
        <v>6.0330000000000004</v>
      </c>
      <c r="BX63" s="135">
        <v>0</v>
      </c>
      <c r="BY63" s="135">
        <v>0</v>
      </c>
      <c r="BZ63" s="136">
        <v>0</v>
      </c>
    </row>
    <row r="64" spans="1:78" x14ac:dyDescent="0.2">
      <c r="A64" s="133"/>
      <c r="B64" s="52" t="s">
        <v>176</v>
      </c>
      <c r="C64" s="221" t="s">
        <v>129</v>
      </c>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v>0</v>
      </c>
      <c r="AI64" s="135">
        <v>0</v>
      </c>
      <c r="AJ64" s="135">
        <v>0</v>
      </c>
      <c r="AK64" s="135">
        <v>0</v>
      </c>
      <c r="AL64" s="135">
        <v>0</v>
      </c>
      <c r="AM64" s="135">
        <v>0</v>
      </c>
      <c r="AN64" s="135">
        <v>0</v>
      </c>
      <c r="AO64" s="135">
        <v>0</v>
      </c>
      <c r="AP64" s="135">
        <v>0</v>
      </c>
      <c r="AQ64" s="135">
        <v>193</v>
      </c>
      <c r="AR64" s="135">
        <v>250</v>
      </c>
      <c r="AS64" s="135">
        <v>286</v>
      </c>
      <c r="AT64" s="135">
        <v>314</v>
      </c>
      <c r="AU64" s="135">
        <v>408</v>
      </c>
      <c r="AV64" s="135">
        <v>434</v>
      </c>
      <c r="AW64" s="135">
        <v>416</v>
      </c>
      <c r="AX64" s="135">
        <v>480</v>
      </c>
      <c r="AY64" s="135">
        <v>524.29999999999995</v>
      </c>
      <c r="AZ64" s="135">
        <v>340.8</v>
      </c>
      <c r="BA64" s="135">
        <v>502</v>
      </c>
      <c r="BB64" s="135">
        <v>553</v>
      </c>
      <c r="BC64" s="135">
        <v>635</v>
      </c>
      <c r="BD64" s="135">
        <v>648</v>
      </c>
      <c r="BE64" s="135">
        <v>635.94107848647479</v>
      </c>
      <c r="BF64" s="135">
        <v>723.75621958442548</v>
      </c>
      <c r="BG64" s="135">
        <v>1035</v>
      </c>
      <c r="BH64" s="135">
        <v>1291.17</v>
      </c>
      <c r="BI64" s="135">
        <v>1183.6549443026729</v>
      </c>
      <c r="BJ64" s="135">
        <v>1312.9542119951134</v>
      </c>
      <c r="BK64" s="135">
        <v>1623.1882790812579</v>
      </c>
      <c r="BL64" s="135">
        <v>1949.4219162508432</v>
      </c>
      <c r="BM64" s="135">
        <v>2026.2023687265355</v>
      </c>
      <c r="BN64" s="135">
        <v>2134.4746846376861</v>
      </c>
      <c r="BO64" s="135">
        <v>2194.8675095390704</v>
      </c>
      <c r="BP64" s="135">
        <v>2244.5398762216823</v>
      </c>
      <c r="BQ64" s="135">
        <v>2236</v>
      </c>
      <c r="BR64" s="135">
        <v>2260</v>
      </c>
      <c r="BS64" s="135">
        <v>2352</v>
      </c>
      <c r="BT64" s="135">
        <v>2385</v>
      </c>
      <c r="BU64" s="135">
        <v>2460</v>
      </c>
      <c r="BV64" s="135">
        <v>2566.5848015427978</v>
      </c>
      <c r="BW64" s="135">
        <v>2629.9020160165323</v>
      </c>
      <c r="BX64" s="135">
        <v>2685.1218990120924</v>
      </c>
      <c r="BY64" s="135">
        <v>2755.5971158351581</v>
      </c>
      <c r="BZ64" s="136">
        <v>2835.0366173563575</v>
      </c>
    </row>
    <row r="65" spans="1:78" x14ac:dyDescent="0.2">
      <c r="A65" s="133"/>
      <c r="B65" s="52" t="s">
        <v>177</v>
      </c>
      <c r="C65" s="221" t="s">
        <v>129</v>
      </c>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v>0</v>
      </c>
      <c r="AI65" s="135">
        <v>0</v>
      </c>
      <c r="AJ65" s="135">
        <v>0</v>
      </c>
      <c r="AK65" s="135">
        <v>0</v>
      </c>
      <c r="AL65" s="135">
        <v>0</v>
      </c>
      <c r="AM65" s="135">
        <v>500</v>
      </c>
      <c r="AN65" s="135">
        <v>508</v>
      </c>
      <c r="AO65" s="135">
        <v>545</v>
      </c>
      <c r="AP65" s="135">
        <v>757</v>
      </c>
      <c r="AQ65" s="135">
        <v>840</v>
      </c>
      <c r="AR65" s="135">
        <v>898</v>
      </c>
      <c r="AS65" s="135">
        <v>949</v>
      </c>
      <c r="AT65" s="135">
        <v>941</v>
      </c>
      <c r="AU65" s="135">
        <v>781</v>
      </c>
      <c r="AV65" s="135">
        <v>688</v>
      </c>
      <c r="AW65" s="135">
        <v>659</v>
      </c>
      <c r="AX65" s="135">
        <v>80</v>
      </c>
      <c r="AY65" s="135">
        <v>36.299999999999997</v>
      </c>
      <c r="AZ65" s="135">
        <v>97.6</v>
      </c>
      <c r="BA65" s="135">
        <v>26</v>
      </c>
      <c r="BB65" s="135">
        <v>27</v>
      </c>
      <c r="BC65" s="135">
        <v>66</v>
      </c>
      <c r="BD65" s="135">
        <v>67</v>
      </c>
      <c r="BE65" s="135">
        <v>69</v>
      </c>
      <c r="BF65" s="135">
        <v>70</v>
      </c>
      <c r="BG65" s="135">
        <v>79.728606106509176</v>
      </c>
      <c r="BH65" s="135">
        <v>43</v>
      </c>
      <c r="BI65" s="135">
        <v>41</v>
      </c>
      <c r="BJ65" s="135">
        <v>45</v>
      </c>
      <c r="BK65" s="135">
        <v>43.47423573035443</v>
      </c>
      <c r="BL65" s="135">
        <v>46.203362466202719</v>
      </c>
      <c r="BM65" s="135">
        <v>46.819417065825782</v>
      </c>
      <c r="BN65" s="135">
        <v>44.415302132907541</v>
      </c>
      <c r="BO65" s="135">
        <v>47.37944846742954</v>
      </c>
      <c r="BP65" s="135">
        <v>56</v>
      </c>
      <c r="BQ65" s="135">
        <v>50</v>
      </c>
      <c r="BR65" s="135">
        <v>5</v>
      </c>
      <c r="BS65" s="135">
        <v>0</v>
      </c>
      <c r="BT65" s="135">
        <v>0</v>
      </c>
      <c r="BU65" s="135">
        <v>0</v>
      </c>
      <c r="BV65" s="135">
        <v>0</v>
      </c>
      <c r="BW65" s="135">
        <v>0</v>
      </c>
      <c r="BX65" s="135">
        <v>0</v>
      </c>
      <c r="BY65" s="135">
        <v>0</v>
      </c>
      <c r="BZ65" s="136">
        <v>0</v>
      </c>
    </row>
    <row r="66" spans="1:78" x14ac:dyDescent="0.2">
      <c r="A66" s="133"/>
      <c r="B66" s="52" t="s">
        <v>178</v>
      </c>
      <c r="C66" s="221" t="s">
        <v>136</v>
      </c>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v>0</v>
      </c>
      <c r="AR66" s="135">
        <v>0</v>
      </c>
      <c r="AS66" s="135">
        <v>0</v>
      </c>
      <c r="AT66" s="135">
        <v>0</v>
      </c>
      <c r="AU66" s="135">
        <v>0</v>
      </c>
      <c r="AV66" s="135">
        <v>0</v>
      </c>
      <c r="AW66" s="135">
        <v>0</v>
      </c>
      <c r="AX66" s="135">
        <v>0</v>
      </c>
      <c r="AY66" s="135">
        <v>0</v>
      </c>
      <c r="AZ66" s="135">
        <v>0</v>
      </c>
      <c r="BA66" s="135">
        <v>0</v>
      </c>
      <c r="BB66" s="135">
        <v>0</v>
      </c>
      <c r="BC66" s="135">
        <v>0</v>
      </c>
      <c r="BD66" s="135">
        <v>0</v>
      </c>
      <c r="BE66" s="135">
        <v>0</v>
      </c>
      <c r="BF66" s="135">
        <v>0</v>
      </c>
      <c r="BG66" s="135">
        <v>0</v>
      </c>
      <c r="BH66" s="135">
        <v>0</v>
      </c>
      <c r="BI66" s="135">
        <v>0</v>
      </c>
      <c r="BJ66" s="135">
        <v>119.870778</v>
      </c>
      <c r="BK66" s="135">
        <v>123.071</v>
      </c>
      <c r="BL66" s="135">
        <v>133.291</v>
      </c>
      <c r="BM66" s="135">
        <v>138.81399999999999</v>
      </c>
      <c r="BN66" s="135">
        <v>130.89869660000002</v>
      </c>
      <c r="BO66" s="135">
        <v>46.04</v>
      </c>
      <c r="BP66" s="135">
        <v>39.037999999999997</v>
      </c>
      <c r="BQ66" s="135">
        <v>37.116999999999997</v>
      </c>
      <c r="BR66" s="135">
        <v>33.851999999999997</v>
      </c>
      <c r="BS66" s="135">
        <v>30.109000000000002</v>
      </c>
      <c r="BT66" s="135">
        <v>27.880500000000001</v>
      </c>
      <c r="BU66" s="135">
        <v>25.502062713100361</v>
      </c>
      <c r="BV66" s="135">
        <v>26.541517679385958</v>
      </c>
      <c r="BW66" s="135">
        <v>28.571221333787754</v>
      </c>
      <c r="BX66" s="135">
        <v>30.708992760169956</v>
      </c>
      <c r="BY66" s="135">
        <v>32.3847943883627</v>
      </c>
      <c r="BZ66" s="136">
        <v>32.439094544718522</v>
      </c>
    </row>
    <row r="67" spans="1:78" s="535" customFormat="1" x14ac:dyDescent="0.2">
      <c r="A67" s="223"/>
      <c r="B67" s="52" t="s">
        <v>179</v>
      </c>
      <c r="C67" s="221" t="s">
        <v>129</v>
      </c>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v>632</v>
      </c>
      <c r="AI67" s="135">
        <v>653</v>
      </c>
      <c r="AJ67" s="135">
        <v>1280</v>
      </c>
      <c r="AK67" s="135">
        <v>1702</v>
      </c>
      <c r="AL67" s="135">
        <v>1500</v>
      </c>
      <c r="AM67" s="135">
        <v>1497</v>
      </c>
      <c r="AN67" s="135">
        <v>1578</v>
      </c>
      <c r="AO67" s="135">
        <v>1589</v>
      </c>
      <c r="AP67" s="135">
        <v>1734</v>
      </c>
      <c r="AQ67" s="135">
        <v>1467.9280000000001</v>
      </c>
      <c r="AR67" s="135">
        <v>1106.7449999999999</v>
      </c>
      <c r="AS67" s="135">
        <v>733.41</v>
      </c>
      <c r="AT67" s="135">
        <v>869.84</v>
      </c>
      <c r="AU67" s="135">
        <v>1603.8150000000001</v>
      </c>
      <c r="AV67" s="135">
        <v>1760.1579999999999</v>
      </c>
      <c r="AW67" s="135">
        <v>1651.7639999999999</v>
      </c>
      <c r="AX67" s="135">
        <v>1299.4829999999999</v>
      </c>
      <c r="AY67" s="135">
        <v>1101.827</v>
      </c>
      <c r="AZ67" s="135">
        <v>587.298</v>
      </c>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6"/>
    </row>
    <row r="68" spans="1:78" s="535" customFormat="1" ht="25.5" customHeight="1" x14ac:dyDescent="0.2">
      <c r="A68" s="223"/>
      <c r="B68" s="143" t="s">
        <v>180</v>
      </c>
      <c r="C68" s="221"/>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f>SUM(BQ69:BQ70)</f>
        <v>5.8574696600000031</v>
      </c>
      <c r="BR68" s="135">
        <f t="shared" ref="BR68:BU68" si="8">SUM(BR69:BR70)</f>
        <v>56.150329630000009</v>
      </c>
      <c r="BS68" s="135">
        <f t="shared" si="8"/>
        <v>490.79643462000007</v>
      </c>
      <c r="BT68" s="135">
        <f t="shared" si="8"/>
        <v>1585.2890467599996</v>
      </c>
      <c r="BU68" s="135">
        <f t="shared" si="8"/>
        <v>3383.5773367196034</v>
      </c>
      <c r="BV68" s="135"/>
      <c r="BW68" s="135"/>
      <c r="BX68" s="135"/>
      <c r="BY68" s="135"/>
      <c r="BZ68" s="136"/>
    </row>
    <row r="69" spans="1:78" s="535" customFormat="1" x14ac:dyDescent="0.2">
      <c r="A69" s="223"/>
      <c r="B69" s="146" t="s">
        <v>181</v>
      </c>
      <c r="C69" s="221" t="s">
        <v>136</v>
      </c>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v>0.78372308559481874</v>
      </c>
      <c r="BR69" s="135">
        <v>5.5093570434945436</v>
      </c>
      <c r="BS69" s="135">
        <v>33.767518813665085</v>
      </c>
      <c r="BT69" s="135">
        <v>508.22076209997226</v>
      </c>
      <c r="BU69" s="135">
        <v>1956.2797315376265</v>
      </c>
      <c r="BV69" s="135"/>
      <c r="BW69" s="135"/>
      <c r="BX69" s="135"/>
      <c r="BY69" s="135"/>
      <c r="BZ69" s="136"/>
    </row>
    <row r="70" spans="1:78" s="535" customFormat="1" x14ac:dyDescent="0.2">
      <c r="A70" s="223"/>
      <c r="B70" s="146" t="s">
        <v>182</v>
      </c>
      <c r="C70" s="221" t="s">
        <v>136</v>
      </c>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v>5.0737465744051846</v>
      </c>
      <c r="BR70" s="135">
        <v>50.640972586505463</v>
      </c>
      <c r="BS70" s="135">
        <v>457.02891580633496</v>
      </c>
      <c r="BT70" s="135">
        <v>1077.0682846600273</v>
      </c>
      <c r="BU70" s="135">
        <v>1427.2976051819771</v>
      </c>
      <c r="BV70" s="135"/>
      <c r="BW70" s="135"/>
      <c r="BX70" s="135"/>
      <c r="BY70" s="135"/>
      <c r="BZ70" s="136"/>
    </row>
    <row r="71" spans="1:78" s="535" customFormat="1" x14ac:dyDescent="0.2">
      <c r="A71" s="223"/>
      <c r="B71" s="143" t="s">
        <v>183</v>
      </c>
      <c r="C71" s="221"/>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f t="shared" ref="BV71:BW71" si="9">SUM(BV72:BV73)</f>
        <v>-197.30192619726125</v>
      </c>
      <c r="BW71" s="135">
        <f t="shared" si="9"/>
        <v>-481.63118579178717</v>
      </c>
      <c r="BX71" s="135">
        <f>SUM(BX72:BX73)</f>
        <v>-720.31203829726655</v>
      </c>
      <c r="BY71" s="135">
        <f>SUM(BY72:BY73)</f>
        <v>-636.35011499931022</v>
      </c>
      <c r="BZ71" s="136">
        <f>SUM(BZ72:BZ73)</f>
        <v>-829.08491982711598</v>
      </c>
    </row>
    <row r="72" spans="1:78" s="535" customFormat="1" x14ac:dyDescent="0.2">
      <c r="A72" s="223"/>
      <c r="B72" s="146" t="s">
        <v>181</v>
      </c>
      <c r="C72" s="221" t="s">
        <v>136</v>
      </c>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v>-197.30192619726125</v>
      </c>
      <c r="BW72" s="135">
        <v>-481.63118579178717</v>
      </c>
      <c r="BX72" s="135">
        <v>-720.31203829726655</v>
      </c>
      <c r="BY72" s="135">
        <v>-636.35011499931022</v>
      </c>
      <c r="BZ72" s="136">
        <v>-829.08491982711598</v>
      </c>
    </row>
    <row r="73" spans="1:78" s="535" customFormat="1" x14ac:dyDescent="0.2">
      <c r="A73" s="223"/>
      <c r="B73" s="146" t="s">
        <v>182</v>
      </c>
      <c r="C73" s="221" t="s">
        <v>136</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v>0</v>
      </c>
      <c r="BW73" s="135">
        <v>0</v>
      </c>
      <c r="BX73" s="135">
        <v>0</v>
      </c>
      <c r="BY73" s="135">
        <v>0</v>
      </c>
      <c r="BZ73" s="136">
        <v>0</v>
      </c>
    </row>
    <row r="74" spans="1:78" ht="25.5" customHeight="1" x14ac:dyDescent="0.2">
      <c r="A74" s="133"/>
      <c r="B74" s="52" t="s">
        <v>261</v>
      </c>
      <c r="C74" s="221" t="s">
        <v>126</v>
      </c>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v>96.50800000000001</v>
      </c>
      <c r="AI74" s="135">
        <v>138.17400000000001</v>
      </c>
      <c r="AJ74" s="135">
        <v>149.49199999999999</v>
      </c>
      <c r="AK74" s="135">
        <v>160.76399999999998</v>
      </c>
      <c r="AL74" s="135">
        <v>161.68</v>
      </c>
      <c r="AM74" s="135">
        <v>171.07299999999998</v>
      </c>
      <c r="AN74" s="135">
        <v>157.065</v>
      </c>
      <c r="AO74" s="135">
        <v>147.92700000000002</v>
      </c>
      <c r="AP74" s="135">
        <v>138.10399999999998</v>
      </c>
      <c r="AQ74" s="135">
        <v>129.10900000000001</v>
      </c>
      <c r="AR74" s="135">
        <v>120.34700000000001</v>
      </c>
      <c r="AS74" s="135">
        <v>116.786</v>
      </c>
      <c r="AT74" s="135">
        <v>141.292</v>
      </c>
      <c r="AU74" s="135">
        <v>160.27000000000001</v>
      </c>
      <c r="AV74" s="135">
        <v>200.48848484848483</v>
      </c>
      <c r="AW74" s="135">
        <v>239.31311627906976</v>
      </c>
      <c r="AX74" s="135">
        <v>220.35488209606987</v>
      </c>
      <c r="AY74" s="135">
        <v>244.5961388888889</v>
      </c>
      <c r="AZ74" s="135">
        <v>234.3820627306273</v>
      </c>
      <c r="BA74" s="135">
        <v>214.69666666666666</v>
      </c>
      <c r="BB74" s="135">
        <v>214.75457707509881</v>
      </c>
      <c r="BC74" s="135">
        <v>215.08959760956171</v>
      </c>
      <c r="BD74" s="135">
        <v>210.13187096774195</v>
      </c>
      <c r="BE74" s="135">
        <v>186.36559139784947</v>
      </c>
      <c r="BF74" s="135">
        <v>0</v>
      </c>
      <c r="BG74" s="135">
        <v>0</v>
      </c>
      <c r="BH74" s="135">
        <v>0</v>
      </c>
      <c r="BI74" s="135">
        <v>0</v>
      </c>
      <c r="BJ74" s="135">
        <v>0</v>
      </c>
      <c r="BK74" s="135">
        <v>0</v>
      </c>
      <c r="BL74" s="135">
        <v>0</v>
      </c>
      <c r="BM74" s="135">
        <v>0</v>
      </c>
      <c r="BN74" s="135">
        <v>0</v>
      </c>
      <c r="BO74" s="135">
        <v>0</v>
      </c>
      <c r="BP74" s="135">
        <v>0</v>
      </c>
      <c r="BQ74" s="135">
        <v>0</v>
      </c>
      <c r="BR74" s="135">
        <v>0</v>
      </c>
      <c r="BS74" s="135">
        <v>0</v>
      </c>
      <c r="BT74" s="135">
        <v>0</v>
      </c>
      <c r="BU74" s="135">
        <v>0</v>
      </c>
      <c r="BV74" s="135">
        <v>0</v>
      </c>
      <c r="BW74" s="135">
        <v>0</v>
      </c>
      <c r="BX74" s="135">
        <v>0</v>
      </c>
      <c r="BY74" s="135">
        <v>0</v>
      </c>
      <c r="BZ74" s="136">
        <v>0</v>
      </c>
    </row>
    <row r="75" spans="1:78" x14ac:dyDescent="0.2">
      <c r="A75" s="133"/>
      <c r="B75" s="52" t="s">
        <v>262</v>
      </c>
      <c r="C75" s="221" t="s">
        <v>136</v>
      </c>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v>0</v>
      </c>
      <c r="AI75" s="135">
        <v>0</v>
      </c>
      <c r="AJ75" s="135">
        <v>0</v>
      </c>
      <c r="AK75" s="135">
        <v>0</v>
      </c>
      <c r="AL75" s="135">
        <v>0</v>
      </c>
      <c r="AM75" s="135">
        <v>0</v>
      </c>
      <c r="AN75" s="135">
        <v>0</v>
      </c>
      <c r="AO75" s="135">
        <v>0</v>
      </c>
      <c r="AP75" s="135">
        <v>0</v>
      </c>
      <c r="AQ75" s="135">
        <v>0</v>
      </c>
      <c r="AR75" s="135">
        <v>33.869999999999997</v>
      </c>
      <c r="AS75" s="135">
        <v>25.613</v>
      </c>
      <c r="AT75" s="135">
        <v>10.731</v>
      </c>
      <c r="AU75" s="135">
        <v>4.2610000000000001</v>
      </c>
      <c r="AV75" s="135">
        <v>2.2210000000000001</v>
      </c>
      <c r="AW75" s="135">
        <v>1.3009999999999999</v>
      </c>
      <c r="AX75" s="135">
        <v>0.84199999999999997</v>
      </c>
      <c r="AY75" s="135">
        <v>1.5860000000000001</v>
      </c>
      <c r="AZ75" s="135">
        <v>0</v>
      </c>
      <c r="BA75" s="135">
        <v>0.22500000000000001</v>
      </c>
      <c r="BB75" s="135">
        <v>0.53600000000000003</v>
      </c>
      <c r="BC75" s="135">
        <v>0.21700000000000003</v>
      </c>
      <c r="BD75" s="135">
        <v>4.3999999999999997E-2</v>
      </c>
      <c r="BE75" s="135">
        <v>0.34199999999999997</v>
      </c>
      <c r="BF75" s="135">
        <v>0.34199999999999997</v>
      </c>
      <c r="BG75" s="135">
        <v>0.127</v>
      </c>
      <c r="BH75" s="135">
        <v>8.6999999999999994E-2</v>
      </c>
      <c r="BI75" s="135">
        <v>0</v>
      </c>
      <c r="BJ75" s="135">
        <v>0</v>
      </c>
      <c r="BK75" s="135">
        <v>0</v>
      </c>
      <c r="BL75" s="135">
        <v>0</v>
      </c>
      <c r="BM75" s="135">
        <v>0</v>
      </c>
      <c r="BN75" s="135">
        <v>0</v>
      </c>
      <c r="BO75" s="135">
        <v>0</v>
      </c>
      <c r="BP75" s="135">
        <v>0</v>
      </c>
      <c r="BQ75" s="135">
        <v>0</v>
      </c>
      <c r="BR75" s="135">
        <v>0</v>
      </c>
      <c r="BS75" s="135">
        <v>0</v>
      </c>
      <c r="BT75" s="135">
        <v>0</v>
      </c>
      <c r="BU75" s="135">
        <v>0</v>
      </c>
      <c r="BV75" s="135">
        <v>0</v>
      </c>
      <c r="BW75" s="135">
        <v>0</v>
      </c>
      <c r="BX75" s="135">
        <v>0</v>
      </c>
      <c r="BY75" s="135">
        <v>0</v>
      </c>
      <c r="BZ75" s="136">
        <v>0</v>
      </c>
    </row>
    <row r="76" spans="1:78" x14ac:dyDescent="0.2">
      <c r="A76" s="133"/>
      <c r="B76" s="52" t="s">
        <v>263</v>
      </c>
      <c r="C76" s="221" t="s">
        <v>126</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v>0</v>
      </c>
      <c r="AI76" s="135">
        <v>0.06</v>
      </c>
      <c r="AJ76" s="135">
        <v>0.06</v>
      </c>
      <c r="AK76" s="135">
        <v>0.06</v>
      </c>
      <c r="AL76" s="135">
        <v>0.06</v>
      </c>
      <c r="AM76" s="135">
        <v>0.06</v>
      </c>
      <c r="AN76" s="135">
        <v>0.06</v>
      </c>
      <c r="AO76" s="135">
        <v>0.06</v>
      </c>
      <c r="AP76" s="135">
        <v>0.06</v>
      </c>
      <c r="AQ76" s="135">
        <v>0.06</v>
      </c>
      <c r="AR76" s="135">
        <v>0.06</v>
      </c>
      <c r="AS76" s="135">
        <v>0.06</v>
      </c>
      <c r="AT76" s="135">
        <v>0.01</v>
      </c>
      <c r="AU76" s="135">
        <v>0</v>
      </c>
      <c r="AV76" s="135">
        <v>2.4990000000020953</v>
      </c>
      <c r="AW76" s="135">
        <v>0</v>
      </c>
      <c r="AX76" s="135">
        <v>0</v>
      </c>
      <c r="AY76" s="135">
        <v>-6.8000008352109287E-5</v>
      </c>
      <c r="AZ76" s="135">
        <v>0</v>
      </c>
      <c r="BA76" s="135">
        <v>0.64500900000683026</v>
      </c>
      <c r="BB76" s="135">
        <v>8.6000000030500817E-2</v>
      </c>
      <c r="BC76" s="135">
        <v>0.93610000001639126</v>
      </c>
      <c r="BD76" s="135">
        <v>0.23865792713151279</v>
      </c>
      <c r="BE76" s="135">
        <v>0.17703000000000024</v>
      </c>
      <c r="BF76" s="135">
        <v>0.19800000000000006</v>
      </c>
      <c r="BG76" s="135">
        <v>0.15174200000000004</v>
      </c>
      <c r="BH76" s="135">
        <v>0</v>
      </c>
      <c r="BI76" s="135">
        <v>0</v>
      </c>
      <c r="BJ76" s="135">
        <v>-0.14862890000000004</v>
      </c>
      <c r="BK76" s="135">
        <v>0</v>
      </c>
      <c r="BL76" s="135">
        <v>0</v>
      </c>
      <c r="BM76" s="135">
        <v>0</v>
      </c>
      <c r="BN76" s="135">
        <v>0</v>
      </c>
      <c r="BO76" s="135">
        <v>0</v>
      </c>
      <c r="BP76" s="135">
        <v>0</v>
      </c>
      <c r="BQ76" s="135">
        <v>0</v>
      </c>
      <c r="BR76" s="135">
        <v>0</v>
      </c>
      <c r="BS76" s="135">
        <v>0</v>
      </c>
      <c r="BT76" s="135">
        <v>0</v>
      </c>
      <c r="BU76" s="135">
        <v>0</v>
      </c>
      <c r="BV76" s="135">
        <v>0</v>
      </c>
      <c r="BW76" s="135">
        <v>0</v>
      </c>
      <c r="BX76" s="135">
        <v>0</v>
      </c>
      <c r="BY76" s="135">
        <v>0</v>
      </c>
      <c r="BZ76" s="136">
        <v>0</v>
      </c>
    </row>
    <row r="77" spans="1:78" ht="24.75" customHeight="1" x14ac:dyDescent="0.25">
      <c r="A77" s="133"/>
      <c r="B77" s="224" t="s">
        <v>264</v>
      </c>
      <c r="C77" s="221"/>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f>SUM(AH20:AH76)-AH22-AH34-AH40-AH43-AH50</f>
        <v>4390.1629877503892</v>
      </c>
      <c r="AI77" s="48">
        <f t="shared" ref="AI77:BN77" si="10">SUM(AI20:AI76)-AI22-AI34-AI40-AI43-AI50</f>
        <v>4812.8508610114786</v>
      </c>
      <c r="AJ77" s="48">
        <f t="shared" si="10"/>
        <v>6282.3050726326255</v>
      </c>
      <c r="AK77" s="48">
        <f t="shared" si="10"/>
        <v>8317.859341730933</v>
      </c>
      <c r="AL77" s="48">
        <f t="shared" si="10"/>
        <v>9849.8748232840517</v>
      </c>
      <c r="AM77" s="48">
        <f t="shared" si="10"/>
        <v>11572.896942930396</v>
      </c>
      <c r="AN77" s="48">
        <f t="shared" si="10"/>
        <v>12826.570114134207</v>
      </c>
      <c r="AO77" s="48">
        <f t="shared" si="10"/>
        <v>14042.834071766636</v>
      </c>
      <c r="AP77" s="48">
        <f t="shared" si="10"/>
        <v>15336.83630786763</v>
      </c>
      <c r="AQ77" s="48">
        <f t="shared" si="10"/>
        <v>15577.510236185928</v>
      </c>
      <c r="AR77" s="48">
        <f t="shared" si="10"/>
        <v>14909.193195627202</v>
      </c>
      <c r="AS77" s="48">
        <f t="shared" si="10"/>
        <v>15345.773833544426</v>
      </c>
      <c r="AT77" s="48">
        <f t="shared" si="10"/>
        <v>17876.825969730529</v>
      </c>
      <c r="AU77" s="48">
        <f t="shared" si="10"/>
        <v>22691.039056134108</v>
      </c>
      <c r="AV77" s="48">
        <f t="shared" si="10"/>
        <v>27212.284889007035</v>
      </c>
      <c r="AW77" s="48">
        <f t="shared" si="10"/>
        <v>30556.640477738103</v>
      </c>
      <c r="AX77" s="48">
        <f t="shared" si="10"/>
        <v>31780.76365942652</v>
      </c>
      <c r="AY77" s="48">
        <f t="shared" si="10"/>
        <v>33498.155150357008</v>
      </c>
      <c r="AZ77" s="48">
        <f t="shared" si="10"/>
        <v>34239.011062252532</v>
      </c>
      <c r="BA77" s="48">
        <f t="shared" si="10"/>
        <v>33406.156559343719</v>
      </c>
      <c r="BB77" s="48">
        <f t="shared" si="10"/>
        <v>33313.239089650167</v>
      </c>
      <c r="BC77" s="48">
        <f t="shared" si="10"/>
        <v>32657.783608021327</v>
      </c>
      <c r="BD77" s="48">
        <f t="shared" si="10"/>
        <v>31725.976933053469</v>
      </c>
      <c r="BE77" s="48">
        <f t="shared" si="10"/>
        <v>32382.208129032155</v>
      </c>
      <c r="BF77" s="48">
        <f t="shared" si="10"/>
        <v>33317.310238163256</v>
      </c>
      <c r="BG77" s="48">
        <f t="shared" si="10"/>
        <v>34628.061685856948</v>
      </c>
      <c r="BH77" s="48">
        <f t="shared" si="10"/>
        <v>35699.310450790843</v>
      </c>
      <c r="BI77" s="48">
        <f t="shared" si="10"/>
        <v>36930.522008288244</v>
      </c>
      <c r="BJ77" s="48">
        <f t="shared" si="10"/>
        <v>38244.559119927515</v>
      </c>
      <c r="BK77" s="48">
        <f t="shared" si="10"/>
        <v>40243.403300594211</v>
      </c>
      <c r="BL77" s="48">
        <f t="shared" si="10"/>
        <v>42814.148734302922</v>
      </c>
      <c r="BM77" s="48">
        <f t="shared" si="10"/>
        <v>49328.831631441833</v>
      </c>
      <c r="BN77" s="48">
        <f t="shared" si="10"/>
        <v>51175.874824025217</v>
      </c>
      <c r="BO77" s="48">
        <f>SUM(BO20:BO76)-BO22-BO34-BO40-BO43-BO50</f>
        <v>52994.211439042178</v>
      </c>
      <c r="BP77" s="48">
        <f>SUM(BP20:BP76)-BP22-BP34-BP40-BP43-BP50</f>
        <v>55003.374932464292</v>
      </c>
      <c r="BQ77" s="48">
        <f>SUM(BQ20:BQ76)-BQ22-BQ34-BQ40-BQ43-BQ50-BQ68-BQ71</f>
        <v>51810.043229267249</v>
      </c>
      <c r="BR77" s="48">
        <f t="shared" ref="BR77:BW77" si="11">SUM(BR20:BR76)-BR22-BR34-BR40-BR43-BR50-BR68-BR71</f>
        <v>52336.540697534219</v>
      </c>
      <c r="BS77" s="48">
        <f t="shared" si="11"/>
        <v>53514.241435137024</v>
      </c>
      <c r="BT77" s="48">
        <f t="shared" si="11"/>
        <v>53953.166854495124</v>
      </c>
      <c r="BU77" s="48">
        <f t="shared" si="11"/>
        <v>55763.09193354645</v>
      </c>
      <c r="BV77" s="48">
        <f t="shared" si="11"/>
        <v>57309.11889804712</v>
      </c>
      <c r="BW77" s="48">
        <f t="shared" si="11"/>
        <v>58638.201922118184</v>
      </c>
      <c r="BX77" s="48">
        <f>SUM(BX20:BX76)-BX22-BX34-BX40-BX43-BX50-BX68-BX71</f>
        <v>59347.339965853258</v>
      </c>
      <c r="BY77" s="48">
        <f>SUM(BY20:BY76)-BY22-BY34-BY40-BY43-BY50-BY68-BY71</f>
        <v>61038.439285754561</v>
      </c>
      <c r="BZ77" s="49">
        <f>SUM(BZ20:BZ76)-BZ22-BZ34-BZ40-BZ43-BZ50-BZ68-BZ71</f>
        <v>62518.72577898865</v>
      </c>
    </row>
    <row r="78" spans="1:78" ht="15.75" x14ac:dyDescent="0.25">
      <c r="A78" s="133"/>
      <c r="B78" s="222" t="s">
        <v>247</v>
      </c>
      <c r="C78" s="221"/>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f t="shared" ref="AH78:BW78" si="12">AH77-AH74-AH37-AH31-AH44-AH33-AH29</f>
        <v>4087.2273647098109</v>
      </c>
      <c r="AI78" s="48">
        <f t="shared" si="12"/>
        <v>4433.9729056964115</v>
      </c>
      <c r="AJ78" s="48">
        <f t="shared" si="12"/>
        <v>5804.4348053450813</v>
      </c>
      <c r="AK78" s="48">
        <f t="shared" si="12"/>
        <v>7669.7643336848851</v>
      </c>
      <c r="AL78" s="48">
        <f t="shared" si="12"/>
        <v>9088.4149574401763</v>
      </c>
      <c r="AM78" s="48">
        <f t="shared" si="12"/>
        <v>10708.548004269627</v>
      </c>
      <c r="AN78" s="48">
        <f t="shared" si="12"/>
        <v>11886.313985398558</v>
      </c>
      <c r="AO78" s="48">
        <f t="shared" si="12"/>
        <v>13017.019488817987</v>
      </c>
      <c r="AP78" s="48">
        <f t="shared" si="12"/>
        <v>14194.694757319627</v>
      </c>
      <c r="AQ78" s="48">
        <f t="shared" si="12"/>
        <v>14367.511717459034</v>
      </c>
      <c r="AR78" s="48">
        <f t="shared" si="12"/>
        <v>13821.885689247209</v>
      </c>
      <c r="AS78" s="48">
        <f t="shared" si="12"/>
        <v>14056.93518393573</v>
      </c>
      <c r="AT78" s="48">
        <f t="shared" si="12"/>
        <v>16319.359410054381</v>
      </c>
      <c r="AU78" s="48">
        <f t="shared" si="12"/>
        <v>21223.094072210828</v>
      </c>
      <c r="AV78" s="48">
        <f t="shared" si="12"/>
        <v>25238.697901374166</v>
      </c>
      <c r="AW78" s="48">
        <f t="shared" si="12"/>
        <v>28282.29023986277</v>
      </c>
      <c r="AX78" s="48">
        <f t="shared" si="12"/>
        <v>29274.234871308581</v>
      </c>
      <c r="AY78" s="48">
        <f t="shared" si="12"/>
        <v>30689.238521149568</v>
      </c>
      <c r="AZ78" s="48">
        <f t="shared" si="12"/>
        <v>31142.787199387287</v>
      </c>
      <c r="BA78" s="48">
        <f t="shared" si="12"/>
        <v>30118.971854383788</v>
      </c>
      <c r="BB78" s="48">
        <f t="shared" si="12"/>
        <v>29936.464944798307</v>
      </c>
      <c r="BC78" s="48">
        <f t="shared" si="12"/>
        <v>29598.920484797167</v>
      </c>
      <c r="BD78" s="48">
        <f t="shared" si="12"/>
        <v>29680.475521105302</v>
      </c>
      <c r="BE78" s="48">
        <f t="shared" si="12"/>
        <v>30370.904637060208</v>
      </c>
      <c r="BF78" s="48">
        <f t="shared" si="12"/>
        <v>31767.564711638777</v>
      </c>
      <c r="BG78" s="48">
        <f t="shared" si="12"/>
        <v>32949.344465398681</v>
      </c>
      <c r="BH78" s="48">
        <f t="shared" si="12"/>
        <v>33970.896257800079</v>
      </c>
      <c r="BI78" s="48">
        <f t="shared" si="12"/>
        <v>34999.72836740419</v>
      </c>
      <c r="BJ78" s="48">
        <f t="shared" si="12"/>
        <v>36307.526404963734</v>
      </c>
      <c r="BK78" s="48">
        <f t="shared" si="12"/>
        <v>38263.329337690418</v>
      </c>
      <c r="BL78" s="48">
        <f t="shared" si="12"/>
        <v>40742.530283141416</v>
      </c>
      <c r="BM78" s="48">
        <f t="shared" si="12"/>
        <v>46870.899391809682</v>
      </c>
      <c r="BN78" s="48">
        <f t="shared" si="12"/>
        <v>48524.116056627936</v>
      </c>
      <c r="BO78" s="48">
        <f>BO77-BO74-BO37-BO31-BO44-BO33-BO29</f>
        <v>50302.962045437846</v>
      </c>
      <c r="BP78" s="48">
        <f>BP77-BP74-BP37-BP31-BP44-BP33-BP29</f>
        <v>52228.012503016231</v>
      </c>
      <c r="BQ78" s="48">
        <f t="shared" si="12"/>
        <v>51810.043229267249</v>
      </c>
      <c r="BR78" s="48">
        <f t="shared" si="12"/>
        <v>52336.540697534219</v>
      </c>
      <c r="BS78" s="48">
        <f>BS77-BS74-BS37-BS31-BS44-BS33-BS29</f>
        <v>53514.241435137024</v>
      </c>
      <c r="BT78" s="48">
        <f t="shared" si="12"/>
        <v>53953.166854495124</v>
      </c>
      <c r="BU78" s="48">
        <f t="shared" si="12"/>
        <v>55763.09193354645</v>
      </c>
      <c r="BV78" s="48">
        <f t="shared" si="12"/>
        <v>57309.11889804712</v>
      </c>
      <c r="BW78" s="48">
        <f t="shared" si="12"/>
        <v>58638.201922118184</v>
      </c>
      <c r="BX78" s="48">
        <f>BX77-BX74-BX37-BX31-BX44-BX33-BX29</f>
        <v>59347.339965853258</v>
      </c>
      <c r="BY78" s="48">
        <f>BY77-BY74-BY37-BY31-BY44-BY33-BY29</f>
        <v>61038.439285754561</v>
      </c>
      <c r="BZ78" s="49">
        <f>BZ77-BZ74-BZ37-BZ31-BZ44-BZ33-BZ29</f>
        <v>62518.72577898865</v>
      </c>
    </row>
    <row r="79" spans="1:78" ht="15.75" x14ac:dyDescent="0.25">
      <c r="A79" s="133"/>
      <c r="B79" s="222"/>
      <c r="C79" s="221"/>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9"/>
    </row>
    <row r="80" spans="1:78" ht="26.25" customHeight="1" x14ac:dyDescent="0.25">
      <c r="A80" s="133"/>
      <c r="B80" s="58" t="s">
        <v>265</v>
      </c>
      <c r="C80" s="221"/>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6"/>
    </row>
    <row r="81" spans="1:78" x14ac:dyDescent="0.2">
      <c r="A81" s="133"/>
      <c r="B81" s="52" t="s">
        <v>127</v>
      </c>
      <c r="C81" s="221" t="s">
        <v>126</v>
      </c>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v>91.795148247978432</v>
      </c>
      <c r="AI81" s="135">
        <v>110.61695040710585</v>
      </c>
      <c r="AJ81" s="135">
        <v>149.4963281520491</v>
      </c>
      <c r="AK81" s="135">
        <v>193.25159579250203</v>
      </c>
      <c r="AL81" s="135">
        <v>241.11294619072987</v>
      </c>
      <c r="AM81" s="135">
        <v>304.00372136294919</v>
      </c>
      <c r="AN81" s="135">
        <v>362.05707222653785</v>
      </c>
      <c r="AO81" s="135">
        <v>439.95309705296535</v>
      </c>
      <c r="AP81" s="135">
        <v>504.19562238080925</v>
      </c>
      <c r="AQ81" s="135">
        <v>588.95286162117668</v>
      </c>
      <c r="AR81" s="135">
        <v>669.81688074358397</v>
      </c>
      <c r="AS81" s="135">
        <v>784.80669061681635</v>
      </c>
      <c r="AT81" s="135">
        <v>945.80283525647269</v>
      </c>
      <c r="AU81" s="135">
        <v>1188.5453647098627</v>
      </c>
      <c r="AV81" s="135">
        <v>1553.4739999999999</v>
      </c>
      <c r="AW81" s="135">
        <v>1795.461</v>
      </c>
      <c r="AX81" s="135">
        <v>1962.682</v>
      </c>
      <c r="AY81" s="135">
        <v>2194.1619999999998</v>
      </c>
      <c r="AZ81" s="135">
        <v>2392.893</v>
      </c>
      <c r="BA81" s="135">
        <v>2521.25</v>
      </c>
      <c r="BB81" s="135">
        <v>2679.9749999999999</v>
      </c>
      <c r="BC81" s="135">
        <v>2822.8040000000001</v>
      </c>
      <c r="BD81" s="135">
        <v>2955.1210000000001</v>
      </c>
      <c r="BE81" s="135">
        <v>3124.4597597447382</v>
      </c>
      <c r="BF81" s="135">
        <v>3250.6787885787207</v>
      </c>
      <c r="BG81" s="135">
        <v>3457.0445494205601</v>
      </c>
      <c r="BH81" s="135">
        <v>3673.5859999999998</v>
      </c>
      <c r="BI81" s="135">
        <v>3924.14037813</v>
      </c>
      <c r="BJ81" s="135">
        <v>4149.40578293</v>
      </c>
      <c r="BK81" s="135">
        <v>4444.4350972342991</v>
      </c>
      <c r="BL81" s="135">
        <v>4734.8039219600005</v>
      </c>
      <c r="BM81" s="135">
        <v>5106.2537628999999</v>
      </c>
      <c r="BN81" s="135">
        <v>5227.7472379531791</v>
      </c>
      <c r="BO81" s="135">
        <v>5339.4256940699997</v>
      </c>
      <c r="BP81" s="135">
        <v>5475.6249157700013</v>
      </c>
      <c r="BQ81" s="135">
        <v>5360.0751764300812</v>
      </c>
      <c r="BR81" s="135">
        <v>5421.7736767999995</v>
      </c>
      <c r="BS81" s="135">
        <v>5489.5433917499959</v>
      </c>
      <c r="BT81" s="135">
        <v>5482.7675999399999</v>
      </c>
      <c r="BU81" s="135">
        <v>5550.3681084442733</v>
      </c>
      <c r="BV81" s="135">
        <v>5773.669091629059</v>
      </c>
      <c r="BW81" s="135">
        <v>6013.7957945974595</v>
      </c>
      <c r="BX81" s="135">
        <v>6301.9560712501534</v>
      </c>
      <c r="BY81" s="135">
        <v>6534.3844758247933</v>
      </c>
      <c r="BZ81" s="136">
        <v>6783.5743045899317</v>
      </c>
    </row>
    <row r="82" spans="1:78" x14ac:dyDescent="0.2">
      <c r="A82" s="133"/>
      <c r="B82" s="52" t="s">
        <v>128</v>
      </c>
      <c r="C82" s="221"/>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f t="shared" ref="AH82:BZ82" si="13">AH83+AH84</f>
        <v>71.803621583486347</v>
      </c>
      <c r="AI82" s="135">
        <f t="shared" si="13"/>
        <v>71.309887694513563</v>
      </c>
      <c r="AJ82" s="135">
        <f t="shared" si="13"/>
        <v>81.214423210806217</v>
      </c>
      <c r="AK82" s="135">
        <f t="shared" si="13"/>
        <v>88.309333043676872</v>
      </c>
      <c r="AL82" s="135">
        <f t="shared" si="13"/>
        <v>86.071335668395506</v>
      </c>
      <c r="AM82" s="135">
        <f t="shared" si="13"/>
        <v>94.533357523787956</v>
      </c>
      <c r="AN82" s="135">
        <f t="shared" si="13"/>
        <v>94.539479953098336</v>
      </c>
      <c r="AO82" s="135">
        <f t="shared" si="13"/>
        <v>99.91444157230606</v>
      </c>
      <c r="AP82" s="135">
        <f t="shared" si="13"/>
        <v>100.54053775712582</v>
      </c>
      <c r="AQ82" s="135">
        <f t="shared" si="13"/>
        <v>104.34230284607963</v>
      </c>
      <c r="AR82" s="135">
        <f t="shared" si="13"/>
        <v>107.80379749418931</v>
      </c>
      <c r="AS82" s="135">
        <f t="shared" si="13"/>
        <v>122.17188902792199</v>
      </c>
      <c r="AT82" s="135">
        <f t="shared" si="13"/>
        <v>114.12408977669212</v>
      </c>
      <c r="AU82" s="135">
        <f t="shared" si="13"/>
        <v>146.99272655994997</v>
      </c>
      <c r="AV82" s="135">
        <f t="shared" si="13"/>
        <v>157.74724460497177</v>
      </c>
      <c r="AW82" s="135">
        <f t="shared" si="13"/>
        <v>166.79640685237015</v>
      </c>
      <c r="AX82" s="135">
        <f t="shared" si="13"/>
        <v>162.93681781914438</v>
      </c>
      <c r="AY82" s="135">
        <f t="shared" si="13"/>
        <v>164.65367537537094</v>
      </c>
      <c r="AZ82" s="135">
        <f t="shared" si="13"/>
        <v>151.35973857984254</v>
      </c>
      <c r="BA82" s="135">
        <f t="shared" si="13"/>
        <v>139.49190488287545</v>
      </c>
      <c r="BB82" s="135">
        <f t="shared" si="13"/>
        <v>134.50941339676888</v>
      </c>
      <c r="BC82" s="135">
        <f t="shared" si="13"/>
        <v>129.1281660452959</v>
      </c>
      <c r="BD82" s="135">
        <f t="shared" si="13"/>
        <v>119.97591185812794</v>
      </c>
      <c r="BE82" s="135">
        <f t="shared" si="13"/>
        <v>124.23847975499999</v>
      </c>
      <c r="BF82" s="135">
        <f t="shared" si="13"/>
        <v>129.19739105324999</v>
      </c>
      <c r="BG82" s="135">
        <f t="shared" si="13"/>
        <v>122.12592027499997</v>
      </c>
      <c r="BH82" s="135">
        <f t="shared" si="13"/>
        <v>118.53474787549996</v>
      </c>
      <c r="BI82" s="135">
        <f t="shared" si="13"/>
        <v>110.10084555674999</v>
      </c>
      <c r="BJ82" s="135">
        <f t="shared" si="13"/>
        <v>98.398418693749989</v>
      </c>
      <c r="BK82" s="135">
        <f t="shared" si="13"/>
        <v>78.937256372223544</v>
      </c>
      <c r="BL82" s="135">
        <f t="shared" si="13"/>
        <v>65.396410920697221</v>
      </c>
      <c r="BM82" s="135">
        <f t="shared" si="13"/>
        <v>51.483577534736391</v>
      </c>
      <c r="BN82" s="135">
        <f t="shared" si="13"/>
        <v>50.233626574888149</v>
      </c>
      <c r="BO82" s="135">
        <f t="shared" si="13"/>
        <v>37.345721613041349</v>
      </c>
      <c r="BP82" s="135">
        <f t="shared" si="13"/>
        <v>28.278218738752912</v>
      </c>
      <c r="BQ82" s="135">
        <f t="shared" si="13"/>
        <v>18.508530036452314</v>
      </c>
      <c r="BR82" s="135">
        <f t="shared" si="13"/>
        <v>12.288244013077932</v>
      </c>
      <c r="BS82" s="135">
        <f t="shared" si="13"/>
        <v>6.8174169843168348</v>
      </c>
      <c r="BT82" s="135">
        <f t="shared" si="13"/>
        <v>4.8587791485131495</v>
      </c>
      <c r="BU82" s="135">
        <f t="shared" si="13"/>
        <v>3.3683413445607608</v>
      </c>
      <c r="BV82" s="135">
        <f t="shared" si="13"/>
        <v>1.682461701862519</v>
      </c>
      <c r="BW82" s="135">
        <f t="shared" si="13"/>
        <v>0.94594957966976845</v>
      </c>
      <c r="BX82" s="135">
        <f t="shared" si="13"/>
        <v>0.51198878021098426</v>
      </c>
      <c r="BY82" s="135">
        <f t="shared" si="13"/>
        <v>0.26728418174465185</v>
      </c>
      <c r="BZ82" s="136">
        <f t="shared" si="13"/>
        <v>0.13166180165060132</v>
      </c>
    </row>
    <row r="83" spans="1:78" x14ac:dyDescent="0.2">
      <c r="A83" s="133"/>
      <c r="B83" s="62" t="s">
        <v>250</v>
      </c>
      <c r="C83" s="221" t="s">
        <v>129</v>
      </c>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v>71.803621583486347</v>
      </c>
      <c r="AI83" s="135">
        <v>71.309207260582085</v>
      </c>
      <c r="AJ83" s="135">
        <v>81.190527498478616</v>
      </c>
      <c r="AK83" s="135">
        <v>88.216061253991739</v>
      </c>
      <c r="AL83" s="135">
        <v>85.854079958673921</v>
      </c>
      <c r="AM83" s="135">
        <v>94.080741461868001</v>
      </c>
      <c r="AN83" s="135">
        <v>93.74042470571581</v>
      </c>
      <c r="AO83" s="135">
        <v>98.41918553022127</v>
      </c>
      <c r="AP83" s="135">
        <v>98.451776698555136</v>
      </c>
      <c r="AQ83" s="135">
        <v>101.4122159340142</v>
      </c>
      <c r="AR83" s="135">
        <v>103.7000792945807</v>
      </c>
      <c r="AS83" s="135">
        <v>115.24881210484507</v>
      </c>
      <c r="AT83" s="135">
        <v>105.20758261792079</v>
      </c>
      <c r="AU83" s="135">
        <v>132.47009728423961</v>
      </c>
      <c r="AV83" s="135">
        <v>139.23752551267657</v>
      </c>
      <c r="AW83" s="135">
        <v>145.01624573144477</v>
      </c>
      <c r="AX83" s="135">
        <v>140.12043851328579</v>
      </c>
      <c r="AY83" s="135">
        <v>137.73568376010451</v>
      </c>
      <c r="AZ83" s="135">
        <v>123.15021797831749</v>
      </c>
      <c r="BA83" s="135">
        <v>112.47661198287514</v>
      </c>
      <c r="BB83" s="135">
        <v>106.20491922822067</v>
      </c>
      <c r="BC83" s="135">
        <v>100.0911521395842</v>
      </c>
      <c r="BD83" s="135">
        <v>91.467069144910184</v>
      </c>
      <c r="BE83" s="135">
        <v>94.275213728127369</v>
      </c>
      <c r="BF83" s="135">
        <v>98.141333013831741</v>
      </c>
      <c r="BG83" s="135">
        <v>88.419644868272087</v>
      </c>
      <c r="BH83" s="135">
        <v>84.661747875499969</v>
      </c>
      <c r="BI83" s="135">
        <v>78.43606763128443</v>
      </c>
      <c r="BJ83" s="135">
        <v>69.184191628461178</v>
      </c>
      <c r="BK83" s="135">
        <v>53.012026844164069</v>
      </c>
      <c r="BL83" s="135">
        <v>44.371488154976973</v>
      </c>
      <c r="BM83" s="135">
        <v>35.156518235278511</v>
      </c>
      <c r="BN83" s="135">
        <v>37.029541266636251</v>
      </c>
      <c r="BO83" s="135">
        <v>28.873350653457123</v>
      </c>
      <c r="BP83" s="135">
        <v>21.10478027697734</v>
      </c>
      <c r="BQ83" s="135">
        <v>14.26166584517814</v>
      </c>
      <c r="BR83" s="135">
        <v>9.1137068506542054</v>
      </c>
      <c r="BS83" s="135">
        <v>5.5050338445589686</v>
      </c>
      <c r="BT83" s="135">
        <v>3.3250948192197995</v>
      </c>
      <c r="BU83" s="135">
        <v>2.8750560185985994</v>
      </c>
      <c r="BV83" s="135">
        <v>1.682461701862519</v>
      </c>
      <c r="BW83" s="135">
        <v>0.94594957966976845</v>
      </c>
      <c r="BX83" s="135">
        <v>0.51198878021098426</v>
      </c>
      <c r="BY83" s="135">
        <v>0.26728418174465185</v>
      </c>
      <c r="BZ83" s="136">
        <v>0.13166180165060132</v>
      </c>
    </row>
    <row r="84" spans="1:78" x14ac:dyDescent="0.2">
      <c r="A84" s="133"/>
      <c r="B84" s="62" t="s">
        <v>251</v>
      </c>
      <c r="C84" s="221" t="s">
        <v>129</v>
      </c>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v>0</v>
      </c>
      <c r="AI84" s="135">
        <v>6.8043393148529703E-4</v>
      </c>
      <c r="AJ84" s="135">
        <v>2.389571232760496E-2</v>
      </c>
      <c r="AK84" s="135">
        <v>9.3271789685138398E-2</v>
      </c>
      <c r="AL84" s="135">
        <v>0.21725570972157768</v>
      </c>
      <c r="AM84" s="135">
        <v>0.45261606191995341</v>
      </c>
      <c r="AN84" s="135">
        <v>0.79905524738252098</v>
      </c>
      <c r="AO84" s="135">
        <v>1.4952560420847878</v>
      </c>
      <c r="AP84" s="135">
        <v>2.0887610585706842</v>
      </c>
      <c r="AQ84" s="135">
        <v>2.9300869120654411</v>
      </c>
      <c r="AR84" s="135">
        <v>4.1037181996086094</v>
      </c>
      <c r="AS84" s="135">
        <v>6.9230769230769234</v>
      </c>
      <c r="AT84" s="135">
        <v>8.9165071587713225</v>
      </c>
      <c r="AU84" s="135">
        <v>14.522629275710372</v>
      </c>
      <c r="AV84" s="135">
        <v>18.509719092295203</v>
      </c>
      <c r="AW84" s="135">
        <v>21.780161120925374</v>
      </c>
      <c r="AX84" s="135">
        <v>22.816379305858582</v>
      </c>
      <c r="AY84" s="135">
        <v>26.917991615266445</v>
      </c>
      <c r="AZ84" s="135">
        <v>28.20952060152505</v>
      </c>
      <c r="BA84" s="135">
        <v>27.015292900000315</v>
      </c>
      <c r="BB84" s="135">
        <v>28.304494168548207</v>
      </c>
      <c r="BC84" s="135">
        <v>29.037013905711706</v>
      </c>
      <c r="BD84" s="135">
        <v>28.508842713217764</v>
      </c>
      <c r="BE84" s="135">
        <v>29.963266026872617</v>
      </c>
      <c r="BF84" s="135">
        <v>31.056058039418243</v>
      </c>
      <c r="BG84" s="135">
        <v>33.70627540672789</v>
      </c>
      <c r="BH84" s="135">
        <v>33.872999999999998</v>
      </c>
      <c r="BI84" s="135">
        <v>31.66477792546555</v>
      </c>
      <c r="BJ84" s="135">
        <v>29.214227065288803</v>
      </c>
      <c r="BK84" s="135">
        <v>25.925229528059475</v>
      </c>
      <c r="BL84" s="135">
        <v>21.024922765720252</v>
      </c>
      <c r="BM84" s="135">
        <v>16.327059299457879</v>
      </c>
      <c r="BN84" s="135">
        <v>13.204085308251896</v>
      </c>
      <c r="BO84" s="135">
        <v>8.4723709595842251</v>
      </c>
      <c r="BP84" s="135">
        <v>7.1734384617755698</v>
      </c>
      <c r="BQ84" s="135">
        <v>4.2468641912741756</v>
      </c>
      <c r="BR84" s="135">
        <v>3.174537162423726</v>
      </c>
      <c r="BS84" s="135">
        <v>1.3123831397578662</v>
      </c>
      <c r="BT84" s="135">
        <v>1.53368432929335</v>
      </c>
      <c r="BU84" s="135">
        <v>0.49328532596216146</v>
      </c>
      <c r="BV84" s="135">
        <v>0</v>
      </c>
      <c r="BW84" s="135">
        <v>0</v>
      </c>
      <c r="BX84" s="135">
        <v>0</v>
      </c>
      <c r="BY84" s="135">
        <v>0</v>
      </c>
      <c r="BZ84" s="136">
        <v>0</v>
      </c>
    </row>
    <row r="85" spans="1:78" x14ac:dyDescent="0.2">
      <c r="A85" s="133"/>
      <c r="B85" s="52" t="s">
        <v>130</v>
      </c>
      <c r="C85" s="221" t="s">
        <v>126</v>
      </c>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v>0</v>
      </c>
      <c r="AI85" s="135">
        <v>0</v>
      </c>
      <c r="AJ85" s="135">
        <v>0</v>
      </c>
      <c r="AK85" s="135">
        <v>0</v>
      </c>
      <c r="AL85" s="135">
        <v>0</v>
      </c>
      <c r="AM85" s="135">
        <v>0</v>
      </c>
      <c r="AN85" s="135">
        <v>0</v>
      </c>
      <c r="AO85" s="135">
        <v>0</v>
      </c>
      <c r="AP85" s="135">
        <v>0</v>
      </c>
      <c r="AQ85" s="135">
        <v>0</v>
      </c>
      <c r="AR85" s="135">
        <v>0</v>
      </c>
      <c r="AS85" s="135">
        <v>0</v>
      </c>
      <c r="AT85" s="135">
        <v>0</v>
      </c>
      <c r="AU85" s="135">
        <v>14.67867882736096</v>
      </c>
      <c r="AV85" s="135">
        <v>17.32362399448489</v>
      </c>
      <c r="AW85" s="135">
        <v>22.017101000372413</v>
      </c>
      <c r="AX85" s="135">
        <v>26.274387450379745</v>
      </c>
      <c r="AY85" s="135">
        <v>31.159442185463192</v>
      </c>
      <c r="AZ85" s="135">
        <v>36.556276606201791</v>
      </c>
      <c r="BA85" s="135">
        <v>36.695665879000003</v>
      </c>
      <c r="BB85" s="135">
        <v>38.413191972800014</v>
      </c>
      <c r="BC85" s="135">
        <v>38.367648960570129</v>
      </c>
      <c r="BD85" s="135">
        <v>57.286221493426368</v>
      </c>
      <c r="BE85" s="135">
        <v>61.250098314299194</v>
      </c>
      <c r="BF85" s="135">
        <v>45.81</v>
      </c>
      <c r="BG85" s="135">
        <v>36.193318905790619</v>
      </c>
      <c r="BH85" s="135">
        <v>38.411999999999999</v>
      </c>
      <c r="BI85" s="135">
        <v>35.623045027248956</v>
      </c>
      <c r="BJ85" s="135">
        <v>39.227886861522336</v>
      </c>
      <c r="BK85" s="135">
        <v>44.288355759254614</v>
      </c>
      <c r="BL85" s="135">
        <v>46.717117832191811</v>
      </c>
      <c r="BM85" s="135">
        <v>48.708362762486907</v>
      </c>
      <c r="BN85" s="135">
        <v>45.683687940754801</v>
      </c>
      <c r="BO85" s="135">
        <v>41.557605406422965</v>
      </c>
      <c r="BP85" s="135">
        <v>44.996467444797425</v>
      </c>
      <c r="BQ85" s="135">
        <v>46.46150720913667</v>
      </c>
      <c r="BR85" s="135">
        <v>44.752198794615161</v>
      </c>
      <c r="BS85" s="135">
        <v>41.883695203837881</v>
      </c>
      <c r="BT85" s="135">
        <v>40.255351281499983</v>
      </c>
      <c r="BU85" s="135">
        <v>40.246643970453583</v>
      </c>
      <c r="BV85" s="135">
        <v>51.073698694198718</v>
      </c>
      <c r="BW85" s="135">
        <v>41.000480453924339</v>
      </c>
      <c r="BX85" s="135">
        <v>30.797786857307933</v>
      </c>
      <c r="BY85" s="135">
        <v>30.848910523853835</v>
      </c>
      <c r="BZ85" s="136">
        <v>33.324207042825812</v>
      </c>
    </row>
    <row r="86" spans="1:78" ht="26.25" customHeight="1" x14ac:dyDescent="0.2">
      <c r="A86" s="133"/>
      <c r="B86" s="52" t="s">
        <v>266</v>
      </c>
      <c r="C86" s="221" t="s">
        <v>129</v>
      </c>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v>96</v>
      </c>
      <c r="AI86" s="135">
        <v>96</v>
      </c>
      <c r="AJ86" s="135">
        <v>98</v>
      </c>
      <c r="AK86" s="135">
        <v>101</v>
      </c>
      <c r="AL86" s="135">
        <v>102</v>
      </c>
      <c r="AM86" s="135">
        <v>103</v>
      </c>
      <c r="AN86" s="135">
        <v>105</v>
      </c>
      <c r="AO86" s="135">
        <v>105</v>
      </c>
      <c r="AP86" s="135">
        <v>107</v>
      </c>
      <c r="AQ86" s="135">
        <v>107</v>
      </c>
      <c r="AR86" s="135">
        <v>109</v>
      </c>
      <c r="AS86" s="135">
        <v>112</v>
      </c>
      <c r="AT86" s="135">
        <v>112.35899999999999</v>
      </c>
      <c r="AU86" s="135">
        <v>114.324</v>
      </c>
      <c r="AV86" s="135">
        <v>115.11</v>
      </c>
      <c r="AW86" s="135">
        <v>122.089</v>
      </c>
      <c r="AX86" s="135">
        <v>123.30500000000001</v>
      </c>
      <c r="AY86" s="135">
        <v>124.179</v>
      </c>
      <c r="AZ86" s="135">
        <v>128.614</v>
      </c>
      <c r="BA86" s="135">
        <v>123.26300000000001</v>
      </c>
      <c r="BB86" s="135">
        <v>124.417</v>
      </c>
      <c r="BC86" s="135">
        <v>118.181</v>
      </c>
      <c r="BD86" s="135">
        <v>118.962</v>
      </c>
      <c r="BE86" s="135">
        <v>120.14100000000001</v>
      </c>
      <c r="BF86" s="135">
        <v>120.018</v>
      </c>
      <c r="BG86" s="135">
        <v>122.324</v>
      </c>
      <c r="BH86" s="135">
        <v>123.015</v>
      </c>
      <c r="BI86" s="135">
        <v>123.87321689999997</v>
      </c>
      <c r="BJ86" s="135">
        <v>125.86199999999999</v>
      </c>
      <c r="BK86" s="135">
        <v>127.27833854999997</v>
      </c>
      <c r="BL86" s="135">
        <v>822.81408871238204</v>
      </c>
      <c r="BM86" s="135">
        <v>121.23222758000001</v>
      </c>
      <c r="BN86" s="135">
        <v>122.38864807125002</v>
      </c>
      <c r="BO86" s="135">
        <v>123.35264574</v>
      </c>
      <c r="BP86" s="135">
        <v>123.46082752000001</v>
      </c>
      <c r="BQ86" s="135">
        <v>122.52528203</v>
      </c>
      <c r="BR86" s="135">
        <v>124.59394418000001</v>
      </c>
      <c r="BS86" s="135">
        <v>127.56960417000036</v>
      </c>
      <c r="BT86" s="135">
        <v>126.42026240999996</v>
      </c>
      <c r="BU86" s="135">
        <v>124.45965684614835</v>
      </c>
      <c r="BV86" s="135">
        <v>123.55275811713904</v>
      </c>
      <c r="BW86" s="135">
        <v>123.33562177915194</v>
      </c>
      <c r="BX86" s="135">
        <v>122.52032098986361</v>
      </c>
      <c r="BY86" s="135">
        <v>122.32920297224551</v>
      </c>
      <c r="BZ86" s="136">
        <v>122.14566842490021</v>
      </c>
    </row>
    <row r="87" spans="1:78" x14ac:dyDescent="0.2">
      <c r="A87" s="133"/>
      <c r="B87" s="52" t="s">
        <v>135</v>
      </c>
      <c r="C87" s="221" t="s">
        <v>136</v>
      </c>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v>0</v>
      </c>
      <c r="AR87" s="135">
        <v>0</v>
      </c>
      <c r="AS87" s="135">
        <v>0</v>
      </c>
      <c r="AT87" s="135">
        <v>0</v>
      </c>
      <c r="AU87" s="135">
        <v>0</v>
      </c>
      <c r="AV87" s="135">
        <v>0</v>
      </c>
      <c r="AW87" s="135">
        <v>0</v>
      </c>
      <c r="AX87" s="135">
        <v>0</v>
      </c>
      <c r="AY87" s="135">
        <v>0</v>
      </c>
      <c r="AZ87" s="135">
        <v>0</v>
      </c>
      <c r="BA87" s="135">
        <v>0</v>
      </c>
      <c r="BB87" s="135">
        <v>0</v>
      </c>
      <c r="BC87" s="135">
        <v>0</v>
      </c>
      <c r="BD87" s="135">
        <v>0</v>
      </c>
      <c r="BE87" s="135">
        <v>0</v>
      </c>
      <c r="BF87" s="135">
        <v>0</v>
      </c>
      <c r="BG87" s="135">
        <v>0</v>
      </c>
      <c r="BH87" s="135">
        <v>0</v>
      </c>
      <c r="BI87" s="135">
        <v>0</v>
      </c>
      <c r="BJ87" s="135">
        <v>2.3854757613040265</v>
      </c>
      <c r="BK87" s="135">
        <v>2.7799798323037712</v>
      </c>
      <c r="BL87" s="135">
        <v>145.43650100833483</v>
      </c>
      <c r="BM87" s="135">
        <v>193.92315446943357</v>
      </c>
      <c r="BN87" s="135">
        <v>266.81067065860327</v>
      </c>
      <c r="BO87" s="135">
        <v>77.89376230618096</v>
      </c>
      <c r="BP87" s="135">
        <v>83.761185046642368</v>
      </c>
      <c r="BQ87" s="135">
        <v>4.8547000187328013</v>
      </c>
      <c r="BR87" s="135">
        <v>6.144183842691306</v>
      </c>
      <c r="BS87" s="135">
        <v>1.9437355560062652</v>
      </c>
      <c r="BT87" s="135">
        <v>1.6169761388612867</v>
      </c>
      <c r="BU87" s="135">
        <v>67.463581167414333</v>
      </c>
      <c r="BV87" s="135">
        <v>67.262112540709353</v>
      </c>
      <c r="BW87" s="135">
        <v>67.140422294625395</v>
      </c>
      <c r="BX87" s="135">
        <v>67.015130234413178</v>
      </c>
      <c r="BY87" s="135">
        <v>66.901951231678609</v>
      </c>
      <c r="BZ87" s="136">
        <v>66.792929017214064</v>
      </c>
    </row>
    <row r="88" spans="1:78" x14ac:dyDescent="0.2">
      <c r="A88" s="133"/>
      <c r="B88" s="52" t="s">
        <v>22</v>
      </c>
      <c r="C88" s="221" t="s">
        <v>136</v>
      </c>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v>189.0604099893182</v>
      </c>
      <c r="AI88" s="135">
        <v>217.24186395918002</v>
      </c>
      <c r="AJ88" s="135">
        <v>291.64676658977385</v>
      </c>
      <c r="AK88" s="135">
        <v>435.79447132057123</v>
      </c>
      <c r="AL88" s="135">
        <v>531.64070822038082</v>
      </c>
      <c r="AM88" s="135">
        <v>599.91337522552976</v>
      </c>
      <c r="AN88" s="135">
        <v>667.59777746960162</v>
      </c>
      <c r="AO88" s="135">
        <v>730.54411349699535</v>
      </c>
      <c r="AP88" s="135">
        <v>805.60849456809274</v>
      </c>
      <c r="AQ88" s="135">
        <v>838.18835992187337</v>
      </c>
      <c r="AR88" s="135">
        <v>760.26900000000001</v>
      </c>
      <c r="AS88" s="135">
        <v>936.29321192193368</v>
      </c>
      <c r="AT88" s="135">
        <v>1162.117</v>
      </c>
      <c r="AU88" s="135">
        <v>670.327</v>
      </c>
      <c r="AV88" s="135">
        <v>724.20100000000002</v>
      </c>
      <c r="AW88" s="135">
        <v>941.47799999999995</v>
      </c>
      <c r="AX88" s="135">
        <v>973.24916299999973</v>
      </c>
      <c r="AY88" s="135">
        <v>991.50290500000006</v>
      </c>
      <c r="AZ88" s="135">
        <v>1035.1050220000002</v>
      </c>
      <c r="BA88" s="135">
        <v>1079.5440269999999</v>
      </c>
      <c r="BB88" s="135">
        <v>1124.7226409999994</v>
      </c>
      <c r="BC88" s="135">
        <v>1163.735510948489</v>
      </c>
      <c r="BD88" s="135">
        <v>1229.3620240181656</v>
      </c>
      <c r="BE88" s="135">
        <v>1349.4457237699216</v>
      </c>
      <c r="BF88" s="135">
        <v>1430.8457317625675</v>
      </c>
      <c r="BG88" s="135">
        <v>1612.517104499429</v>
      </c>
      <c r="BH88" s="135">
        <v>1828.5273484448542</v>
      </c>
      <c r="BI88" s="135">
        <v>1843.2959341159444</v>
      </c>
      <c r="BJ88" s="135">
        <v>2003.9939900362206</v>
      </c>
      <c r="BK88" s="135">
        <v>2046.6136160962108</v>
      </c>
      <c r="BL88" s="135">
        <v>2162.8252108384918</v>
      </c>
      <c r="BM88" s="135">
        <v>2239.7459853678515</v>
      </c>
      <c r="BN88" s="135">
        <v>2273.0145576027198</v>
      </c>
      <c r="BO88" s="135">
        <v>2227.1295013956719</v>
      </c>
      <c r="BP88" s="135">
        <v>2136.5856605519407</v>
      </c>
      <c r="BQ88" s="135"/>
      <c r="BR88" s="135"/>
      <c r="BS88" s="135"/>
      <c r="BT88" s="135"/>
      <c r="BU88" s="135"/>
      <c r="BV88" s="135"/>
      <c r="BW88" s="135"/>
      <c r="BX88" s="135"/>
      <c r="BY88" s="135"/>
      <c r="BZ88" s="136"/>
    </row>
    <row r="89" spans="1:78" x14ac:dyDescent="0.2">
      <c r="A89" s="133"/>
      <c r="B89" s="52" t="s">
        <v>137</v>
      </c>
      <c r="C89" s="221" t="s">
        <v>129</v>
      </c>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v>16</v>
      </c>
      <c r="AI89" s="135">
        <v>16</v>
      </c>
      <c r="AJ89" s="135">
        <v>16</v>
      </c>
      <c r="AK89" s="135">
        <v>17</v>
      </c>
      <c r="AL89" s="135">
        <v>17</v>
      </c>
      <c r="AM89" s="135">
        <v>17</v>
      </c>
      <c r="AN89" s="135">
        <v>17</v>
      </c>
      <c r="AO89" s="135">
        <v>18</v>
      </c>
      <c r="AP89" s="135">
        <v>18</v>
      </c>
      <c r="AQ89" s="135">
        <v>2.6080000000000001</v>
      </c>
      <c r="AR89" s="135">
        <v>0</v>
      </c>
      <c r="AS89" s="135">
        <v>0</v>
      </c>
      <c r="AT89" s="135">
        <v>0</v>
      </c>
      <c r="AU89" s="135">
        <v>0</v>
      </c>
      <c r="AV89" s="135">
        <v>0</v>
      </c>
      <c r="AW89" s="135">
        <v>0</v>
      </c>
      <c r="AX89" s="135">
        <v>0</v>
      </c>
      <c r="AY89" s="135">
        <v>0</v>
      </c>
      <c r="AZ89" s="135">
        <v>0</v>
      </c>
      <c r="BA89" s="135">
        <v>0</v>
      </c>
      <c r="BB89" s="135">
        <v>0</v>
      </c>
      <c r="BC89" s="135">
        <v>0</v>
      </c>
      <c r="BD89" s="135">
        <v>0</v>
      </c>
      <c r="BE89" s="135">
        <v>0</v>
      </c>
      <c r="BF89" s="135">
        <v>0</v>
      </c>
      <c r="BG89" s="135">
        <v>0</v>
      </c>
      <c r="BH89" s="135">
        <v>0</v>
      </c>
      <c r="BI89" s="135">
        <v>0</v>
      </c>
      <c r="BJ89" s="135">
        <v>0</v>
      </c>
      <c r="BK89" s="135">
        <v>0</v>
      </c>
      <c r="BL89" s="135">
        <v>0</v>
      </c>
      <c r="BM89" s="135">
        <v>0</v>
      </c>
      <c r="BN89" s="135">
        <v>0</v>
      </c>
      <c r="BO89" s="135">
        <v>0</v>
      </c>
      <c r="BP89" s="135">
        <v>0</v>
      </c>
      <c r="BQ89" s="135">
        <v>0</v>
      </c>
      <c r="BR89" s="135">
        <v>0</v>
      </c>
      <c r="BS89" s="135">
        <v>0</v>
      </c>
      <c r="BT89" s="135">
        <v>0</v>
      </c>
      <c r="BU89" s="135">
        <v>0</v>
      </c>
      <c r="BV89" s="135">
        <v>0</v>
      </c>
      <c r="BW89" s="135">
        <v>0</v>
      </c>
      <c r="BX89" s="135">
        <v>0</v>
      </c>
      <c r="BY89" s="135">
        <v>0</v>
      </c>
      <c r="BZ89" s="136">
        <v>0</v>
      </c>
    </row>
    <row r="90" spans="1:78" x14ac:dyDescent="0.2">
      <c r="A90" s="133"/>
      <c r="B90" s="52" t="s">
        <v>138</v>
      </c>
      <c r="C90" s="221" t="s">
        <v>126</v>
      </c>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v>0</v>
      </c>
      <c r="AI90" s="135">
        <v>0</v>
      </c>
      <c r="AJ90" s="135">
        <v>0</v>
      </c>
      <c r="AK90" s="135">
        <v>0</v>
      </c>
      <c r="AL90" s="135">
        <v>0</v>
      </c>
      <c r="AM90" s="135">
        <v>0</v>
      </c>
      <c r="AN90" s="135">
        <v>0</v>
      </c>
      <c r="AO90" s="135">
        <v>0</v>
      </c>
      <c r="AP90" s="135">
        <v>0</v>
      </c>
      <c r="AQ90" s="135">
        <v>0</v>
      </c>
      <c r="AR90" s="135">
        <v>0</v>
      </c>
      <c r="AS90" s="135">
        <v>0</v>
      </c>
      <c r="AT90" s="135">
        <v>0</v>
      </c>
      <c r="AU90" s="135">
        <v>0</v>
      </c>
      <c r="AV90" s="135">
        <v>505.50842426823931</v>
      </c>
      <c r="AW90" s="135">
        <v>710.21289378353549</v>
      </c>
      <c r="AX90" s="135">
        <v>820.7658061912789</v>
      </c>
      <c r="AY90" s="135">
        <v>1007.9813777872349</v>
      </c>
      <c r="AZ90" s="135">
        <v>1212.5307624595152</v>
      </c>
      <c r="BA90" s="135">
        <v>1373.3434446659953</v>
      </c>
      <c r="BB90" s="135">
        <v>1529.2386319993936</v>
      </c>
      <c r="BC90" s="135">
        <v>1685.0312370699578</v>
      </c>
      <c r="BD90" s="135">
        <v>1846.9692141166404</v>
      </c>
      <c r="BE90" s="135">
        <v>2044.6946975616393</v>
      </c>
      <c r="BF90" s="135">
        <v>2184.4949999999999</v>
      </c>
      <c r="BG90" s="135">
        <v>2399.912471946795</v>
      </c>
      <c r="BH90" s="135">
        <v>2608.7809999999999</v>
      </c>
      <c r="BI90" s="135">
        <v>2824.8410963032829</v>
      </c>
      <c r="BJ90" s="135">
        <v>3059.7591478660306</v>
      </c>
      <c r="BK90" s="135">
        <v>3359.1290942770729</v>
      </c>
      <c r="BL90" s="135">
        <v>3619.5934670833412</v>
      </c>
      <c r="BM90" s="135">
        <v>3989.1991157989637</v>
      </c>
      <c r="BN90" s="135">
        <v>4200.2916762362729</v>
      </c>
      <c r="BO90" s="135">
        <v>4351.2435542558051</v>
      </c>
      <c r="BP90" s="135">
        <v>4620.0866791328817</v>
      </c>
      <c r="BQ90" s="135">
        <v>4770.7953469207459</v>
      </c>
      <c r="BR90" s="135">
        <v>5009.9905589028167</v>
      </c>
      <c r="BS90" s="135">
        <v>4766.3278780454339</v>
      </c>
      <c r="BT90" s="135">
        <v>4478.3398482512839</v>
      </c>
      <c r="BU90" s="135">
        <v>3953.1132841717131</v>
      </c>
      <c r="BV90" s="135">
        <v>3580.5349560696386</v>
      </c>
      <c r="BW90" s="135">
        <v>3055.3167331570576</v>
      </c>
      <c r="BX90" s="135">
        <v>2773.637906685346</v>
      </c>
      <c r="BY90" s="135">
        <v>2607.4155686318413</v>
      </c>
      <c r="BZ90" s="136">
        <v>2447.2820398479967</v>
      </c>
    </row>
    <row r="91" spans="1:78" ht="25.5" customHeight="1" x14ac:dyDescent="0.2">
      <c r="A91" s="133"/>
      <c r="B91" s="52" t="s">
        <v>145</v>
      </c>
      <c r="C91" s="221" t="s">
        <v>126</v>
      </c>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v>0</v>
      </c>
      <c r="BA91" s="135">
        <v>0</v>
      </c>
      <c r="BB91" s="135">
        <v>0</v>
      </c>
      <c r="BC91" s="135">
        <v>0</v>
      </c>
      <c r="BD91" s="135">
        <v>0</v>
      </c>
      <c r="BE91" s="135">
        <v>0</v>
      </c>
      <c r="BF91" s="135">
        <v>0</v>
      </c>
      <c r="BG91" s="135">
        <v>0</v>
      </c>
      <c r="BH91" s="135">
        <v>0</v>
      </c>
      <c r="BI91" s="135">
        <v>3</v>
      </c>
      <c r="BJ91" s="135">
        <v>7</v>
      </c>
      <c r="BK91" s="135">
        <v>13.497025149999999</v>
      </c>
      <c r="BL91" s="135">
        <v>38.534542930000001</v>
      </c>
      <c r="BM91" s="135">
        <v>34.154483699999993</v>
      </c>
      <c r="BN91" s="135">
        <v>45.768576209999999</v>
      </c>
      <c r="BO91" s="135">
        <v>74.136923039999985</v>
      </c>
      <c r="BP91" s="135">
        <v>110.91288990999999</v>
      </c>
      <c r="BQ91" s="135">
        <v>159.75237205000002</v>
      </c>
      <c r="BR91" s="135">
        <v>187.89459571</v>
      </c>
      <c r="BS91" s="135">
        <v>208.81836001000002</v>
      </c>
      <c r="BT91" s="135">
        <v>194.73461820000003</v>
      </c>
      <c r="BU91" s="135">
        <v>206.61368414188314</v>
      </c>
      <c r="BV91" s="135">
        <v>212.33071394337841</v>
      </c>
      <c r="BW91" s="135">
        <v>220.98169187739893</v>
      </c>
      <c r="BX91" s="135">
        <v>228.72163413275345</v>
      </c>
      <c r="BY91" s="135">
        <v>238.72418991401</v>
      </c>
      <c r="BZ91" s="136">
        <v>246.07547626676543</v>
      </c>
    </row>
    <row r="92" spans="1:78" x14ac:dyDescent="0.2">
      <c r="A92" s="133"/>
      <c r="B92" s="52" t="s">
        <v>146</v>
      </c>
      <c r="C92" s="221" t="s">
        <v>136</v>
      </c>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v>0</v>
      </c>
      <c r="AR92" s="135">
        <v>0</v>
      </c>
      <c r="AS92" s="135">
        <v>0</v>
      </c>
      <c r="AT92" s="135">
        <v>0</v>
      </c>
      <c r="AU92" s="135">
        <v>0</v>
      </c>
      <c r="AV92" s="135">
        <v>0</v>
      </c>
      <c r="AW92" s="135">
        <v>0</v>
      </c>
      <c r="AX92" s="135">
        <v>0</v>
      </c>
      <c r="AY92" s="135">
        <v>0</v>
      </c>
      <c r="AZ92" s="135">
        <v>0</v>
      </c>
      <c r="BA92" s="135">
        <v>0</v>
      </c>
      <c r="BB92" s="135">
        <v>0</v>
      </c>
      <c r="BC92" s="135">
        <v>0</v>
      </c>
      <c r="BD92" s="135">
        <v>0</v>
      </c>
      <c r="BE92" s="135">
        <v>0</v>
      </c>
      <c r="BF92" s="135">
        <v>0</v>
      </c>
      <c r="BG92" s="135">
        <v>0</v>
      </c>
      <c r="BH92" s="135">
        <v>0</v>
      </c>
      <c r="BI92" s="135">
        <v>0</v>
      </c>
      <c r="BJ92" s="135">
        <v>22.992533999999999</v>
      </c>
      <c r="BK92" s="135">
        <v>22.396319999999999</v>
      </c>
      <c r="BL92" s="135">
        <v>23.618407999999999</v>
      </c>
      <c r="BM92" s="135">
        <v>22.115864999999999</v>
      </c>
      <c r="BN92" s="135">
        <v>20.338511999999998</v>
      </c>
      <c r="BO92" s="135">
        <v>21.323773484530555</v>
      </c>
      <c r="BP92" s="135">
        <v>18.545211999999999</v>
      </c>
      <c r="BQ92" s="135">
        <v>17.904194</v>
      </c>
      <c r="BR92" s="135">
        <v>16.738534999999999</v>
      </c>
      <c r="BS92" s="135">
        <v>14.297962929999997</v>
      </c>
      <c r="BT92" s="135">
        <v>13.026596008942981</v>
      </c>
      <c r="BU92" s="135">
        <v>12.563111909805084</v>
      </c>
      <c r="BV92" s="135">
        <v>13.319494888995358</v>
      </c>
      <c r="BW92" s="135">
        <v>14.639586147452945</v>
      </c>
      <c r="BX92" s="135">
        <v>16.09873281447291</v>
      </c>
      <c r="BY92" s="135">
        <v>17.395719428761154</v>
      </c>
      <c r="BZ92" s="136">
        <v>17.899954651203487</v>
      </c>
    </row>
    <row r="93" spans="1:78" x14ac:dyDescent="0.2">
      <c r="A93" s="133"/>
      <c r="B93" s="52" t="s">
        <v>741</v>
      </c>
      <c r="C93" s="221" t="s">
        <v>136</v>
      </c>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v>320.9395900106818</v>
      </c>
      <c r="AI93" s="135">
        <v>352.75813604081998</v>
      </c>
      <c r="AJ93" s="135">
        <v>455.35323341022615</v>
      </c>
      <c r="AK93" s="135">
        <v>736.40552867942881</v>
      </c>
      <c r="AL93" s="135">
        <v>946.35929177961918</v>
      </c>
      <c r="AM93" s="135">
        <v>1119.0866247744702</v>
      </c>
      <c r="AN93" s="135">
        <v>1260.4022225303984</v>
      </c>
      <c r="AO93" s="135">
        <v>1413.4558865030046</v>
      </c>
      <c r="AP93" s="135">
        <v>1518.3915054319073</v>
      </c>
      <c r="AQ93" s="135">
        <v>1572.8116400781266</v>
      </c>
      <c r="AR93" s="135">
        <v>1819.8820000000001</v>
      </c>
      <c r="AS93" s="135">
        <v>2044.9829999999999</v>
      </c>
      <c r="AT93" s="135">
        <v>2323.52</v>
      </c>
      <c r="AU93" s="135">
        <v>2573.1280000000002</v>
      </c>
      <c r="AV93" s="135">
        <v>2807.8249999999998</v>
      </c>
      <c r="AW93" s="135">
        <v>3189.0050000000001</v>
      </c>
      <c r="AX93" s="135">
        <v>3402.2148963971672</v>
      </c>
      <c r="AY93" s="135">
        <v>3614.8473488867526</v>
      </c>
      <c r="AZ93" s="135">
        <v>3751.9206727282358</v>
      </c>
      <c r="BA93" s="135">
        <v>3788.0146137757624</v>
      </c>
      <c r="BB93" s="135">
        <v>3851.7417929521921</v>
      </c>
      <c r="BC93" s="135">
        <v>3997.2728888889624</v>
      </c>
      <c r="BD93" s="135">
        <v>4207.3417317175063</v>
      </c>
      <c r="BE93" s="135">
        <v>4458.6120397296809</v>
      </c>
      <c r="BF93" s="135">
        <v>4782.8062827579006</v>
      </c>
      <c r="BG93" s="135">
        <v>4439.9426964228405</v>
      </c>
      <c r="BH93" s="135">
        <v>4548.4601171225586</v>
      </c>
      <c r="BI93" s="135">
        <v>4563.9384927414358</v>
      </c>
      <c r="BJ93" s="135">
        <v>4861.4789099542368</v>
      </c>
      <c r="BK93" s="135">
        <v>4923.6027084858815</v>
      </c>
      <c r="BL93" s="135">
        <v>5503.9442212258709</v>
      </c>
      <c r="BM93" s="135">
        <v>5762.4397376097304</v>
      </c>
      <c r="BN93" s="135">
        <v>5948.9797621593234</v>
      </c>
      <c r="BO93" s="135">
        <v>6241.622946717006</v>
      </c>
      <c r="BP93" s="135">
        <v>6427.139962759471</v>
      </c>
      <c r="BQ93" s="135">
        <v>6544.0581409153201</v>
      </c>
      <c r="BR93" s="135">
        <v>6578.0549409279665</v>
      </c>
      <c r="BS93" s="135">
        <v>6527.4880116677159</v>
      </c>
      <c r="BT93" s="135">
        <v>6329.2889150000001</v>
      </c>
      <c r="BU93" s="135">
        <v>6021.2409491495519</v>
      </c>
      <c r="BV93" s="135">
        <v>5663.8192617300729</v>
      </c>
      <c r="BW93" s="135">
        <v>5415.9317707817163</v>
      </c>
      <c r="BX93" s="135">
        <v>5379.7954509551701</v>
      </c>
      <c r="BY93" s="135">
        <v>5555.152563078288</v>
      </c>
      <c r="BZ93" s="136">
        <v>5793.4792792082335</v>
      </c>
    </row>
    <row r="94" spans="1:78" x14ac:dyDescent="0.2">
      <c r="A94" s="133"/>
      <c r="B94" s="52" t="s">
        <v>255</v>
      </c>
      <c r="C94" s="221"/>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f t="shared" ref="AH94:BZ94" si="14">AH95+AH96</f>
        <v>71.120099769629675</v>
      </c>
      <c r="AI94" s="135">
        <f t="shared" si="14"/>
        <v>83.345426824182638</v>
      </c>
      <c r="AJ94" s="135">
        <f t="shared" si="14"/>
        <v>94.370105250716534</v>
      </c>
      <c r="AK94" s="135">
        <f t="shared" si="14"/>
        <v>110.66288980977642</v>
      </c>
      <c r="AL94" s="135">
        <f t="shared" si="14"/>
        <v>128.61414610719504</v>
      </c>
      <c r="AM94" s="135">
        <f t="shared" si="14"/>
        <v>153.48687985122868</v>
      </c>
      <c r="AN94" s="135">
        <f t="shared" si="14"/>
        <v>191.30709195442361</v>
      </c>
      <c r="AO94" s="135">
        <f t="shared" si="14"/>
        <v>239.64154717188583</v>
      </c>
      <c r="AP94" s="135">
        <f t="shared" si="14"/>
        <v>311.95285567404869</v>
      </c>
      <c r="AQ94" s="135">
        <f t="shared" si="14"/>
        <v>390.60219982712812</v>
      </c>
      <c r="AR94" s="135">
        <f t="shared" si="14"/>
        <v>480.31102733848672</v>
      </c>
      <c r="AS94" s="135">
        <f t="shared" si="14"/>
        <v>594.5923392677048</v>
      </c>
      <c r="AT94" s="135">
        <f t="shared" si="14"/>
        <v>738.00186813463529</v>
      </c>
      <c r="AU94" s="135">
        <f t="shared" si="14"/>
        <v>936.37148480674375</v>
      </c>
      <c r="AV94" s="135">
        <f t="shared" si="14"/>
        <v>1056.2527841651299</v>
      </c>
      <c r="AW94" s="135">
        <f t="shared" si="14"/>
        <v>1173.2518869262608</v>
      </c>
      <c r="AX94" s="135">
        <f t="shared" si="14"/>
        <v>1248.152478671044</v>
      </c>
      <c r="AY94" s="135">
        <f t="shared" si="14"/>
        <v>1072.0921882684913</v>
      </c>
      <c r="AZ94" s="135">
        <f t="shared" si="14"/>
        <v>868.89486843650786</v>
      </c>
      <c r="BA94" s="135">
        <f t="shared" si="14"/>
        <v>667.92788305449221</v>
      </c>
      <c r="BB94" s="135">
        <f t="shared" si="14"/>
        <v>430.74825690999194</v>
      </c>
      <c r="BC94" s="135">
        <f t="shared" si="14"/>
        <v>160.73253085948892</v>
      </c>
      <c r="BD94" s="135">
        <f t="shared" si="14"/>
        <v>3.0840000000000001</v>
      </c>
      <c r="BE94" s="135">
        <f t="shared" si="14"/>
        <v>0</v>
      </c>
      <c r="BF94" s="135">
        <f t="shared" si="14"/>
        <v>0</v>
      </c>
      <c r="BG94" s="135">
        <f t="shared" si="14"/>
        <v>0</v>
      </c>
      <c r="BH94" s="135">
        <f t="shared" si="14"/>
        <v>0</v>
      </c>
      <c r="BI94" s="135">
        <f t="shared" si="14"/>
        <v>0</v>
      </c>
      <c r="BJ94" s="135">
        <f t="shared" si="14"/>
        <v>0</v>
      </c>
      <c r="BK94" s="135">
        <f t="shared" si="14"/>
        <v>0</v>
      </c>
      <c r="BL94" s="135">
        <f t="shared" si="14"/>
        <v>0</v>
      </c>
      <c r="BM94" s="135">
        <f t="shared" si="14"/>
        <v>0</v>
      </c>
      <c r="BN94" s="135">
        <f t="shared" si="14"/>
        <v>0</v>
      </c>
      <c r="BO94" s="135">
        <f t="shared" si="14"/>
        <v>0</v>
      </c>
      <c r="BP94" s="135">
        <f t="shared" si="14"/>
        <v>0</v>
      </c>
      <c r="BQ94" s="135">
        <f t="shared" si="14"/>
        <v>0</v>
      </c>
      <c r="BR94" s="135">
        <f t="shared" si="14"/>
        <v>0</v>
      </c>
      <c r="BS94" s="135">
        <f t="shared" si="14"/>
        <v>0</v>
      </c>
      <c r="BT94" s="135">
        <f t="shared" si="14"/>
        <v>0</v>
      </c>
      <c r="BU94" s="135">
        <f t="shared" si="14"/>
        <v>0</v>
      </c>
      <c r="BV94" s="135">
        <f t="shared" si="14"/>
        <v>0</v>
      </c>
      <c r="BW94" s="135">
        <f t="shared" si="14"/>
        <v>0</v>
      </c>
      <c r="BX94" s="135">
        <f t="shared" si="14"/>
        <v>0</v>
      </c>
      <c r="BY94" s="135">
        <f t="shared" si="14"/>
        <v>0</v>
      </c>
      <c r="BZ94" s="136">
        <f t="shared" si="14"/>
        <v>0</v>
      </c>
    </row>
    <row r="95" spans="1:78" x14ac:dyDescent="0.2">
      <c r="A95" s="133"/>
      <c r="B95" s="62" t="s">
        <v>250</v>
      </c>
      <c r="C95" s="221" t="s">
        <v>136</v>
      </c>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v>71.120099769629675</v>
      </c>
      <c r="AI95" s="135">
        <v>83.242863686781405</v>
      </c>
      <c r="AJ95" s="135">
        <v>94.031094765553775</v>
      </c>
      <c r="AK95" s="135">
        <v>109.78057859312652</v>
      </c>
      <c r="AL95" s="135">
        <v>126.77669589378296</v>
      </c>
      <c r="AM95" s="135">
        <v>151.11139023287083</v>
      </c>
      <c r="AN95" s="135">
        <v>187.43216636458706</v>
      </c>
      <c r="AO95" s="135">
        <v>233.95503639362974</v>
      </c>
      <c r="AP95" s="135">
        <v>301.99596749420692</v>
      </c>
      <c r="AQ95" s="135">
        <v>375.37745151689109</v>
      </c>
      <c r="AR95" s="135">
        <v>458.75205236600652</v>
      </c>
      <c r="AS95" s="135">
        <v>563.46764543914014</v>
      </c>
      <c r="AT95" s="135">
        <v>693.67776212835031</v>
      </c>
      <c r="AU95" s="135">
        <v>872.69164712956422</v>
      </c>
      <c r="AV95" s="135">
        <v>977.77696232569713</v>
      </c>
      <c r="AW95" s="135">
        <v>1075.4495006467575</v>
      </c>
      <c r="AX95" s="135">
        <v>1132.0969886808366</v>
      </c>
      <c r="AY95" s="135">
        <v>956.44585808371539</v>
      </c>
      <c r="AZ95" s="135">
        <v>767.62193724510246</v>
      </c>
      <c r="BA95" s="135">
        <v>589.26139928678288</v>
      </c>
      <c r="BB95" s="135">
        <v>376.793301450684</v>
      </c>
      <c r="BC95" s="135">
        <v>140.4782449682954</v>
      </c>
      <c r="BD95" s="135">
        <v>3.0840000000000001</v>
      </c>
      <c r="BE95" s="135">
        <v>0</v>
      </c>
      <c r="BF95" s="135">
        <v>0</v>
      </c>
      <c r="BG95" s="135">
        <v>0</v>
      </c>
      <c r="BH95" s="135">
        <v>0</v>
      </c>
      <c r="BI95" s="135">
        <v>0</v>
      </c>
      <c r="BJ95" s="135">
        <v>0</v>
      </c>
      <c r="BK95" s="135">
        <v>0</v>
      </c>
      <c r="BL95" s="135">
        <v>0</v>
      </c>
      <c r="BM95" s="135">
        <v>0</v>
      </c>
      <c r="BN95" s="135">
        <v>0</v>
      </c>
      <c r="BO95" s="135">
        <v>0</v>
      </c>
      <c r="BP95" s="135">
        <v>0</v>
      </c>
      <c r="BQ95" s="135">
        <v>0</v>
      </c>
      <c r="BR95" s="135">
        <v>0</v>
      </c>
      <c r="BS95" s="135">
        <v>0</v>
      </c>
      <c r="BT95" s="135">
        <v>0</v>
      </c>
      <c r="BU95" s="135">
        <v>0</v>
      </c>
      <c r="BV95" s="135">
        <v>0</v>
      </c>
      <c r="BW95" s="135">
        <v>0</v>
      </c>
      <c r="BX95" s="135">
        <v>0</v>
      </c>
      <c r="BY95" s="135">
        <v>0</v>
      </c>
      <c r="BZ95" s="136">
        <v>0</v>
      </c>
    </row>
    <row r="96" spans="1:78" s="89" customFormat="1" ht="15.75" x14ac:dyDescent="0.25">
      <c r="A96" s="147"/>
      <c r="B96" s="62" t="s">
        <v>251</v>
      </c>
      <c r="C96" s="221" t="s">
        <v>136</v>
      </c>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135">
        <v>0</v>
      </c>
      <c r="AI96" s="135">
        <v>0.10256313740122944</v>
      </c>
      <c r="AJ96" s="135">
        <v>0.339010485162763</v>
      </c>
      <c r="AK96" s="135">
        <v>0.88231121664990164</v>
      </c>
      <c r="AL96" s="135">
        <v>1.8374502134120854</v>
      </c>
      <c r="AM96" s="135">
        <v>2.3754896183578387</v>
      </c>
      <c r="AN96" s="135">
        <v>3.874925589836558</v>
      </c>
      <c r="AO96" s="135">
        <v>5.6865107782560864</v>
      </c>
      <c r="AP96" s="135">
        <v>9.9568881798417888</v>
      </c>
      <c r="AQ96" s="135">
        <v>15.224748310237054</v>
      </c>
      <c r="AR96" s="135">
        <v>21.558974972480229</v>
      </c>
      <c r="AS96" s="135">
        <v>31.124693828564666</v>
      </c>
      <c r="AT96" s="135">
        <v>44.324106006285028</v>
      </c>
      <c r="AU96" s="135">
        <v>63.679837677179577</v>
      </c>
      <c r="AV96" s="135">
        <v>78.475821839432896</v>
      </c>
      <c r="AW96" s="135">
        <v>97.802386279503267</v>
      </c>
      <c r="AX96" s="135">
        <v>116.05548999020743</v>
      </c>
      <c r="AY96" s="135">
        <v>115.64633018477583</v>
      </c>
      <c r="AZ96" s="135">
        <v>101.27293119140541</v>
      </c>
      <c r="BA96" s="135">
        <v>78.666483767709352</v>
      </c>
      <c r="BB96" s="135">
        <v>53.954955459307946</v>
      </c>
      <c r="BC96" s="135">
        <v>20.254285891193518</v>
      </c>
      <c r="BD96" s="135">
        <v>0</v>
      </c>
      <c r="BE96" s="135">
        <v>0</v>
      </c>
      <c r="BF96" s="135">
        <v>0</v>
      </c>
      <c r="BG96" s="135">
        <v>0</v>
      </c>
      <c r="BH96" s="135">
        <v>0</v>
      </c>
      <c r="BI96" s="135">
        <v>0</v>
      </c>
      <c r="BJ96" s="135">
        <v>0</v>
      </c>
      <c r="BK96" s="135">
        <v>0</v>
      </c>
      <c r="BL96" s="135">
        <v>0</v>
      </c>
      <c r="BM96" s="135">
        <v>0</v>
      </c>
      <c r="BN96" s="135">
        <v>0</v>
      </c>
      <c r="BO96" s="135">
        <v>0</v>
      </c>
      <c r="BP96" s="135">
        <v>0</v>
      </c>
      <c r="BQ96" s="135">
        <v>0</v>
      </c>
      <c r="BR96" s="135">
        <v>0</v>
      </c>
      <c r="BS96" s="135">
        <v>0</v>
      </c>
      <c r="BT96" s="135">
        <v>0</v>
      </c>
      <c r="BU96" s="135">
        <v>0</v>
      </c>
      <c r="BV96" s="135">
        <v>0</v>
      </c>
      <c r="BW96" s="135">
        <v>0</v>
      </c>
      <c r="BX96" s="135">
        <v>0</v>
      </c>
      <c r="BY96" s="135">
        <v>0</v>
      </c>
      <c r="BZ96" s="136">
        <v>0</v>
      </c>
    </row>
    <row r="97" spans="1:78" ht="25.5" customHeight="1" x14ac:dyDescent="0.2">
      <c r="A97" s="133"/>
      <c r="B97" s="52" t="s">
        <v>243</v>
      </c>
      <c r="C97" s="221"/>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v>558.19701834134617</v>
      </c>
      <c r="AI97" s="135">
        <v>620.88224500000001</v>
      </c>
      <c r="AJ97" s="135">
        <v>724.58276230769229</v>
      </c>
      <c r="AK97" s="135">
        <v>921.07746999999995</v>
      </c>
      <c r="AL97" s="135">
        <v>935.84200699999997</v>
      </c>
      <c r="AM97" s="135">
        <v>980.17922024999996</v>
      </c>
      <c r="AN97" s="135">
        <v>1183.0227809999999</v>
      </c>
      <c r="AO97" s="135">
        <v>1364.9896094285714</v>
      </c>
      <c r="AP97" s="135">
        <v>1451.7818833333333</v>
      </c>
      <c r="AQ97" s="135">
        <v>1562.8152170000001</v>
      </c>
      <c r="AR97" s="135">
        <v>1833.6015796666668</v>
      </c>
      <c r="AS97" s="135">
        <v>2026.8344213333332</v>
      </c>
      <c r="AT97" s="135">
        <v>2277.7609313333332</v>
      </c>
      <c r="AU97" s="135">
        <v>2724.8265649999998</v>
      </c>
      <c r="AV97" s="135">
        <v>3689.2059093333332</v>
      </c>
      <c r="AW97" s="135">
        <v>3895.6549436666664</v>
      </c>
      <c r="AX97" s="135">
        <v>3925.5360000000001</v>
      </c>
      <c r="AY97" s="135">
        <v>3841.1390000000001</v>
      </c>
      <c r="AZ97" s="135">
        <v>3764.2959999999998</v>
      </c>
      <c r="BA97" s="135">
        <v>3721.3679999999999</v>
      </c>
      <c r="BB97" s="135">
        <v>3565.866</v>
      </c>
      <c r="BC97" s="135">
        <v>3725.9639999999999</v>
      </c>
      <c r="BD97" s="135">
        <v>4031.8580000000002</v>
      </c>
      <c r="BE97" s="135">
        <v>4416.0640000000003</v>
      </c>
      <c r="BF97" s="135">
        <v>4405.0969999999998</v>
      </c>
      <c r="BG97" s="135">
        <v>2470.8219999999997</v>
      </c>
      <c r="BH97" s="225">
        <v>0</v>
      </c>
      <c r="BI97" s="135">
        <v>0</v>
      </c>
      <c r="BJ97" s="135">
        <v>0</v>
      </c>
      <c r="BK97" s="135">
        <v>0</v>
      </c>
      <c r="BL97" s="135">
        <v>0</v>
      </c>
      <c r="BM97" s="135">
        <v>0</v>
      </c>
      <c r="BN97" s="135">
        <v>0</v>
      </c>
      <c r="BO97" s="135">
        <v>0</v>
      </c>
      <c r="BP97" s="135">
        <v>0</v>
      </c>
      <c r="BQ97" s="135">
        <v>0</v>
      </c>
      <c r="BR97" s="135">
        <v>0</v>
      </c>
      <c r="BS97" s="135">
        <v>0</v>
      </c>
      <c r="BT97" s="135">
        <v>0</v>
      </c>
      <c r="BU97" s="135">
        <v>0</v>
      </c>
      <c r="BV97" s="135">
        <v>0</v>
      </c>
      <c r="BW97" s="135">
        <v>0</v>
      </c>
      <c r="BX97" s="135">
        <v>0</v>
      </c>
      <c r="BY97" s="135">
        <v>0</v>
      </c>
      <c r="BZ97" s="136">
        <v>0</v>
      </c>
    </row>
    <row r="98" spans="1:78" x14ac:dyDescent="0.2">
      <c r="A98" s="133"/>
      <c r="B98" s="62" t="s">
        <v>256</v>
      </c>
      <c r="C98" s="221" t="s">
        <v>136</v>
      </c>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v>0</v>
      </c>
      <c r="AI98" s="135">
        <v>7.9208541951414011</v>
      </c>
      <c r="AJ98" s="135">
        <v>14.257537551254522</v>
      </c>
      <c r="AK98" s="135">
        <v>18.217964648825223</v>
      </c>
      <c r="AL98" s="135">
        <v>30.891331361051463</v>
      </c>
      <c r="AM98" s="135">
        <v>82.376883629470569</v>
      </c>
      <c r="AN98" s="135">
        <v>158.41708390282801</v>
      </c>
      <c r="AO98" s="135">
        <v>275.64572599092071</v>
      </c>
      <c r="AP98" s="135">
        <v>396.04270975706999</v>
      </c>
      <c r="AQ98" s="135">
        <v>531.48931649398799</v>
      </c>
      <c r="AR98" s="135">
        <v>695.45099833341499</v>
      </c>
      <c r="AS98" s="135">
        <v>875.25438856312473</v>
      </c>
      <c r="AT98" s="135">
        <v>1012.7680845889809</v>
      </c>
      <c r="AU98" s="135">
        <v>1284.9325956024427</v>
      </c>
      <c r="AV98" s="135">
        <v>1549.3917064717893</v>
      </c>
      <c r="AW98" s="135">
        <v>1694.465297394725</v>
      </c>
      <c r="AX98" s="135">
        <v>1703.4202564991706</v>
      </c>
      <c r="AY98" s="135">
        <v>1500.1314740626374</v>
      </c>
      <c r="AZ98" s="135">
        <v>1421.519831098472</v>
      </c>
      <c r="BA98" s="135">
        <v>1299.9456455967315</v>
      </c>
      <c r="BB98" s="135">
        <v>1181.8139462800841</v>
      </c>
      <c r="BC98" s="135">
        <v>1112.7124440704331</v>
      </c>
      <c r="BD98" s="135">
        <v>1077.816952234662</v>
      </c>
      <c r="BE98" s="135">
        <v>1056.9938777475572</v>
      </c>
      <c r="BF98" s="135">
        <v>607.92077511202979</v>
      </c>
      <c r="BG98" s="135">
        <v>239.26332801532695</v>
      </c>
      <c r="BH98" s="225">
        <v>0</v>
      </c>
      <c r="BI98" s="135">
        <v>0</v>
      </c>
      <c r="BJ98" s="135">
        <v>0</v>
      </c>
      <c r="BK98" s="135">
        <v>0</v>
      </c>
      <c r="BL98" s="135">
        <v>0</v>
      </c>
      <c r="BM98" s="135">
        <v>0</v>
      </c>
      <c r="BN98" s="135">
        <v>0</v>
      </c>
      <c r="BO98" s="135">
        <v>0</v>
      </c>
      <c r="BP98" s="135">
        <v>0</v>
      </c>
      <c r="BQ98" s="135">
        <v>0</v>
      </c>
      <c r="BR98" s="135">
        <v>0</v>
      </c>
      <c r="BS98" s="135">
        <v>0</v>
      </c>
      <c r="BT98" s="135">
        <v>0</v>
      </c>
      <c r="BU98" s="135">
        <v>0</v>
      </c>
      <c r="BV98" s="135">
        <v>0</v>
      </c>
      <c r="BW98" s="135">
        <v>0</v>
      </c>
      <c r="BX98" s="135">
        <v>0</v>
      </c>
      <c r="BY98" s="135">
        <v>0</v>
      </c>
      <c r="BZ98" s="136">
        <v>0</v>
      </c>
    </row>
    <row r="99" spans="1:78" x14ac:dyDescent="0.2">
      <c r="A99" s="133"/>
      <c r="B99" s="62" t="s">
        <v>257</v>
      </c>
      <c r="C99" s="221" t="s">
        <v>136</v>
      </c>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f>AH97-AH98</f>
        <v>558.19701834134617</v>
      </c>
      <c r="AI99" s="135">
        <f t="shared" ref="AI99:BU99" si="15">AI97-AI98</f>
        <v>612.96139080485864</v>
      </c>
      <c r="AJ99" s="135">
        <f t="shared" si="15"/>
        <v>710.32522475643782</v>
      </c>
      <c r="AK99" s="135">
        <f t="shared" si="15"/>
        <v>902.85950535117468</v>
      </c>
      <c r="AL99" s="135">
        <f t="shared" si="15"/>
        <v>904.9506756389485</v>
      </c>
      <c r="AM99" s="135">
        <f t="shared" si="15"/>
        <v>897.80233662052933</v>
      </c>
      <c r="AN99" s="135">
        <f t="shared" si="15"/>
        <v>1024.605697097172</v>
      </c>
      <c r="AO99" s="135">
        <f t="shared" si="15"/>
        <v>1089.3438834376507</v>
      </c>
      <c r="AP99" s="135">
        <f t="shared" si="15"/>
        <v>1055.7391735762633</v>
      </c>
      <c r="AQ99" s="135">
        <f t="shared" si="15"/>
        <v>1031.3259005060122</v>
      </c>
      <c r="AR99" s="135">
        <f t="shared" si="15"/>
        <v>1138.1505813332519</v>
      </c>
      <c r="AS99" s="135">
        <f t="shared" si="15"/>
        <v>1151.5800327702086</v>
      </c>
      <c r="AT99" s="135">
        <f t="shared" si="15"/>
        <v>1264.9928467443524</v>
      </c>
      <c r="AU99" s="135">
        <f t="shared" si="15"/>
        <v>1439.8939693975572</v>
      </c>
      <c r="AV99" s="135">
        <f t="shared" si="15"/>
        <v>2139.8142028615439</v>
      </c>
      <c r="AW99" s="135">
        <f t="shared" si="15"/>
        <v>2201.1896462719415</v>
      </c>
      <c r="AX99" s="135">
        <f t="shared" si="15"/>
        <v>2222.1157435008295</v>
      </c>
      <c r="AY99" s="135">
        <f t="shared" si="15"/>
        <v>2341.0075259373625</v>
      </c>
      <c r="AZ99" s="135">
        <f t="shared" si="15"/>
        <v>2342.7761689015279</v>
      </c>
      <c r="BA99" s="135">
        <f t="shared" si="15"/>
        <v>2421.4223544032684</v>
      </c>
      <c r="BB99" s="135">
        <f t="shared" si="15"/>
        <v>2384.0520537199159</v>
      </c>
      <c r="BC99" s="135">
        <f t="shared" si="15"/>
        <v>2613.2515559295671</v>
      </c>
      <c r="BD99" s="135">
        <f t="shared" si="15"/>
        <v>2954.0410477653381</v>
      </c>
      <c r="BE99" s="135">
        <f t="shared" si="15"/>
        <v>3359.0701222524431</v>
      </c>
      <c r="BF99" s="135">
        <f t="shared" si="15"/>
        <v>3797.17622488797</v>
      </c>
      <c r="BG99" s="135">
        <f t="shared" si="15"/>
        <v>2231.5586719846729</v>
      </c>
      <c r="BH99" s="225">
        <f t="shared" si="15"/>
        <v>0</v>
      </c>
      <c r="BI99" s="135">
        <f t="shared" si="15"/>
        <v>0</v>
      </c>
      <c r="BJ99" s="135">
        <f t="shared" si="15"/>
        <v>0</v>
      </c>
      <c r="BK99" s="135">
        <f t="shared" si="15"/>
        <v>0</v>
      </c>
      <c r="BL99" s="135">
        <f t="shared" si="15"/>
        <v>0</v>
      </c>
      <c r="BM99" s="135">
        <f t="shared" si="15"/>
        <v>0</v>
      </c>
      <c r="BN99" s="135">
        <f t="shared" si="15"/>
        <v>0</v>
      </c>
      <c r="BO99" s="135">
        <f t="shared" si="15"/>
        <v>0</v>
      </c>
      <c r="BP99" s="135">
        <f t="shared" si="15"/>
        <v>0</v>
      </c>
      <c r="BQ99" s="135">
        <f t="shared" si="15"/>
        <v>0</v>
      </c>
      <c r="BR99" s="135">
        <f t="shared" si="15"/>
        <v>0</v>
      </c>
      <c r="BS99" s="135">
        <f t="shared" si="15"/>
        <v>0</v>
      </c>
      <c r="BT99" s="135">
        <f t="shared" si="15"/>
        <v>0</v>
      </c>
      <c r="BU99" s="135">
        <f t="shared" si="15"/>
        <v>0</v>
      </c>
      <c r="BV99" s="135">
        <f>BV97-BV98</f>
        <v>0</v>
      </c>
      <c r="BW99" s="135">
        <f>BW97-BW98</f>
        <v>0</v>
      </c>
      <c r="BX99" s="135">
        <f>BX97-BX98</f>
        <v>0</v>
      </c>
      <c r="BY99" s="135">
        <f>BY97-BY98</f>
        <v>0</v>
      </c>
      <c r="BZ99" s="136">
        <f>BZ97-BZ98</f>
        <v>0</v>
      </c>
    </row>
    <row r="100" spans="1:78" x14ac:dyDescent="0.2">
      <c r="A100" s="133"/>
      <c r="B100" s="52" t="s">
        <v>26</v>
      </c>
      <c r="C100" s="221" t="s">
        <v>126</v>
      </c>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v>91.262499560531367</v>
      </c>
      <c r="AI100" s="135">
        <v>103.80069695625174</v>
      </c>
      <c r="AJ100" s="135">
        <v>121.76127077426457</v>
      </c>
      <c r="AK100" s="135">
        <v>137.77699458183082</v>
      </c>
      <c r="AL100" s="135">
        <v>161.17497585640393</v>
      </c>
      <c r="AM100" s="135">
        <v>164.70251240474516</v>
      </c>
      <c r="AN100" s="135">
        <v>160.96340859211983</v>
      </c>
      <c r="AO100" s="135">
        <v>166.80453557865985</v>
      </c>
      <c r="AP100" s="135">
        <v>206.18510032540726</v>
      </c>
      <c r="AQ100" s="135">
        <v>207.26249382688911</v>
      </c>
      <c r="AR100" s="135">
        <v>211.38706882608795</v>
      </c>
      <c r="AS100" s="135">
        <v>215.27977754727789</v>
      </c>
      <c r="AT100" s="135">
        <v>235.70115647812503</v>
      </c>
      <c r="AU100" s="135">
        <v>257.99286127491263</v>
      </c>
      <c r="AV100" s="135">
        <v>267.98866426036761</v>
      </c>
      <c r="AW100" s="135">
        <v>284.03278414127828</v>
      </c>
      <c r="AX100" s="135">
        <v>285.36345330917931</v>
      </c>
      <c r="AY100" s="135">
        <v>294.47974701659587</v>
      </c>
      <c r="AZ100" s="135">
        <v>283.94561406260419</v>
      </c>
      <c r="BA100" s="135">
        <v>285.69479052502197</v>
      </c>
      <c r="BB100" s="135">
        <v>288.39579507576605</v>
      </c>
      <c r="BC100" s="135">
        <v>287.72895339201409</v>
      </c>
      <c r="BD100" s="135">
        <v>302.517</v>
      </c>
      <c r="BE100" s="135">
        <v>312.64282803876375</v>
      </c>
      <c r="BF100" s="135">
        <v>322.64659863649956</v>
      </c>
      <c r="BG100" s="135">
        <v>309.3976731616396</v>
      </c>
      <c r="BH100" s="135">
        <v>330.18399999999997</v>
      </c>
      <c r="BI100" s="135">
        <v>330.53825465994976</v>
      </c>
      <c r="BJ100" s="135">
        <v>340.63572311626842</v>
      </c>
      <c r="BK100" s="135">
        <v>371.72985676896826</v>
      </c>
      <c r="BL100" s="135">
        <v>464.39973457231906</v>
      </c>
      <c r="BM100" s="135">
        <v>487.08424146343594</v>
      </c>
      <c r="BN100" s="135">
        <v>484.86130253975915</v>
      </c>
      <c r="BO100" s="135">
        <v>494.77155401036845</v>
      </c>
      <c r="BP100" s="135">
        <v>516.05253575374229</v>
      </c>
      <c r="BQ100" s="135">
        <v>525.97628279179287</v>
      </c>
      <c r="BR100" s="135">
        <v>539.9856842410652</v>
      </c>
      <c r="BS100" s="135">
        <v>544.93748776500399</v>
      </c>
      <c r="BT100" s="135">
        <v>525.91707108447883</v>
      </c>
      <c r="BU100" s="135">
        <v>516.64290711692615</v>
      </c>
      <c r="BV100" s="135">
        <v>522.0507533580768</v>
      </c>
      <c r="BW100" s="135">
        <v>523.48762387705347</v>
      </c>
      <c r="BX100" s="135">
        <v>520.18487350032876</v>
      </c>
      <c r="BY100" s="135">
        <v>519.5638582739615</v>
      </c>
      <c r="BZ100" s="136">
        <v>519.23594705578489</v>
      </c>
    </row>
    <row r="101" spans="1:78" x14ac:dyDescent="0.2">
      <c r="A101" s="133"/>
      <c r="B101" s="52" t="s">
        <v>160</v>
      </c>
      <c r="C101" s="221" t="s">
        <v>126</v>
      </c>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v>5.5109329999999996</v>
      </c>
      <c r="BM101" s="135">
        <v>7.0408049999999998</v>
      </c>
      <c r="BN101" s="135">
        <v>9.2482140000000008</v>
      </c>
      <c r="BO101" s="135">
        <v>9.5133209999999995</v>
      </c>
      <c r="BP101" s="135">
        <v>9.4075343484310903</v>
      </c>
      <c r="BQ101" s="135">
        <v>9.2168086836232543</v>
      </c>
      <c r="BR101" s="135">
        <v>37.532187830000005</v>
      </c>
      <c r="BS101" s="135">
        <v>43.794516460000004</v>
      </c>
      <c r="BT101" s="135">
        <v>41.280517799999998</v>
      </c>
      <c r="BU101" s="135">
        <v>42.533446246431318</v>
      </c>
      <c r="BV101" s="135">
        <v>44.303729572430221</v>
      </c>
      <c r="BW101" s="135">
        <v>44.303729572430221</v>
      </c>
      <c r="BX101" s="135">
        <v>44.303729572430221</v>
      </c>
      <c r="BY101" s="135">
        <v>44.303729572430221</v>
      </c>
      <c r="BZ101" s="136">
        <v>44.303729572430221</v>
      </c>
    </row>
    <row r="102" spans="1:78" s="52" customFormat="1" ht="25.5" customHeight="1" x14ac:dyDescent="0.2">
      <c r="A102" s="133"/>
      <c r="B102" s="52" t="s">
        <v>161</v>
      </c>
      <c r="C102" s="221" t="s">
        <v>126</v>
      </c>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v>0</v>
      </c>
      <c r="AI102" s="135">
        <v>2.5040601381900864</v>
      </c>
      <c r="AJ102" s="135">
        <v>14.800556381209555</v>
      </c>
      <c r="AK102" s="135">
        <v>29.564003868881628</v>
      </c>
      <c r="AL102" s="135">
        <v>48.774724864415802</v>
      </c>
      <c r="AM102" s="135">
        <v>70.789860916671742</v>
      </c>
      <c r="AN102" s="135">
        <v>91.778399466759709</v>
      </c>
      <c r="AO102" s="135">
        <v>120.04963148345799</v>
      </c>
      <c r="AP102" s="135">
        <v>158.18664637822221</v>
      </c>
      <c r="AQ102" s="135">
        <v>194.28923746009318</v>
      </c>
      <c r="AR102" s="135">
        <v>231.47695253397123</v>
      </c>
      <c r="AS102" s="135">
        <v>275.4664856201332</v>
      </c>
      <c r="AT102" s="135">
        <v>327.80330566111519</v>
      </c>
      <c r="AU102" s="135">
        <v>402.55406630219051</v>
      </c>
      <c r="AV102" s="135">
        <v>25.893038406080755</v>
      </c>
      <c r="AW102" s="135">
        <v>0</v>
      </c>
      <c r="AX102" s="135">
        <v>0</v>
      </c>
      <c r="AY102" s="135">
        <v>0</v>
      </c>
      <c r="AZ102" s="135">
        <v>0</v>
      </c>
      <c r="BA102" s="135">
        <v>0</v>
      </c>
      <c r="BB102" s="135">
        <v>0</v>
      </c>
      <c r="BC102" s="135">
        <v>0</v>
      </c>
      <c r="BD102" s="135">
        <v>0</v>
      </c>
      <c r="BE102" s="135">
        <v>0</v>
      </c>
      <c r="BF102" s="135">
        <v>0</v>
      </c>
      <c r="BG102" s="135">
        <v>0</v>
      </c>
      <c r="BH102" s="135">
        <v>0</v>
      </c>
      <c r="BI102" s="135">
        <v>0</v>
      </c>
      <c r="BJ102" s="135">
        <v>0</v>
      </c>
      <c r="BK102" s="135">
        <v>0</v>
      </c>
      <c r="BL102" s="135">
        <v>0</v>
      </c>
      <c r="BM102" s="135">
        <v>0</v>
      </c>
      <c r="BN102" s="135">
        <v>0</v>
      </c>
      <c r="BO102" s="135">
        <v>0</v>
      </c>
      <c r="BP102" s="135">
        <v>0</v>
      </c>
      <c r="BQ102" s="135">
        <v>0</v>
      </c>
      <c r="BR102" s="135">
        <v>0</v>
      </c>
      <c r="BS102" s="135">
        <v>0</v>
      </c>
      <c r="BT102" s="135">
        <v>0</v>
      </c>
      <c r="BU102" s="135">
        <v>0</v>
      </c>
      <c r="BV102" s="135">
        <v>0</v>
      </c>
      <c r="BW102" s="135">
        <v>0</v>
      </c>
      <c r="BX102" s="135">
        <v>0</v>
      </c>
      <c r="BY102" s="135">
        <v>0</v>
      </c>
      <c r="BZ102" s="136">
        <v>0</v>
      </c>
    </row>
    <row r="103" spans="1:78" x14ac:dyDescent="0.2">
      <c r="A103" s="133"/>
      <c r="B103" s="52" t="s">
        <v>267</v>
      </c>
      <c r="C103" s="134" t="s">
        <v>126</v>
      </c>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v>0</v>
      </c>
      <c r="AI103" s="135">
        <v>0</v>
      </c>
      <c r="AJ103" s="135">
        <v>0</v>
      </c>
      <c r="AK103" s="135">
        <v>0</v>
      </c>
      <c r="AL103" s="135">
        <v>0</v>
      </c>
      <c r="AM103" s="135">
        <v>0</v>
      </c>
      <c r="AN103" s="135">
        <v>0</v>
      </c>
      <c r="AO103" s="135">
        <v>0</v>
      </c>
      <c r="AP103" s="135">
        <v>0</v>
      </c>
      <c r="AQ103" s="135">
        <v>0</v>
      </c>
      <c r="AR103" s="135">
        <v>0</v>
      </c>
      <c r="AS103" s="135">
        <v>0</v>
      </c>
      <c r="AT103" s="135">
        <v>0</v>
      </c>
      <c r="AU103" s="135">
        <v>0</v>
      </c>
      <c r="AV103" s="135">
        <v>0</v>
      </c>
      <c r="AW103" s="135">
        <v>0</v>
      </c>
      <c r="AX103" s="135">
        <v>0</v>
      </c>
      <c r="AY103" s="135">
        <v>0</v>
      </c>
      <c r="AZ103" s="135">
        <v>0</v>
      </c>
      <c r="BA103" s="135">
        <v>0</v>
      </c>
      <c r="BB103" s="135">
        <v>0</v>
      </c>
      <c r="BC103" s="135">
        <v>0</v>
      </c>
      <c r="BD103" s="135">
        <v>0</v>
      </c>
      <c r="BE103" s="135">
        <v>0</v>
      </c>
      <c r="BF103" s="135">
        <v>0</v>
      </c>
      <c r="BG103" s="135">
        <v>0</v>
      </c>
      <c r="BH103" s="135">
        <v>0</v>
      </c>
      <c r="BI103" s="135">
        <v>878.05845391999992</v>
      </c>
      <c r="BJ103" s="135">
        <v>0</v>
      </c>
      <c r="BK103" s="135">
        <v>0</v>
      </c>
      <c r="BL103" s="135">
        <v>0</v>
      </c>
      <c r="BM103" s="135">
        <v>0</v>
      </c>
      <c r="BN103" s="135">
        <v>0</v>
      </c>
      <c r="BO103" s="135">
        <v>0</v>
      </c>
      <c r="BP103" s="135">
        <v>0</v>
      </c>
      <c r="BQ103" s="135">
        <v>0</v>
      </c>
      <c r="BR103" s="135">
        <v>0</v>
      </c>
      <c r="BS103" s="135">
        <v>0</v>
      </c>
      <c r="BT103" s="135">
        <v>0</v>
      </c>
      <c r="BU103" s="135">
        <v>0</v>
      </c>
      <c r="BV103" s="135">
        <v>0</v>
      </c>
      <c r="BW103" s="135">
        <v>0</v>
      </c>
      <c r="BX103" s="135">
        <v>0</v>
      </c>
      <c r="BY103" s="135">
        <v>0</v>
      </c>
      <c r="BZ103" s="136">
        <v>0</v>
      </c>
    </row>
    <row r="104" spans="1:78" x14ac:dyDescent="0.2">
      <c r="A104" s="133"/>
      <c r="B104" s="140" t="s">
        <v>268</v>
      </c>
      <c r="C104" s="134" t="s">
        <v>126</v>
      </c>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v>0</v>
      </c>
      <c r="AI104" s="135">
        <v>0</v>
      </c>
      <c r="AJ104" s="135">
        <v>0</v>
      </c>
      <c r="AK104" s="135">
        <v>0</v>
      </c>
      <c r="AL104" s="135">
        <v>0</v>
      </c>
      <c r="AM104" s="135">
        <v>0</v>
      </c>
      <c r="AN104" s="135">
        <v>0</v>
      </c>
      <c r="AO104" s="135">
        <v>0</v>
      </c>
      <c r="AP104" s="135">
        <v>0</v>
      </c>
      <c r="AQ104" s="135">
        <v>0</v>
      </c>
      <c r="AR104" s="135">
        <v>0</v>
      </c>
      <c r="AS104" s="135">
        <v>0</v>
      </c>
      <c r="AT104" s="135">
        <v>0</v>
      </c>
      <c r="AU104" s="135">
        <v>0</v>
      </c>
      <c r="AV104" s="135">
        <v>0</v>
      </c>
      <c r="AW104" s="135">
        <v>0</v>
      </c>
      <c r="AX104" s="135">
        <v>0</v>
      </c>
      <c r="AY104" s="135">
        <v>0</v>
      </c>
      <c r="AZ104" s="135">
        <v>0</v>
      </c>
      <c r="BA104" s="135">
        <v>0</v>
      </c>
      <c r="BB104" s="135">
        <v>0</v>
      </c>
      <c r="BC104" s="135">
        <v>0</v>
      </c>
      <c r="BD104" s="135">
        <v>0</v>
      </c>
      <c r="BE104" s="135">
        <v>0</v>
      </c>
      <c r="BF104" s="135">
        <v>0</v>
      </c>
      <c r="BG104" s="135">
        <v>0</v>
      </c>
      <c r="BH104" s="135">
        <v>512.54700000000003</v>
      </c>
      <c r="BI104" s="135">
        <v>253.96029677999999</v>
      </c>
      <c r="BJ104" s="135">
        <v>0</v>
      </c>
      <c r="BK104" s="135">
        <v>0</v>
      </c>
      <c r="BL104" s="135">
        <v>0</v>
      </c>
      <c r="BM104" s="135">
        <v>0</v>
      </c>
      <c r="BN104" s="135">
        <v>0</v>
      </c>
      <c r="BO104" s="135">
        <v>0</v>
      </c>
      <c r="BP104" s="135">
        <v>0</v>
      </c>
      <c r="BQ104" s="135">
        <v>0</v>
      </c>
      <c r="BR104" s="135">
        <v>0</v>
      </c>
      <c r="BS104" s="135">
        <v>0</v>
      </c>
      <c r="BT104" s="135">
        <v>0</v>
      </c>
      <c r="BU104" s="135">
        <v>0</v>
      </c>
      <c r="BV104" s="135">
        <v>0</v>
      </c>
      <c r="BW104" s="135">
        <v>0</v>
      </c>
      <c r="BX104" s="135">
        <v>0</v>
      </c>
      <c r="BY104" s="135">
        <v>0</v>
      </c>
      <c r="BZ104" s="136">
        <v>0</v>
      </c>
    </row>
    <row r="105" spans="1:78" x14ac:dyDescent="0.2">
      <c r="A105" s="133"/>
      <c r="B105" s="52" t="s">
        <v>269</v>
      </c>
      <c r="C105" s="134" t="s">
        <v>126</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v>0</v>
      </c>
      <c r="AI105" s="135">
        <v>0</v>
      </c>
      <c r="AJ105" s="135">
        <v>0</v>
      </c>
      <c r="AK105" s="135">
        <v>0</v>
      </c>
      <c r="AL105" s="135">
        <v>0</v>
      </c>
      <c r="AM105" s="135">
        <v>0</v>
      </c>
      <c r="AN105" s="135">
        <v>0</v>
      </c>
      <c r="AO105" s="135">
        <v>0</v>
      </c>
      <c r="AP105" s="135">
        <v>0</v>
      </c>
      <c r="AQ105" s="135">
        <v>0</v>
      </c>
      <c r="AR105" s="135">
        <v>0</v>
      </c>
      <c r="AS105" s="135">
        <v>0</v>
      </c>
      <c r="AT105" s="135">
        <v>0</v>
      </c>
      <c r="AU105" s="135">
        <v>0</v>
      </c>
      <c r="AV105" s="135">
        <v>0</v>
      </c>
      <c r="AW105" s="135">
        <v>0</v>
      </c>
      <c r="AX105" s="135">
        <v>0</v>
      </c>
      <c r="AY105" s="135">
        <v>0</v>
      </c>
      <c r="AZ105" s="135">
        <v>0</v>
      </c>
      <c r="BA105" s="135">
        <v>0</v>
      </c>
      <c r="BB105" s="135">
        <v>0</v>
      </c>
      <c r="BC105" s="135">
        <v>0</v>
      </c>
      <c r="BD105" s="135">
        <v>305.50299999999999</v>
      </c>
      <c r="BE105" s="135">
        <v>364.963506</v>
      </c>
      <c r="BF105" s="135">
        <v>374.49799999999999</v>
      </c>
      <c r="BG105" s="135">
        <v>411.85500000000002</v>
      </c>
      <c r="BH105" s="135">
        <v>435.49299999999999</v>
      </c>
      <c r="BI105" s="135">
        <v>460.57299999999998</v>
      </c>
      <c r="BJ105" s="135">
        <v>487.84199999999998</v>
      </c>
      <c r="BK105" s="135">
        <v>509.73661300000003</v>
      </c>
      <c r="BL105" s="135">
        <v>527.65851588422947</v>
      </c>
      <c r="BM105" s="135">
        <v>548.84926471978326</v>
      </c>
      <c r="BN105" s="135">
        <v>578.13293398888891</v>
      </c>
      <c r="BO105" s="135">
        <v>587.18538852998768</v>
      </c>
      <c r="BP105" s="135">
        <v>595.99799999999993</v>
      </c>
      <c r="BQ105" s="135">
        <v>606.39532681999992</v>
      </c>
      <c r="BR105" s="135">
        <v>611.93929700000001</v>
      </c>
      <c r="BS105" s="135">
        <v>621.7497810999995</v>
      </c>
      <c r="BT105" s="135">
        <v>627.55100000000004</v>
      </c>
      <c r="BU105" s="135">
        <v>641</v>
      </c>
      <c r="BV105" s="135">
        <v>468</v>
      </c>
      <c r="BW105" s="135">
        <v>247</v>
      </c>
      <c r="BX105" s="135">
        <v>0</v>
      </c>
      <c r="BY105" s="135">
        <v>0</v>
      </c>
      <c r="BZ105" s="136">
        <v>0</v>
      </c>
    </row>
    <row r="106" spans="1:78" x14ac:dyDescent="0.2">
      <c r="A106" s="133"/>
      <c r="B106" s="140" t="s">
        <v>28</v>
      </c>
      <c r="C106" s="221" t="s">
        <v>136</v>
      </c>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v>0</v>
      </c>
      <c r="AI106" s="135">
        <v>0</v>
      </c>
      <c r="AJ106" s="135">
        <v>0</v>
      </c>
      <c r="AK106" s="135">
        <v>0</v>
      </c>
      <c r="AL106" s="135">
        <v>0</v>
      </c>
      <c r="AM106" s="135">
        <v>0</v>
      </c>
      <c r="AN106" s="135">
        <v>0</v>
      </c>
      <c r="AO106" s="135">
        <v>0</v>
      </c>
      <c r="AP106" s="135">
        <v>0</v>
      </c>
      <c r="AQ106" s="135">
        <v>0</v>
      </c>
      <c r="AR106" s="135">
        <v>0</v>
      </c>
      <c r="AS106" s="135">
        <v>0</v>
      </c>
      <c r="AT106" s="135">
        <v>0</v>
      </c>
      <c r="AU106" s="135">
        <v>0</v>
      </c>
      <c r="AV106" s="135">
        <v>0</v>
      </c>
      <c r="AW106" s="135">
        <v>0</v>
      </c>
      <c r="AX106" s="135">
        <v>0</v>
      </c>
      <c r="AY106" s="135">
        <v>0</v>
      </c>
      <c r="AZ106" s="135">
        <v>0</v>
      </c>
      <c r="BA106" s="135">
        <v>0</v>
      </c>
      <c r="BB106" s="135">
        <v>0</v>
      </c>
      <c r="BC106" s="135">
        <v>0</v>
      </c>
      <c r="BD106" s="135">
        <v>0</v>
      </c>
      <c r="BE106" s="135">
        <v>0</v>
      </c>
      <c r="BF106" s="135">
        <v>0</v>
      </c>
      <c r="BG106" s="135">
        <v>2336.1031234350612</v>
      </c>
      <c r="BH106" s="135">
        <v>5970.616</v>
      </c>
      <c r="BI106" s="135">
        <v>6426.2752195999992</v>
      </c>
      <c r="BJ106" s="135">
        <v>6868.5436595999981</v>
      </c>
      <c r="BK106" s="135">
        <v>7367.1248207140325</v>
      </c>
      <c r="BL106" s="135">
        <v>7703.3184822999983</v>
      </c>
      <c r="BM106" s="135">
        <v>8128.8851483599992</v>
      </c>
      <c r="BN106" s="135">
        <v>8242.1568431600008</v>
      </c>
      <c r="BO106" s="135">
        <v>8052.1531093100002</v>
      </c>
      <c r="BP106" s="135">
        <v>7510.8751163199995</v>
      </c>
      <c r="BQ106" s="135">
        <v>7041.5234761999718</v>
      </c>
      <c r="BR106" s="135">
        <v>6576.0799377400017</v>
      </c>
      <c r="BS106" s="135">
        <v>6078.7060508699969</v>
      </c>
      <c r="BT106" s="135">
        <v>5665.5855551100012</v>
      </c>
      <c r="BU106" s="135">
        <v>5380.4560999671439</v>
      </c>
      <c r="BV106" s="135">
        <v>5047.5305913015209</v>
      </c>
      <c r="BW106" s="135">
        <v>4831.4218078212489</v>
      </c>
      <c r="BX106" s="135">
        <v>4630.2904476052663</v>
      </c>
      <c r="BY106" s="135">
        <v>4596.7040511950554</v>
      </c>
      <c r="BZ106" s="136">
        <v>4684.559450897751</v>
      </c>
    </row>
    <row r="107" spans="1:78" ht="25.5" customHeight="1" x14ac:dyDescent="0.2">
      <c r="A107" s="133"/>
      <c r="B107" s="143" t="s">
        <v>167</v>
      </c>
      <c r="C107" s="221" t="s">
        <v>126</v>
      </c>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v>0</v>
      </c>
      <c r="AI107" s="135">
        <v>0</v>
      </c>
      <c r="AJ107" s="135">
        <v>0</v>
      </c>
      <c r="AK107" s="135">
        <v>0</v>
      </c>
      <c r="AL107" s="135">
        <v>0</v>
      </c>
      <c r="AM107" s="135">
        <v>0</v>
      </c>
      <c r="AN107" s="135">
        <v>0</v>
      </c>
      <c r="AO107" s="135">
        <v>0</v>
      </c>
      <c r="AP107" s="135">
        <v>0</v>
      </c>
      <c r="AQ107" s="135">
        <v>0</v>
      </c>
      <c r="AR107" s="135">
        <v>0</v>
      </c>
      <c r="AS107" s="135">
        <v>0</v>
      </c>
      <c r="AT107" s="135">
        <v>0</v>
      </c>
      <c r="AU107" s="135">
        <v>0</v>
      </c>
      <c r="AV107" s="135">
        <v>0</v>
      </c>
      <c r="AW107" s="135">
        <v>0</v>
      </c>
      <c r="AX107" s="135">
        <v>0</v>
      </c>
      <c r="AY107" s="135">
        <v>0</v>
      </c>
      <c r="AZ107" s="135">
        <v>0</v>
      </c>
      <c r="BA107" s="135">
        <v>0</v>
      </c>
      <c r="BB107" s="135">
        <v>0</v>
      </c>
      <c r="BC107" s="135">
        <v>0</v>
      </c>
      <c r="BD107" s="135">
        <v>0</v>
      </c>
      <c r="BE107" s="135">
        <v>0</v>
      </c>
      <c r="BF107" s="135">
        <v>0</v>
      </c>
      <c r="BG107" s="135">
        <v>0</v>
      </c>
      <c r="BH107" s="135">
        <v>0</v>
      </c>
      <c r="BI107" s="135">
        <v>0</v>
      </c>
      <c r="BJ107" s="135">
        <v>0</v>
      </c>
      <c r="BK107" s="135">
        <v>0</v>
      </c>
      <c r="BL107" s="135">
        <v>0</v>
      </c>
      <c r="BM107" s="135">
        <v>0</v>
      </c>
      <c r="BN107" s="135">
        <v>0</v>
      </c>
      <c r="BO107" s="135">
        <v>0</v>
      </c>
      <c r="BP107" s="135">
        <v>0</v>
      </c>
      <c r="BQ107" s="135">
        <v>14.866828625617664</v>
      </c>
      <c r="BR107" s="135">
        <v>128.38229163543059</v>
      </c>
      <c r="BS107" s="135">
        <v>281.56789349446962</v>
      </c>
      <c r="BT107" s="135">
        <v>679.49130192364908</v>
      </c>
      <c r="BU107" s="135">
        <v>1342.8836244689794</v>
      </c>
      <c r="BV107" s="135">
        <v>1758.8780460937494</v>
      </c>
      <c r="BW107" s="135">
        <v>2281.4846259250489</v>
      </c>
      <c r="BX107" s="135">
        <v>2663.4635857087551</v>
      </c>
      <c r="BY107" s="135">
        <v>2995.1755350533008</v>
      </c>
      <c r="BZ107" s="136">
        <v>3347.5613185583793</v>
      </c>
    </row>
    <row r="108" spans="1:78" x14ac:dyDescent="0.2">
      <c r="A108" s="133"/>
      <c r="B108" s="52" t="s">
        <v>168</v>
      </c>
      <c r="C108" s="221" t="s">
        <v>126</v>
      </c>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v>3.4569999999999999</v>
      </c>
      <c r="AY108" s="135">
        <v>4.1285950413223143</v>
      </c>
      <c r="AZ108" s="135">
        <v>5.4580000000000002</v>
      </c>
      <c r="BA108" s="135">
        <v>4.9669999999999996</v>
      </c>
      <c r="BB108" s="135">
        <v>8.2967250384024585</v>
      </c>
      <c r="BC108" s="135">
        <v>10.563000000000001</v>
      </c>
      <c r="BD108" s="135">
        <v>11.87267336961207</v>
      </c>
      <c r="BE108" s="135">
        <v>14.399096999999999</v>
      </c>
      <c r="BF108" s="135">
        <v>19.709695</v>
      </c>
      <c r="BG108" s="135">
        <v>19.340500802146213</v>
      </c>
      <c r="BH108" s="135">
        <v>20.643089</v>
      </c>
      <c r="BI108" s="135">
        <v>46.53799999999999</v>
      </c>
      <c r="BJ108" s="135">
        <v>32.67</v>
      </c>
      <c r="BK108" s="135">
        <v>27.44</v>
      </c>
      <c r="BL108" s="135">
        <v>31.553068</v>
      </c>
      <c r="BM108" s="135">
        <v>35.207568999999999</v>
      </c>
      <c r="BN108" s="135">
        <v>38.218910999999999</v>
      </c>
      <c r="BO108" s="135">
        <v>37.692900000000002</v>
      </c>
      <c r="BP108" s="135">
        <v>42.019909411804896</v>
      </c>
      <c r="BQ108" s="135">
        <v>45.458691636376749</v>
      </c>
      <c r="BR108" s="135">
        <v>44.789727000000006</v>
      </c>
      <c r="BS108" s="135">
        <v>46.053681000000005</v>
      </c>
      <c r="BT108" s="135">
        <v>42.152442999999998</v>
      </c>
      <c r="BU108" s="135">
        <v>39.834198325350357</v>
      </c>
      <c r="BV108" s="135">
        <v>39.453457297592699</v>
      </c>
      <c r="BW108" s="135">
        <v>39.166872281464784</v>
      </c>
      <c r="BX108" s="135">
        <v>38.743818582331031</v>
      </c>
      <c r="BY108" s="135">
        <v>38.200807399773424</v>
      </c>
      <c r="BZ108" s="136">
        <v>37.559909508002264</v>
      </c>
    </row>
    <row r="109" spans="1:78" x14ac:dyDescent="0.2">
      <c r="A109" s="133"/>
      <c r="B109" s="140" t="s">
        <v>170</v>
      </c>
      <c r="C109" s="221" t="s">
        <v>129</v>
      </c>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v>0</v>
      </c>
      <c r="AI109" s="135">
        <v>0</v>
      </c>
      <c r="AJ109" s="135">
        <v>0</v>
      </c>
      <c r="AK109" s="135">
        <v>0</v>
      </c>
      <c r="AL109" s="135">
        <v>0</v>
      </c>
      <c r="AM109" s="135">
        <v>0</v>
      </c>
      <c r="AN109" s="135">
        <v>0</v>
      </c>
      <c r="AO109" s="135">
        <v>0</v>
      </c>
      <c r="AP109" s="135">
        <v>0</v>
      </c>
      <c r="AQ109" s="135">
        <v>94.289000000000001</v>
      </c>
      <c r="AR109" s="135">
        <v>3.1640000000000001</v>
      </c>
      <c r="AS109" s="135">
        <v>0</v>
      </c>
      <c r="AT109" s="135">
        <v>0</v>
      </c>
      <c r="AU109" s="135">
        <v>0</v>
      </c>
      <c r="AV109" s="135">
        <v>0</v>
      </c>
      <c r="AW109" s="135">
        <v>0</v>
      </c>
      <c r="AX109" s="135">
        <v>0</v>
      </c>
      <c r="AY109" s="135">
        <v>0</v>
      </c>
      <c r="AZ109" s="135">
        <v>0</v>
      </c>
      <c r="BA109" s="135">
        <v>0</v>
      </c>
      <c r="BB109" s="135">
        <v>0</v>
      </c>
      <c r="BC109" s="135">
        <v>0</v>
      </c>
      <c r="BD109" s="135">
        <v>0</v>
      </c>
      <c r="BE109" s="135">
        <v>0</v>
      </c>
      <c r="BF109" s="135">
        <v>0</v>
      </c>
      <c r="BG109" s="135">
        <v>0</v>
      </c>
      <c r="BH109" s="135">
        <v>0</v>
      </c>
      <c r="BI109" s="135">
        <v>0</v>
      </c>
      <c r="BJ109" s="135">
        <v>0</v>
      </c>
      <c r="BK109" s="135">
        <v>0</v>
      </c>
      <c r="BL109" s="135">
        <v>0</v>
      </c>
      <c r="BM109" s="135">
        <v>0</v>
      </c>
      <c r="BN109" s="135">
        <v>0</v>
      </c>
      <c r="BO109" s="135">
        <v>0</v>
      </c>
      <c r="BP109" s="135">
        <v>0</v>
      </c>
      <c r="BQ109" s="135">
        <v>0</v>
      </c>
      <c r="BR109" s="135">
        <v>0</v>
      </c>
      <c r="BS109" s="135">
        <v>0</v>
      </c>
      <c r="BT109" s="135">
        <v>0</v>
      </c>
      <c r="BU109" s="135">
        <v>0</v>
      </c>
      <c r="BV109" s="135">
        <v>0</v>
      </c>
      <c r="BW109" s="135">
        <v>0</v>
      </c>
      <c r="BX109" s="135">
        <v>0</v>
      </c>
      <c r="BY109" s="135">
        <v>0</v>
      </c>
      <c r="BZ109" s="136">
        <v>0</v>
      </c>
    </row>
    <row r="110" spans="1:78" s="58" customFormat="1" ht="15.75" x14ac:dyDescent="0.25">
      <c r="A110" s="147"/>
      <c r="B110" s="140" t="s">
        <v>171</v>
      </c>
      <c r="C110" s="221" t="s">
        <v>126</v>
      </c>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v>3.9363849225441023</v>
      </c>
      <c r="AI110" s="135">
        <v>5.5202602999575197</v>
      </c>
      <c r="AJ110" s="135">
        <v>8.4191651597486601</v>
      </c>
      <c r="AK110" s="135">
        <v>11.40887014884054</v>
      </c>
      <c r="AL110" s="135">
        <v>14.260799152797492</v>
      </c>
      <c r="AM110" s="135">
        <v>17.496863859223165</v>
      </c>
      <c r="AN110" s="135">
        <v>23.287158802721503</v>
      </c>
      <c r="AO110" s="135">
        <v>27.081838338421456</v>
      </c>
      <c r="AP110" s="135">
        <v>30.749213754948787</v>
      </c>
      <c r="AQ110" s="135">
        <v>33.941256565171791</v>
      </c>
      <c r="AR110" s="135">
        <v>38.815511614519529</v>
      </c>
      <c r="AS110" s="135">
        <v>44.539010373741071</v>
      </c>
      <c r="AT110" s="135">
        <v>57.046874265431249</v>
      </c>
      <c r="AU110" s="135">
        <v>77.833877487600887</v>
      </c>
      <c r="AV110" s="135">
        <v>92.464743839483148</v>
      </c>
      <c r="AW110" s="135">
        <v>103.84947617643465</v>
      </c>
      <c r="AX110" s="135">
        <v>107.35026467430309</v>
      </c>
      <c r="AY110" s="135">
        <v>111.04251969745886</v>
      </c>
      <c r="AZ110" s="135">
        <v>104.71260357218971</v>
      </c>
      <c r="BA110" s="135">
        <v>136.38296564518024</v>
      </c>
      <c r="BB110" s="135">
        <v>144.18166823796307</v>
      </c>
      <c r="BC110" s="135">
        <v>144.24510744392822</v>
      </c>
      <c r="BD110" s="135">
        <v>163.05199999999999</v>
      </c>
      <c r="BE110" s="135">
        <v>165.48699999999999</v>
      </c>
      <c r="BF110" s="135">
        <v>162.65124892159454</v>
      </c>
      <c r="BG110" s="135">
        <v>169.90298870138361</v>
      </c>
      <c r="BH110" s="135">
        <v>124.283</v>
      </c>
      <c r="BI110" s="135">
        <v>128.26055663881266</v>
      </c>
      <c r="BJ110" s="135">
        <v>135.16607401724025</v>
      </c>
      <c r="BK110" s="135">
        <v>200.75442016647554</v>
      </c>
      <c r="BL110" s="135">
        <v>175.53506304142508</v>
      </c>
      <c r="BM110" s="135">
        <v>183.23841614855513</v>
      </c>
      <c r="BN110" s="135">
        <v>169.98493378695881</v>
      </c>
      <c r="BO110" s="135">
        <v>169.32235473338639</v>
      </c>
      <c r="BP110" s="135">
        <v>159.46672221701033</v>
      </c>
      <c r="BQ110" s="135">
        <v>144.67452092278563</v>
      </c>
      <c r="BR110" s="135">
        <v>138.30903393915511</v>
      </c>
      <c r="BS110" s="135">
        <v>128.19760849598063</v>
      </c>
      <c r="BT110" s="135">
        <v>117.13992967824385</v>
      </c>
      <c r="BU110" s="135">
        <v>99.816788179257287</v>
      </c>
      <c r="BV110" s="135">
        <v>98.658877892165933</v>
      </c>
      <c r="BW110" s="135">
        <v>95.637396909636408</v>
      </c>
      <c r="BX110" s="135">
        <v>91.421017533075727</v>
      </c>
      <c r="BY110" s="135">
        <v>87.430763349729375</v>
      </c>
      <c r="BZ110" s="136">
        <v>83.263847415607017</v>
      </c>
    </row>
    <row r="111" spans="1:78" s="58" customFormat="1" ht="15.75" x14ac:dyDescent="0.25">
      <c r="A111" s="147"/>
      <c r="B111" s="52" t="s">
        <v>260</v>
      </c>
      <c r="C111" s="221" t="s">
        <v>136</v>
      </c>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v>5.2398705871158064</v>
      </c>
      <c r="AR111" s="135">
        <v>27.489073080216954</v>
      </c>
      <c r="AS111" s="135">
        <v>23.776031392140069</v>
      </c>
      <c r="AT111" s="135">
        <v>28.023598820058993</v>
      </c>
      <c r="AU111" s="135">
        <v>38</v>
      </c>
      <c r="AV111" s="135">
        <v>39.200000000000003</v>
      </c>
      <c r="AW111" s="135">
        <v>40.200000000000003</v>
      </c>
      <c r="AX111" s="135">
        <v>30.1</v>
      </c>
      <c r="AY111" s="135">
        <v>51.6</v>
      </c>
      <c r="AZ111" s="135">
        <v>40.9</v>
      </c>
      <c r="BA111" s="135">
        <v>21.7</v>
      </c>
      <c r="BB111" s="135">
        <v>22.1</v>
      </c>
      <c r="BC111" s="135">
        <v>22.213617054828948</v>
      </c>
      <c r="BD111" s="135">
        <v>35.660331161314261</v>
      </c>
      <c r="BE111" s="135">
        <v>27.990037018213997</v>
      </c>
      <c r="BF111" s="135">
        <v>29.15736141380097</v>
      </c>
      <c r="BG111" s="135">
        <v>30.387325282280013</v>
      </c>
      <c r="BH111" s="135">
        <v>32.560962763923698</v>
      </c>
      <c r="BI111" s="135">
        <v>40.862700124098772</v>
      </c>
      <c r="BJ111" s="135"/>
      <c r="BK111" s="135"/>
      <c r="BL111" s="135"/>
      <c r="BM111" s="135"/>
      <c r="BN111" s="135"/>
      <c r="BO111" s="135"/>
      <c r="BP111" s="135"/>
      <c r="BQ111" s="135"/>
      <c r="BR111" s="135"/>
      <c r="BS111" s="135"/>
      <c r="BT111" s="135"/>
      <c r="BU111" s="135"/>
      <c r="BV111" s="135"/>
      <c r="BW111" s="135"/>
      <c r="BX111" s="135"/>
      <c r="BY111" s="135"/>
      <c r="BZ111" s="136"/>
    </row>
    <row r="112" spans="1:78" ht="25.5" customHeight="1" x14ac:dyDescent="0.2">
      <c r="A112" s="133"/>
      <c r="B112" s="140" t="s">
        <v>173</v>
      </c>
      <c r="C112" s="221" t="s">
        <v>136</v>
      </c>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v>19.951376999999997</v>
      </c>
      <c r="BK112" s="135">
        <v>17.527673000000004</v>
      </c>
      <c r="BL112" s="135">
        <v>14.842842999999998</v>
      </c>
      <c r="BM112" s="135">
        <v>15.344812999999997</v>
      </c>
      <c r="BN112" s="135">
        <v>15.454585269990007</v>
      </c>
      <c r="BO112" s="135">
        <v>9.8689252387300055</v>
      </c>
      <c r="BP112" s="135">
        <v>8.0439209999999992</v>
      </c>
      <c r="BQ112" s="135">
        <v>0.56211199999999995</v>
      </c>
      <c r="BR112" s="135">
        <v>0</v>
      </c>
      <c r="BS112" s="135">
        <v>0</v>
      </c>
      <c r="BT112" s="135">
        <v>0</v>
      </c>
      <c r="BU112" s="135">
        <v>0</v>
      </c>
      <c r="BV112" s="135">
        <v>0</v>
      </c>
      <c r="BW112" s="135">
        <v>0</v>
      </c>
      <c r="BX112" s="135">
        <v>0</v>
      </c>
      <c r="BY112" s="135">
        <v>0</v>
      </c>
      <c r="BZ112" s="136">
        <v>0</v>
      </c>
    </row>
    <row r="113" spans="1:78" x14ac:dyDescent="0.2">
      <c r="A113" s="133"/>
      <c r="B113" s="140" t="s">
        <v>30</v>
      </c>
      <c r="C113" s="221"/>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f t="shared" ref="AH113:BV113" si="16">SUM(AH114,AH121)</f>
        <v>7589</v>
      </c>
      <c r="AI113" s="135">
        <f t="shared" si="16"/>
        <v>8852</v>
      </c>
      <c r="AJ113" s="135">
        <f t="shared" si="16"/>
        <v>10564</v>
      </c>
      <c r="AK113" s="135">
        <f t="shared" si="16"/>
        <v>12165</v>
      </c>
      <c r="AL113" s="135">
        <f t="shared" si="16"/>
        <v>13589</v>
      </c>
      <c r="AM113" s="135">
        <f t="shared" si="16"/>
        <v>14654</v>
      </c>
      <c r="AN113" s="135">
        <f t="shared" si="16"/>
        <v>15307</v>
      </c>
      <c r="AO113" s="135">
        <f t="shared" si="16"/>
        <v>16625</v>
      </c>
      <c r="AP113" s="135">
        <f t="shared" si="16"/>
        <v>17816.453000000001</v>
      </c>
      <c r="AQ113" s="135">
        <f t="shared" si="16"/>
        <v>18685.544999999998</v>
      </c>
      <c r="AR113" s="135">
        <f t="shared" si="16"/>
        <v>19273.72</v>
      </c>
      <c r="AS113" s="135">
        <f t="shared" si="16"/>
        <v>20731.936000000002</v>
      </c>
      <c r="AT113" s="135">
        <f t="shared" si="16"/>
        <v>22734.863000000001</v>
      </c>
      <c r="AU113" s="135">
        <f t="shared" si="16"/>
        <v>25578.864000000001</v>
      </c>
      <c r="AV113" s="135">
        <f t="shared" si="16"/>
        <v>26741.489000000001</v>
      </c>
      <c r="AW113" s="135">
        <f t="shared" si="16"/>
        <v>28219.280000000002</v>
      </c>
      <c r="AX113" s="135">
        <f t="shared" si="16"/>
        <v>28779.506000000001</v>
      </c>
      <c r="AY113" s="135">
        <f t="shared" si="16"/>
        <v>29998.344000000005</v>
      </c>
      <c r="AZ113" s="135">
        <f t="shared" si="16"/>
        <v>32024.285999999996</v>
      </c>
      <c r="BA113" s="135">
        <f t="shared" si="16"/>
        <v>33586</v>
      </c>
      <c r="BB113" s="135">
        <f t="shared" si="16"/>
        <v>35603.290999999997</v>
      </c>
      <c r="BC113" s="135">
        <f t="shared" si="16"/>
        <v>37802.438000000002</v>
      </c>
      <c r="BD113" s="135">
        <f t="shared" si="16"/>
        <v>38745.199999999997</v>
      </c>
      <c r="BE113" s="135">
        <f t="shared" si="16"/>
        <v>41921.603135450008</v>
      </c>
      <c r="BF113" s="135">
        <f t="shared" si="16"/>
        <v>44367.258565528275</v>
      </c>
      <c r="BG113" s="135">
        <f t="shared" si="16"/>
        <v>46506.352382756908</v>
      </c>
      <c r="BH113" s="135">
        <f t="shared" si="16"/>
        <v>48801.804999999993</v>
      </c>
      <c r="BI113" s="135">
        <f t="shared" si="16"/>
        <v>51422.462685710001</v>
      </c>
      <c r="BJ113" s="135">
        <f t="shared" si="16"/>
        <v>53663.45674691999</v>
      </c>
      <c r="BK113" s="135">
        <f t="shared" si="16"/>
        <v>57593.742352232308</v>
      </c>
      <c r="BL113" s="135">
        <f t="shared" si="16"/>
        <v>61584.34965923</v>
      </c>
      <c r="BM113" s="135">
        <f t="shared" si="16"/>
        <v>66895.841990320012</v>
      </c>
      <c r="BN113" s="135">
        <f t="shared" si="16"/>
        <v>69835.141333070002</v>
      </c>
      <c r="BO113" s="135">
        <f t="shared" si="16"/>
        <v>74150.519898250001</v>
      </c>
      <c r="BP113" s="135">
        <f t="shared" si="16"/>
        <v>79809.006438810029</v>
      </c>
      <c r="BQ113" s="135">
        <f t="shared" si="16"/>
        <v>83110.340476999991</v>
      </c>
      <c r="BR113" s="135">
        <f t="shared" si="16"/>
        <v>86515.830874880034</v>
      </c>
      <c r="BS113" s="135">
        <f t="shared" si="16"/>
        <v>89367.86147389999</v>
      </c>
      <c r="BT113" s="135">
        <f t="shared" si="16"/>
        <v>91580.290263549934</v>
      </c>
      <c r="BU113" s="135">
        <f t="shared" si="16"/>
        <v>93566.107482363353</v>
      </c>
      <c r="BV113" s="135">
        <f t="shared" si="16"/>
        <v>96301.701373468226</v>
      </c>
      <c r="BW113" s="135">
        <f>SUM(BW114,BW121)</f>
        <v>98422.450053701672</v>
      </c>
      <c r="BX113" s="135">
        <f>SUM(BX114,BX121)</f>
        <v>100309.91733757933</v>
      </c>
      <c r="BY113" s="135">
        <f>SUM(BY114,BY121)</f>
        <v>104713.36757030472</v>
      </c>
      <c r="BZ113" s="136">
        <f>SUM(BZ114,BZ121)</f>
        <v>110203.24387897407</v>
      </c>
    </row>
    <row r="114" spans="1:78" x14ac:dyDescent="0.2">
      <c r="A114" s="133"/>
      <c r="B114" s="62" t="s">
        <v>133</v>
      </c>
      <c r="C114" s="221" t="s">
        <v>129</v>
      </c>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f t="shared" ref="AH114:BM114" si="17">SUM(AH115:AH120)</f>
        <v>7552</v>
      </c>
      <c r="AI114" s="135">
        <f t="shared" si="17"/>
        <v>8816</v>
      </c>
      <c r="AJ114" s="135">
        <f t="shared" si="17"/>
        <v>10526</v>
      </c>
      <c r="AK114" s="135">
        <f t="shared" si="17"/>
        <v>12126</v>
      </c>
      <c r="AL114" s="135">
        <f t="shared" si="17"/>
        <v>13549</v>
      </c>
      <c r="AM114" s="135">
        <f t="shared" si="17"/>
        <v>14613</v>
      </c>
      <c r="AN114" s="135">
        <f t="shared" si="17"/>
        <v>15268</v>
      </c>
      <c r="AO114" s="135">
        <f t="shared" si="17"/>
        <v>16584</v>
      </c>
      <c r="AP114" s="135">
        <f t="shared" si="17"/>
        <v>17779.453000000001</v>
      </c>
      <c r="AQ114" s="135">
        <f t="shared" si="17"/>
        <v>18648.391</v>
      </c>
      <c r="AR114" s="135">
        <f t="shared" si="17"/>
        <v>19237.593000000001</v>
      </c>
      <c r="AS114" s="135">
        <f t="shared" si="17"/>
        <v>20697.363000000001</v>
      </c>
      <c r="AT114" s="135">
        <f t="shared" si="17"/>
        <v>22699.034</v>
      </c>
      <c r="AU114" s="135">
        <f t="shared" si="17"/>
        <v>25543.024000000001</v>
      </c>
      <c r="AV114" s="135">
        <f t="shared" si="17"/>
        <v>26705.927</v>
      </c>
      <c r="AW114" s="135">
        <f t="shared" si="17"/>
        <v>28183.114000000001</v>
      </c>
      <c r="AX114" s="135">
        <f t="shared" si="17"/>
        <v>28744.81</v>
      </c>
      <c r="AY114" s="135">
        <f t="shared" si="17"/>
        <v>29962.569000000003</v>
      </c>
      <c r="AZ114" s="135">
        <f t="shared" si="17"/>
        <v>31994.560999999998</v>
      </c>
      <c r="BA114" s="135">
        <f t="shared" si="17"/>
        <v>33556.756999999998</v>
      </c>
      <c r="BB114" s="135">
        <f t="shared" si="17"/>
        <v>35574.510999999999</v>
      </c>
      <c r="BC114" s="135">
        <f t="shared" si="17"/>
        <v>37774.760999999999</v>
      </c>
      <c r="BD114" s="135">
        <f t="shared" si="17"/>
        <v>38717.656999999999</v>
      </c>
      <c r="BE114" s="135">
        <f t="shared" si="17"/>
        <v>41893.001853800008</v>
      </c>
      <c r="BF114" s="135">
        <f t="shared" si="17"/>
        <v>44338.400971748277</v>
      </c>
      <c r="BG114" s="135">
        <f t="shared" si="17"/>
        <v>46476.654559836905</v>
      </c>
      <c r="BH114" s="135">
        <f t="shared" si="17"/>
        <v>48771.517999999996</v>
      </c>
      <c r="BI114" s="135">
        <f t="shared" si="17"/>
        <v>51391.939927300002</v>
      </c>
      <c r="BJ114" s="135">
        <f t="shared" si="17"/>
        <v>53629.367547699992</v>
      </c>
      <c r="BK114" s="135">
        <f t="shared" si="17"/>
        <v>57554.148143162311</v>
      </c>
      <c r="BL114" s="135">
        <f t="shared" si="17"/>
        <v>61539.334872430001</v>
      </c>
      <c r="BM114" s="135">
        <f t="shared" si="17"/>
        <v>66848.160442100008</v>
      </c>
      <c r="BN114" s="135">
        <f t="shared" ref="BN114:BV114" si="18">SUM(BN115:BN120)</f>
        <v>69777.042747119995</v>
      </c>
      <c r="BO114" s="135">
        <f t="shared" si="18"/>
        <v>74087.953530660001</v>
      </c>
      <c r="BP114" s="135">
        <f t="shared" si="18"/>
        <v>79733.982094140025</v>
      </c>
      <c r="BQ114" s="135">
        <f t="shared" si="18"/>
        <v>83014.68745279999</v>
      </c>
      <c r="BR114" s="135">
        <f t="shared" si="18"/>
        <v>86427.717724600036</v>
      </c>
      <c r="BS114" s="135">
        <f t="shared" si="18"/>
        <v>89274.966169329986</v>
      </c>
      <c r="BT114" s="135">
        <f t="shared" si="18"/>
        <v>91481.012978129933</v>
      </c>
      <c r="BU114" s="135">
        <f t="shared" si="18"/>
        <v>93462.571464990353</v>
      </c>
      <c r="BV114" s="135">
        <f t="shared" si="18"/>
        <v>96189.564016012024</v>
      </c>
      <c r="BW114" s="135">
        <f>SUM(BW115:BW120)</f>
        <v>98300.512528540639</v>
      </c>
      <c r="BX114" s="135">
        <f>SUM(BX115:BX120)</f>
        <v>100182.40974794481</v>
      </c>
      <c r="BY114" s="135">
        <f>SUM(BY115:BY120)</f>
        <v>104576.47446658014</v>
      </c>
      <c r="BZ114" s="136">
        <f>SUM(BZ115:BZ120)</f>
        <v>110059.03813285312</v>
      </c>
    </row>
    <row r="115" spans="1:78" x14ac:dyDescent="0.2">
      <c r="A115" s="133"/>
      <c r="B115" s="98" t="s">
        <v>250</v>
      </c>
      <c r="C115" s="221"/>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v>7552</v>
      </c>
      <c r="AI115" s="135">
        <v>8815</v>
      </c>
      <c r="AJ115" s="135">
        <v>10518</v>
      </c>
      <c r="AK115" s="135">
        <v>12107</v>
      </c>
      <c r="AL115" s="135">
        <v>13509</v>
      </c>
      <c r="AM115" s="135">
        <v>14553</v>
      </c>
      <c r="AN115" s="135">
        <v>15181</v>
      </c>
      <c r="AO115" s="135">
        <v>16443</v>
      </c>
      <c r="AP115" s="135">
        <v>17560.36</v>
      </c>
      <c r="AQ115" s="135">
        <v>18355.971000000001</v>
      </c>
      <c r="AR115" s="135">
        <v>18857.098000000002</v>
      </c>
      <c r="AS115" s="135">
        <v>20171.257000000001</v>
      </c>
      <c r="AT115" s="135">
        <v>21972.580999999998</v>
      </c>
      <c r="AU115" s="135">
        <v>24450.99</v>
      </c>
      <c r="AV115" s="135">
        <v>25364.328000000001</v>
      </c>
      <c r="AW115" s="135">
        <v>26546.062000000002</v>
      </c>
      <c r="AX115" s="135">
        <v>26859.15</v>
      </c>
      <c r="AY115" s="135">
        <v>27740.434000000001</v>
      </c>
      <c r="AZ115" s="135">
        <v>29238.920999999998</v>
      </c>
      <c r="BA115" s="135">
        <v>30391.121999999999</v>
      </c>
      <c r="BB115" s="135">
        <v>31914.134999999998</v>
      </c>
      <c r="BC115" s="135">
        <v>33377.665495317</v>
      </c>
      <c r="BD115" s="135">
        <v>32886.690685359994</v>
      </c>
      <c r="BE115" s="135">
        <v>35420.719669182879</v>
      </c>
      <c r="BF115" s="135">
        <v>37284.042076120684</v>
      </c>
      <c r="BG115" s="135">
        <v>38505.283116754588</v>
      </c>
      <c r="BH115" s="135">
        <v>40026.295326250001</v>
      </c>
      <c r="BI115" s="135">
        <v>41780.351999849998</v>
      </c>
      <c r="BJ115" s="135">
        <v>43129.110323089997</v>
      </c>
      <c r="BK115" s="135">
        <v>45774.817325406155</v>
      </c>
      <c r="BL115" s="135">
        <v>48323.221362397162</v>
      </c>
      <c r="BM115" s="135">
        <v>51848.801061122263</v>
      </c>
      <c r="BN115" s="135">
        <v>54097.476088878946</v>
      </c>
      <c r="BO115" s="135">
        <v>57360.707342025926</v>
      </c>
      <c r="BP115" s="135">
        <v>61155.804856264447</v>
      </c>
      <c r="BQ115" s="135">
        <v>63491.474743577586</v>
      </c>
      <c r="BR115" s="135">
        <v>65864.526208284093</v>
      </c>
      <c r="BS115" s="135">
        <v>68092.517947238579</v>
      </c>
      <c r="BT115" s="135">
        <v>68936.397712484904</v>
      </c>
      <c r="BU115" s="135">
        <v>68228.947806813725</v>
      </c>
      <c r="BV115" s="135">
        <v>67759.244030547081</v>
      </c>
      <c r="BW115" s="135">
        <v>67126.849479390963</v>
      </c>
      <c r="BX115" s="135">
        <v>65956.535962438094</v>
      </c>
      <c r="BY115" s="135">
        <v>64849.496227529831</v>
      </c>
      <c r="BZ115" s="136">
        <v>63992.268582821438</v>
      </c>
    </row>
    <row r="116" spans="1:78" x14ac:dyDescent="0.2">
      <c r="A116" s="133"/>
      <c r="B116" s="98" t="s">
        <v>270</v>
      </c>
      <c r="C116" s="221"/>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v>0</v>
      </c>
      <c r="AI116" s="135">
        <v>1</v>
      </c>
      <c r="AJ116" s="135">
        <v>8</v>
      </c>
      <c r="AK116" s="135">
        <v>19</v>
      </c>
      <c r="AL116" s="135">
        <v>40</v>
      </c>
      <c r="AM116" s="135">
        <v>60</v>
      </c>
      <c r="AN116" s="135">
        <v>87</v>
      </c>
      <c r="AO116" s="135">
        <v>141</v>
      </c>
      <c r="AP116" s="135">
        <v>219.09299999999999</v>
      </c>
      <c r="AQ116" s="135">
        <v>292.42</v>
      </c>
      <c r="AR116" s="135">
        <v>380.495</v>
      </c>
      <c r="AS116" s="135">
        <v>526.10599999999999</v>
      </c>
      <c r="AT116" s="135">
        <v>726.45299999999997</v>
      </c>
      <c r="AU116" s="135">
        <v>1092.0340000000001</v>
      </c>
      <c r="AV116" s="135">
        <v>1341.5989999999999</v>
      </c>
      <c r="AW116" s="135">
        <v>1637.0519999999999</v>
      </c>
      <c r="AX116" s="135">
        <v>1885.66</v>
      </c>
      <c r="AY116" s="135">
        <v>2222.1350000000002</v>
      </c>
      <c r="AZ116" s="135">
        <v>2755.64</v>
      </c>
      <c r="BA116" s="135">
        <v>3165.6350000000002</v>
      </c>
      <c r="BB116" s="135">
        <v>3660.3760000000002</v>
      </c>
      <c r="BC116" s="135">
        <v>4397.0955046829995</v>
      </c>
      <c r="BD116" s="135">
        <v>4731.2979999999998</v>
      </c>
      <c r="BE116" s="135">
        <v>5327.7833360571276</v>
      </c>
      <c r="BF116" s="135">
        <v>5868.9417107775953</v>
      </c>
      <c r="BG116" s="135">
        <v>6648.4214836423171</v>
      </c>
      <c r="BH116" s="135">
        <v>7362.7420000000002</v>
      </c>
      <c r="BI116" s="135">
        <v>8161.3418322999996</v>
      </c>
      <c r="BJ116" s="135">
        <v>8951.9807621599994</v>
      </c>
      <c r="BK116" s="135">
        <v>10025.547447100002</v>
      </c>
      <c r="BL116" s="135">
        <v>11171.999606900003</v>
      </c>
      <c r="BM116" s="135">
        <v>12696.219372410003</v>
      </c>
      <c r="BN116" s="135">
        <v>13074.350907085996</v>
      </c>
      <c r="BO116" s="135">
        <v>14166.501676169999</v>
      </c>
      <c r="BP116" s="135">
        <v>15766.881886475003</v>
      </c>
      <c r="BQ116" s="135">
        <v>16663.691062059166</v>
      </c>
      <c r="BR116" s="135">
        <v>17633.143730207517</v>
      </c>
      <c r="BS116" s="135">
        <v>18224.782200854486</v>
      </c>
      <c r="BT116" s="135">
        <v>18134.792022653575</v>
      </c>
      <c r="BU116" s="135">
        <v>17949.927173660701</v>
      </c>
      <c r="BV116" s="135">
        <v>18166.624964967068</v>
      </c>
      <c r="BW116" s="135">
        <v>18195.290208520619</v>
      </c>
      <c r="BX116" s="135">
        <v>17979.756659763494</v>
      </c>
      <c r="BY116" s="135">
        <v>17826.1761726646</v>
      </c>
      <c r="BZ116" s="136">
        <v>17622.014298414448</v>
      </c>
    </row>
    <row r="117" spans="1:78" x14ac:dyDescent="0.2">
      <c r="A117" s="133"/>
      <c r="B117" s="98" t="s">
        <v>271</v>
      </c>
      <c r="C117" s="221"/>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v>1099.6683146400001</v>
      </c>
      <c r="BE117" s="135">
        <v>1144.4988485600004</v>
      </c>
      <c r="BF117" s="135">
        <v>1185.4171848499998</v>
      </c>
      <c r="BG117" s="135">
        <v>1322.9499594399999</v>
      </c>
      <c r="BH117" s="135">
        <v>1382.4806737499998</v>
      </c>
      <c r="BI117" s="135">
        <v>1450.2460951499997</v>
      </c>
      <c r="BJ117" s="135">
        <v>1507.2713076100001</v>
      </c>
      <c r="BK117" s="135">
        <v>1595.1330525061512</v>
      </c>
      <c r="BL117" s="135">
        <v>1696.1175015328326</v>
      </c>
      <c r="BM117" s="135">
        <v>1803.6566907777408</v>
      </c>
      <c r="BN117" s="135">
        <v>1841.4891045270388</v>
      </c>
      <c r="BO117" s="135">
        <v>1928.517541864087</v>
      </c>
      <c r="BP117" s="135">
        <v>2057.8452180005802</v>
      </c>
      <c r="BQ117" s="135">
        <v>2120.523072903236</v>
      </c>
      <c r="BR117" s="135">
        <v>2184.8482328354826</v>
      </c>
      <c r="BS117" s="135">
        <v>2207.3069311882009</v>
      </c>
      <c r="BT117" s="135">
        <v>2157.4583034014645</v>
      </c>
      <c r="BU117" s="135">
        <v>2094.5147141040129</v>
      </c>
      <c r="BV117" s="135">
        <v>2074.6991629206041</v>
      </c>
      <c r="BW117" s="135">
        <v>2044.6949961865566</v>
      </c>
      <c r="BX117" s="135">
        <v>1993.476508295287</v>
      </c>
      <c r="BY117" s="135">
        <v>1948.885927580196</v>
      </c>
      <c r="BZ117" s="136">
        <v>1902.2448644345661</v>
      </c>
    </row>
    <row r="118" spans="1:78" x14ac:dyDescent="0.2">
      <c r="A118" s="133"/>
      <c r="B118" s="98" t="s">
        <v>272</v>
      </c>
      <c r="C118" s="221"/>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v>0</v>
      </c>
      <c r="AI118" s="135">
        <v>0</v>
      </c>
      <c r="AJ118" s="135">
        <v>0</v>
      </c>
      <c r="AK118" s="135">
        <v>0</v>
      </c>
      <c r="AL118" s="135">
        <v>0</v>
      </c>
      <c r="AM118" s="135">
        <v>0</v>
      </c>
      <c r="AN118" s="135">
        <v>0</v>
      </c>
      <c r="AO118" s="135">
        <v>0</v>
      </c>
      <c r="AP118" s="135">
        <v>0</v>
      </c>
      <c r="AQ118" s="135">
        <v>0</v>
      </c>
      <c r="AR118" s="135">
        <v>0</v>
      </c>
      <c r="AS118" s="135">
        <v>0</v>
      </c>
      <c r="AT118" s="135">
        <v>0</v>
      </c>
      <c r="AU118" s="135">
        <v>0</v>
      </c>
      <c r="AV118" s="135">
        <v>0</v>
      </c>
      <c r="AW118" s="135">
        <v>0</v>
      </c>
      <c r="AX118" s="135">
        <v>0</v>
      </c>
      <c r="AY118" s="135">
        <v>0</v>
      </c>
      <c r="AZ118" s="135">
        <v>0</v>
      </c>
      <c r="BA118" s="135">
        <v>0</v>
      </c>
      <c r="BB118" s="135">
        <v>0</v>
      </c>
      <c r="BC118" s="135">
        <v>0</v>
      </c>
      <c r="BD118" s="135">
        <v>0</v>
      </c>
      <c r="BE118" s="135">
        <v>0</v>
      </c>
      <c r="BF118" s="135">
        <v>0</v>
      </c>
      <c r="BG118" s="135">
        <v>0</v>
      </c>
      <c r="BH118" s="135">
        <v>0</v>
      </c>
      <c r="BI118" s="135">
        <v>0</v>
      </c>
      <c r="BJ118" s="135">
        <v>41.005154839999996</v>
      </c>
      <c r="BK118" s="135">
        <v>158.65031815</v>
      </c>
      <c r="BL118" s="135">
        <v>347.99640159999996</v>
      </c>
      <c r="BM118" s="135">
        <v>499.48331779</v>
      </c>
      <c r="BN118" s="135">
        <v>763.72664662801776</v>
      </c>
      <c r="BO118" s="135">
        <v>632.22697060000007</v>
      </c>
      <c r="BP118" s="135">
        <v>753.45013339999991</v>
      </c>
      <c r="BQ118" s="135">
        <v>738.99857426000017</v>
      </c>
      <c r="BR118" s="135">
        <v>745.19955327293599</v>
      </c>
      <c r="BS118" s="135">
        <v>750.35909004872349</v>
      </c>
      <c r="BT118" s="135">
        <v>843.26833552000005</v>
      </c>
      <c r="BU118" s="135">
        <v>788.74516705049211</v>
      </c>
      <c r="BV118" s="135">
        <v>623.98307040393513</v>
      </c>
      <c r="BW118" s="135">
        <v>512.50996608445791</v>
      </c>
      <c r="BX118" s="135">
        <v>408.13506438180048</v>
      </c>
      <c r="BY118" s="135">
        <v>310.9330878878269</v>
      </c>
      <c r="BZ118" s="136">
        <v>213.0038734122007</v>
      </c>
    </row>
    <row r="119" spans="1:78" x14ac:dyDescent="0.2">
      <c r="A119" s="133"/>
      <c r="B119" s="98" t="s">
        <v>273</v>
      </c>
      <c r="C119" s="221"/>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v>1346.5040417899927</v>
      </c>
      <c r="BU119" s="135">
        <v>4219.2081955152908</v>
      </c>
      <c r="BV119" s="135">
        <v>7246.0199150302979</v>
      </c>
      <c r="BW119" s="135">
        <v>9985.1021890294596</v>
      </c>
      <c r="BX119" s="135">
        <v>13290.356317522377</v>
      </c>
      <c r="BY119" s="135">
        <v>18888.105142412151</v>
      </c>
      <c r="BZ119" s="136">
        <v>25351.207476390635</v>
      </c>
    </row>
    <row r="120" spans="1:78" x14ac:dyDescent="0.2">
      <c r="A120" s="133"/>
      <c r="B120" s="98" t="s">
        <v>274</v>
      </c>
      <c r="C120" s="221"/>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v>62.592562279999946</v>
      </c>
      <c r="BU120" s="135">
        <v>181.22840784612481</v>
      </c>
      <c r="BV120" s="135">
        <v>318.9928721430424</v>
      </c>
      <c r="BW120" s="135">
        <v>436.06568932857516</v>
      </c>
      <c r="BX120" s="135">
        <v>554.14923554376287</v>
      </c>
      <c r="BY120" s="135">
        <v>752.87790850554245</v>
      </c>
      <c r="BZ120" s="136">
        <v>978.29903737983875</v>
      </c>
    </row>
    <row r="121" spans="1:78" x14ac:dyDescent="0.2">
      <c r="A121" s="133"/>
      <c r="B121" s="62" t="s">
        <v>275</v>
      </c>
      <c r="C121" s="221" t="s">
        <v>126</v>
      </c>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v>37</v>
      </c>
      <c r="AI121" s="135">
        <v>36</v>
      </c>
      <c r="AJ121" s="135">
        <v>38</v>
      </c>
      <c r="AK121" s="135">
        <v>39</v>
      </c>
      <c r="AL121" s="135">
        <v>40</v>
      </c>
      <c r="AM121" s="135">
        <v>41</v>
      </c>
      <c r="AN121" s="135">
        <v>39</v>
      </c>
      <c r="AO121" s="135">
        <v>41</v>
      </c>
      <c r="AP121" s="135">
        <v>37</v>
      </c>
      <c r="AQ121" s="135">
        <v>37.154000000000003</v>
      </c>
      <c r="AR121" s="135">
        <v>36.127000000000002</v>
      </c>
      <c r="AS121" s="135">
        <v>34.573</v>
      </c>
      <c r="AT121" s="135">
        <v>35.829000000000001</v>
      </c>
      <c r="AU121" s="135">
        <v>35.840000000000003</v>
      </c>
      <c r="AV121" s="135">
        <v>35.561999999999998</v>
      </c>
      <c r="AW121" s="135">
        <v>36.165999999999997</v>
      </c>
      <c r="AX121" s="135">
        <v>34.695999999999998</v>
      </c>
      <c r="AY121" s="135">
        <v>35.774999999999999</v>
      </c>
      <c r="AZ121" s="135">
        <v>29.725000000000001</v>
      </c>
      <c r="BA121" s="135">
        <v>29.242999999999999</v>
      </c>
      <c r="BB121" s="135">
        <v>28.78</v>
      </c>
      <c r="BC121" s="135">
        <v>27.677</v>
      </c>
      <c r="BD121" s="135">
        <v>27.542999999999999</v>
      </c>
      <c r="BE121" s="135">
        <v>28.601281650000001</v>
      </c>
      <c r="BF121" s="135">
        <v>28.857593779999998</v>
      </c>
      <c r="BG121" s="135">
        <v>29.69782292</v>
      </c>
      <c r="BH121" s="135">
        <v>30.286999999999999</v>
      </c>
      <c r="BI121" s="135">
        <v>30.522758409999998</v>
      </c>
      <c r="BJ121" s="135">
        <v>34.089199220000005</v>
      </c>
      <c r="BK121" s="135">
        <v>39.594209070000005</v>
      </c>
      <c r="BL121" s="135">
        <v>45.014786799999996</v>
      </c>
      <c r="BM121" s="135">
        <v>47.681548220000018</v>
      </c>
      <c r="BN121" s="135">
        <v>58.09858595</v>
      </c>
      <c r="BO121" s="135">
        <v>62.566367589999992</v>
      </c>
      <c r="BP121" s="135">
        <v>75.024344669999962</v>
      </c>
      <c r="BQ121" s="135">
        <v>95.653024200000061</v>
      </c>
      <c r="BR121" s="135">
        <v>88.113150280000013</v>
      </c>
      <c r="BS121" s="135">
        <v>92.895304570000008</v>
      </c>
      <c r="BT121" s="135">
        <v>99.277285419999984</v>
      </c>
      <c r="BU121" s="135">
        <v>103.53601737299623</v>
      </c>
      <c r="BV121" s="135">
        <v>112.13735745620615</v>
      </c>
      <c r="BW121" s="135">
        <v>121.93752516103376</v>
      </c>
      <c r="BX121" s="135">
        <v>127.50758963452797</v>
      </c>
      <c r="BY121" s="135">
        <v>136.89310372458428</v>
      </c>
      <c r="BZ121" s="136">
        <v>144.20574612094453</v>
      </c>
    </row>
    <row r="122" spans="1:78" ht="26.25" customHeight="1" x14ac:dyDescent="0.2">
      <c r="A122" s="133"/>
      <c r="B122" s="140" t="s">
        <v>276</v>
      </c>
      <c r="C122" s="221" t="s">
        <v>129</v>
      </c>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v>0</v>
      </c>
      <c r="AI122" s="135">
        <v>0</v>
      </c>
      <c r="AJ122" s="135">
        <v>0</v>
      </c>
      <c r="AK122" s="135">
        <v>0</v>
      </c>
      <c r="AL122" s="135">
        <v>0</v>
      </c>
      <c r="AM122" s="135">
        <v>0</v>
      </c>
      <c r="AN122" s="135">
        <v>0</v>
      </c>
      <c r="AO122" s="135">
        <v>0</v>
      </c>
      <c r="AP122" s="135">
        <v>0</v>
      </c>
      <c r="AQ122" s="135">
        <v>0</v>
      </c>
      <c r="AR122" s="135">
        <v>0</v>
      </c>
      <c r="AS122" s="135">
        <v>0</v>
      </c>
      <c r="AT122" s="135">
        <v>0</v>
      </c>
      <c r="AU122" s="135">
        <v>0</v>
      </c>
      <c r="AV122" s="135">
        <v>0</v>
      </c>
      <c r="AW122" s="135">
        <v>0</v>
      </c>
      <c r="AX122" s="135">
        <v>0</v>
      </c>
      <c r="AY122" s="135">
        <v>0</v>
      </c>
      <c r="AZ122" s="135">
        <v>0</v>
      </c>
      <c r="BA122" s="135">
        <v>0</v>
      </c>
      <c r="BB122" s="135">
        <v>0</v>
      </c>
      <c r="BC122" s="135">
        <v>0</v>
      </c>
      <c r="BD122" s="135">
        <v>0</v>
      </c>
      <c r="BE122" s="135">
        <v>0</v>
      </c>
      <c r="BF122" s="135">
        <v>0</v>
      </c>
      <c r="BG122" s="135">
        <v>0</v>
      </c>
      <c r="BH122" s="135">
        <v>0</v>
      </c>
      <c r="BI122" s="135">
        <v>0</v>
      </c>
      <c r="BJ122" s="135">
        <v>0</v>
      </c>
      <c r="BK122" s="135">
        <v>0</v>
      </c>
      <c r="BL122" s="135">
        <v>9.8403037599999994</v>
      </c>
      <c r="BM122" s="135">
        <v>0.25143872</v>
      </c>
      <c r="BN122" s="135">
        <v>-1.7732257699999998</v>
      </c>
      <c r="BO122" s="135">
        <v>5.1625466999999992</v>
      </c>
      <c r="BP122" s="135">
        <v>2.0412564999999998</v>
      </c>
      <c r="BQ122" s="135">
        <v>2.5456364999999996</v>
      </c>
      <c r="BR122" s="135">
        <v>1.8016614399999999</v>
      </c>
      <c r="BS122" s="135">
        <v>2.7500172299999996</v>
      </c>
      <c r="BT122" s="135">
        <v>1.9444570200000002</v>
      </c>
      <c r="BU122" s="135">
        <v>2.8639763508655194</v>
      </c>
      <c r="BV122" s="135">
        <v>2.8594689823051684</v>
      </c>
      <c r="BW122" s="135">
        <v>2.8543975976093874</v>
      </c>
      <c r="BX122" s="135">
        <v>2.8490725169817566</v>
      </c>
      <c r="BY122" s="135">
        <v>2.8442622575455592</v>
      </c>
      <c r="BZ122" s="136">
        <v>2.8396286671868149</v>
      </c>
    </row>
    <row r="123" spans="1:78" x14ac:dyDescent="0.2">
      <c r="A123" s="133"/>
      <c r="B123" s="140" t="s">
        <v>178</v>
      </c>
      <c r="C123" s="221" t="s">
        <v>136</v>
      </c>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v>0</v>
      </c>
      <c r="AR123" s="135">
        <v>0</v>
      </c>
      <c r="AS123" s="135">
        <v>0</v>
      </c>
      <c r="AT123" s="135">
        <v>0</v>
      </c>
      <c r="AU123" s="135">
        <v>0</v>
      </c>
      <c r="AV123" s="135">
        <v>0</v>
      </c>
      <c r="AW123" s="135">
        <v>0</v>
      </c>
      <c r="AX123" s="135">
        <v>0</v>
      </c>
      <c r="AY123" s="135">
        <v>0</v>
      </c>
      <c r="AZ123" s="135">
        <v>0</v>
      </c>
      <c r="BA123" s="135">
        <v>0</v>
      </c>
      <c r="BB123" s="135">
        <v>0</v>
      </c>
      <c r="BC123" s="135">
        <v>0</v>
      </c>
      <c r="BD123" s="135">
        <v>0</v>
      </c>
      <c r="BE123" s="135">
        <v>0</v>
      </c>
      <c r="BF123" s="135">
        <v>0</v>
      </c>
      <c r="BG123" s="135">
        <v>0</v>
      </c>
      <c r="BH123" s="135">
        <v>0</v>
      </c>
      <c r="BI123" s="135">
        <v>0</v>
      </c>
      <c r="BJ123" s="135">
        <v>0.24022200000000002</v>
      </c>
      <c r="BK123" s="135">
        <v>0</v>
      </c>
      <c r="BL123" s="135">
        <v>0</v>
      </c>
      <c r="BM123" s="135">
        <v>0</v>
      </c>
      <c r="BN123" s="135">
        <v>0</v>
      </c>
      <c r="BO123" s="135">
        <v>0</v>
      </c>
      <c r="BP123" s="135">
        <v>0</v>
      </c>
      <c r="BQ123" s="135">
        <v>0</v>
      </c>
      <c r="BR123" s="135">
        <v>0</v>
      </c>
      <c r="BS123" s="135">
        <v>4.9999999999990052E-3</v>
      </c>
      <c r="BT123" s="135">
        <v>7.5000000000002842E-3</v>
      </c>
      <c r="BU123" s="135">
        <v>6.035002280377455E-3</v>
      </c>
      <c r="BV123" s="135">
        <v>6.2809868174902306E-3</v>
      </c>
      <c r="BW123" s="135">
        <v>6.7613113434177308E-3</v>
      </c>
      <c r="BX123" s="135">
        <v>7.2672098496795456E-3</v>
      </c>
      <c r="BY123" s="135">
        <v>7.6637843056914789E-3</v>
      </c>
      <c r="BZ123" s="136">
        <v>7.6766343081047239E-3</v>
      </c>
    </row>
    <row r="124" spans="1:78" x14ac:dyDescent="0.2">
      <c r="A124" s="133"/>
      <c r="B124" s="52" t="s">
        <v>261</v>
      </c>
      <c r="C124" s="221" t="s">
        <v>126</v>
      </c>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v>243.49200000000002</v>
      </c>
      <c r="AI124" s="135">
        <v>236.82599999999999</v>
      </c>
      <c r="AJ124" s="135">
        <v>274.50800000000004</v>
      </c>
      <c r="AK124" s="135">
        <v>318.23599999999999</v>
      </c>
      <c r="AL124" s="135">
        <v>342.32</v>
      </c>
      <c r="AM124" s="135">
        <v>352.92700000000002</v>
      </c>
      <c r="AN124" s="135">
        <v>386.935</v>
      </c>
      <c r="AO124" s="135">
        <v>433.07299999999998</v>
      </c>
      <c r="AP124" s="135">
        <v>451.89600000000002</v>
      </c>
      <c r="AQ124" s="135">
        <v>469.89100000000002</v>
      </c>
      <c r="AR124" s="135">
        <v>489.99700000000007</v>
      </c>
      <c r="AS124" s="135">
        <v>524.06600000000003</v>
      </c>
      <c r="AT124" s="135">
        <v>680.27271568504</v>
      </c>
      <c r="AU124" s="135">
        <v>806.36</v>
      </c>
      <c r="AV124" s="135">
        <v>957.33251515151505</v>
      </c>
      <c r="AW124" s="135">
        <v>1046.9948837209301</v>
      </c>
      <c r="AX124" s="135">
        <v>926.49211790393008</v>
      </c>
      <c r="AY124" s="135">
        <v>1013.3268611111112</v>
      </c>
      <c r="AZ124" s="135">
        <v>1117.0549372693727</v>
      </c>
      <c r="BA124" s="135">
        <v>1073.4833333333333</v>
      </c>
      <c r="BB124" s="135">
        <v>1048.8014229249011</v>
      </c>
      <c r="BC124" s="135">
        <v>1040.4334023904382</v>
      </c>
      <c r="BD124" s="135">
        <v>1185.7441290322581</v>
      </c>
      <c r="BE124" s="135">
        <v>1051.6344086021506</v>
      </c>
      <c r="BF124" s="135">
        <v>0</v>
      </c>
      <c r="BG124" s="135">
        <v>0</v>
      </c>
      <c r="BH124" s="135">
        <v>0</v>
      </c>
      <c r="BI124" s="135">
        <v>0</v>
      </c>
      <c r="BJ124" s="135">
        <v>0</v>
      </c>
      <c r="BK124" s="135">
        <v>0</v>
      </c>
      <c r="BL124" s="135">
        <v>0</v>
      </c>
      <c r="BM124" s="135">
        <v>0</v>
      </c>
      <c r="BN124" s="135">
        <v>0</v>
      </c>
      <c r="BO124" s="135">
        <v>0</v>
      </c>
      <c r="BP124" s="135">
        <v>0</v>
      </c>
      <c r="BQ124" s="135">
        <v>0</v>
      </c>
      <c r="BR124" s="135">
        <v>0</v>
      </c>
      <c r="BS124" s="135">
        <v>0</v>
      </c>
      <c r="BT124" s="135">
        <v>0</v>
      </c>
      <c r="BU124" s="135">
        <v>0</v>
      </c>
      <c r="BV124" s="135">
        <v>0</v>
      </c>
      <c r="BW124" s="135">
        <v>0</v>
      </c>
      <c r="BX124" s="135">
        <v>0</v>
      </c>
      <c r="BY124" s="135">
        <v>0</v>
      </c>
      <c r="BZ124" s="136">
        <v>0</v>
      </c>
    </row>
    <row r="125" spans="1:78" x14ac:dyDescent="0.2">
      <c r="A125" s="133"/>
      <c r="B125" s="52" t="s">
        <v>277</v>
      </c>
      <c r="C125" s="221" t="s">
        <v>126</v>
      </c>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v>0</v>
      </c>
      <c r="AI125" s="135">
        <v>0</v>
      </c>
      <c r="AJ125" s="135">
        <v>0</v>
      </c>
      <c r="AK125" s="135">
        <v>0</v>
      </c>
      <c r="AL125" s="135">
        <v>0</v>
      </c>
      <c r="AM125" s="135">
        <v>0</v>
      </c>
      <c r="AN125" s="135">
        <v>0</v>
      </c>
      <c r="AO125" s="135">
        <v>0</v>
      </c>
      <c r="AP125" s="135">
        <v>0</v>
      </c>
      <c r="AQ125" s="135">
        <v>0</v>
      </c>
      <c r="AR125" s="135">
        <v>0</v>
      </c>
      <c r="AS125" s="135">
        <v>0</v>
      </c>
      <c r="AT125" s="135">
        <v>0</v>
      </c>
      <c r="AU125" s="135">
        <v>0</v>
      </c>
      <c r="AV125" s="135">
        <v>0</v>
      </c>
      <c r="AW125" s="135">
        <v>0</v>
      </c>
      <c r="AX125" s="135">
        <v>0</v>
      </c>
      <c r="AY125" s="135">
        <v>0</v>
      </c>
      <c r="AZ125" s="135">
        <v>0</v>
      </c>
      <c r="BA125" s="135">
        <v>190.64</v>
      </c>
      <c r="BB125" s="135">
        <v>194.422</v>
      </c>
      <c r="BC125" s="135">
        <v>759.476</v>
      </c>
      <c r="BD125" s="135">
        <v>1749.268</v>
      </c>
      <c r="BE125" s="135">
        <v>1680.5630000000001</v>
      </c>
      <c r="BF125" s="135">
        <v>1705.4359999999999</v>
      </c>
      <c r="BG125" s="135">
        <v>1915.596</v>
      </c>
      <c r="BH125" s="135">
        <v>1962.34</v>
      </c>
      <c r="BI125" s="135">
        <v>1981.7470000000001</v>
      </c>
      <c r="BJ125" s="135">
        <v>2015.0229999999999</v>
      </c>
      <c r="BK125" s="135">
        <v>2070.2523382699997</v>
      </c>
      <c r="BL125" s="135">
        <v>2700.6948084699998</v>
      </c>
      <c r="BM125" s="135">
        <v>2734.8132516599994</v>
      </c>
      <c r="BN125" s="135">
        <v>2759.4819029400005</v>
      </c>
      <c r="BO125" s="135">
        <v>2149.2390251900001</v>
      </c>
      <c r="BP125" s="135">
        <v>2144.0899999999997</v>
      </c>
      <c r="BQ125" s="135">
        <v>2140.0809990000007</v>
      </c>
      <c r="BR125" s="135">
        <v>2116.9060000000004</v>
      </c>
      <c r="BS125" s="135">
        <v>2073.8220000000001</v>
      </c>
      <c r="BT125" s="135">
        <v>2048.8185346599998</v>
      </c>
      <c r="BU125" s="135">
        <v>2015.9511599749744</v>
      </c>
      <c r="BV125" s="135">
        <v>1987.9300336738645</v>
      </c>
      <c r="BW125" s="135">
        <v>1968.2069764952857</v>
      </c>
      <c r="BX125" s="135">
        <v>1954.1225310044742</v>
      </c>
      <c r="BY125" s="135">
        <v>1983.2027656391647</v>
      </c>
      <c r="BZ125" s="136">
        <v>2023.3519724081004</v>
      </c>
    </row>
    <row r="126" spans="1:78" s="52" customFormat="1" ht="24.75" customHeight="1" x14ac:dyDescent="0.25">
      <c r="A126" s="133"/>
      <c r="B126" s="58" t="s">
        <v>278</v>
      </c>
      <c r="C126" s="220"/>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f t="shared" ref="AH126:BW126" si="19">SUM(AH81:AH125)-AH114-AH113-AH97-AH94-AH82</f>
        <v>9342.6067724255154</v>
      </c>
      <c r="AI126" s="102">
        <f t="shared" si="19"/>
        <v>10768.805527320201</v>
      </c>
      <c r="AJ126" s="102">
        <f t="shared" si="19"/>
        <v>12894.152611236492</v>
      </c>
      <c r="AK126" s="102">
        <f t="shared" si="19"/>
        <v>15265.487157245503</v>
      </c>
      <c r="AL126" s="102">
        <f t="shared" si="19"/>
        <v>17144.170934839934</v>
      </c>
      <c r="AM126" s="102">
        <f t="shared" si="19"/>
        <v>18631.119416168603</v>
      </c>
      <c r="AN126" s="102">
        <f t="shared" si="19"/>
        <v>19850.890391995661</v>
      </c>
      <c r="AO126" s="102">
        <f t="shared" si="19"/>
        <v>21783.507700626258</v>
      </c>
      <c r="AP126" s="102">
        <f t="shared" si="19"/>
        <v>23480.940859603899</v>
      </c>
      <c r="AQ126" s="102">
        <f t="shared" si="19"/>
        <v>24857.778439733669</v>
      </c>
      <c r="AR126" s="102">
        <f t="shared" si="19"/>
        <v>26056.733891297717</v>
      </c>
      <c r="AS126" s="102">
        <f t="shared" si="19"/>
        <v>28436.744857101014</v>
      </c>
      <c r="AT126" s="102">
        <f t="shared" si="19"/>
        <v>31737.396375410903</v>
      </c>
      <c r="AU126" s="102">
        <f t="shared" si="19"/>
        <v>35530.798624968622</v>
      </c>
      <c r="AV126" s="102">
        <f t="shared" si="19"/>
        <v>38751.015948023618</v>
      </c>
      <c r="AW126" s="102">
        <f t="shared" si="19"/>
        <v>41710.323376267836</v>
      </c>
      <c r="AX126" s="102">
        <f t="shared" si="19"/>
        <v>42777.385385416404</v>
      </c>
      <c r="AY126" s="102">
        <f t="shared" si="19"/>
        <v>44514.638660369797</v>
      </c>
      <c r="AZ126" s="102">
        <f t="shared" si="19"/>
        <v>46918.527495714487</v>
      </c>
      <c r="BA126" s="102">
        <f t="shared" si="19"/>
        <v>48749.766628761674</v>
      </c>
      <c r="BB126" s="102">
        <f t="shared" si="19"/>
        <v>50789.120539508171</v>
      </c>
      <c r="BC126" s="102">
        <f t="shared" si="19"/>
        <v>53908.315063053989</v>
      </c>
      <c r="BD126" s="102">
        <f t="shared" si="19"/>
        <v>57068.777236767062</v>
      </c>
      <c r="BE126" s="102">
        <f t="shared" si="19"/>
        <v>61238.188810984393</v>
      </c>
      <c r="BF126" s="102">
        <f t="shared" si="19"/>
        <v>63330.305663652602</v>
      </c>
      <c r="BG126" s="102">
        <f t="shared" si="19"/>
        <v>66359.817055609819</v>
      </c>
      <c r="BH126" s="102">
        <f t="shared" si="19"/>
        <v>71129.788265206837</v>
      </c>
      <c r="BI126" s="102">
        <f t="shared" si="19"/>
        <v>75398.089176207533</v>
      </c>
      <c r="BJ126" s="102">
        <f t="shared" si="19"/>
        <v>77934.032948756561</v>
      </c>
      <c r="BK126" s="102">
        <f t="shared" si="19"/>
        <v>83221.265865909008</v>
      </c>
      <c r="BL126" s="102">
        <f t="shared" si="19"/>
        <v>90381.387301769209</v>
      </c>
      <c r="BM126" s="102">
        <f t="shared" si="19"/>
        <v>96605.813211114961</v>
      </c>
      <c r="BN126" s="102">
        <f t="shared" si="19"/>
        <v>100332.16468939261</v>
      </c>
      <c r="BO126" s="102">
        <f>SUM(BO81:BO125)-BO114-BO113-BO97-BO94-BO82</f>
        <v>104200.46115099119</v>
      </c>
      <c r="BP126" s="102">
        <f t="shared" si="19"/>
        <v>109866.39345323555</v>
      </c>
      <c r="BQ126" s="102">
        <f t="shared" si="19"/>
        <v>110686.57640979058</v>
      </c>
      <c r="BR126" s="102">
        <f t="shared" si="19"/>
        <v>114113.78757387685</v>
      </c>
      <c r="BS126" s="102">
        <f t="shared" si="19"/>
        <v>116374.1355666327</v>
      </c>
      <c r="BT126" s="102">
        <f t="shared" si="19"/>
        <v>118001.4875202054</v>
      </c>
      <c r="BU126" s="102">
        <f t="shared" si="19"/>
        <v>119627.53307914134</v>
      </c>
      <c r="BV126" s="102">
        <f t="shared" si="19"/>
        <v>121758.61716194182</v>
      </c>
      <c r="BW126" s="102">
        <f t="shared" si="19"/>
        <v>123409.10829616111</v>
      </c>
      <c r="BX126" s="102">
        <f>SUM(BX81:BX125)-BX114-BX113-BX97-BX94-BX82</f>
        <v>125176.35870351251</v>
      </c>
      <c r="BY126" s="102">
        <f>SUM(BY81:BY125)-BY114-BY113-BY97-BY94-BY82</f>
        <v>130154.22087261725</v>
      </c>
      <c r="BZ126" s="103">
        <f>SUM(BZ81:BZ125)-BZ114-BZ113-BZ97-BZ94-BZ82</f>
        <v>136456.63288054243</v>
      </c>
    </row>
    <row r="127" spans="1:78" s="52" customFormat="1" ht="15.75" x14ac:dyDescent="0.25">
      <c r="A127" s="133"/>
      <c r="B127" s="222" t="s">
        <v>247</v>
      </c>
      <c r="C127" s="220"/>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f t="shared" ref="AH127:BV127" si="20">AH126-AH98-AH124-AH88-AH105</f>
        <v>8910.0543624361962</v>
      </c>
      <c r="AI127" s="102">
        <f t="shared" si="20"/>
        <v>10306.816809165881</v>
      </c>
      <c r="AJ127" s="102">
        <f t="shared" si="20"/>
        <v>12313.740307095462</v>
      </c>
      <c r="AK127" s="102">
        <f t="shared" si="20"/>
        <v>14493.238721276106</v>
      </c>
      <c r="AL127" s="102">
        <f t="shared" si="20"/>
        <v>16239.318895258504</v>
      </c>
      <c r="AM127" s="102">
        <f t="shared" si="20"/>
        <v>17595.902157313605</v>
      </c>
      <c r="AN127" s="102">
        <f t="shared" si="20"/>
        <v>18637.940530623233</v>
      </c>
      <c r="AO127" s="102">
        <f t="shared" si="20"/>
        <v>20344.244861138341</v>
      </c>
      <c r="AP127" s="102">
        <f t="shared" si="20"/>
        <v>21827.393655278738</v>
      </c>
      <c r="AQ127" s="102">
        <f t="shared" si="20"/>
        <v>23018.209763317805</v>
      </c>
      <c r="AR127" s="102">
        <f t="shared" si="20"/>
        <v>24111.016892964304</v>
      </c>
      <c r="AS127" s="102">
        <f t="shared" si="20"/>
        <v>26101.131256615958</v>
      </c>
      <c r="AT127" s="102">
        <f t="shared" si="20"/>
        <v>28882.238575136882</v>
      </c>
      <c r="AU127" s="102">
        <f t="shared" si="20"/>
        <v>32769.179029366183</v>
      </c>
      <c r="AV127" s="102">
        <f t="shared" si="20"/>
        <v>35520.090726400311</v>
      </c>
      <c r="AW127" s="102">
        <f t="shared" si="20"/>
        <v>38027.385195152179</v>
      </c>
      <c r="AX127" s="102">
        <f t="shared" si="20"/>
        <v>39174.223848013302</v>
      </c>
      <c r="AY127" s="102">
        <f t="shared" si="20"/>
        <v>41009.677420196043</v>
      </c>
      <c r="AZ127" s="102">
        <f t="shared" si="20"/>
        <v>43344.847705346641</v>
      </c>
      <c r="BA127" s="102">
        <f>BA126-BA98-BA124-BA88-BA105</f>
        <v>45296.79362283161</v>
      </c>
      <c r="BB127" s="102">
        <f t="shared" si="20"/>
        <v>47433.782529303186</v>
      </c>
      <c r="BC127" s="102">
        <f t="shared" si="20"/>
        <v>50591.433705644624</v>
      </c>
      <c r="BD127" s="102">
        <f t="shared" si="20"/>
        <v>53270.351131481977</v>
      </c>
      <c r="BE127" s="102">
        <f t="shared" si="20"/>
        <v>57415.151294864765</v>
      </c>
      <c r="BF127" s="102">
        <f t="shared" si="20"/>
        <v>60917.04115677801</v>
      </c>
      <c r="BG127" s="102">
        <f t="shared" si="20"/>
        <v>64096.181623095064</v>
      </c>
      <c r="BH127" s="102">
        <f t="shared" si="20"/>
        <v>68865.767916761979</v>
      </c>
      <c r="BI127" s="102">
        <f>BI126-BI98-BI124-BI88-BI105</f>
        <v>73094.220242091586</v>
      </c>
      <c r="BJ127" s="102">
        <f t="shared" si="20"/>
        <v>75442.196958720335</v>
      </c>
      <c r="BK127" s="102">
        <f t="shared" si="20"/>
        <v>80664.915636812802</v>
      </c>
      <c r="BL127" s="102">
        <f t="shared" si="20"/>
        <v>87690.903575046483</v>
      </c>
      <c r="BM127" s="102">
        <f t="shared" si="20"/>
        <v>93817.217961027331</v>
      </c>
      <c r="BN127" s="102">
        <f t="shared" si="20"/>
        <v>97481.017197801004</v>
      </c>
      <c r="BO127" s="102">
        <f t="shared" si="20"/>
        <v>101386.14626106553</v>
      </c>
      <c r="BP127" s="102">
        <f t="shared" si="20"/>
        <v>107133.80979268361</v>
      </c>
      <c r="BQ127" s="102">
        <f>BQ126-BQ98-BQ124-BQ88-BQ105</f>
        <v>110080.18108297058</v>
      </c>
      <c r="BR127" s="102">
        <f>BR126-BR98-BR124-BR88-BR105</f>
        <v>113501.84827687684</v>
      </c>
      <c r="BS127" s="102">
        <f t="shared" si="20"/>
        <v>115752.38578553269</v>
      </c>
      <c r="BT127" s="102">
        <f t="shared" si="20"/>
        <v>117373.93652020539</v>
      </c>
      <c r="BU127" s="102">
        <f t="shared" si="20"/>
        <v>118986.53307914134</v>
      </c>
      <c r="BV127" s="102">
        <f t="shared" si="20"/>
        <v>121290.61716194182</v>
      </c>
      <c r="BW127" s="102">
        <f>BW126-BW98-BW124-BW88-BW105</f>
        <v>123162.10829616111</v>
      </c>
      <c r="BX127" s="102">
        <f>BX126-BX98-BX124-BX88-BX105</f>
        <v>125176.35870351251</v>
      </c>
      <c r="BY127" s="102">
        <f>BY126-BY98-BY124-BY88-BY105</f>
        <v>130154.22087261725</v>
      </c>
      <c r="BZ127" s="103">
        <f>BZ126-BZ98-BZ124-BZ88-BZ105</f>
        <v>136456.63288054243</v>
      </c>
    </row>
    <row r="128" spans="1:78" s="52" customFormat="1" ht="15.75" x14ac:dyDescent="0.25">
      <c r="A128" s="133"/>
      <c r="B128" s="222"/>
      <c r="C128" s="220"/>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3"/>
    </row>
    <row r="129" spans="1:78" s="89" customFormat="1" ht="26.25" customHeight="1" x14ac:dyDescent="0.25">
      <c r="A129" s="147"/>
      <c r="B129" s="58" t="s">
        <v>189</v>
      </c>
      <c r="C129" s="58"/>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f t="shared" ref="AH129:BW129" si="21">SUM(AH16,AH77,AH126)</f>
        <v>15873</v>
      </c>
      <c r="AI129" s="182">
        <f t="shared" si="21"/>
        <v>18777.059999999998</v>
      </c>
      <c r="AJ129" s="182">
        <f t="shared" si="21"/>
        <v>22658.060000000005</v>
      </c>
      <c r="AK129" s="182">
        <f t="shared" si="21"/>
        <v>27698.309999999994</v>
      </c>
      <c r="AL129" s="182">
        <f t="shared" si="21"/>
        <v>31628.059999999998</v>
      </c>
      <c r="AM129" s="182">
        <f t="shared" si="21"/>
        <v>35332.06</v>
      </c>
      <c r="AN129" s="182">
        <f t="shared" si="21"/>
        <v>38251.06</v>
      </c>
      <c r="AO129" s="182">
        <f t="shared" si="21"/>
        <v>41768.06</v>
      </c>
      <c r="AP129" s="182">
        <f t="shared" si="21"/>
        <v>44917.658000000003</v>
      </c>
      <c r="AQ129" s="182">
        <f t="shared" si="21"/>
        <v>46700.744000000013</v>
      </c>
      <c r="AR129" s="182">
        <f t="shared" si="21"/>
        <v>47317.750509999991</v>
      </c>
      <c r="AS129" s="182">
        <f t="shared" si="21"/>
        <v>50314.249481000021</v>
      </c>
      <c r="AT129" s="182">
        <f t="shared" si="21"/>
        <v>56478.799715685047</v>
      </c>
      <c r="AU129" s="182">
        <f t="shared" si="21"/>
        <v>66302.888468443314</v>
      </c>
      <c r="AV129" s="182">
        <f t="shared" si="21"/>
        <v>75257.452000000019</v>
      </c>
      <c r="AW129" s="182">
        <f t="shared" si="21"/>
        <v>82437.565999999992</v>
      </c>
      <c r="AX129" s="182">
        <f t="shared" si="21"/>
        <v>84862.667213999957</v>
      </c>
      <c r="AY129" s="182">
        <f t="shared" si="21"/>
        <v>88710.819153041317</v>
      </c>
      <c r="AZ129" s="182">
        <f t="shared" si="21"/>
        <v>92217.949756999995</v>
      </c>
      <c r="BA129" s="182">
        <f t="shared" si="21"/>
        <v>93347.393757000013</v>
      </c>
      <c r="BB129" s="182">
        <f t="shared" si="21"/>
        <v>95565.317560038413</v>
      </c>
      <c r="BC129" s="182">
        <f t="shared" si="21"/>
        <v>99048.585242467729</v>
      </c>
      <c r="BD129" s="182">
        <f t="shared" si="21"/>
        <v>101373.84078511491</v>
      </c>
      <c r="BE129" s="182">
        <f t="shared" si="21"/>
        <v>106706.03289265549</v>
      </c>
      <c r="BF129" s="182">
        <f t="shared" si="21"/>
        <v>110301.55907634748</v>
      </c>
      <c r="BG129" s="182">
        <f t="shared" si="21"/>
        <v>105790.62308501701</v>
      </c>
      <c r="BH129" s="182">
        <f t="shared" si="21"/>
        <v>111092.52413748042</v>
      </c>
      <c r="BI129" s="182">
        <f t="shared" si="21"/>
        <v>115802.99954677367</v>
      </c>
      <c r="BJ129" s="182">
        <f t="shared" si="21"/>
        <v>119213.89655344037</v>
      </c>
      <c r="BK129" s="182">
        <f t="shared" si="21"/>
        <v>126242.2058628574</v>
      </c>
      <c r="BL129" s="182">
        <f t="shared" si="21"/>
        <v>135757.16542445359</v>
      </c>
      <c r="BM129" s="182">
        <f t="shared" si="21"/>
        <v>148004.0096905221</v>
      </c>
      <c r="BN129" s="182">
        <f t="shared" si="21"/>
        <v>153361.55516980353</v>
      </c>
      <c r="BO129" s="182">
        <f t="shared" si="21"/>
        <v>158960.44687856641</v>
      </c>
      <c r="BP129" s="182">
        <f t="shared" si="21"/>
        <v>166552.678932562</v>
      </c>
      <c r="BQ129" s="182">
        <f t="shared" si="21"/>
        <v>164132.18598876667</v>
      </c>
      <c r="BR129" s="182">
        <f t="shared" si="21"/>
        <v>168287.22403787507</v>
      </c>
      <c r="BS129" s="182">
        <f t="shared" si="21"/>
        <v>171803.69089417992</v>
      </c>
      <c r="BT129" s="182">
        <f t="shared" si="21"/>
        <v>173911.51755515125</v>
      </c>
      <c r="BU129" s="182">
        <f t="shared" si="21"/>
        <v>177410.36670180794</v>
      </c>
      <c r="BV129" s="182">
        <f t="shared" si="21"/>
        <v>181233.57322312976</v>
      </c>
      <c r="BW129" s="182">
        <f t="shared" si="21"/>
        <v>184354.6011023123</v>
      </c>
      <c r="BX129" s="182">
        <f>SUM(BX16,BX77,BX126)</f>
        <v>186965.70529020927</v>
      </c>
      <c r="BY129" s="182">
        <f>SUM(BY16,BY77,BY126)</f>
        <v>193810.12452045045</v>
      </c>
      <c r="BZ129" s="185">
        <f>SUM(BZ16,BZ77,BZ126)</f>
        <v>201842.30265040306</v>
      </c>
    </row>
    <row r="130" spans="1:78" s="58" customFormat="1" ht="15.75" x14ac:dyDescent="0.25">
      <c r="A130" s="147"/>
      <c r="B130" s="222" t="s">
        <v>247</v>
      </c>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f t="shared" ref="AH130:BW130" si="22">AH17+AH78+AH127</f>
        <v>13035.493736203656</v>
      </c>
      <c r="AI130" s="102">
        <f t="shared" si="22"/>
        <v>14785.979544000002</v>
      </c>
      <c r="AJ130" s="102">
        <f t="shared" si="22"/>
        <v>18172.17435384616</v>
      </c>
      <c r="AK130" s="102">
        <f t="shared" si="22"/>
        <v>22225.345469499993</v>
      </c>
      <c r="AL130" s="102">
        <f t="shared" si="22"/>
        <v>25399.593394250001</v>
      </c>
      <c r="AM130" s="102">
        <f t="shared" si="22"/>
        <v>28383.097434500003</v>
      </c>
      <c r="AN130" s="102">
        <f t="shared" si="22"/>
        <v>30608.289402249997</v>
      </c>
      <c r="AO130" s="102">
        <f t="shared" si="22"/>
        <v>33454.940287285703</v>
      </c>
      <c r="AP130" s="102">
        <f t="shared" si="22"/>
        <v>36123.082438933336</v>
      </c>
      <c r="AQ130" s="102">
        <f t="shared" si="22"/>
        <v>37497.110367000016</v>
      </c>
      <c r="AR130" s="102">
        <f t="shared" si="22"/>
        <v>38052.643556666662</v>
      </c>
      <c r="AS130" s="102">
        <f t="shared" si="22"/>
        <v>40288.146197666691</v>
      </c>
      <c r="AT130" s="102">
        <f t="shared" si="22"/>
        <v>45352.892408487969</v>
      </c>
      <c r="AU130" s="102">
        <f t="shared" si="22"/>
        <v>54175.377622418542</v>
      </c>
      <c r="AV130" s="102">
        <f t="shared" si="22"/>
        <v>60992.230401572655</v>
      </c>
      <c r="AW130" s="102">
        <f t="shared" si="22"/>
        <v>66634.910460896761</v>
      </c>
      <c r="AX130" s="102">
        <f t="shared" si="22"/>
        <v>68813.611171571567</v>
      </c>
      <c r="AY130" s="102">
        <f t="shared" si="22"/>
        <v>72136.307546470867</v>
      </c>
      <c r="AZ130" s="102">
        <f t="shared" si="22"/>
        <v>74930.906146652153</v>
      </c>
      <c r="BA130" s="102">
        <f t="shared" si="22"/>
        <v>75904.389236404662</v>
      </c>
      <c r="BB130" s="102">
        <f t="shared" si="22"/>
        <v>77898.830406807276</v>
      </c>
      <c r="BC130" s="102">
        <f t="shared" si="22"/>
        <v>80756.783696130005</v>
      </c>
      <c r="BD130" s="102">
        <f t="shared" si="22"/>
        <v>83618.592638070215</v>
      </c>
      <c r="BE130" s="102">
        <f t="shared" si="22"/>
        <v>88466.203877447493</v>
      </c>
      <c r="BF130" s="102">
        <f t="shared" si="22"/>
        <v>93447.40386841679</v>
      </c>
      <c r="BG130" s="102">
        <f t="shared" si="22"/>
        <v>97839.551306729409</v>
      </c>
      <c r="BH130" s="102">
        <f t="shared" si="22"/>
        <v>103679.22317456207</v>
      </c>
      <c r="BI130" s="102">
        <f t="shared" si="22"/>
        <v>109018.21340647362</v>
      </c>
      <c r="BJ130" s="102">
        <f t="shared" si="22"/>
        <v>112722.80323747847</v>
      </c>
      <c r="BK130" s="102">
        <f t="shared" si="22"/>
        <v>119968.26969037394</v>
      </c>
      <c r="BL130" s="102">
        <f t="shared" si="22"/>
        <v>129539.37316672162</v>
      </c>
      <c r="BM130" s="102">
        <f t="shared" si="22"/>
        <v>141880.50977105653</v>
      </c>
      <c r="BN130" s="102">
        <f t="shared" si="22"/>
        <v>147225.42919675511</v>
      </c>
      <c r="BO130" s="102">
        <f t="shared" si="22"/>
        <v>153003.82488042931</v>
      </c>
      <c r="BP130" s="102">
        <f t="shared" si="22"/>
        <v>160752.45760790445</v>
      </c>
      <c r="BQ130" s="102">
        <f t="shared" si="22"/>
        <v>163353.61596870419</v>
      </c>
      <c r="BR130" s="102">
        <f t="shared" si="22"/>
        <v>167555.79332409249</v>
      </c>
      <c r="BS130" s="102">
        <f t="shared" si="22"/>
        <v>171101.71630996763</v>
      </c>
      <c r="BT130" s="102">
        <f t="shared" si="22"/>
        <v>173224.79537559894</v>
      </c>
      <c r="BU130" s="102">
        <f t="shared" si="22"/>
        <v>176726.75889978866</v>
      </c>
      <c r="BV130" s="102">
        <f t="shared" si="22"/>
        <v>180732.89183660634</v>
      </c>
      <c r="BW130" s="102">
        <f t="shared" si="22"/>
        <v>184082.09819601104</v>
      </c>
      <c r="BX130" s="102">
        <f>BX17+BX78+BX127</f>
        <v>186945.79847443249</v>
      </c>
      <c r="BY130" s="102">
        <f>BY17+BY78+BY127</f>
        <v>193794.04731391254</v>
      </c>
      <c r="BZ130" s="103">
        <f>BZ17+BZ78+BZ127</f>
        <v>201829.49414989655</v>
      </c>
    </row>
    <row r="131" spans="1:78" s="52" customFormat="1" ht="15.75" x14ac:dyDescent="0.25">
      <c r="A131" s="133"/>
      <c r="B131" s="58"/>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5"/>
    </row>
    <row r="132" spans="1:78" s="52" customFormat="1" ht="15.75" x14ac:dyDescent="0.25">
      <c r="A132" s="133"/>
      <c r="B132" s="58"/>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5"/>
    </row>
    <row r="133" spans="1:78" s="52" customFormat="1" ht="15.75" x14ac:dyDescent="0.25">
      <c r="A133" s="133"/>
      <c r="B133" s="226" t="s">
        <v>190</v>
      </c>
      <c r="C133" s="58"/>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f>SUM(AH134:AH136)</f>
        <v>10388.879900230371</v>
      </c>
      <c r="AI133" s="102">
        <f t="shared" ref="AI133:BW133" si="23">SUM(AI134:AI136)</f>
        <v>11853.654573175816</v>
      </c>
      <c r="AJ133" s="102">
        <f t="shared" si="23"/>
        <v>14434.629894749283</v>
      </c>
      <c r="AK133" s="102">
        <f t="shared" si="23"/>
        <v>16752.337110190223</v>
      </c>
      <c r="AL133" s="102">
        <f t="shared" si="23"/>
        <v>18081.385853892803</v>
      </c>
      <c r="AM133" s="102">
        <f t="shared" si="23"/>
        <v>19644.513120148771</v>
      </c>
      <c r="AN133" s="102">
        <f t="shared" si="23"/>
        <v>20671.692908045577</v>
      </c>
      <c r="AO133" s="102">
        <f t="shared" si="23"/>
        <v>22208.358452828114</v>
      </c>
      <c r="AP133" s="102">
        <f t="shared" si="23"/>
        <v>23945.64514432595</v>
      </c>
      <c r="AQ133" s="102">
        <f t="shared" si="23"/>
        <v>25015.883800172873</v>
      </c>
      <c r="AR133" s="102">
        <f t="shared" si="23"/>
        <v>25553.89497266151</v>
      </c>
      <c r="AS133" s="102">
        <f t="shared" si="23"/>
        <v>27107.475660732296</v>
      </c>
      <c r="AT133" s="102">
        <f t="shared" si="23"/>
        <v>29770.144131865367</v>
      </c>
      <c r="AU133" s="102">
        <f t="shared" si="23"/>
        <v>34315.742515193255</v>
      </c>
      <c r="AV133" s="102">
        <f t="shared" si="23"/>
        <v>36264.044215834874</v>
      </c>
      <c r="AW133" s="102">
        <f t="shared" si="23"/>
        <v>38365.543113073742</v>
      </c>
      <c r="AX133" s="102">
        <f t="shared" si="23"/>
        <v>38576.419521328957</v>
      </c>
      <c r="AY133" s="102">
        <f t="shared" si="23"/>
        <v>39629.685811731513</v>
      </c>
      <c r="AZ133" s="102">
        <f t="shared" si="23"/>
        <v>41289.772131563492</v>
      </c>
      <c r="BA133" s="102">
        <f t="shared" si="23"/>
        <v>42451.780116945505</v>
      </c>
      <c r="BB133" s="102">
        <f t="shared" si="23"/>
        <v>44587.460743090007</v>
      </c>
      <c r="BC133" s="102">
        <f t="shared" si="23"/>
        <v>46723.585469140511</v>
      </c>
      <c r="BD133" s="102">
        <f t="shared" si="23"/>
        <v>47793.686999999998</v>
      </c>
      <c r="BE133" s="102">
        <f t="shared" si="23"/>
        <v>51093.595998929348</v>
      </c>
      <c r="BF133" s="102">
        <f t="shared" si="23"/>
        <v>53686.528709614708</v>
      </c>
      <c r="BG133" s="102">
        <f t="shared" si="23"/>
        <v>56079.337540435692</v>
      </c>
      <c r="BH133" s="102">
        <f t="shared" si="23"/>
        <v>58408.538999999997</v>
      </c>
      <c r="BI133" s="102">
        <f t="shared" si="23"/>
        <v>60914.807692682676</v>
      </c>
      <c r="BJ133" s="102">
        <f t="shared" si="23"/>
        <v>63129.216045855108</v>
      </c>
      <c r="BK133" s="102">
        <f t="shared" si="23"/>
        <v>67411.978362963171</v>
      </c>
      <c r="BL133" s="102">
        <f t="shared" si="23"/>
        <v>72671.184816889436</v>
      </c>
      <c r="BM133" s="102">
        <f t="shared" si="23"/>
        <v>77814.820358342375</v>
      </c>
      <c r="BN133" s="102">
        <f t="shared" si="23"/>
        <v>80345.367492594727</v>
      </c>
      <c r="BO133" s="102">
        <f t="shared" si="23"/>
        <v>84501.883808506507</v>
      </c>
      <c r="BP133" s="102">
        <f t="shared" si="23"/>
        <v>89391.276039061704</v>
      </c>
      <c r="BQ133" s="102">
        <f t="shared" si="23"/>
        <v>91660.368819799987</v>
      </c>
      <c r="BR133" s="102">
        <f t="shared" si="23"/>
        <v>94520.993083800029</v>
      </c>
      <c r="BS133" s="102">
        <f t="shared" si="23"/>
        <v>97595.637879079994</v>
      </c>
      <c r="BT133" s="102">
        <f t="shared" si="23"/>
        <v>99954.345909739932</v>
      </c>
      <c r="BU133" s="102">
        <f t="shared" si="23"/>
        <v>102001.53535669495</v>
      </c>
      <c r="BV133" s="102">
        <f t="shared" si="23"/>
        <v>104736.16384748746</v>
      </c>
      <c r="BW133" s="102">
        <f t="shared" si="23"/>
        <v>106860.84495538601</v>
      </c>
      <c r="BX133" s="102">
        <f>SUM(BX134:BX136)</f>
        <v>108788.86262658285</v>
      </c>
      <c r="BY133" s="102">
        <f>SUM(BY134:BY136)</f>
        <v>113218.17940957466</v>
      </c>
      <c r="BZ133" s="103">
        <f>SUM(BZ134:BZ136)</f>
        <v>118765.12752699852</v>
      </c>
    </row>
    <row r="134" spans="1:78" s="52" customFormat="1" x14ac:dyDescent="0.2">
      <c r="A134" s="133"/>
      <c r="B134" s="143" t="s">
        <v>279</v>
      </c>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f t="shared" ref="AH134:BJ134" si="24">SUMIF($C$6:$C$15,"(C)",AH$6:AH$15)</f>
        <v>2</v>
      </c>
      <c r="AI134" s="54">
        <f t="shared" si="24"/>
        <v>2</v>
      </c>
      <c r="AJ134" s="54">
        <f t="shared" si="24"/>
        <v>2</v>
      </c>
      <c r="AK134" s="54">
        <f t="shared" si="24"/>
        <v>2</v>
      </c>
      <c r="AL134" s="54">
        <f t="shared" si="24"/>
        <v>2</v>
      </c>
      <c r="AM134" s="54">
        <f t="shared" si="24"/>
        <v>2</v>
      </c>
      <c r="AN134" s="54">
        <f t="shared" si="24"/>
        <v>2</v>
      </c>
      <c r="AO134" s="54">
        <f t="shared" si="24"/>
        <v>1</v>
      </c>
      <c r="AP134" s="54">
        <f t="shared" si="24"/>
        <v>2</v>
      </c>
      <c r="AQ134" s="54">
        <f t="shared" si="24"/>
        <v>1.4339999999999999</v>
      </c>
      <c r="AR134" s="54">
        <f t="shared" si="24"/>
        <v>1.3520000000000001</v>
      </c>
      <c r="AS134" s="54">
        <f t="shared" si="24"/>
        <v>1.355</v>
      </c>
      <c r="AT134" s="54">
        <f t="shared" si="24"/>
        <v>1.5509999999999999</v>
      </c>
      <c r="AU134" s="54">
        <f t="shared" si="24"/>
        <v>1.4710000000000001</v>
      </c>
      <c r="AV134" s="54">
        <f t="shared" si="24"/>
        <v>2</v>
      </c>
      <c r="AW134" s="54">
        <f t="shared" si="24"/>
        <v>1</v>
      </c>
      <c r="AX134" s="54">
        <f t="shared" si="24"/>
        <v>1</v>
      </c>
      <c r="AY134" s="54">
        <f t="shared" si="24"/>
        <v>1.7210000000000001</v>
      </c>
      <c r="AZ134" s="54">
        <f t="shared" si="24"/>
        <v>1.496</v>
      </c>
      <c r="BA134" s="54">
        <f t="shared" si="24"/>
        <v>1.5720000000000001</v>
      </c>
      <c r="BB134" s="54">
        <f t="shared" si="24"/>
        <v>1.7769999999999999</v>
      </c>
      <c r="BC134" s="54">
        <f t="shared" si="24"/>
        <v>1.359</v>
      </c>
      <c r="BD134" s="54">
        <f t="shared" si="24"/>
        <v>1.452</v>
      </c>
      <c r="BE134" s="54">
        <f t="shared" si="24"/>
        <v>1.6164412184601897</v>
      </c>
      <c r="BF134" s="54">
        <f t="shared" si="24"/>
        <v>1.6007503600000001</v>
      </c>
      <c r="BG134" s="54">
        <f t="shared" si="24"/>
        <v>0</v>
      </c>
      <c r="BH134" s="54">
        <f t="shared" si="24"/>
        <v>0</v>
      </c>
      <c r="BI134" s="54">
        <f t="shared" si="24"/>
        <v>0</v>
      </c>
      <c r="BJ134" s="54">
        <f t="shared" si="24"/>
        <v>0</v>
      </c>
      <c r="BK134" s="54">
        <f>SUMIF($C$6:$C$15,"(C)",BK$6:BK$15)</f>
        <v>0</v>
      </c>
      <c r="BL134" s="54">
        <f t="shared" ref="BL134:BZ134" si="25">SUMIF($C$6:$C$15,"(C)",BL$6:BL$15)</f>
        <v>0</v>
      </c>
      <c r="BM134" s="54">
        <f t="shared" si="25"/>
        <v>0</v>
      </c>
      <c r="BN134" s="54">
        <f t="shared" si="25"/>
        <v>0</v>
      </c>
      <c r="BO134" s="54">
        <f t="shared" si="25"/>
        <v>0</v>
      </c>
      <c r="BP134" s="54">
        <f t="shared" si="25"/>
        <v>0</v>
      </c>
      <c r="BQ134" s="54">
        <f t="shared" si="25"/>
        <v>0</v>
      </c>
      <c r="BR134" s="54">
        <f t="shared" si="25"/>
        <v>0</v>
      </c>
      <c r="BS134" s="54">
        <f t="shared" si="25"/>
        <v>0</v>
      </c>
      <c r="BT134" s="54">
        <f t="shared" si="25"/>
        <v>0</v>
      </c>
      <c r="BU134" s="54">
        <f t="shared" si="25"/>
        <v>0</v>
      </c>
      <c r="BV134" s="54">
        <f t="shared" si="25"/>
        <v>0</v>
      </c>
      <c r="BW134" s="54">
        <f t="shared" si="25"/>
        <v>0</v>
      </c>
      <c r="BX134" s="54">
        <f t="shared" si="25"/>
        <v>0</v>
      </c>
      <c r="BY134" s="54">
        <f t="shared" si="25"/>
        <v>0</v>
      </c>
      <c r="BZ134" s="55">
        <f t="shared" si="25"/>
        <v>0</v>
      </c>
    </row>
    <row r="135" spans="1:78" s="52" customFormat="1" x14ac:dyDescent="0.2">
      <c r="A135" s="133"/>
      <c r="B135" s="143" t="s">
        <v>280</v>
      </c>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f t="shared" ref="AH135:BZ135" si="26">SUMIF($C$20:$C$76,"(C)",AH$20:AH$76)</f>
        <v>2651.076278646884</v>
      </c>
      <c r="AI135" s="54">
        <f t="shared" si="26"/>
        <v>2852.3446854813037</v>
      </c>
      <c r="AJ135" s="54">
        <f t="shared" si="26"/>
        <v>3711.415471538477</v>
      </c>
      <c r="AK135" s="54">
        <f t="shared" si="26"/>
        <v>4418.0277771465462</v>
      </c>
      <c r="AL135" s="54">
        <f t="shared" si="26"/>
        <v>4325.3145182244098</v>
      </c>
      <c r="AM135" s="54">
        <f t="shared" si="26"/>
        <v>4814.9797626249838</v>
      </c>
      <c r="AN135" s="54">
        <f t="shared" si="26"/>
        <v>5185.1534280924789</v>
      </c>
      <c r="AO135" s="54">
        <f t="shared" si="26"/>
        <v>5400.4440112558086</v>
      </c>
      <c r="AP135" s="54">
        <f t="shared" si="26"/>
        <v>5938.6516065688247</v>
      </c>
      <c r="AQ135" s="54">
        <f t="shared" si="26"/>
        <v>6057.8194973267928</v>
      </c>
      <c r="AR135" s="54">
        <f t="shared" si="26"/>
        <v>6094.9821751673235</v>
      </c>
      <c r="AS135" s="54">
        <f t="shared" si="26"/>
        <v>6174.5857717043737</v>
      </c>
      <c r="AT135" s="54">
        <f t="shared" si="26"/>
        <v>6843.0760420886736</v>
      </c>
      <c r="AU135" s="54">
        <f t="shared" si="26"/>
        <v>8509.9307886333063</v>
      </c>
      <c r="AV135" s="54">
        <f t="shared" si="26"/>
        <v>9283.2599712298979</v>
      </c>
      <c r="AW135" s="54">
        <f t="shared" si="26"/>
        <v>9892.5437062213678</v>
      </c>
      <c r="AX135" s="54">
        <f t="shared" si="26"/>
        <v>9544.3677035098117</v>
      </c>
      <c r="AY135" s="54">
        <f t="shared" si="26"/>
        <v>9376.563136356137</v>
      </c>
      <c r="AZ135" s="54">
        <f t="shared" si="26"/>
        <v>9013.7413929836512</v>
      </c>
      <c r="BA135" s="54">
        <f t="shared" si="26"/>
        <v>8630.696212062634</v>
      </c>
      <c r="BB135" s="54">
        <f t="shared" si="26"/>
        <v>8752.2463296932383</v>
      </c>
      <c r="BC135" s="54">
        <f t="shared" si="26"/>
        <v>8700.1563030952166</v>
      </c>
      <c r="BD135" s="54">
        <f t="shared" si="26"/>
        <v>8835.6400881418704</v>
      </c>
      <c r="BE135" s="54">
        <f t="shared" si="26"/>
        <v>8954.5982241558777</v>
      </c>
      <c r="BF135" s="54">
        <f t="shared" si="26"/>
        <v>9097.3115964531808</v>
      </c>
      <c r="BG135" s="54">
        <f t="shared" si="26"/>
        <v>9358.233060323786</v>
      </c>
      <c r="BH135" s="54">
        <f t="shared" si="26"/>
        <v>9395.4712521245001</v>
      </c>
      <c r="BI135" s="54">
        <f t="shared" si="26"/>
        <v>9288.8937029259232</v>
      </c>
      <c r="BJ135" s="54">
        <f t="shared" si="26"/>
        <v>9275.5880794613622</v>
      </c>
      <c r="BK135" s="54">
        <f t="shared" si="26"/>
        <v>9651.6146248786426</v>
      </c>
      <c r="BL135" s="54">
        <f t="shared" si="26"/>
        <v>10233.799141066349</v>
      </c>
      <c r="BM135" s="54">
        <f t="shared" si="26"/>
        <v>10793.692672407624</v>
      </c>
      <c r="BN135" s="54">
        <f t="shared" si="26"/>
        <v>10397.475696598587</v>
      </c>
      <c r="BO135" s="54">
        <f t="shared" si="26"/>
        <v>10248.069363793458</v>
      </c>
      <c r="BP135" s="54">
        <f t="shared" si="26"/>
        <v>9503.5136421629286</v>
      </c>
      <c r="BQ135" s="54">
        <f t="shared" si="26"/>
        <v>8502.1019184335473</v>
      </c>
      <c r="BR135" s="54">
        <f t="shared" si="26"/>
        <v>7954.5915095669216</v>
      </c>
      <c r="BS135" s="54">
        <f t="shared" si="26"/>
        <v>8183.5346713656872</v>
      </c>
      <c r="BT135" s="54">
        <f t="shared" si="26"/>
        <v>8340.1094330314863</v>
      </c>
      <c r="BU135" s="54">
        <f t="shared" si="26"/>
        <v>8408.2719171630215</v>
      </c>
      <c r="BV135" s="54">
        <f t="shared" si="26"/>
        <v>8418.505142674132</v>
      </c>
      <c r="BW135" s="54">
        <f t="shared" si="26"/>
        <v>8433.1964578889401</v>
      </c>
      <c r="BX135" s="54">
        <f t="shared" si="26"/>
        <v>8480.5714963509763</v>
      </c>
      <c r="BY135" s="54">
        <f t="shared" si="26"/>
        <v>8516.2641935829888</v>
      </c>
      <c r="BZ135" s="55">
        <f t="shared" si="26"/>
        <v>8580.9724352516459</v>
      </c>
    </row>
    <row r="136" spans="1:78" s="140" customFormat="1" x14ac:dyDescent="0.2">
      <c r="A136" s="133"/>
      <c r="B136" s="140" t="s">
        <v>281</v>
      </c>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54">
        <f t="shared" ref="AH136:BZ136" si="27">SUMIF($C$81:$C$125,"(C)",AH$81:AH$125)</f>
        <v>7735.8036215834863</v>
      </c>
      <c r="AI136" s="54">
        <f t="shared" si="27"/>
        <v>8999.3098876945132</v>
      </c>
      <c r="AJ136" s="54">
        <f t="shared" si="27"/>
        <v>10721.214423210806</v>
      </c>
      <c r="AK136" s="54">
        <f t="shared" si="27"/>
        <v>12332.309333043677</v>
      </c>
      <c r="AL136" s="54">
        <f t="shared" si="27"/>
        <v>13754.071335668395</v>
      </c>
      <c r="AM136" s="54">
        <f t="shared" si="27"/>
        <v>14827.533357523787</v>
      </c>
      <c r="AN136" s="54">
        <f t="shared" si="27"/>
        <v>15484.539479953099</v>
      </c>
      <c r="AO136" s="54">
        <f t="shared" si="27"/>
        <v>16806.914441572306</v>
      </c>
      <c r="AP136" s="54">
        <f t="shared" si="27"/>
        <v>18004.993537757127</v>
      </c>
      <c r="AQ136" s="54">
        <f t="shared" si="27"/>
        <v>18956.630302846079</v>
      </c>
      <c r="AR136" s="54">
        <f t="shared" si="27"/>
        <v>19457.560797494189</v>
      </c>
      <c r="AS136" s="54">
        <f t="shared" si="27"/>
        <v>20931.534889027924</v>
      </c>
      <c r="AT136" s="54">
        <f t="shared" si="27"/>
        <v>22925.517089776691</v>
      </c>
      <c r="AU136" s="54">
        <f t="shared" si="27"/>
        <v>25804.340726559953</v>
      </c>
      <c r="AV136" s="54">
        <f t="shared" si="27"/>
        <v>26978.784244604973</v>
      </c>
      <c r="AW136" s="54">
        <f t="shared" si="27"/>
        <v>28471.99940685237</v>
      </c>
      <c r="AX136" s="54">
        <f t="shared" si="27"/>
        <v>29031.051817819145</v>
      </c>
      <c r="AY136" s="54">
        <f t="shared" si="27"/>
        <v>30251.401675375375</v>
      </c>
      <c r="AZ136" s="54">
        <f t="shared" si="27"/>
        <v>32274.534738579841</v>
      </c>
      <c r="BA136" s="54">
        <f t="shared" si="27"/>
        <v>33819.511904882871</v>
      </c>
      <c r="BB136" s="54">
        <f t="shared" si="27"/>
        <v>35833.437413396765</v>
      </c>
      <c r="BC136" s="54">
        <f t="shared" si="27"/>
        <v>38022.070166045298</v>
      </c>
      <c r="BD136" s="54">
        <f t="shared" si="27"/>
        <v>38956.594911858127</v>
      </c>
      <c r="BE136" s="54">
        <f t="shared" si="27"/>
        <v>42137.381333555008</v>
      </c>
      <c r="BF136" s="54">
        <f t="shared" si="27"/>
        <v>44587.616362801527</v>
      </c>
      <c r="BG136" s="54">
        <f t="shared" si="27"/>
        <v>46721.104480111906</v>
      </c>
      <c r="BH136" s="54">
        <f t="shared" si="27"/>
        <v>49013.067747875495</v>
      </c>
      <c r="BI136" s="54">
        <f t="shared" si="27"/>
        <v>51625.913989756751</v>
      </c>
      <c r="BJ136" s="54">
        <f t="shared" si="27"/>
        <v>53853.627966393746</v>
      </c>
      <c r="BK136" s="54">
        <f t="shared" si="27"/>
        <v>57760.363738084532</v>
      </c>
      <c r="BL136" s="54">
        <f t="shared" si="27"/>
        <v>62437.385675823083</v>
      </c>
      <c r="BM136" s="54">
        <f t="shared" si="27"/>
        <v>67021.127685934756</v>
      </c>
      <c r="BN136" s="54">
        <f t="shared" si="27"/>
        <v>69947.89179599614</v>
      </c>
      <c r="BO136" s="54">
        <f t="shared" si="27"/>
        <v>74253.814444713047</v>
      </c>
      <c r="BP136" s="54">
        <f t="shared" si="27"/>
        <v>79887.762396898775</v>
      </c>
      <c r="BQ136" s="54">
        <f t="shared" si="27"/>
        <v>83158.266901366442</v>
      </c>
      <c r="BR136" s="54">
        <f t="shared" si="27"/>
        <v>86566.40157423311</v>
      </c>
      <c r="BS136" s="54">
        <f t="shared" si="27"/>
        <v>89412.103207714303</v>
      </c>
      <c r="BT136" s="54">
        <f t="shared" si="27"/>
        <v>91614.236476708451</v>
      </c>
      <c r="BU136" s="54">
        <f t="shared" si="27"/>
        <v>93593.263439531933</v>
      </c>
      <c r="BV136" s="54">
        <f t="shared" si="27"/>
        <v>96317.658704813337</v>
      </c>
      <c r="BW136" s="54">
        <f t="shared" si="27"/>
        <v>98427.648497497066</v>
      </c>
      <c r="BX136" s="54">
        <f t="shared" si="27"/>
        <v>100308.29113023187</v>
      </c>
      <c r="BY136" s="54">
        <f t="shared" si="27"/>
        <v>104701.91521599167</v>
      </c>
      <c r="BZ136" s="55">
        <f t="shared" si="27"/>
        <v>110184.15509174687</v>
      </c>
    </row>
    <row r="137" spans="1:78" ht="24.75" customHeight="1" x14ac:dyDescent="0.25">
      <c r="A137" s="133"/>
      <c r="B137" s="226" t="s">
        <v>191</v>
      </c>
      <c r="C137" s="5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102">
        <f>SUM(AH138:AH140)</f>
        <v>2763.1200997696296</v>
      </c>
      <c r="AI137" s="102">
        <f t="shared" ref="AI137:BW137" si="28">SUM(AI138:AI140)</f>
        <v>3023.3454268241831</v>
      </c>
      <c r="AJ137" s="102">
        <f t="shared" si="28"/>
        <v>3924.3701052507167</v>
      </c>
      <c r="AK137" s="102">
        <f t="shared" si="28"/>
        <v>5967.912889809777</v>
      </c>
      <c r="AL137" s="102">
        <f t="shared" si="28"/>
        <v>8045.6141461071948</v>
      </c>
      <c r="AM137" s="102">
        <f t="shared" si="28"/>
        <v>9602.4868798512271</v>
      </c>
      <c r="AN137" s="102">
        <f t="shared" si="28"/>
        <v>10974.307091954423</v>
      </c>
      <c r="AO137" s="102">
        <f t="shared" si="28"/>
        <v>12471.641547171886</v>
      </c>
      <c r="AP137" s="102">
        <f t="shared" si="28"/>
        <v>13487.952855674048</v>
      </c>
      <c r="AQ137" s="102">
        <f t="shared" si="28"/>
        <v>13792.292199827129</v>
      </c>
      <c r="AR137" s="102">
        <f t="shared" si="28"/>
        <v>13732.304537338485</v>
      </c>
      <c r="AS137" s="102">
        <f t="shared" si="28"/>
        <v>14794.864820267703</v>
      </c>
      <c r="AT137" s="102">
        <f t="shared" si="28"/>
        <v>17535.838868134633</v>
      </c>
      <c r="AU137" s="102">
        <f t="shared" si="28"/>
        <v>21231.799384318474</v>
      </c>
      <c r="AV137" s="102">
        <f t="shared" si="28"/>
        <v>26582.72878416513</v>
      </c>
      <c r="AW137" s="102">
        <f t="shared" si="28"/>
        <v>30003.199886926264</v>
      </c>
      <c r="AX137" s="102">
        <f t="shared" si="28"/>
        <v>31587.357692671045</v>
      </c>
      <c r="AY137" s="102">
        <f t="shared" si="28"/>
        <v>32958.785814268485</v>
      </c>
      <c r="AZ137" s="102">
        <f t="shared" si="28"/>
        <v>33306.311625436501</v>
      </c>
      <c r="BA137" s="102">
        <f t="shared" si="28"/>
        <v>32308.341631054493</v>
      </c>
      <c r="BB137" s="102">
        <f t="shared" si="28"/>
        <v>31643.712091909994</v>
      </c>
      <c r="BC137" s="102">
        <f t="shared" si="28"/>
        <v>30887.316673327179</v>
      </c>
      <c r="BD137" s="102">
        <f t="shared" si="28"/>
        <v>29669.655453818166</v>
      </c>
      <c r="BE137" s="102">
        <f t="shared" si="28"/>
        <v>30917.267665810105</v>
      </c>
      <c r="BF137" s="102">
        <f t="shared" si="28"/>
        <v>32294.613805777582</v>
      </c>
      <c r="BG137" s="102">
        <f t="shared" si="28"/>
        <v>33353.048856553258</v>
      </c>
      <c r="BH137" s="102">
        <f t="shared" si="28"/>
        <v>35027.994048480425</v>
      </c>
      <c r="BI137" s="102">
        <f t="shared" si="28"/>
        <v>35716.781529642001</v>
      </c>
      <c r="BJ137" s="102">
        <f t="shared" si="28"/>
        <v>37172.236532855473</v>
      </c>
      <c r="BK137" s="102">
        <f t="shared" si="28"/>
        <v>38696.081911583096</v>
      </c>
      <c r="BL137" s="102">
        <f t="shared" si="28"/>
        <v>40966.842600689997</v>
      </c>
      <c r="BM137" s="102">
        <f t="shared" si="28"/>
        <v>46695.822820729991</v>
      </c>
      <c r="BN137" s="102">
        <f t="shared" si="28"/>
        <v>48764.863047781706</v>
      </c>
      <c r="BO137" s="102">
        <f t="shared" si="28"/>
        <v>49940.019439679818</v>
      </c>
      <c r="BP137" s="102">
        <f t="shared" si="28"/>
        <v>51405.95728604999</v>
      </c>
      <c r="BQ137" s="102">
        <f t="shared" si="28"/>
        <v>46170.92582462616</v>
      </c>
      <c r="BR137" s="102">
        <f t="shared" si="28"/>
        <v>45840.720174790004</v>
      </c>
      <c r="BS137" s="102">
        <f t="shared" si="28"/>
        <v>45408.07925943</v>
      </c>
      <c r="BT137" s="102">
        <f t="shared" si="28"/>
        <v>44931.255384690012</v>
      </c>
      <c r="BU137" s="102">
        <f t="shared" si="28"/>
        <v>45223.793727137716</v>
      </c>
      <c r="BV137" s="102">
        <f t="shared" si="28"/>
        <v>44668.51301603287</v>
      </c>
      <c r="BW137" s="102">
        <f t="shared" si="28"/>
        <v>44233.1569499217</v>
      </c>
      <c r="BX137" s="102">
        <f>SUM(BX138:BX140)</f>
        <v>43793.249100173722</v>
      </c>
      <c r="BY137" s="102">
        <f>SUM(BY138:BY140)</f>
        <v>44865.750783092924</v>
      </c>
      <c r="BZ137" s="103">
        <f>SUM(BZ138:BZ140)</f>
        <v>45851.561501193784</v>
      </c>
    </row>
    <row r="138" spans="1:78" x14ac:dyDescent="0.2">
      <c r="A138" s="133"/>
      <c r="B138" s="143" t="s">
        <v>279</v>
      </c>
      <c r="C138" s="52"/>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54">
        <f>SUMIF($C$6:$C$15,"(IR)",AH$6:AH$15)</f>
        <v>302.01823076644666</v>
      </c>
      <c r="AI138" s="54">
        <f t="shared" ref="AI138:BZ138" si="29">SUMIF($C$6:$C$15,"(IR)",AI$6:AI$15)</f>
        <v>318.21378253061226</v>
      </c>
      <c r="AJ138" s="54">
        <f t="shared" si="29"/>
        <v>420.60307472527472</v>
      </c>
      <c r="AK138" s="54">
        <f t="shared" si="29"/>
        <v>602.62108648455603</v>
      </c>
      <c r="AL138" s="54">
        <f t="shared" si="29"/>
        <v>809.15470032469261</v>
      </c>
      <c r="AM138" s="54">
        <f t="shared" si="29"/>
        <v>952.39636798423032</v>
      </c>
      <c r="AN138" s="54">
        <f t="shared" si="29"/>
        <v>1091.5646076419214</v>
      </c>
      <c r="AO138" s="54">
        <f t="shared" si="29"/>
        <v>1245.0422902777204</v>
      </c>
      <c r="AP138" s="54">
        <f t="shared" si="29"/>
        <v>1335.8868061934998</v>
      </c>
      <c r="AQ138" s="54">
        <f t="shared" si="29"/>
        <v>1392.431437857246</v>
      </c>
      <c r="AR138" s="54">
        <f t="shared" si="29"/>
        <v>1537.0614486199247</v>
      </c>
      <c r="AS138" s="54">
        <f t="shared" si="29"/>
        <v>1663.4790332395776</v>
      </c>
      <c r="AT138" s="54">
        <f t="shared" si="29"/>
        <v>1892.0999472469014</v>
      </c>
      <c r="AU138" s="54">
        <f t="shared" si="29"/>
        <v>2458.9356917019627</v>
      </c>
      <c r="AV138" s="54">
        <f t="shared" si="29"/>
        <v>3105.5283891711924</v>
      </c>
      <c r="AW138" s="54">
        <f t="shared" si="29"/>
        <v>3512.9681201122448</v>
      </c>
      <c r="AX138" s="54">
        <f t="shared" si="29"/>
        <v>3534.6717169073422</v>
      </c>
      <c r="AY138" s="54">
        <f t="shared" si="29"/>
        <v>3616.687737189267</v>
      </c>
      <c r="AZ138" s="54">
        <f t="shared" si="29"/>
        <v>3674.272957114737</v>
      </c>
      <c r="BA138" s="54">
        <f t="shared" si="29"/>
        <v>3613.0018097053608</v>
      </c>
      <c r="BB138" s="54">
        <f t="shared" si="29"/>
        <v>3637.648998174292</v>
      </c>
      <c r="BC138" s="54">
        <f t="shared" si="29"/>
        <v>3631.3540657041844</v>
      </c>
      <c r="BD138" s="54">
        <f t="shared" si="29"/>
        <v>3250.3236298114498</v>
      </c>
      <c r="BE138" s="54">
        <f t="shared" si="29"/>
        <v>3608.6552814479792</v>
      </c>
      <c r="BF138" s="54">
        <f t="shared" si="29"/>
        <v>3944.4480448716222</v>
      </c>
      <c r="BG138" s="54">
        <f t="shared" si="29"/>
        <v>4008.7191253145888</v>
      </c>
      <c r="BH138" s="54">
        <f t="shared" si="29"/>
        <v>3420.8664214827295</v>
      </c>
      <c r="BI138" s="54">
        <f t="shared" si="29"/>
        <v>2550.1235653000672</v>
      </c>
      <c r="BJ138" s="54">
        <f t="shared" si="29"/>
        <v>2062.2246109618959</v>
      </c>
      <c r="BK138" s="54">
        <f t="shared" si="29"/>
        <v>1737.5119804834528</v>
      </c>
      <c r="BL138" s="54">
        <f t="shared" si="29"/>
        <v>1455.6900798477316</v>
      </c>
      <c r="BM138" s="54">
        <f t="shared" si="29"/>
        <v>876.97242974579706</v>
      </c>
      <c r="BN138" s="54">
        <f t="shared" si="29"/>
        <v>633.219714059539</v>
      </c>
      <c r="BO138" s="54">
        <f t="shared" si="29"/>
        <v>451.05771460709826</v>
      </c>
      <c r="BP138" s="54">
        <f t="shared" si="29"/>
        <v>292.27523465753882</v>
      </c>
      <c r="BQ138" s="54">
        <f t="shared" si="29"/>
        <v>172.17469324246855</v>
      </c>
      <c r="BR138" s="54">
        <f t="shared" si="29"/>
        <v>119.49141678258313</v>
      </c>
      <c r="BS138" s="54">
        <f t="shared" si="29"/>
        <v>80.22480311229458</v>
      </c>
      <c r="BT138" s="54">
        <f t="shared" si="29"/>
        <v>59.17117955229525</v>
      </c>
      <c r="BU138" s="54">
        <f t="shared" si="29"/>
        <v>42.607802019297836</v>
      </c>
      <c r="BV138" s="54">
        <f t="shared" si="29"/>
        <v>32.681386523429389</v>
      </c>
      <c r="BW138" s="54">
        <f t="shared" si="29"/>
        <v>25.502906301287169</v>
      </c>
      <c r="BX138" s="54">
        <f t="shared" si="29"/>
        <v>19.906815776762869</v>
      </c>
      <c r="BY138" s="54">
        <f t="shared" si="29"/>
        <v>16.077206537917384</v>
      </c>
      <c r="BZ138" s="55">
        <f t="shared" si="29"/>
        <v>12.808500506505023</v>
      </c>
    </row>
    <row r="139" spans="1:78" x14ac:dyDescent="0.2">
      <c r="A139" s="133"/>
      <c r="B139" s="143" t="s">
        <v>280</v>
      </c>
      <c r="C139" s="52"/>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54">
        <f t="shared" ref="AH139:BZ139" si="30">SUMIF($C$20:$C$76,"(IR)",AH$20:AH$76)</f>
        <v>1321.7847508922073</v>
      </c>
      <c r="AI139" s="54">
        <f t="shared" si="30"/>
        <v>1430.903972469388</v>
      </c>
      <c r="AJ139" s="54">
        <f t="shared" si="30"/>
        <v>1937.8141629670331</v>
      </c>
      <c r="AK139" s="54">
        <f t="shared" si="30"/>
        <v>3161.3514435154439</v>
      </c>
      <c r="AL139" s="54">
        <f t="shared" si="30"/>
        <v>4694.0032926753074</v>
      </c>
      <c r="AM139" s="54">
        <f t="shared" si="30"/>
        <v>5797.424411765769</v>
      </c>
      <c r="AN139" s="54">
        <f t="shared" si="30"/>
        <v>6580.4126113580787</v>
      </c>
      <c r="AO139" s="54">
        <f t="shared" si="30"/>
        <v>7477.9681002937086</v>
      </c>
      <c r="AP139" s="54">
        <f t="shared" si="30"/>
        <v>8064.3313104731669</v>
      </c>
      <c r="AQ139" s="54">
        <f t="shared" si="30"/>
        <v>8030.2034745556384</v>
      </c>
      <c r="AR139" s="54">
        <f t="shared" si="30"/>
        <v>7273.6904086331897</v>
      </c>
      <c r="AS139" s="54">
        <f t="shared" si="30"/>
        <v>7504.9067831130142</v>
      </c>
      <c r="AT139" s="54">
        <f t="shared" si="30"/>
        <v>9114.315522599707</v>
      </c>
      <c r="AU139" s="54">
        <f t="shared" si="30"/>
        <v>11830.210642809769</v>
      </c>
      <c r="AV139" s="54">
        <f t="shared" si="30"/>
        <v>15160.515701495475</v>
      </c>
      <c r="AW139" s="54">
        <f t="shared" si="30"/>
        <v>17250.641936221091</v>
      </c>
      <c r="AX139" s="54">
        <f t="shared" si="30"/>
        <v>18473.43343769549</v>
      </c>
      <c r="AY139" s="54">
        <f t="shared" si="30"/>
        <v>19770.916634923979</v>
      </c>
      <c r="AZ139" s="54">
        <f t="shared" si="30"/>
        <v>20170.922105157024</v>
      </c>
      <c r="BA139" s="54">
        <f t="shared" si="30"/>
        <v>19416.785297518876</v>
      </c>
      <c r="BB139" s="54">
        <f t="shared" si="30"/>
        <v>19010.884402873518</v>
      </c>
      <c r="BC139" s="54">
        <f t="shared" si="30"/>
        <v>18186.044059871223</v>
      </c>
      <c r="BD139" s="54">
        <f t="shared" si="30"/>
        <v>16912.025737109729</v>
      </c>
      <c r="BE139" s="54">
        <f t="shared" si="30"/>
        <v>17056.500583844307</v>
      </c>
      <c r="BF139" s="54">
        <f t="shared" si="30"/>
        <v>17702.25938497169</v>
      </c>
      <c r="BG139" s="54">
        <f t="shared" si="30"/>
        <v>18454.557481599055</v>
      </c>
      <c r="BH139" s="54">
        <f t="shared" si="30"/>
        <v>19226.963198666355</v>
      </c>
      <c r="BI139" s="54">
        <f t="shared" si="30"/>
        <v>20292.285617760459</v>
      </c>
      <c r="BJ139" s="54">
        <f t="shared" si="30"/>
        <v>21330.425753541815</v>
      </c>
      <c r="BK139" s="54">
        <f t="shared" si="30"/>
        <v>22578.524812971216</v>
      </c>
      <c r="BL139" s="54">
        <f t="shared" si="30"/>
        <v>23957.166854469571</v>
      </c>
      <c r="BM139" s="54">
        <f t="shared" si="30"/>
        <v>29456.395687177181</v>
      </c>
      <c r="BN139" s="54">
        <f t="shared" si="30"/>
        <v>31364.888402871529</v>
      </c>
      <c r="BO139" s="54">
        <f t="shared" si="30"/>
        <v>32858.969706620592</v>
      </c>
      <c r="BP139" s="54">
        <f t="shared" si="30"/>
        <v>34928.730993714402</v>
      </c>
      <c r="BQ139" s="54">
        <f t="shared" si="30"/>
        <v>32389.84850824967</v>
      </c>
      <c r="BR139" s="54">
        <f t="shared" si="30"/>
        <v>32544.211160496758</v>
      </c>
      <c r="BS139" s="54">
        <f t="shared" si="30"/>
        <v>32705.413695293984</v>
      </c>
      <c r="BT139" s="54">
        <f t="shared" si="30"/>
        <v>32862.558662879914</v>
      </c>
      <c r="BU139" s="54">
        <f t="shared" si="30"/>
        <v>33699.456147922225</v>
      </c>
      <c r="BV139" s="54">
        <f t="shared" si="30"/>
        <v>33843.89388806132</v>
      </c>
      <c r="BW139" s="54">
        <f t="shared" si="30"/>
        <v>33878.513695264024</v>
      </c>
      <c r="BX139" s="54">
        <f t="shared" si="30"/>
        <v>33680.135255577785</v>
      </c>
      <c r="BY139" s="54">
        <f t="shared" si="30"/>
        <v>34613.511627836917</v>
      </c>
      <c r="BZ139" s="55">
        <f t="shared" si="30"/>
        <v>35276.013710278567</v>
      </c>
    </row>
    <row r="140" spans="1:78" x14ac:dyDescent="0.2">
      <c r="A140" s="133"/>
      <c r="B140" s="140" t="s">
        <v>281</v>
      </c>
      <c r="C140" s="52"/>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54">
        <f t="shared" ref="AH140:BZ140" si="31">SUMIF($C$81:$C$125,"(IR)",AH$81:AH$125)</f>
        <v>1139.3171181109758</v>
      </c>
      <c r="AI140" s="54">
        <f t="shared" si="31"/>
        <v>1274.2276718241828</v>
      </c>
      <c r="AJ140" s="54">
        <f t="shared" si="31"/>
        <v>1565.9528675584088</v>
      </c>
      <c r="AK140" s="54">
        <f t="shared" si="31"/>
        <v>2203.9403598097765</v>
      </c>
      <c r="AL140" s="54">
        <f t="shared" si="31"/>
        <v>2542.456153107195</v>
      </c>
      <c r="AM140" s="54">
        <f t="shared" si="31"/>
        <v>2852.6661001012285</v>
      </c>
      <c r="AN140" s="54">
        <f t="shared" si="31"/>
        <v>3302.3298729544231</v>
      </c>
      <c r="AO140" s="54">
        <f t="shared" si="31"/>
        <v>3748.631156600457</v>
      </c>
      <c r="AP140" s="54">
        <f t="shared" si="31"/>
        <v>4087.7347390073819</v>
      </c>
      <c r="AQ140" s="54">
        <f t="shared" si="31"/>
        <v>4369.6572874142439</v>
      </c>
      <c r="AR140" s="54">
        <f t="shared" si="31"/>
        <v>4921.5526800853704</v>
      </c>
      <c r="AS140" s="54">
        <f t="shared" si="31"/>
        <v>5626.4790039151112</v>
      </c>
      <c r="AT140" s="54">
        <f t="shared" si="31"/>
        <v>6529.4233982880269</v>
      </c>
      <c r="AU140" s="54">
        <f t="shared" si="31"/>
        <v>6942.6530498067441</v>
      </c>
      <c r="AV140" s="54">
        <f t="shared" si="31"/>
        <v>8316.6846934984642</v>
      </c>
      <c r="AW140" s="54">
        <f t="shared" si="31"/>
        <v>9239.5898305929295</v>
      </c>
      <c r="AX140" s="54">
        <f t="shared" si="31"/>
        <v>9579.2525380682109</v>
      </c>
      <c r="AY140" s="54">
        <f t="shared" si="31"/>
        <v>9571.1814421552444</v>
      </c>
      <c r="AZ140" s="54">
        <f t="shared" si="31"/>
        <v>9461.1165631647436</v>
      </c>
      <c r="BA140" s="54">
        <f t="shared" si="31"/>
        <v>9278.5545238302548</v>
      </c>
      <c r="BB140" s="54">
        <f t="shared" si="31"/>
        <v>8995.1786908621834</v>
      </c>
      <c r="BC140" s="54">
        <f t="shared" si="31"/>
        <v>9069.9185477517694</v>
      </c>
      <c r="BD140" s="54">
        <f t="shared" si="31"/>
        <v>9507.306086896986</v>
      </c>
      <c r="BE140" s="54">
        <f t="shared" si="31"/>
        <v>10252.111800517816</v>
      </c>
      <c r="BF140" s="54">
        <f t="shared" si="31"/>
        <v>10647.90637593427</v>
      </c>
      <c r="BG140" s="54">
        <f t="shared" si="31"/>
        <v>10889.772249639611</v>
      </c>
      <c r="BH140" s="54">
        <f t="shared" si="31"/>
        <v>12380.164428331336</v>
      </c>
      <c r="BI140" s="54">
        <f t="shared" si="31"/>
        <v>12874.372346581478</v>
      </c>
      <c r="BJ140" s="54">
        <f t="shared" si="31"/>
        <v>13779.58616835176</v>
      </c>
      <c r="BK140" s="54">
        <f t="shared" si="31"/>
        <v>14380.04511812843</v>
      </c>
      <c r="BL140" s="54">
        <f t="shared" si="31"/>
        <v>15553.985666372695</v>
      </c>
      <c r="BM140" s="54">
        <f t="shared" si="31"/>
        <v>16362.454703807014</v>
      </c>
      <c r="BN140" s="54">
        <f t="shared" si="31"/>
        <v>16766.754930850635</v>
      </c>
      <c r="BO140" s="54">
        <f t="shared" si="31"/>
        <v>16629.992018452122</v>
      </c>
      <c r="BP140" s="54">
        <f t="shared" si="31"/>
        <v>16184.951057678054</v>
      </c>
      <c r="BQ140" s="54">
        <f t="shared" si="31"/>
        <v>13608.902623134025</v>
      </c>
      <c r="BR140" s="54">
        <f t="shared" si="31"/>
        <v>13177.017597510659</v>
      </c>
      <c r="BS140" s="54">
        <f t="shared" si="31"/>
        <v>12622.440761023719</v>
      </c>
      <c r="BT140" s="54">
        <f t="shared" si="31"/>
        <v>12009.525542257805</v>
      </c>
      <c r="BU140" s="54">
        <f t="shared" si="31"/>
        <v>11481.729777196195</v>
      </c>
      <c r="BV140" s="54">
        <f t="shared" si="31"/>
        <v>10791.937741448117</v>
      </c>
      <c r="BW140" s="54">
        <f t="shared" si="31"/>
        <v>10329.140348356388</v>
      </c>
      <c r="BX140" s="54">
        <f t="shared" si="31"/>
        <v>10093.207028819172</v>
      </c>
      <c r="BY140" s="54">
        <f t="shared" si="31"/>
        <v>10236.161948718087</v>
      </c>
      <c r="BZ140" s="55">
        <f t="shared" si="31"/>
        <v>10562.73929040871</v>
      </c>
    </row>
    <row r="141" spans="1:78" ht="24.75" customHeight="1" x14ac:dyDescent="0.25">
      <c r="A141" s="133"/>
      <c r="B141" s="226" t="s">
        <v>192</v>
      </c>
      <c r="C141" s="58"/>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f>SUM(AH142:AH144)</f>
        <v>2721</v>
      </c>
      <c r="AI141" s="102">
        <f t="shared" ref="AI141:BW141" si="32">SUM(AI142:AI144)</f>
        <v>3900.06</v>
      </c>
      <c r="AJ141" s="102">
        <f t="shared" si="32"/>
        <v>4299.0600000000004</v>
      </c>
      <c r="AK141" s="102">
        <f t="shared" si="32"/>
        <v>4978.0599999999995</v>
      </c>
      <c r="AL141" s="102">
        <f t="shared" si="32"/>
        <v>5501.0599999999995</v>
      </c>
      <c r="AM141" s="102">
        <f t="shared" si="32"/>
        <v>6085.0599999999995</v>
      </c>
      <c r="AN141" s="102">
        <f t="shared" si="32"/>
        <v>6605.0599999999995</v>
      </c>
      <c r="AO141" s="102">
        <f t="shared" si="32"/>
        <v>7088.0599999999995</v>
      </c>
      <c r="AP141" s="102">
        <f t="shared" si="32"/>
        <v>7484.06</v>
      </c>
      <c r="AQ141" s="102">
        <f t="shared" si="32"/>
        <v>7892.5680000000002</v>
      </c>
      <c r="AR141" s="102">
        <f t="shared" si="32"/>
        <v>8031.5509999999995</v>
      </c>
      <c r="AS141" s="102">
        <f t="shared" si="32"/>
        <v>8411.9090000000015</v>
      </c>
      <c r="AT141" s="102">
        <f t="shared" si="32"/>
        <v>9172.8167156850413</v>
      </c>
      <c r="AU141" s="102">
        <f t="shared" si="32"/>
        <v>10755.346568931573</v>
      </c>
      <c r="AV141" s="102">
        <f t="shared" si="32"/>
        <v>12410.679000000004</v>
      </c>
      <c r="AW141" s="102">
        <f t="shared" si="32"/>
        <v>14068.823</v>
      </c>
      <c r="AX141" s="102">
        <f t="shared" si="32"/>
        <v>14698.89</v>
      </c>
      <c r="AY141" s="102">
        <f t="shared" si="32"/>
        <v>16122.347527041315</v>
      </c>
      <c r="AZ141" s="102">
        <f t="shared" si="32"/>
        <v>17621.866000000002</v>
      </c>
      <c r="BA141" s="102">
        <f t="shared" si="32"/>
        <v>18587.272009000008</v>
      </c>
      <c r="BB141" s="102">
        <f t="shared" si="32"/>
        <v>19334.14472503843</v>
      </c>
      <c r="BC141" s="102">
        <f t="shared" si="32"/>
        <v>21437.683100000013</v>
      </c>
      <c r="BD141" s="102">
        <f t="shared" si="32"/>
        <v>23910.498331296745</v>
      </c>
      <c r="BE141" s="102">
        <f t="shared" si="32"/>
        <v>24695.169227916082</v>
      </c>
      <c r="BF141" s="102">
        <f t="shared" si="32"/>
        <v>24320.416560955211</v>
      </c>
      <c r="BG141" s="102">
        <f t="shared" si="32"/>
        <v>16358.23668802809</v>
      </c>
      <c r="BH141" s="102">
        <f t="shared" si="32"/>
        <v>17655.991089000003</v>
      </c>
      <c r="BI141" s="102">
        <f t="shared" si="32"/>
        <v>19171.410324449</v>
      </c>
      <c r="BJ141" s="102">
        <f t="shared" si="32"/>
        <v>18912.443974729795</v>
      </c>
      <c r="BK141" s="102">
        <f t="shared" si="32"/>
        <v>20134.145588311138</v>
      </c>
      <c r="BL141" s="102">
        <f t="shared" si="32"/>
        <v>22119.138006874229</v>
      </c>
      <c r="BM141" s="102">
        <f t="shared" si="32"/>
        <v>23493.366511449785</v>
      </c>
      <c r="BN141" s="102">
        <f t="shared" si="32"/>
        <v>24251.32462942709</v>
      </c>
      <c r="BO141" s="102">
        <f t="shared" si="32"/>
        <v>24518.543630379987</v>
      </c>
      <c r="BP141" s="102">
        <f t="shared" si="32"/>
        <v>25755.445607450238</v>
      </c>
      <c r="BQ141" s="102">
        <f t="shared" si="32"/>
        <v>26300.891344340584</v>
      </c>
      <c r="BR141" s="102">
        <f t="shared" si="32"/>
        <v>27925.510779285047</v>
      </c>
      <c r="BS141" s="102">
        <f t="shared" si="32"/>
        <v>28799.973755669991</v>
      </c>
      <c r="BT141" s="102">
        <f t="shared" si="32"/>
        <v>29025.916260721337</v>
      </c>
      <c r="BU141" s="102">
        <f t="shared" si="32"/>
        <v>30185.037617975311</v>
      </c>
      <c r="BV141" s="102">
        <f t="shared" si="32"/>
        <v>31828.896359609455</v>
      </c>
      <c r="BW141" s="102">
        <f t="shared" si="32"/>
        <v>33260.59919700474</v>
      </c>
      <c r="BX141" s="102">
        <f>SUM(BX142:BX144)</f>
        <v>34383.593563452734</v>
      </c>
      <c r="BY141" s="102">
        <f>SUM(BY142:BY144)</f>
        <v>35726.19432778281</v>
      </c>
      <c r="BZ141" s="103">
        <f>SUM(BZ142:BZ144)</f>
        <v>37225.613622210629</v>
      </c>
    </row>
    <row r="142" spans="1:78" x14ac:dyDescent="0.2">
      <c r="A142" s="133"/>
      <c r="B142" s="143" t="s">
        <v>279</v>
      </c>
      <c r="C142" s="52"/>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f>SUMIF($C$6:$C$15,"(NC / NIR)",AH$6:AH$15)</f>
        <v>1836.2120090576486</v>
      </c>
      <c r="AI142" s="54">
        <f t="shared" ref="AI142:BZ142" si="33">SUMIF($C$6:$C$15,"(NC / NIR)",AI$6:AI$15)</f>
        <v>2875.1898291377083</v>
      </c>
      <c r="AJ142" s="54">
        <f t="shared" si="33"/>
        <v>3058.9992414056137</v>
      </c>
      <c r="AK142" s="54">
        <f t="shared" si="33"/>
        <v>3510.3424145390022</v>
      </c>
      <c r="AL142" s="54">
        <f t="shared" si="33"/>
        <v>3822.85954155132</v>
      </c>
      <c r="AM142" s="54">
        <f t="shared" si="33"/>
        <v>4173.6472729167699</v>
      </c>
      <c r="AN142" s="54">
        <f t="shared" si="33"/>
        <v>4480.0348862282062</v>
      </c>
      <c r="AO142" s="54">
        <f t="shared" si="33"/>
        <v>4695.675937329378</v>
      </c>
      <c r="AP142" s="54">
        <f t="shared" si="33"/>
        <v>4761.9940263349717</v>
      </c>
      <c r="AQ142" s="54">
        <f t="shared" si="33"/>
        <v>4871.5898862231707</v>
      </c>
      <c r="AR142" s="54">
        <f t="shared" si="33"/>
        <v>4813.4099744551468</v>
      </c>
      <c r="AS142" s="54">
        <f t="shared" si="33"/>
        <v>4866.8967571149997</v>
      </c>
      <c r="AT142" s="54">
        <f t="shared" si="33"/>
        <v>4970.9264232967089</v>
      </c>
      <c r="AU142" s="54">
        <f t="shared" si="33"/>
        <v>5620.6440956386186</v>
      </c>
      <c r="AV142" s="54">
        <f t="shared" si="33"/>
        <v>6186.6227737981817</v>
      </c>
      <c r="AW142" s="54">
        <f t="shared" si="33"/>
        <v>6656.6340258818027</v>
      </c>
      <c r="AX142" s="54">
        <f t="shared" si="33"/>
        <v>6768.8464522496879</v>
      </c>
      <c r="AY142" s="54">
        <f t="shared" si="33"/>
        <v>7079.6166051252549</v>
      </c>
      <c r="AZ142" s="54">
        <f t="shared" si="33"/>
        <v>7384.6422419182345</v>
      </c>
      <c r="BA142" s="54">
        <f t="shared" si="33"/>
        <v>7576.8967591892688</v>
      </c>
      <c r="BB142" s="54">
        <f t="shared" si="33"/>
        <v>7823.5319327057887</v>
      </c>
      <c r="BC142" s="54">
        <f t="shared" si="33"/>
        <v>8849.7735056882193</v>
      </c>
      <c r="BD142" s="54">
        <f t="shared" si="33"/>
        <v>9327.3109854829381</v>
      </c>
      <c r="BE142" s="54">
        <f t="shared" si="33"/>
        <v>9475.3642299725107</v>
      </c>
      <c r="BF142" s="54">
        <f t="shared" si="33"/>
        <v>9707.8943792999999</v>
      </c>
      <c r="BG142" s="54">
        <f t="shared" si="33"/>
        <v>794.02521823565701</v>
      </c>
      <c r="BH142" s="54">
        <f t="shared" si="33"/>
        <v>842.55899999999997</v>
      </c>
      <c r="BI142" s="54">
        <f t="shared" si="33"/>
        <v>924.2647969778385</v>
      </c>
      <c r="BJ142" s="54">
        <f t="shared" si="33"/>
        <v>973.07987379439624</v>
      </c>
      <c r="BK142" s="54">
        <f t="shared" si="33"/>
        <v>1040.0247158707195</v>
      </c>
      <c r="BL142" s="54">
        <f t="shared" si="33"/>
        <v>1105.9393085337213</v>
      </c>
      <c r="BM142" s="54">
        <f t="shared" si="33"/>
        <v>1192.3924182195146</v>
      </c>
      <c r="BN142" s="54">
        <f t="shared" si="33"/>
        <v>1220.2959423261623</v>
      </c>
      <c r="BO142" s="54">
        <f t="shared" si="33"/>
        <v>1314.7165739259212</v>
      </c>
      <c r="BP142" s="54">
        <f t="shared" si="33"/>
        <v>1390.6353122046253</v>
      </c>
      <c r="BQ142" s="54">
        <f t="shared" si="33"/>
        <v>1463.3916564663691</v>
      </c>
      <c r="BR142" s="54">
        <f t="shared" si="33"/>
        <v>1717.4043496814249</v>
      </c>
      <c r="BS142" s="54">
        <f t="shared" si="33"/>
        <v>1835.0890892979176</v>
      </c>
      <c r="BT142" s="54">
        <f t="shared" si="33"/>
        <v>1897.6920008984343</v>
      </c>
      <c r="BU142" s="54">
        <f t="shared" si="33"/>
        <v>1977.1338871008566</v>
      </c>
      <c r="BV142" s="54">
        <f t="shared" si="33"/>
        <v>2133.1557766173992</v>
      </c>
      <c r="BW142" s="54">
        <f t="shared" si="33"/>
        <v>2281.7879777317289</v>
      </c>
      <c r="BX142" s="54">
        <f t="shared" si="33"/>
        <v>2422.0998050667422</v>
      </c>
      <c r="BY142" s="54">
        <f t="shared" si="33"/>
        <v>2601.3871555407122</v>
      </c>
      <c r="BZ142" s="55">
        <f t="shared" si="33"/>
        <v>2854.1354903654574</v>
      </c>
    </row>
    <row r="143" spans="1:78" x14ac:dyDescent="0.2">
      <c r="A143" s="133"/>
      <c r="B143" s="143" t="s">
        <v>280</v>
      </c>
      <c r="C143" s="52"/>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f t="shared" ref="AH143:BZ143" si="34">SUMIF($C$20:$C$76,"(NC / NIR)",AH$20:AH$76)</f>
        <v>417.30195821129746</v>
      </c>
      <c r="AI143" s="54">
        <f t="shared" si="34"/>
        <v>529.60220306078645</v>
      </c>
      <c r="AJ143" s="54">
        <f t="shared" si="34"/>
        <v>633.07543812711435</v>
      </c>
      <c r="AK143" s="54">
        <f t="shared" si="34"/>
        <v>738.48012106894282</v>
      </c>
      <c r="AL143" s="54">
        <f t="shared" si="34"/>
        <v>830.55701238433289</v>
      </c>
      <c r="AM143" s="54">
        <f t="shared" si="34"/>
        <v>960.49276853964022</v>
      </c>
      <c r="AN143" s="54">
        <f t="shared" si="34"/>
        <v>1061.0040746836548</v>
      </c>
      <c r="AO143" s="54">
        <f t="shared" si="34"/>
        <v>1164.4219602171174</v>
      </c>
      <c r="AP143" s="54">
        <f t="shared" si="34"/>
        <v>1333.8533908256416</v>
      </c>
      <c r="AQ143" s="54">
        <f t="shared" si="34"/>
        <v>1489.4872643034992</v>
      </c>
      <c r="AR143" s="54">
        <f t="shared" si="34"/>
        <v>1540.5206118266901</v>
      </c>
      <c r="AS143" s="54">
        <f t="shared" si="34"/>
        <v>1666.2812787270329</v>
      </c>
      <c r="AT143" s="54">
        <f t="shared" si="34"/>
        <v>1919.4344050421473</v>
      </c>
      <c r="AU143" s="54">
        <f t="shared" si="34"/>
        <v>2350.8976246910274</v>
      </c>
      <c r="AV143" s="54">
        <f t="shared" si="34"/>
        <v>2768.50921628165</v>
      </c>
      <c r="AW143" s="54">
        <f t="shared" si="34"/>
        <v>3413.4548352956463</v>
      </c>
      <c r="AX143" s="54">
        <f t="shared" si="34"/>
        <v>3762.9625182212412</v>
      </c>
      <c r="AY143" s="54">
        <f t="shared" si="34"/>
        <v>4350.6753790768726</v>
      </c>
      <c r="AZ143" s="54">
        <f t="shared" si="34"/>
        <v>5054.347564111883</v>
      </c>
      <c r="BA143" s="54">
        <f t="shared" si="34"/>
        <v>5358.6750497622079</v>
      </c>
      <c r="BB143" s="54">
        <f t="shared" si="34"/>
        <v>5550.1083570834162</v>
      </c>
      <c r="BC143" s="54">
        <f t="shared" si="34"/>
        <v>5771.583245054886</v>
      </c>
      <c r="BD143" s="54">
        <f t="shared" si="34"/>
        <v>5978.3111078018701</v>
      </c>
      <c r="BE143" s="54">
        <f t="shared" si="34"/>
        <v>6371.1093210319796</v>
      </c>
      <c r="BF143" s="54">
        <f t="shared" si="34"/>
        <v>6517.7392567383986</v>
      </c>
      <c r="BG143" s="54">
        <f t="shared" si="34"/>
        <v>6815.2711439341174</v>
      </c>
      <c r="BH143" s="54">
        <f t="shared" si="34"/>
        <v>7076.8760000000002</v>
      </c>
      <c r="BI143" s="54">
        <f t="shared" si="34"/>
        <v>7349.3426876018675</v>
      </c>
      <c r="BJ143" s="54">
        <f t="shared" si="34"/>
        <v>7638.5452869243391</v>
      </c>
      <c r="BK143" s="54">
        <f t="shared" si="34"/>
        <v>8013.2638627443484</v>
      </c>
      <c r="BL143" s="54">
        <f t="shared" si="34"/>
        <v>8623.1827387670037</v>
      </c>
      <c r="BM143" s="54">
        <f t="shared" si="34"/>
        <v>9078.7432718570435</v>
      </c>
      <c r="BN143" s="54">
        <f t="shared" si="34"/>
        <v>9413.5107245551153</v>
      </c>
      <c r="BO143" s="54">
        <f t="shared" si="34"/>
        <v>9887.1723686280984</v>
      </c>
      <c r="BP143" s="54">
        <f t="shared" si="34"/>
        <v>10571.130296586944</v>
      </c>
      <c r="BQ143" s="54">
        <f t="shared" si="34"/>
        <v>10918.092802584053</v>
      </c>
      <c r="BR143" s="54">
        <f t="shared" si="34"/>
        <v>11837.738027470541</v>
      </c>
      <c r="BS143" s="54">
        <f t="shared" si="34"/>
        <v>12625.293068477353</v>
      </c>
      <c r="BT143" s="54">
        <f t="shared" si="34"/>
        <v>12750.498758583748</v>
      </c>
      <c r="BU143" s="54">
        <f t="shared" si="34"/>
        <v>13655.363868461216</v>
      </c>
      <c r="BV143" s="54">
        <f t="shared" si="34"/>
        <v>15046.719867311695</v>
      </c>
      <c r="BW143" s="54">
        <f t="shared" si="34"/>
        <v>16326.491768965214</v>
      </c>
      <c r="BX143" s="54">
        <f t="shared" si="34"/>
        <v>17186.633213924513</v>
      </c>
      <c r="BY143" s="54">
        <f t="shared" si="34"/>
        <v>17908.663464334659</v>
      </c>
      <c r="BZ143" s="55">
        <f t="shared" si="34"/>
        <v>18661.739633458408</v>
      </c>
    </row>
    <row r="144" spans="1:78" x14ac:dyDescent="0.2">
      <c r="A144" s="133"/>
      <c r="B144" s="143" t="s">
        <v>281</v>
      </c>
      <c r="C144" s="52"/>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f t="shared" ref="AH144:BZ144" si="35">SUMIF($C$81:$C$125,"(NC / NIR)",AH$81:AH$125)</f>
        <v>467.48603273105391</v>
      </c>
      <c r="AI144" s="54">
        <f t="shared" si="35"/>
        <v>495.26796780150516</v>
      </c>
      <c r="AJ144" s="54">
        <f t="shared" si="35"/>
        <v>606.985320467272</v>
      </c>
      <c r="AK144" s="54">
        <f t="shared" si="35"/>
        <v>729.23746439205502</v>
      </c>
      <c r="AL144" s="54">
        <f t="shared" si="35"/>
        <v>847.64344606434713</v>
      </c>
      <c r="AM144" s="54">
        <f t="shared" si="35"/>
        <v>950.91995854358925</v>
      </c>
      <c r="AN144" s="54">
        <f t="shared" si="35"/>
        <v>1064.0210390881389</v>
      </c>
      <c r="AO144" s="54">
        <f t="shared" si="35"/>
        <v>1227.9621024535047</v>
      </c>
      <c r="AP144" s="54">
        <f t="shared" si="35"/>
        <v>1388.2125828393876</v>
      </c>
      <c r="AQ144" s="54">
        <f t="shared" si="35"/>
        <v>1531.4908494733309</v>
      </c>
      <c r="AR144" s="54">
        <f t="shared" si="35"/>
        <v>1677.6204137181626</v>
      </c>
      <c r="AS144" s="54">
        <f t="shared" si="35"/>
        <v>1878.7309641579686</v>
      </c>
      <c r="AT144" s="54">
        <f t="shared" si="35"/>
        <v>2282.4558873461842</v>
      </c>
      <c r="AU144" s="54">
        <f t="shared" si="35"/>
        <v>2783.8048486019275</v>
      </c>
      <c r="AV144" s="54">
        <f t="shared" si="35"/>
        <v>3455.5470099201711</v>
      </c>
      <c r="AW144" s="54">
        <f t="shared" si="35"/>
        <v>3998.7341388225504</v>
      </c>
      <c r="AX144" s="54">
        <f t="shared" si="35"/>
        <v>4167.0810295290712</v>
      </c>
      <c r="AY144" s="54">
        <f t="shared" si="35"/>
        <v>4692.0555428391863</v>
      </c>
      <c r="AZ144" s="54">
        <f t="shared" si="35"/>
        <v>5182.8761939698834</v>
      </c>
      <c r="BA144" s="54">
        <f t="shared" si="35"/>
        <v>5651.7002000485309</v>
      </c>
      <c r="BB144" s="54">
        <f t="shared" si="35"/>
        <v>5960.5044352492259</v>
      </c>
      <c r="BC144" s="54">
        <f t="shared" si="35"/>
        <v>6816.3263492569085</v>
      </c>
      <c r="BD144" s="54">
        <f t="shared" si="35"/>
        <v>8604.8762380119351</v>
      </c>
      <c r="BE144" s="54">
        <f t="shared" si="35"/>
        <v>8848.6956769115914</v>
      </c>
      <c r="BF144" s="54">
        <f t="shared" si="35"/>
        <v>8094.7829249168126</v>
      </c>
      <c r="BG144" s="54">
        <f t="shared" si="35"/>
        <v>8748.9403258583152</v>
      </c>
      <c r="BH144" s="54">
        <f t="shared" si="35"/>
        <v>9736.5560890000015</v>
      </c>
      <c r="BI144" s="54">
        <f t="shared" si="35"/>
        <v>10897.802839869293</v>
      </c>
      <c r="BJ144" s="54">
        <f t="shared" si="35"/>
        <v>10300.81881401106</v>
      </c>
      <c r="BK144" s="54">
        <f t="shared" si="35"/>
        <v>11080.85700969607</v>
      </c>
      <c r="BL144" s="54">
        <f t="shared" si="35"/>
        <v>12390.015959573504</v>
      </c>
      <c r="BM144" s="54">
        <f t="shared" si="35"/>
        <v>13222.230821373225</v>
      </c>
      <c r="BN144" s="54">
        <f t="shared" si="35"/>
        <v>13617.517962545813</v>
      </c>
      <c r="BO144" s="54">
        <f t="shared" si="35"/>
        <v>13316.654687825969</v>
      </c>
      <c r="BP144" s="54">
        <f t="shared" si="35"/>
        <v>13793.679998658668</v>
      </c>
      <c r="BQ144" s="54">
        <f t="shared" si="35"/>
        <v>13919.406885290162</v>
      </c>
      <c r="BR144" s="54">
        <f t="shared" si="35"/>
        <v>14370.368402133083</v>
      </c>
      <c r="BS144" s="54">
        <f t="shared" si="35"/>
        <v>14339.591597894723</v>
      </c>
      <c r="BT144" s="54">
        <f t="shared" si="35"/>
        <v>14377.725501239154</v>
      </c>
      <c r="BU144" s="54">
        <f t="shared" si="35"/>
        <v>14552.539862413239</v>
      </c>
      <c r="BV144" s="54">
        <f t="shared" si="35"/>
        <v>14649.020715680359</v>
      </c>
      <c r="BW144" s="54">
        <f t="shared" si="35"/>
        <v>14652.319450307798</v>
      </c>
      <c r="BX144" s="54">
        <f t="shared" si="35"/>
        <v>14774.860544461482</v>
      </c>
      <c r="BY144" s="54">
        <f t="shared" si="35"/>
        <v>15216.143707907442</v>
      </c>
      <c r="BZ144" s="55">
        <f t="shared" si="35"/>
        <v>15709.738498386767</v>
      </c>
    </row>
    <row r="145" spans="1:78" ht="33.75" customHeight="1" x14ac:dyDescent="0.25">
      <c r="A145" s="133"/>
      <c r="B145" s="58" t="s">
        <v>220</v>
      </c>
      <c r="C145" s="52"/>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X145" s="54"/>
      <c r="BY145" s="54"/>
      <c r="BZ145" s="55"/>
    </row>
    <row r="146" spans="1:78" x14ac:dyDescent="0.2">
      <c r="A146" s="133"/>
      <c r="B146" s="52" t="s">
        <v>221</v>
      </c>
      <c r="C146" s="52"/>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X146" s="52"/>
      <c r="BZ146" s="83"/>
    </row>
    <row r="147" spans="1:78" x14ac:dyDescent="0.2">
      <c r="A147" s="133"/>
      <c r="B147" s="52" t="s">
        <v>222</v>
      </c>
      <c r="C147" s="52"/>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X147" s="52"/>
      <c r="BZ147" s="83"/>
    </row>
    <row r="148" spans="1:78" ht="29.25" customHeight="1" thickBot="1" x14ac:dyDescent="0.25">
      <c r="A148" s="177"/>
      <c r="B148" s="72" t="s">
        <v>223</v>
      </c>
      <c r="C148" s="99"/>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99"/>
      <c r="BY148" s="99"/>
      <c r="BZ148" s="108"/>
    </row>
  </sheetData>
  <conditionalFormatting sqref="D137:AG140">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Notes</vt:lpstr>
      <vt:lpstr>UK welfare</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Non-DWP welfare</vt:lpstr>
      <vt:lpstr>Bereavement benefits</vt:lpstr>
      <vt:lpstr>Carers Allowance</vt:lpstr>
      <vt:lpstr>Council Tax Benefit</vt:lpstr>
      <vt:lpstr>Disability benefits</vt:lpstr>
      <vt:lpstr>Housing benefits</vt:lpstr>
      <vt:lpstr>Incapacity benefits</vt:lpstr>
      <vt:lpstr>Income Support</vt:lpstr>
      <vt:lpstr>Industrial injuries benefits</vt:lpstr>
      <vt:lpstr>Maternity benefits</vt:lpstr>
      <vt:lpstr>New Deal &amp; Emp prog allowances</vt:lpstr>
      <vt:lpstr>Pension Credit</vt:lpstr>
      <vt:lpstr>Social Fund</vt:lpstr>
      <vt:lpstr>State Pension</vt:lpstr>
      <vt:lpstr>Unemployment benefits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Autumn Budget 2017</dc:title>
  <dc:creator/>
  <cp:lastModifiedBy/>
  <dcterms:created xsi:type="dcterms:W3CDTF">2018-01-22T10:26:48Z</dcterms:created>
  <dcterms:modified xsi:type="dcterms:W3CDTF">2018-01-22T12:39:13Z</dcterms:modified>
</cp:coreProperties>
</file>