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https://justiceuk-my.sharepoint.com/personal/isabel_bradley_justice_gov_uk/Documents/DVK18D (dom1dataHQ102PF_DHome_A)/Workforce Stats/"/>
    </mc:Choice>
  </mc:AlternateContent>
  <bookViews>
    <workbookView xWindow="0" yWindow="0" windowWidth="19200" windowHeight="6915" tabRatio="734" activeTab="2"/>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N28" i="14" s="1"/>
  <c r="AM29" i="14"/>
  <c r="AM30" i="14"/>
  <c r="AM31" i="14"/>
  <c r="AM32" i="14"/>
  <c r="AM33" i="14"/>
  <c r="AN33" i="14" s="1"/>
  <c r="AM34" i="14"/>
  <c r="AM35" i="14"/>
  <c r="AM36" i="14"/>
  <c r="AM37" i="14"/>
  <c r="AN37" i="14" s="1"/>
  <c r="AM38" i="14"/>
  <c r="AM39" i="14"/>
  <c r="AM40" i="14"/>
  <c r="AM41" i="14"/>
  <c r="AM42" i="14"/>
  <c r="AM43" i="14"/>
  <c r="AM44" i="14"/>
  <c r="AN44" i="14" s="1"/>
  <c r="AM45" i="14"/>
  <c r="AM46" i="14"/>
  <c r="AM47" i="14"/>
  <c r="AM48" i="14"/>
  <c r="AM49" i="14"/>
  <c r="AM50" i="14"/>
  <c r="AM51" i="14"/>
  <c r="AM52" i="14"/>
  <c r="AJ8" i="14"/>
  <c r="AN8" i="14" s="1"/>
  <c r="AJ9" i="14"/>
  <c r="AJ10" i="14"/>
  <c r="AJ11" i="14"/>
  <c r="AJ12" i="14"/>
  <c r="AJ13" i="14"/>
  <c r="AJ14" i="14"/>
  <c r="AJ15" i="14"/>
  <c r="AJ16" i="14"/>
  <c r="AN16" i="14" s="1"/>
  <c r="AJ17" i="14"/>
  <c r="AJ18" i="14"/>
  <c r="AJ19" i="14"/>
  <c r="AN19" i="14" s="1"/>
  <c r="AJ20" i="14"/>
  <c r="AJ21" i="14"/>
  <c r="AJ22" i="14"/>
  <c r="AJ23" i="14"/>
  <c r="AN23" i="14" s="1"/>
  <c r="AJ24" i="14"/>
  <c r="AJ25" i="14"/>
  <c r="AJ26" i="14"/>
  <c r="AJ27" i="14"/>
  <c r="AJ28" i="14"/>
  <c r="AJ29" i="14"/>
  <c r="AJ30" i="14"/>
  <c r="AJ31" i="14"/>
  <c r="AJ32" i="14"/>
  <c r="AN32" i="14" s="1"/>
  <c r="AJ33" i="14"/>
  <c r="AJ34" i="14"/>
  <c r="AJ35" i="14"/>
  <c r="AJ36" i="14"/>
  <c r="AJ37" i="14"/>
  <c r="AJ38" i="14"/>
  <c r="AJ39" i="14"/>
  <c r="AN39" i="14" s="1"/>
  <c r="AJ40" i="14"/>
  <c r="AJ41" i="14"/>
  <c r="AJ42" i="14"/>
  <c r="AJ43" i="14"/>
  <c r="AJ44" i="14"/>
  <c r="AJ45" i="14"/>
  <c r="AJ46" i="14"/>
  <c r="AJ47" i="14"/>
  <c r="AN47" i="14" s="1"/>
  <c r="AJ48" i="14"/>
  <c r="AN48" i="14" s="1"/>
  <c r="AJ49" i="14"/>
  <c r="AJ50" i="14"/>
  <c r="AJ51" i="14"/>
  <c r="AN51" i="14" s="1"/>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Q13" i="14"/>
  <c r="P14" i="14"/>
  <c r="Q14" i="14"/>
  <c r="P15" i="14"/>
  <c r="Q15" i="14"/>
  <c r="P16" i="14"/>
  <c r="Q16" i="14"/>
  <c r="P17" i="14"/>
  <c r="Q17" i="14"/>
  <c r="P18" i="14"/>
  <c r="Q18" i="14"/>
  <c r="P19" i="14"/>
  <c r="Q19" i="14"/>
  <c r="P20" i="14"/>
  <c r="AB20" i="14" s="1"/>
  <c r="Q20" i="14"/>
  <c r="AC20" i="14" s="1"/>
  <c r="P21" i="14"/>
  <c r="Q21" i="14"/>
  <c r="P22" i="14"/>
  <c r="AB22" i="14" s="1"/>
  <c r="Q22" i="14"/>
  <c r="AC22" i="14" s="1"/>
  <c r="P23" i="14"/>
  <c r="Q23" i="14"/>
  <c r="P24" i="14"/>
  <c r="AB24" i="14" s="1"/>
  <c r="Q24" i="14"/>
  <c r="AC24" i="14" s="1"/>
  <c r="P25" i="14"/>
  <c r="Q25" i="14"/>
  <c r="P26" i="14"/>
  <c r="AB26" i="14" s="1"/>
  <c r="Q26" i="14"/>
  <c r="AC26" i="14" s="1"/>
  <c r="P27" i="14"/>
  <c r="Q27" i="14"/>
  <c r="P28" i="14"/>
  <c r="AB28" i="14" s="1"/>
  <c r="Q28" i="14"/>
  <c r="AC28" i="14" s="1"/>
  <c r="P29" i="14"/>
  <c r="Q29" i="14"/>
  <c r="P30" i="14"/>
  <c r="AB30" i="14" s="1"/>
  <c r="Q30" i="14"/>
  <c r="AC30" i="14" s="1"/>
  <c r="P31" i="14"/>
  <c r="Q31" i="14"/>
  <c r="P32" i="14"/>
  <c r="AB32" i="14" s="1"/>
  <c r="Q32" i="14"/>
  <c r="AC32" i="14" s="1"/>
  <c r="P33" i="14"/>
  <c r="Q33" i="14"/>
  <c r="P34" i="14"/>
  <c r="AB34" i="14" s="1"/>
  <c r="Q34" i="14"/>
  <c r="AC34" i="14" s="1"/>
  <c r="P35" i="14"/>
  <c r="Q35" i="14"/>
  <c r="P36" i="14"/>
  <c r="AB36" i="14" s="1"/>
  <c r="Q36" i="14"/>
  <c r="AC36" i="14" s="1"/>
  <c r="P37" i="14"/>
  <c r="Q37" i="14"/>
  <c r="P38" i="14"/>
  <c r="AB38" i="14" s="1"/>
  <c r="Q38" i="14"/>
  <c r="AC38" i="14" s="1"/>
  <c r="P39" i="14"/>
  <c r="Q39" i="14"/>
  <c r="P40" i="14"/>
  <c r="AB40" i="14" s="1"/>
  <c r="Q40" i="14"/>
  <c r="AC40" i="14" s="1"/>
  <c r="P41" i="14"/>
  <c r="Q41" i="14"/>
  <c r="P42" i="14"/>
  <c r="AB42" i="14" s="1"/>
  <c r="Q42" i="14"/>
  <c r="AC42" i="14" s="1"/>
  <c r="P43" i="14"/>
  <c r="Q43" i="14"/>
  <c r="P44" i="14"/>
  <c r="AB44" i="14" s="1"/>
  <c r="Q44" i="14"/>
  <c r="AC44" i="14" s="1"/>
  <c r="P45" i="14"/>
  <c r="Q45" i="14"/>
  <c r="P46" i="14"/>
  <c r="AB46" i="14" s="1"/>
  <c r="Q46" i="14"/>
  <c r="AC46" i="14" s="1"/>
  <c r="P47" i="14"/>
  <c r="Q47" i="14"/>
  <c r="P48" i="14"/>
  <c r="AB48" i="14" s="1"/>
  <c r="Q48" i="14"/>
  <c r="AC48" i="14" s="1"/>
  <c r="P49" i="14"/>
  <c r="Q49" i="14"/>
  <c r="P50" i="14"/>
  <c r="AB50" i="14" s="1"/>
  <c r="Q50" i="14"/>
  <c r="AC50" i="14" s="1"/>
  <c r="P51" i="14"/>
  <c r="Q51" i="14"/>
  <c r="P52" i="14"/>
  <c r="AB52" i="14" s="1"/>
  <c r="Q52" i="14"/>
  <c r="AC52" i="14" s="1"/>
  <c r="AN26" i="14"/>
  <c r="AN38" i="14"/>
  <c r="AN42" i="14"/>
  <c r="AJ7" i="14"/>
  <c r="AN12" i="14"/>
  <c r="AN13" i="14"/>
  <c r="AN20" i="14"/>
  <c r="AN21" i="14"/>
  <c r="AN22" i="14"/>
  <c r="AN24" i="14"/>
  <c r="AN25" i="14"/>
  <c r="AN27" i="14"/>
  <c r="AN29" i="14"/>
  <c r="AN31" i="14"/>
  <c r="AN35" i="14"/>
  <c r="AN36" i="14"/>
  <c r="AN40" i="14"/>
  <c r="AN41" i="14"/>
  <c r="AN43" i="14"/>
  <c r="AN45" i="14"/>
  <c r="AM7" i="14"/>
  <c r="P7" i="14"/>
  <c r="Q7" i="14"/>
  <c r="AA7" i="14"/>
  <c r="Z7" i="14"/>
  <c r="AN30" i="14"/>
  <c r="AN34" i="14"/>
  <c r="AN52" i="14"/>
  <c r="AN50" i="14"/>
  <c r="AN46" i="14"/>
  <c r="AN49" i="14"/>
  <c r="AC51" i="14" l="1"/>
  <c r="AC49" i="14"/>
  <c r="AC47" i="14"/>
  <c r="AC45" i="14"/>
  <c r="AC43" i="14"/>
  <c r="AC41" i="14"/>
  <c r="AC39" i="14"/>
  <c r="AC37" i="14"/>
  <c r="AC35" i="14"/>
  <c r="AC33" i="14"/>
  <c r="AC31" i="14"/>
  <c r="AC29" i="14"/>
  <c r="AC27" i="14"/>
  <c r="AC25" i="14"/>
  <c r="AC23" i="14"/>
  <c r="AC21" i="14"/>
  <c r="AC19" i="14"/>
  <c r="AC17" i="14"/>
  <c r="AC15" i="14"/>
  <c r="AC13" i="14"/>
  <c r="AC11" i="14"/>
  <c r="AC9" i="14"/>
  <c r="AC8" i="14"/>
  <c r="AN14" i="14"/>
  <c r="AN15" i="14"/>
  <c r="AN11" i="14"/>
  <c r="AB51" i="14"/>
  <c r="AB49" i="14"/>
  <c r="AB47" i="14"/>
  <c r="AB45" i="14"/>
  <c r="AB43" i="14"/>
  <c r="AB41" i="14"/>
  <c r="AB39" i="14"/>
  <c r="AB37" i="14"/>
  <c r="AB35" i="14"/>
  <c r="AB33" i="14"/>
  <c r="AB31" i="14"/>
  <c r="AB29" i="14"/>
  <c r="AB27" i="14"/>
  <c r="AB25" i="14"/>
  <c r="AB23" i="14"/>
  <c r="AB21" i="14"/>
  <c r="AB19" i="14"/>
  <c r="AB17" i="14"/>
  <c r="AB15" i="14"/>
  <c r="AB13" i="14"/>
  <c r="AN17" i="14"/>
  <c r="AN9"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<sst xmlns="http://schemas.openxmlformats.org/spreadsheetml/2006/main" count="1067" uniqueCount="333">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</sst>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7" sqref="C7"/>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O20" sqref="O20"/>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42675</v>
      </c>
      <c r="D3" s="111"/>
      <c r="E3" s="31"/>
      <c r="I3" s="22"/>
      <c r="J3" s="22"/>
      <c r="K3" s="22"/>
    </row>
    <row r="4" spans="2:12" ht="5.25" customHeight="1" x14ac:dyDescent="0.3">
      <c r="B4" s="26"/>
      <c r="C4" s="12"/>
      <c r="D4" s="12"/>
      <c r="H4" s="22"/>
      <c r="I4" s="22"/>
      <c r="J4" s="22"/>
      <c r="K4" s="22"/>
    </row>
    <row r="5" spans="2:12" ht="27" customHeight="1" x14ac:dyDescent="0.3">
      <c r="B5" s="25" t="s">
        <v>91</v>
      </c>
      <c r="C5" s="119" t="s">
        <v>80</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topLeftCell="A37"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51"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I40" zoomScale="85" zoomScaleNormal="85" workbookViewId="0">
      <selection activeCell="AO14" sqref="AO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223</v>
      </c>
      <c r="E7" s="51">
        <v>212.49192000000002</v>
      </c>
      <c r="F7" s="51">
        <v>410</v>
      </c>
      <c r="G7" s="51">
        <v>399.74150000000003</v>
      </c>
      <c r="H7" s="51">
        <v>1174</v>
      </c>
      <c r="I7" s="51">
        <v>1147.2611899999999</v>
      </c>
      <c r="J7" s="51">
        <v>659</v>
      </c>
      <c r="K7" s="51">
        <v>640.48639000000014</v>
      </c>
      <c r="L7" s="51">
        <v>115</v>
      </c>
      <c r="M7" s="51">
        <v>111.68686</v>
      </c>
      <c r="N7" s="51">
        <v>0</v>
      </c>
      <c r="O7" s="51">
        <v>0</v>
      </c>
      <c r="P7" s="52">
        <f>SUM(D7,F7,H7,J7,L7,N7)</f>
        <v>2581</v>
      </c>
      <c r="Q7" s="52">
        <f>SUM(E7,G7,I7,K7,M7,O7)</f>
        <v>2511.66786</v>
      </c>
      <c r="R7" s="51">
        <v>49</v>
      </c>
      <c r="S7" s="51">
        <v>44.94</v>
      </c>
      <c r="T7" s="51">
        <v>15</v>
      </c>
      <c r="U7" s="51">
        <v>20</v>
      </c>
      <c r="V7" s="51">
        <v>279</v>
      </c>
      <c r="W7" s="51">
        <v>265.36</v>
      </c>
      <c r="X7" s="51">
        <v>1</v>
      </c>
      <c r="Y7" s="51">
        <v>0.8</v>
      </c>
      <c r="Z7" s="53">
        <f>SUM(R7,T7,V7,X7,)</f>
        <v>344</v>
      </c>
      <c r="AA7" s="53">
        <f>SUM(S7,U7,W7,Y7)</f>
        <v>331.1</v>
      </c>
      <c r="AB7" s="54">
        <f>P7+Z7</f>
        <v>2925</v>
      </c>
      <c r="AC7" s="54">
        <f>Q7+AA7</f>
        <v>2842.7678599999999</v>
      </c>
      <c r="AD7" s="55">
        <v>10222147.185999999</v>
      </c>
      <c r="AE7" s="56">
        <v>252656.77</v>
      </c>
      <c r="AF7" s="56">
        <v>100734.52999999994</v>
      </c>
      <c r="AG7" s="56">
        <v>71608.88</v>
      </c>
      <c r="AH7" s="56">
        <v>1851415.8800000004</v>
      </c>
      <c r="AI7" s="56">
        <v>967989.31000000017</v>
      </c>
      <c r="AJ7" s="57">
        <f>SUM(AD7:AI7)</f>
        <v>13466552.556</v>
      </c>
      <c r="AK7" s="58">
        <v>3588634.16</v>
      </c>
      <c r="AL7" s="58">
        <v>43910</v>
      </c>
      <c r="AM7" s="59">
        <f>SUM(AK7:AL7)</f>
        <v>3632544.16</v>
      </c>
      <c r="AN7" s="60">
        <f>SUM(AM7,AJ7)</f>
        <v>17099096.715999998</v>
      </c>
      <c r="AO7" s="50"/>
      <c r="AP7" s="50"/>
    </row>
    <row r="8" spans="1:42" ht="30" x14ac:dyDescent="0.2">
      <c r="A8" s="63" t="s">
        <v>289</v>
      </c>
      <c r="B8" s="20" t="s">
        <v>63</v>
      </c>
      <c r="C8" s="63" t="s">
        <v>52</v>
      </c>
      <c r="D8" s="51">
        <v>127</v>
      </c>
      <c r="E8" s="51">
        <v>118.19270999999998</v>
      </c>
      <c r="F8" s="51">
        <v>65</v>
      </c>
      <c r="G8" s="51">
        <v>62.250810000000001</v>
      </c>
      <c r="H8" s="51">
        <v>66</v>
      </c>
      <c r="I8" s="51">
        <v>64.428640000000001</v>
      </c>
      <c r="J8" s="51">
        <v>5</v>
      </c>
      <c r="K8" s="51">
        <v>4.8513500000000001</v>
      </c>
      <c r="L8" s="51">
        <v>2</v>
      </c>
      <c r="M8" s="51">
        <v>2</v>
      </c>
      <c r="N8" s="51">
        <v>0</v>
      </c>
      <c r="O8" s="51">
        <v>0</v>
      </c>
      <c r="P8" s="52">
        <f t="shared" ref="P8:P52" si="0">SUM(D8,F8,H8,J8,L8,N8)</f>
        <v>265</v>
      </c>
      <c r="Q8" s="52">
        <f t="shared" ref="Q8:Q52" si="1">SUM(E8,G8,I8,K8,M8,O8)</f>
        <v>251.72350999999998</v>
      </c>
      <c r="R8" s="51">
        <v>0</v>
      </c>
      <c r="S8" s="51">
        <v>0</v>
      </c>
      <c r="T8" s="51">
        <v>0</v>
      </c>
      <c r="U8" s="51">
        <v>0</v>
      </c>
      <c r="V8" s="51">
        <v>0</v>
      </c>
      <c r="W8" s="51">
        <v>0</v>
      </c>
      <c r="X8" s="51">
        <v>0</v>
      </c>
      <c r="Y8" s="51">
        <v>0</v>
      </c>
      <c r="Z8" s="53">
        <f t="shared" ref="Z8:Z52" si="2">SUM(R8,T8,V8,X8,)</f>
        <v>0</v>
      </c>
      <c r="AA8" s="53">
        <f t="shared" ref="AA8:AA52" si="3">SUM(S8,U8,W8,Y8)</f>
        <v>0</v>
      </c>
      <c r="AB8" s="54">
        <f t="shared" ref="AB8:AB52" si="4">P8+Z8</f>
        <v>265</v>
      </c>
      <c r="AC8" s="54">
        <f t="shared" ref="AC8:AC52" si="5">Q8+AA8</f>
        <v>251.72350999999998</v>
      </c>
      <c r="AD8" s="55">
        <v>527488.02</v>
      </c>
      <c r="AE8" s="56">
        <v>2447.37</v>
      </c>
      <c r="AF8" s="56">
        <v>2360</v>
      </c>
      <c r="AG8" s="56">
        <v>20810.009999999998</v>
      </c>
      <c r="AH8" s="56">
        <v>109205.02</v>
      </c>
      <c r="AI8" s="56">
        <v>50428.95</v>
      </c>
      <c r="AJ8" s="57">
        <f t="shared" ref="AJ8:AJ52" si="6">SUM(AD8:AI8)</f>
        <v>712739.37</v>
      </c>
      <c r="AK8" s="58">
        <v>0</v>
      </c>
      <c r="AL8" s="58">
        <v>0</v>
      </c>
      <c r="AM8" s="59">
        <f t="shared" ref="AM8:AM52" si="7">SUM(AK8:AL8)</f>
        <v>0</v>
      </c>
      <c r="AN8" s="60">
        <f t="shared" ref="AN8:AN45" si="8">SUM(AM8,AJ8)</f>
        <v>712739.37</v>
      </c>
      <c r="AO8" s="4"/>
      <c r="AP8" s="4"/>
    </row>
    <row r="9" spans="1:42" ht="30" x14ac:dyDescent="0.2">
      <c r="A9" s="63" t="s">
        <v>240</v>
      </c>
      <c r="B9" s="20" t="s">
        <v>63</v>
      </c>
      <c r="C9" s="63" t="s">
        <v>52</v>
      </c>
      <c r="D9" s="51">
        <v>10614</v>
      </c>
      <c r="E9" s="51">
        <v>9160.1518300000771</v>
      </c>
      <c r="F9" s="51">
        <v>2542</v>
      </c>
      <c r="G9" s="51">
        <v>2376.2482499999978</v>
      </c>
      <c r="H9" s="51">
        <v>2186</v>
      </c>
      <c r="I9" s="51">
        <v>2024.2667999999951</v>
      </c>
      <c r="J9" s="51">
        <v>466</v>
      </c>
      <c r="K9" s="51">
        <v>455.84243000000015</v>
      </c>
      <c r="L9" s="51">
        <v>53</v>
      </c>
      <c r="M9" s="51">
        <v>52.222969999999997</v>
      </c>
      <c r="N9" s="51">
        <v>0</v>
      </c>
      <c r="O9" s="51">
        <v>0</v>
      </c>
      <c r="P9" s="52">
        <f t="shared" si="0"/>
        <v>15861</v>
      </c>
      <c r="Q9" s="52">
        <f t="shared" si="1"/>
        <v>14068.732280000073</v>
      </c>
      <c r="R9" s="51"/>
      <c r="S9" s="51">
        <v>1594.7</v>
      </c>
      <c r="T9" s="51"/>
      <c r="U9" s="51">
        <v>1</v>
      </c>
      <c r="V9" s="51"/>
      <c r="W9" s="51">
        <v>24.27</v>
      </c>
      <c r="X9" s="51"/>
      <c r="Y9" s="51"/>
      <c r="Z9" s="53">
        <f t="shared" si="2"/>
        <v>0</v>
      </c>
      <c r="AA9" s="53">
        <f t="shared" si="3"/>
        <v>1619.97</v>
      </c>
      <c r="AB9" s="54">
        <f t="shared" si="4"/>
        <v>15861</v>
      </c>
      <c r="AC9" s="54">
        <f t="shared" si="5"/>
        <v>15688.702280000072</v>
      </c>
      <c r="AD9" s="55">
        <v>28124979.550000001</v>
      </c>
      <c r="AE9" s="56">
        <v>421526.87999999995</v>
      </c>
      <c r="AF9" s="56">
        <v>29339.299999999988</v>
      </c>
      <c r="AG9" s="56">
        <v>402653.18000000005</v>
      </c>
      <c r="AH9" s="56">
        <v>5705621.2400000012</v>
      </c>
      <c r="AI9" s="56">
        <v>2472105.9000000004</v>
      </c>
      <c r="AJ9" s="57">
        <f t="shared" si="6"/>
        <v>37156226.049999997</v>
      </c>
      <c r="AK9" s="58">
        <v>4876910.51</v>
      </c>
      <c r="AL9" s="58">
        <v>1433991.5200000003</v>
      </c>
      <c r="AM9" s="59">
        <f t="shared" si="7"/>
        <v>6310902.0300000003</v>
      </c>
      <c r="AN9" s="60">
        <f t="shared" si="8"/>
        <v>43467128.079999998</v>
      </c>
      <c r="AO9" s="4"/>
      <c r="AP9" s="4"/>
    </row>
    <row r="10" spans="1:42" ht="30" x14ac:dyDescent="0.2">
      <c r="A10" s="63" t="s">
        <v>280</v>
      </c>
      <c r="B10" s="20" t="s">
        <v>63</v>
      </c>
      <c r="C10" s="63" t="s">
        <v>52</v>
      </c>
      <c r="D10" s="51">
        <v>565</v>
      </c>
      <c r="E10" s="51">
        <v>529.00522000000035</v>
      </c>
      <c r="F10" s="51">
        <v>335</v>
      </c>
      <c r="G10" s="51">
        <v>316.10694000000001</v>
      </c>
      <c r="H10" s="51">
        <v>353</v>
      </c>
      <c r="I10" s="51">
        <v>341.03226000000006</v>
      </c>
      <c r="J10" s="51">
        <v>117</v>
      </c>
      <c r="K10" s="51">
        <v>115.79789999999998</v>
      </c>
      <c r="L10" s="51">
        <v>12</v>
      </c>
      <c r="M10" s="51">
        <v>11.380559999999999</v>
      </c>
      <c r="N10" s="51">
        <v>0</v>
      </c>
      <c r="O10" s="51">
        <v>0</v>
      </c>
      <c r="P10" s="52">
        <f t="shared" si="0"/>
        <v>1382</v>
      </c>
      <c r="Q10" s="52">
        <f t="shared" si="1"/>
        <v>1313.3228800000006</v>
      </c>
      <c r="R10" s="51">
        <v>44</v>
      </c>
      <c r="S10" s="51">
        <v>44</v>
      </c>
      <c r="T10" s="51"/>
      <c r="U10" s="51"/>
      <c r="V10" s="51">
        <v>19</v>
      </c>
      <c r="W10" s="51">
        <v>19</v>
      </c>
      <c r="X10" s="51"/>
      <c r="Y10" s="51"/>
      <c r="Z10" s="53">
        <f t="shared" si="2"/>
        <v>63</v>
      </c>
      <c r="AA10" s="53">
        <f t="shared" si="3"/>
        <v>63</v>
      </c>
      <c r="AB10" s="54">
        <f t="shared" si="4"/>
        <v>1445</v>
      </c>
      <c r="AC10" s="54">
        <f t="shared" si="5"/>
        <v>1376.3228800000006</v>
      </c>
      <c r="AD10" s="55">
        <v>3181644.6899999995</v>
      </c>
      <c r="AE10" s="56">
        <v>61911.03</v>
      </c>
      <c r="AF10" s="56">
        <v>9600</v>
      </c>
      <c r="AG10" s="56">
        <v>163134.23000000004</v>
      </c>
      <c r="AH10" s="56">
        <v>626272.91</v>
      </c>
      <c r="AI10" s="56">
        <v>283686.7099999999</v>
      </c>
      <c r="AJ10" s="57">
        <f t="shared" si="6"/>
        <v>4326249.5699999994</v>
      </c>
      <c r="AK10" s="58">
        <v>353847.31</v>
      </c>
      <c r="AL10" s="58"/>
      <c r="AM10" s="59">
        <f t="shared" si="7"/>
        <v>353847.31</v>
      </c>
      <c r="AN10" s="60">
        <f t="shared" si="8"/>
        <v>4680096.879999999</v>
      </c>
      <c r="AO10" s="4"/>
      <c r="AP10" s="4"/>
    </row>
    <row r="11" spans="1:42" ht="30" x14ac:dyDescent="0.2">
      <c r="A11" s="63" t="s">
        <v>185</v>
      </c>
      <c r="B11" s="20" t="s">
        <v>63</v>
      </c>
      <c r="C11" s="63" t="s">
        <v>52</v>
      </c>
      <c r="D11" s="51">
        <v>23877</v>
      </c>
      <c r="E11" s="51">
        <v>22682.409094478891</v>
      </c>
      <c r="F11" s="51">
        <v>6003</v>
      </c>
      <c r="G11" s="51">
        <v>5784.4401386001446</v>
      </c>
      <c r="H11" s="51">
        <v>5349</v>
      </c>
      <c r="I11" s="51">
        <v>5084.4124693924832</v>
      </c>
      <c r="J11" s="51">
        <v>664</v>
      </c>
      <c r="K11" s="51">
        <v>649.43900900900894</v>
      </c>
      <c r="L11" s="51">
        <v>56</v>
      </c>
      <c r="M11" s="51">
        <v>56</v>
      </c>
      <c r="N11" s="51">
        <v>9679</v>
      </c>
      <c r="O11" s="51">
        <v>8870.303023166085</v>
      </c>
      <c r="P11" s="52">
        <f t="shared" si="0"/>
        <v>45628</v>
      </c>
      <c r="Q11" s="52">
        <f t="shared" si="1"/>
        <v>43127.003734646612</v>
      </c>
      <c r="R11" s="51"/>
      <c r="S11" s="51">
        <v>973.13000000000045</v>
      </c>
      <c r="T11" s="51"/>
      <c r="U11" s="51">
        <v>4.75</v>
      </c>
      <c r="V11" s="51"/>
      <c r="W11" s="51">
        <v>222.45</v>
      </c>
      <c r="X11" s="51"/>
      <c r="Y11" s="51">
        <v>8</v>
      </c>
      <c r="Z11" s="53">
        <f t="shared" si="2"/>
        <v>0</v>
      </c>
      <c r="AA11" s="53">
        <f t="shared" si="3"/>
        <v>1208.3300000000004</v>
      </c>
      <c r="AB11" s="54">
        <f t="shared" si="4"/>
        <v>45628</v>
      </c>
      <c r="AC11" s="54">
        <f t="shared" si="5"/>
        <v>44335.333734646614</v>
      </c>
      <c r="AD11" s="55">
        <v>107963341.51000001</v>
      </c>
      <c r="AE11" s="56"/>
      <c r="AF11" s="56"/>
      <c r="AG11" s="56">
        <v>8198894.0700000012</v>
      </c>
      <c r="AH11" s="56">
        <v>25662655.699999999</v>
      </c>
      <c r="AI11" s="56">
        <v>11472330.639999997</v>
      </c>
      <c r="AJ11" s="57">
        <f t="shared" si="6"/>
        <v>153297221.91999999</v>
      </c>
      <c r="AK11" s="58">
        <v>4708297.6999999993</v>
      </c>
      <c r="AL11" s="58">
        <v>221117.93999999997</v>
      </c>
      <c r="AM11" s="59">
        <f t="shared" si="7"/>
        <v>4929415.6399999997</v>
      </c>
      <c r="AN11" s="60">
        <f t="shared" si="8"/>
        <v>158226637.55999997</v>
      </c>
      <c r="AO11" s="50"/>
      <c r="AP11" s="4"/>
    </row>
    <row r="12" spans="1:42" ht="30" x14ac:dyDescent="0.2">
      <c r="A12" s="63" t="s">
        <v>187</v>
      </c>
      <c r="B12" s="20" t="s">
        <v>63</v>
      </c>
      <c r="C12" s="63" t="s">
        <v>52</v>
      </c>
      <c r="D12" s="51">
        <v>654</v>
      </c>
      <c r="E12" s="51">
        <v>605.70729999999924</v>
      </c>
      <c r="F12" s="51">
        <v>290</v>
      </c>
      <c r="G12" s="51">
        <v>272.75971000000004</v>
      </c>
      <c r="H12" s="51">
        <v>125</v>
      </c>
      <c r="I12" s="51">
        <v>122.09727999999998</v>
      </c>
      <c r="J12" s="51">
        <v>16</v>
      </c>
      <c r="K12" s="51">
        <v>15.32222</v>
      </c>
      <c r="L12" s="51">
        <v>2</v>
      </c>
      <c r="M12" s="51">
        <v>2</v>
      </c>
      <c r="N12" s="51">
        <v>0</v>
      </c>
      <c r="O12" s="51">
        <v>0</v>
      </c>
      <c r="P12" s="52">
        <f t="shared" si="0"/>
        <v>1087</v>
      </c>
      <c r="Q12" s="52">
        <f t="shared" si="1"/>
        <v>1017.8865099999992</v>
      </c>
      <c r="R12" s="51">
        <v>237</v>
      </c>
      <c r="S12" s="51">
        <v>219.03</v>
      </c>
      <c r="T12" s="51">
        <v>0</v>
      </c>
      <c r="U12" s="51">
        <v>0</v>
      </c>
      <c r="V12" s="51">
        <v>33</v>
      </c>
      <c r="W12" s="51">
        <v>33</v>
      </c>
      <c r="X12" s="51">
        <v>0</v>
      </c>
      <c r="Y12" s="51">
        <v>0</v>
      </c>
      <c r="Z12" s="53">
        <f t="shared" si="2"/>
        <v>270</v>
      </c>
      <c r="AA12" s="53">
        <f t="shared" si="3"/>
        <v>252.03</v>
      </c>
      <c r="AB12" s="54">
        <f t="shared" si="4"/>
        <v>1357</v>
      </c>
      <c r="AC12" s="54">
        <f t="shared" si="5"/>
        <v>1269.9165099999993</v>
      </c>
      <c r="AD12" s="55">
        <v>1790977.91</v>
      </c>
      <c r="AE12" s="56">
        <v>21904.75</v>
      </c>
      <c r="AF12" s="56">
        <v>4440</v>
      </c>
      <c r="AG12" s="56">
        <v>64503.44</v>
      </c>
      <c r="AH12" s="56">
        <v>344135.89</v>
      </c>
      <c r="AI12" s="56">
        <v>140254.53</v>
      </c>
      <c r="AJ12" s="57">
        <f t="shared" si="6"/>
        <v>2366216.5199999996</v>
      </c>
      <c r="AK12" s="58">
        <v>524902.55000000005</v>
      </c>
      <c r="AL12" s="58"/>
      <c r="AM12" s="59">
        <f t="shared" si="7"/>
        <v>524902.55000000005</v>
      </c>
      <c r="AN12" s="60">
        <f t="shared" si="8"/>
        <v>2891119.0699999994</v>
      </c>
      <c r="AO12" s="4"/>
      <c r="AP12" s="4"/>
    </row>
    <row r="13" spans="1:42" ht="45" x14ac:dyDescent="0.2">
      <c r="A13" s="63" t="s">
        <v>255</v>
      </c>
      <c r="B13" s="20" t="s">
        <v>129</v>
      </c>
      <c r="C13" s="63" t="s">
        <v>52</v>
      </c>
      <c r="D13" s="51"/>
      <c r="E13" s="51"/>
      <c r="F13" s="51"/>
      <c r="G13" s="51"/>
      <c r="H13" s="51"/>
      <c r="I13" s="51"/>
      <c r="J13" s="51"/>
      <c r="K13" s="51"/>
      <c r="L13" s="51"/>
      <c r="M13" s="51"/>
      <c r="N13" s="51">
        <v>1680</v>
      </c>
      <c r="O13" s="51">
        <v>1507.4267719764782</v>
      </c>
      <c r="P13" s="52">
        <f t="shared" si="0"/>
        <v>1680</v>
      </c>
      <c r="Q13" s="52">
        <f t="shared" si="1"/>
        <v>1507.4267719764782</v>
      </c>
      <c r="R13" s="51">
        <v>171</v>
      </c>
      <c r="S13" s="51">
        <v>171</v>
      </c>
      <c r="T13" s="51">
        <v>1</v>
      </c>
      <c r="U13" s="51">
        <v>1</v>
      </c>
      <c r="V13" s="51"/>
      <c r="W13" s="51"/>
      <c r="X13" s="51"/>
      <c r="Y13" s="51"/>
      <c r="Z13" s="53">
        <f t="shared" si="2"/>
        <v>172</v>
      </c>
      <c r="AA13" s="53">
        <f t="shared" si="3"/>
        <v>172</v>
      </c>
      <c r="AB13" s="54">
        <f t="shared" si="4"/>
        <v>1852</v>
      </c>
      <c r="AC13" s="54">
        <f t="shared" si="5"/>
        <v>1679.4267719764782</v>
      </c>
      <c r="AD13" s="55">
        <v>4857680.09</v>
      </c>
      <c r="AE13" s="56">
        <v>75133.97</v>
      </c>
      <c r="AF13" s="56"/>
      <c r="AG13" s="56">
        <v>46168.960000000006</v>
      </c>
      <c r="AH13" s="56">
        <v>1047469.51</v>
      </c>
      <c r="AI13" s="56">
        <v>534628.87</v>
      </c>
      <c r="AJ13" s="57">
        <f t="shared" si="6"/>
        <v>6561081.3999999994</v>
      </c>
      <c r="AK13" s="58">
        <v>1111367.3600000001</v>
      </c>
      <c r="AL13" s="58"/>
      <c r="AM13" s="59">
        <f t="shared" si="7"/>
        <v>1111367.3600000001</v>
      </c>
      <c r="AN13" s="60">
        <f t="shared" si="8"/>
        <v>7672448.7599999998</v>
      </c>
      <c r="AO13" s="4"/>
      <c r="AP13" s="4"/>
    </row>
    <row r="14" spans="1:42" ht="45" x14ac:dyDescent="0.2">
      <c r="A14" s="63" t="s">
        <v>189</v>
      </c>
      <c r="B14" s="20" t="s">
        <v>129</v>
      </c>
      <c r="C14" s="63" t="s">
        <v>52</v>
      </c>
      <c r="D14" s="51"/>
      <c r="E14" s="51"/>
      <c r="F14" s="51"/>
      <c r="G14" s="51"/>
      <c r="H14" s="51"/>
      <c r="I14" s="51"/>
      <c r="J14" s="51"/>
      <c r="K14" s="51"/>
      <c r="L14" s="51"/>
      <c r="M14" s="51"/>
      <c r="N14" s="51">
        <v>82</v>
      </c>
      <c r="O14" s="51">
        <v>76.72</v>
      </c>
      <c r="P14" s="52">
        <f t="shared" si="0"/>
        <v>82</v>
      </c>
      <c r="Q14" s="52">
        <f t="shared" si="1"/>
        <v>76.72</v>
      </c>
      <c r="R14" s="51">
        <v>0</v>
      </c>
      <c r="S14" s="51">
        <v>0</v>
      </c>
      <c r="T14" s="51"/>
      <c r="U14" s="51"/>
      <c r="V14" s="51"/>
      <c r="W14" s="51"/>
      <c r="X14" s="51"/>
      <c r="Y14" s="51"/>
      <c r="Z14" s="53">
        <f t="shared" si="2"/>
        <v>0</v>
      </c>
      <c r="AA14" s="53">
        <f t="shared" si="3"/>
        <v>0</v>
      </c>
      <c r="AB14" s="54">
        <f t="shared" si="4"/>
        <v>82</v>
      </c>
      <c r="AC14" s="54">
        <f t="shared" si="5"/>
        <v>76.72</v>
      </c>
      <c r="AD14" s="55">
        <v>218476.63</v>
      </c>
      <c r="AE14" s="56">
        <v>50.01</v>
      </c>
      <c r="AF14" s="56"/>
      <c r="AG14" s="56">
        <v>564.84</v>
      </c>
      <c r="AH14" s="56">
        <v>42870.29</v>
      </c>
      <c r="AI14" s="56">
        <v>22388.959999999999</v>
      </c>
      <c r="AJ14" s="57">
        <f t="shared" si="6"/>
        <v>284350.73000000004</v>
      </c>
      <c r="AK14" s="58"/>
      <c r="AL14" s="58"/>
      <c r="AM14" s="59">
        <f t="shared" si="7"/>
        <v>0</v>
      </c>
      <c r="AN14" s="60">
        <f t="shared" si="8"/>
        <v>284350.73000000004</v>
      </c>
      <c r="AO14" s="4" t="s">
        <v>331</v>
      </c>
      <c r="AP14" s="4"/>
    </row>
    <row r="15" spans="1:42" ht="45" x14ac:dyDescent="0.2">
      <c r="A15" s="63" t="s">
        <v>53</v>
      </c>
      <c r="B15" s="20" t="s">
        <v>129</v>
      </c>
      <c r="C15" s="63" t="s">
        <v>52</v>
      </c>
      <c r="D15" s="51">
        <v>5</v>
      </c>
      <c r="E15" s="51">
        <v>5</v>
      </c>
      <c r="F15" s="51">
        <v>10</v>
      </c>
      <c r="G15" s="51">
        <v>8.6</v>
      </c>
      <c r="H15" s="51">
        <v>22</v>
      </c>
      <c r="I15" s="51">
        <v>21.8</v>
      </c>
      <c r="J15" s="51">
        <v>7</v>
      </c>
      <c r="K15" s="51">
        <v>7</v>
      </c>
      <c r="L15" s="51">
        <v>1</v>
      </c>
      <c r="M15" s="51">
        <v>1</v>
      </c>
      <c r="N15" s="51">
        <v>1</v>
      </c>
      <c r="O15" s="51">
        <v>0.4</v>
      </c>
      <c r="P15" s="52">
        <f t="shared" si="0"/>
        <v>46</v>
      </c>
      <c r="Q15" s="52">
        <f t="shared" si="1"/>
        <v>43.8</v>
      </c>
      <c r="R15" s="51">
        <v>9</v>
      </c>
      <c r="S15" s="51">
        <v>9</v>
      </c>
      <c r="T15" s="51"/>
      <c r="U15" s="51"/>
      <c r="V15" s="51"/>
      <c r="W15" s="51"/>
      <c r="X15" s="51"/>
      <c r="Y15" s="51"/>
      <c r="Z15" s="53">
        <f t="shared" si="2"/>
        <v>9</v>
      </c>
      <c r="AA15" s="53">
        <f t="shared" si="3"/>
        <v>9</v>
      </c>
      <c r="AB15" s="54">
        <f t="shared" si="4"/>
        <v>55</v>
      </c>
      <c r="AC15" s="54">
        <f t="shared" si="5"/>
        <v>52.8</v>
      </c>
      <c r="AD15" s="55">
        <v>141043.07999999999</v>
      </c>
      <c r="AE15" s="56">
        <v>735.23</v>
      </c>
      <c r="AF15" s="56">
        <v>450</v>
      </c>
      <c r="AG15" s="56"/>
      <c r="AH15" s="56">
        <v>27130.07</v>
      </c>
      <c r="AI15" s="56">
        <v>15302.38</v>
      </c>
      <c r="AJ15" s="57">
        <f t="shared" si="6"/>
        <v>184660.76</v>
      </c>
      <c r="AK15" s="58">
        <v>39395.980000000003</v>
      </c>
      <c r="AL15" s="58"/>
      <c r="AM15" s="59">
        <f t="shared" si="7"/>
        <v>39395.980000000003</v>
      </c>
      <c r="AN15" s="60">
        <f t="shared" si="8"/>
        <v>224056.74000000002</v>
      </c>
      <c r="AO15" s="4"/>
      <c r="AP15" s="4"/>
    </row>
    <row r="16" spans="1:42" ht="45" x14ac:dyDescent="0.2">
      <c r="A16" s="63" t="s">
        <v>54</v>
      </c>
      <c r="B16" s="20" t="s">
        <v>129</v>
      </c>
      <c r="C16" s="63" t="s">
        <v>52</v>
      </c>
      <c r="D16" s="51">
        <v>0</v>
      </c>
      <c r="E16" s="51">
        <v>0</v>
      </c>
      <c r="F16" s="51">
        <v>0</v>
      </c>
      <c r="G16" s="51">
        <v>0</v>
      </c>
      <c r="H16" s="51">
        <v>0</v>
      </c>
      <c r="I16" s="51">
        <v>0</v>
      </c>
      <c r="J16" s="51">
        <v>0</v>
      </c>
      <c r="K16" s="51">
        <v>0</v>
      </c>
      <c r="L16" s="51">
        <v>0</v>
      </c>
      <c r="M16" s="51">
        <v>0</v>
      </c>
      <c r="N16" s="51">
        <v>34</v>
      </c>
      <c r="O16" s="51">
        <v>31.89</v>
      </c>
      <c r="P16" s="52">
        <f t="shared" si="0"/>
        <v>34</v>
      </c>
      <c r="Q16" s="52">
        <f t="shared" si="1"/>
        <v>31.89</v>
      </c>
      <c r="R16" s="51"/>
      <c r="S16" s="51"/>
      <c r="T16" s="51"/>
      <c r="U16" s="51"/>
      <c r="V16" s="51"/>
      <c r="W16" s="51"/>
      <c r="X16" s="51"/>
      <c r="Y16" s="51"/>
      <c r="Z16" s="53">
        <f t="shared" si="2"/>
        <v>0</v>
      </c>
      <c r="AA16" s="53">
        <f t="shared" si="3"/>
        <v>0</v>
      </c>
      <c r="AB16" s="54">
        <f t="shared" si="4"/>
        <v>34</v>
      </c>
      <c r="AC16" s="54">
        <f t="shared" si="5"/>
        <v>31.89</v>
      </c>
      <c r="AD16" s="55">
        <v>146875.78</v>
      </c>
      <c r="AE16" s="56"/>
      <c r="AF16" s="56"/>
      <c r="AG16" s="56"/>
      <c r="AH16" s="56">
        <v>27196.69</v>
      </c>
      <c r="AI16" s="56">
        <v>17341.560000000001</v>
      </c>
      <c r="AJ16" s="57">
        <f t="shared" si="6"/>
        <v>191414.03</v>
      </c>
      <c r="AK16" s="58"/>
      <c r="AL16" s="58"/>
      <c r="AM16" s="59">
        <f t="shared" si="7"/>
        <v>0</v>
      </c>
      <c r="AN16" s="60">
        <f t="shared" si="8"/>
        <v>191414.03</v>
      </c>
      <c r="AO16" s="4" t="s">
        <v>332</v>
      </c>
      <c r="AP16" s="4"/>
    </row>
    <row r="17" spans="1:42" ht="45" x14ac:dyDescent="0.2">
      <c r="A17" s="63" t="s">
        <v>191</v>
      </c>
      <c r="B17" s="20" t="s">
        <v>129</v>
      </c>
      <c r="C17" s="63" t="s">
        <v>52</v>
      </c>
      <c r="D17" s="51">
        <v>20</v>
      </c>
      <c r="E17" s="51">
        <v>19</v>
      </c>
      <c r="F17" s="51">
        <v>69</v>
      </c>
      <c r="G17" s="51">
        <v>68.2</v>
      </c>
      <c r="H17" s="51">
        <v>24</v>
      </c>
      <c r="I17" s="51">
        <v>13</v>
      </c>
      <c r="J17" s="51">
        <v>7</v>
      </c>
      <c r="K17" s="51">
        <v>7</v>
      </c>
      <c r="L17" s="51">
        <v>1</v>
      </c>
      <c r="M17" s="51">
        <v>1</v>
      </c>
      <c r="N17" s="51">
        <v>1</v>
      </c>
      <c r="O17" s="51">
        <v>0.4</v>
      </c>
      <c r="P17" s="52">
        <f t="shared" si="0"/>
        <v>122</v>
      </c>
      <c r="Q17" s="52">
        <f t="shared" si="1"/>
        <v>108.60000000000001</v>
      </c>
      <c r="R17" s="51">
        <v>8</v>
      </c>
      <c r="S17" s="51">
        <v>8</v>
      </c>
      <c r="T17" s="51">
        <v>0</v>
      </c>
      <c r="U17" s="51">
        <v>0</v>
      </c>
      <c r="V17" s="51">
        <v>0</v>
      </c>
      <c r="W17" s="51">
        <v>0</v>
      </c>
      <c r="X17" s="51">
        <v>0</v>
      </c>
      <c r="Y17" s="51">
        <v>0</v>
      </c>
      <c r="Z17" s="53">
        <f t="shared" si="2"/>
        <v>8</v>
      </c>
      <c r="AA17" s="53">
        <f t="shared" si="3"/>
        <v>8</v>
      </c>
      <c r="AB17" s="54">
        <f t="shared" si="4"/>
        <v>130</v>
      </c>
      <c r="AC17" s="54">
        <f t="shared" si="5"/>
        <v>116.60000000000001</v>
      </c>
      <c r="AD17" s="55">
        <v>266232.2</v>
      </c>
      <c r="AE17" s="56">
        <v>1555.4</v>
      </c>
      <c r="AF17" s="56"/>
      <c r="AG17" s="56">
        <v>5116.5</v>
      </c>
      <c r="AH17" s="56">
        <v>45901.7</v>
      </c>
      <c r="AI17" s="56">
        <v>26814.5</v>
      </c>
      <c r="AJ17" s="57">
        <f t="shared" si="6"/>
        <v>345620.30000000005</v>
      </c>
      <c r="AK17" s="58">
        <v>24000</v>
      </c>
      <c r="AL17" s="58"/>
      <c r="AM17" s="59">
        <f t="shared" si="7"/>
        <v>24000</v>
      </c>
      <c r="AN17" s="60">
        <f t="shared" si="8"/>
        <v>369620.30000000005</v>
      </c>
      <c r="AO17" s="4"/>
      <c r="AP17" s="4"/>
    </row>
    <row r="18" spans="1:42" ht="45" x14ac:dyDescent="0.2">
      <c r="A18" s="63" t="s">
        <v>274</v>
      </c>
      <c r="B18" s="20" t="s">
        <v>129</v>
      </c>
      <c r="C18" s="63" t="s">
        <v>52</v>
      </c>
      <c r="D18" s="51">
        <v>11</v>
      </c>
      <c r="E18" s="51">
        <v>9</v>
      </c>
      <c r="F18" s="51">
        <v>27</v>
      </c>
      <c r="G18" s="51">
        <v>25</v>
      </c>
      <c r="H18" s="51">
        <v>92</v>
      </c>
      <c r="I18" s="51">
        <v>85</v>
      </c>
      <c r="J18" s="51">
        <v>35</v>
      </c>
      <c r="K18" s="51">
        <v>33</v>
      </c>
      <c r="L18" s="51">
        <v>2</v>
      </c>
      <c r="M18" s="51">
        <v>2</v>
      </c>
      <c r="N18" s="51">
        <v>11</v>
      </c>
      <c r="O18" s="51">
        <v>11</v>
      </c>
      <c r="P18" s="52">
        <f t="shared" si="0"/>
        <v>178</v>
      </c>
      <c r="Q18" s="52">
        <f t="shared" si="1"/>
        <v>165</v>
      </c>
      <c r="R18" s="51"/>
      <c r="S18" s="51"/>
      <c r="T18" s="51"/>
      <c r="U18" s="51"/>
      <c r="V18" s="51"/>
      <c r="W18" s="51"/>
      <c r="X18" s="51"/>
      <c r="Y18" s="51"/>
      <c r="Z18" s="53">
        <f t="shared" si="2"/>
        <v>0</v>
      </c>
      <c r="AA18" s="53">
        <f t="shared" si="3"/>
        <v>0</v>
      </c>
      <c r="AB18" s="54">
        <f t="shared" si="4"/>
        <v>178</v>
      </c>
      <c r="AC18" s="54">
        <f t="shared" si="5"/>
        <v>165</v>
      </c>
      <c r="AD18" s="55">
        <v>569055.09</v>
      </c>
      <c r="AE18" s="56">
        <v>14146.16</v>
      </c>
      <c r="AF18" s="56">
        <v>4000</v>
      </c>
      <c r="AG18" s="56">
        <v>3271</v>
      </c>
      <c r="AH18" s="56">
        <v>115199.74</v>
      </c>
      <c r="AI18" s="56">
        <v>63111.37</v>
      </c>
      <c r="AJ18" s="57">
        <f t="shared" si="6"/>
        <v>768783.35999999999</v>
      </c>
      <c r="AK18" s="58"/>
      <c r="AL18" s="58"/>
      <c r="AM18" s="59">
        <f t="shared" si="7"/>
        <v>0</v>
      </c>
      <c r="AN18" s="60">
        <f t="shared" si="8"/>
        <v>768783.35999999999</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Bradley, Isabel</cp:lastModifiedBy>
  <cp:lastPrinted>2011-05-16T09:46:00Z</cp:lastPrinted>
  <dcterms:created xsi:type="dcterms:W3CDTF">2011-03-30T15:28:39Z</dcterms:created>
  <dcterms:modified xsi:type="dcterms:W3CDTF">2017-04-26T14:55:31Z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