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odds.ntnl\Shared\Brite\Data and Intelligence\Data\$ Waste Data 2016\Tables\Regions\"/>
    </mc:Choice>
  </mc:AlternateContent>
  <bookViews>
    <workbookView xWindow="-15" yWindow="-15" windowWidth="12015" windowHeight="9240" tabRatio="851"/>
  </bookViews>
  <sheets>
    <sheet name="Summary" sheetId="13" r:id="rId1"/>
    <sheet name="Landfill Inputs" sheetId="10" r:id="rId2"/>
    <sheet name="Landfill Input Trends" sheetId="14" r:id="rId3"/>
    <sheet name="Landfill Capacity" sheetId="4" r:id="rId4"/>
    <sheet name="D1" sheetId="7" state="hidden" r:id="rId5"/>
    <sheet name="Landfill Capacity Trends" sheetId="15" r:id="rId6"/>
    <sheet name="Transfer Treatment &amp; MRS Inputs" sheetId="2" r:id="rId7"/>
    <sheet name="D2" sheetId="8" state="hidden" r:id="rId8"/>
    <sheet name="Transfer Treatment &amp; MRS Trends" sheetId="16" r:id="rId9"/>
    <sheet name="Incineration Input &amp; Capacity" sheetId="11" r:id="rId10"/>
    <sheet name="Land Disposal" sheetId="5" r:id="rId11"/>
    <sheet name="Use of Waste" sheetId="12" r:id="rId12"/>
    <sheet name="D3" sheetId="9" state="hidden" r:id="rId13"/>
    <sheet name="Haz Waste Managed &amp; Deposits" sheetId="17" r:id="rId14"/>
    <sheet name="Haz Waste Deposits by Fate" sheetId="18" r:id="rId15"/>
    <sheet name="Haz Waste Trends" sheetId="19" r:id="rId16"/>
  </sheets>
  <definedNames>
    <definedName name="_xlnm.Print_Area" localSheetId="3">'Landfill Capacity'!$B$2:$K$21</definedName>
    <definedName name="_xlnm.Print_Area" localSheetId="1">'Landfill Inputs'!$B$2:$L$21</definedName>
  </definedNames>
  <calcPr calcId="152511"/>
</workbook>
</file>

<file path=xl/calcChain.xml><?xml version="1.0" encoding="utf-8"?>
<calcChain xmlns="http://schemas.openxmlformats.org/spreadsheetml/2006/main">
  <c r="K86" i="19" l="1"/>
  <c r="T63" i="19"/>
  <c r="T36" i="19"/>
  <c r="K211" i="16"/>
  <c r="J211" i="16"/>
  <c r="I211" i="16"/>
  <c r="H211" i="16"/>
  <c r="G211" i="16"/>
  <c r="F211" i="16"/>
  <c r="E211" i="16"/>
  <c r="L210" i="16"/>
  <c r="L209" i="16"/>
  <c r="K208" i="16"/>
  <c r="J208" i="16"/>
  <c r="I208" i="16"/>
  <c r="H208" i="16"/>
  <c r="G208" i="16"/>
  <c r="F208" i="16"/>
  <c r="E208" i="16"/>
  <c r="L207" i="16"/>
  <c r="L206" i="16"/>
  <c r="L205" i="16"/>
  <c r="L204" i="16"/>
  <c r="L203" i="16"/>
  <c r="L202" i="16"/>
  <c r="K201" i="16"/>
  <c r="J201" i="16"/>
  <c r="I201" i="16"/>
  <c r="H201" i="16"/>
  <c r="G201" i="16"/>
  <c r="F201" i="16"/>
  <c r="E201" i="16"/>
  <c r="L200" i="16"/>
  <c r="L199" i="16"/>
  <c r="L201" i="16" s="1"/>
  <c r="J66" i="15"/>
  <c r="I66" i="15"/>
  <c r="H66" i="15"/>
  <c r="G66" i="15"/>
  <c r="F66" i="15"/>
  <c r="E66" i="15"/>
  <c r="D66" i="15"/>
  <c r="K65" i="15"/>
  <c r="K64" i="15"/>
  <c r="K63" i="15"/>
  <c r="K260" i="14"/>
  <c r="J260" i="14"/>
  <c r="I260" i="14"/>
  <c r="H260" i="14"/>
  <c r="G260" i="14"/>
  <c r="F260" i="14"/>
  <c r="E260" i="14"/>
  <c r="L259" i="14"/>
  <c r="L258" i="14"/>
  <c r="L257" i="14"/>
  <c r="L260" i="14" s="1"/>
  <c r="K256" i="14"/>
  <c r="J256" i="14"/>
  <c r="I256" i="14"/>
  <c r="H256" i="14"/>
  <c r="G256" i="14"/>
  <c r="F256" i="14"/>
  <c r="E256" i="14"/>
  <c r="L255" i="14"/>
  <c r="L254" i="14"/>
  <c r="L253" i="14"/>
  <c r="L256" i="14" s="1"/>
  <c r="K252" i="14"/>
  <c r="J252" i="14"/>
  <c r="I252" i="14"/>
  <c r="H252" i="14"/>
  <c r="G252" i="14"/>
  <c r="F252" i="14"/>
  <c r="E252" i="14"/>
  <c r="L251" i="14"/>
  <c r="L250" i="14"/>
  <c r="L249" i="14"/>
  <c r="K248" i="14"/>
  <c r="J248" i="14"/>
  <c r="I248" i="14"/>
  <c r="H248" i="14"/>
  <c r="G248" i="14"/>
  <c r="F248" i="14"/>
  <c r="E248" i="14"/>
  <c r="L247" i="14"/>
  <c r="L246" i="14"/>
  <c r="L245" i="14"/>
  <c r="L248" i="14" s="1"/>
  <c r="L211" i="16" l="1"/>
  <c r="L208" i="16"/>
  <c r="E212" i="16"/>
  <c r="I212" i="16"/>
  <c r="H212" i="16"/>
  <c r="F212" i="16"/>
  <c r="J212" i="16"/>
  <c r="G212" i="16"/>
  <c r="K212" i="16"/>
  <c r="K66" i="15"/>
  <c r="H261" i="14"/>
  <c r="E261" i="14"/>
  <c r="L252" i="14"/>
  <c r="L261" i="14" s="1"/>
  <c r="F261" i="14"/>
  <c r="G261" i="14"/>
  <c r="K261" i="14"/>
  <c r="J261" i="14"/>
  <c r="I261" i="14"/>
  <c r="K85" i="19"/>
  <c r="S63" i="19"/>
  <c r="S36" i="19"/>
  <c r="K197" i="16"/>
  <c r="J197" i="16"/>
  <c r="I197" i="16"/>
  <c r="H197" i="16"/>
  <c r="G197" i="16"/>
  <c r="F197" i="16"/>
  <c r="E197" i="16"/>
  <c r="L196" i="16"/>
  <c r="L195" i="16"/>
  <c r="K194" i="16"/>
  <c r="J194" i="16"/>
  <c r="I194" i="16"/>
  <c r="H194" i="16"/>
  <c r="G194" i="16"/>
  <c r="F194" i="16"/>
  <c r="E194" i="16"/>
  <c r="L193" i="16"/>
  <c r="L192" i="16"/>
  <c r="L191" i="16"/>
  <c r="L190" i="16"/>
  <c r="L189" i="16"/>
  <c r="L188" i="16"/>
  <c r="K187" i="16"/>
  <c r="J187" i="16"/>
  <c r="I187" i="16"/>
  <c r="H187" i="16"/>
  <c r="G187" i="16"/>
  <c r="F187" i="16"/>
  <c r="E187" i="16"/>
  <c r="L186" i="16"/>
  <c r="L185" i="16"/>
  <c r="L187" i="16" s="1"/>
  <c r="L212" i="16" l="1"/>
  <c r="L197" i="16"/>
  <c r="G198" i="16"/>
  <c r="K198" i="16"/>
  <c r="H198" i="16"/>
  <c r="E198" i="16"/>
  <c r="I198" i="16"/>
  <c r="L194" i="16"/>
  <c r="F198" i="16"/>
  <c r="J198" i="16"/>
  <c r="L198" i="16" l="1"/>
  <c r="J62" i="15"/>
  <c r="I62" i="15"/>
  <c r="H62" i="15"/>
  <c r="G62" i="15"/>
  <c r="F62" i="15"/>
  <c r="E62" i="15"/>
  <c r="D62" i="15"/>
  <c r="K61" i="15"/>
  <c r="K60" i="15"/>
  <c r="K59" i="15"/>
  <c r="K243" i="14"/>
  <c r="J243" i="14"/>
  <c r="I243" i="14"/>
  <c r="H243" i="14"/>
  <c r="G243" i="14"/>
  <c r="F243" i="14"/>
  <c r="E243" i="14"/>
  <c r="L242" i="14"/>
  <c r="L241" i="14"/>
  <c r="L240" i="14"/>
  <c r="L243" i="14" s="1"/>
  <c r="K239" i="14"/>
  <c r="J239" i="14"/>
  <c r="I239" i="14"/>
  <c r="H239" i="14"/>
  <c r="G239" i="14"/>
  <c r="F239" i="14"/>
  <c r="E239" i="14"/>
  <c r="L238" i="14"/>
  <c r="L237" i="14"/>
  <c r="L236" i="14"/>
  <c r="K235" i="14"/>
  <c r="J235" i="14"/>
  <c r="I235" i="14"/>
  <c r="H235" i="14"/>
  <c r="G235" i="14"/>
  <c r="F235" i="14"/>
  <c r="E235" i="14"/>
  <c r="L234" i="14"/>
  <c r="L233" i="14"/>
  <c r="L232" i="14"/>
  <c r="K231" i="14"/>
  <c r="J231" i="14"/>
  <c r="I231" i="14"/>
  <c r="H231" i="14"/>
  <c r="G231" i="14"/>
  <c r="F231" i="14"/>
  <c r="E231" i="14"/>
  <c r="L230" i="14"/>
  <c r="L229" i="14"/>
  <c r="L228" i="14"/>
  <c r="L231" i="14" l="1"/>
  <c r="K62" i="15"/>
  <c r="L239" i="14"/>
  <c r="H244" i="14"/>
  <c r="E244" i="14"/>
  <c r="I244" i="14"/>
  <c r="F244" i="14"/>
  <c r="J244" i="14"/>
  <c r="L235" i="14"/>
  <c r="G244" i="14"/>
  <c r="K244" i="14"/>
  <c r="R36" i="19"/>
  <c r="R63" i="19"/>
  <c r="K84" i="19"/>
  <c r="K183" i="16"/>
  <c r="J183" i="16"/>
  <c r="I183" i="16"/>
  <c r="H183" i="16"/>
  <c r="G183" i="16"/>
  <c r="F183" i="16"/>
  <c r="E183" i="16"/>
  <c r="L182" i="16"/>
  <c r="L181" i="16"/>
  <c r="K180" i="16"/>
  <c r="J180" i="16"/>
  <c r="I180" i="16"/>
  <c r="H180" i="16"/>
  <c r="G180" i="16"/>
  <c r="F180" i="16"/>
  <c r="E180" i="16"/>
  <c r="L179" i="16"/>
  <c r="L178" i="16"/>
  <c r="L177" i="16"/>
  <c r="L176" i="16"/>
  <c r="L175" i="16"/>
  <c r="L174" i="16"/>
  <c r="K173" i="16"/>
  <c r="J173" i="16"/>
  <c r="I173" i="16"/>
  <c r="H173" i="16"/>
  <c r="G173" i="16"/>
  <c r="F173" i="16"/>
  <c r="E173" i="16"/>
  <c r="L172" i="16"/>
  <c r="L171" i="16"/>
  <c r="J58" i="15"/>
  <c r="I58" i="15"/>
  <c r="H58" i="15"/>
  <c r="G58" i="15"/>
  <c r="F58" i="15"/>
  <c r="E58" i="15"/>
  <c r="D58" i="15"/>
  <c r="K57" i="15"/>
  <c r="K56" i="15"/>
  <c r="K55" i="15"/>
  <c r="F222" i="14"/>
  <c r="G222" i="14"/>
  <c r="H222" i="14"/>
  <c r="K226" i="14"/>
  <c r="J226" i="14"/>
  <c r="I226" i="14"/>
  <c r="H226" i="14"/>
  <c r="G226" i="14"/>
  <c r="F226" i="14"/>
  <c r="E226" i="14"/>
  <c r="L225" i="14"/>
  <c r="L224" i="14"/>
  <c r="L223" i="14"/>
  <c r="K222" i="14"/>
  <c r="J222" i="14"/>
  <c r="I222" i="14"/>
  <c r="E222" i="14"/>
  <c r="L221" i="14"/>
  <c r="L220" i="14"/>
  <c r="L219" i="14"/>
  <c r="K218" i="14"/>
  <c r="J218" i="14"/>
  <c r="I218" i="14"/>
  <c r="H218" i="14"/>
  <c r="G218" i="14"/>
  <c r="F218" i="14"/>
  <c r="E218" i="14"/>
  <c r="L217" i="14"/>
  <c r="L216" i="14"/>
  <c r="L215" i="14"/>
  <c r="K214" i="14"/>
  <c r="J214" i="14"/>
  <c r="I214" i="14"/>
  <c r="H214" i="14"/>
  <c r="G214" i="14"/>
  <c r="F214" i="14"/>
  <c r="E214" i="14"/>
  <c r="L213" i="14"/>
  <c r="L212" i="14"/>
  <c r="L211" i="14"/>
  <c r="H18" i="5"/>
  <c r="G18" i="5"/>
  <c r="F18" i="5"/>
  <c r="E18" i="5"/>
  <c r="H9" i="5"/>
  <c r="G9" i="5"/>
  <c r="F9" i="5"/>
  <c r="E9" i="5"/>
  <c r="G10" i="12"/>
  <c r="F10" i="12"/>
  <c r="E10" i="12"/>
  <c r="D10" i="12"/>
  <c r="G56" i="17"/>
  <c r="F56" i="17"/>
  <c r="E56" i="17"/>
  <c r="G25" i="17"/>
  <c r="F25" i="17"/>
  <c r="E25" i="17"/>
  <c r="G15" i="18"/>
  <c r="F15" i="18"/>
  <c r="E15" i="18"/>
  <c r="D15" i="18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D25" i="17"/>
  <c r="H25" i="17"/>
  <c r="I25" i="17"/>
  <c r="J25" i="17"/>
  <c r="K169" i="16"/>
  <c r="J169" i="16"/>
  <c r="I169" i="16"/>
  <c r="H169" i="16"/>
  <c r="G169" i="16"/>
  <c r="F169" i="16"/>
  <c r="E169" i="16"/>
  <c r="L168" i="16"/>
  <c r="L167" i="16"/>
  <c r="K166" i="16"/>
  <c r="J166" i="16"/>
  <c r="I166" i="16"/>
  <c r="H166" i="16"/>
  <c r="G166" i="16"/>
  <c r="F166" i="16"/>
  <c r="E166" i="16"/>
  <c r="L165" i="16"/>
  <c r="L164" i="16"/>
  <c r="L163" i="16"/>
  <c r="L162" i="16"/>
  <c r="L161" i="16"/>
  <c r="L160" i="16"/>
  <c r="K159" i="16"/>
  <c r="J159" i="16"/>
  <c r="I159" i="16"/>
  <c r="H159" i="16"/>
  <c r="G159" i="16"/>
  <c r="F159" i="16"/>
  <c r="E159" i="16"/>
  <c r="L158" i="16"/>
  <c r="L157" i="16"/>
  <c r="G22" i="2"/>
  <c r="F22" i="2"/>
  <c r="E22" i="2"/>
  <c r="G19" i="2"/>
  <c r="F19" i="2"/>
  <c r="E19" i="2"/>
  <c r="G12" i="2"/>
  <c r="F12" i="2"/>
  <c r="E12" i="2"/>
  <c r="J54" i="15"/>
  <c r="I54" i="15"/>
  <c r="H54" i="15"/>
  <c r="G54" i="15"/>
  <c r="F54" i="15"/>
  <c r="E54" i="15"/>
  <c r="D54" i="15"/>
  <c r="K53" i="15"/>
  <c r="K52" i="15"/>
  <c r="K51" i="15"/>
  <c r="J50" i="15"/>
  <c r="I50" i="15"/>
  <c r="H50" i="15"/>
  <c r="G50" i="15"/>
  <c r="F50" i="15"/>
  <c r="E50" i="15"/>
  <c r="D50" i="15"/>
  <c r="K49" i="15"/>
  <c r="K48" i="15"/>
  <c r="K47" i="15"/>
  <c r="J46" i="15"/>
  <c r="I46" i="15"/>
  <c r="H46" i="15"/>
  <c r="G46" i="15"/>
  <c r="F46" i="15"/>
  <c r="E46" i="15"/>
  <c r="D46" i="15"/>
  <c r="K45" i="15"/>
  <c r="K44" i="15"/>
  <c r="K43" i="15"/>
  <c r="J42" i="15"/>
  <c r="I42" i="15"/>
  <c r="H42" i="15"/>
  <c r="G42" i="15"/>
  <c r="F42" i="15"/>
  <c r="E42" i="15"/>
  <c r="D42" i="15"/>
  <c r="K41" i="15"/>
  <c r="K40" i="15"/>
  <c r="K39" i="15"/>
  <c r="J38" i="15"/>
  <c r="I38" i="15"/>
  <c r="H38" i="15"/>
  <c r="G38" i="15"/>
  <c r="F38" i="15"/>
  <c r="E38" i="15"/>
  <c r="D38" i="15"/>
  <c r="K37" i="15"/>
  <c r="K36" i="15"/>
  <c r="K35" i="15"/>
  <c r="J34" i="15"/>
  <c r="I34" i="15"/>
  <c r="H34" i="15"/>
  <c r="G34" i="15"/>
  <c r="F34" i="15"/>
  <c r="E34" i="15"/>
  <c r="D34" i="15"/>
  <c r="K33" i="15"/>
  <c r="K32" i="15"/>
  <c r="K31" i="15"/>
  <c r="I30" i="15"/>
  <c r="H30" i="15"/>
  <c r="G30" i="15"/>
  <c r="E30" i="15"/>
  <c r="K29" i="15"/>
  <c r="J28" i="15"/>
  <c r="J30" i="15" s="1"/>
  <c r="F28" i="15"/>
  <c r="F30" i="15" s="1"/>
  <c r="D28" i="15"/>
  <c r="K27" i="15"/>
  <c r="I26" i="15"/>
  <c r="H26" i="15"/>
  <c r="G26" i="15"/>
  <c r="E26" i="15"/>
  <c r="K25" i="15"/>
  <c r="J24" i="15"/>
  <c r="J26" i="15" s="1"/>
  <c r="F24" i="15"/>
  <c r="F26" i="15" s="1"/>
  <c r="D24" i="15"/>
  <c r="D26" i="15" s="1"/>
  <c r="K23" i="15"/>
  <c r="J22" i="15"/>
  <c r="I22" i="15"/>
  <c r="H22" i="15"/>
  <c r="G22" i="15"/>
  <c r="F22" i="15"/>
  <c r="E22" i="15"/>
  <c r="D22" i="15"/>
  <c r="K21" i="15"/>
  <c r="K20" i="15"/>
  <c r="K19" i="15"/>
  <c r="J18" i="15"/>
  <c r="I18" i="15"/>
  <c r="H18" i="15"/>
  <c r="G18" i="15"/>
  <c r="F18" i="15"/>
  <c r="E18" i="15"/>
  <c r="D18" i="15"/>
  <c r="K17" i="15"/>
  <c r="K16" i="15"/>
  <c r="K15" i="15"/>
  <c r="J14" i="15"/>
  <c r="I14" i="15"/>
  <c r="H14" i="15"/>
  <c r="G14" i="15"/>
  <c r="F14" i="15"/>
  <c r="E14" i="15"/>
  <c r="D14" i="15"/>
  <c r="K13" i="15"/>
  <c r="K12" i="15"/>
  <c r="K11" i="15"/>
  <c r="J10" i="15"/>
  <c r="I10" i="15"/>
  <c r="H10" i="15"/>
  <c r="G10" i="15"/>
  <c r="F10" i="15"/>
  <c r="E10" i="15"/>
  <c r="D10" i="15"/>
  <c r="K9" i="15"/>
  <c r="K8" i="15"/>
  <c r="K7" i="15"/>
  <c r="K155" i="16"/>
  <c r="J155" i="16"/>
  <c r="I155" i="16"/>
  <c r="H155" i="16"/>
  <c r="G155" i="16"/>
  <c r="F155" i="16"/>
  <c r="E155" i="16"/>
  <c r="L154" i="16"/>
  <c r="L153" i="16"/>
  <c r="K152" i="16"/>
  <c r="J152" i="16"/>
  <c r="I152" i="16"/>
  <c r="H152" i="16"/>
  <c r="G152" i="16"/>
  <c r="F152" i="16"/>
  <c r="E152" i="16"/>
  <c r="L151" i="16"/>
  <c r="L150" i="16"/>
  <c r="L149" i="16"/>
  <c r="L148" i="16"/>
  <c r="L147" i="16"/>
  <c r="L146" i="16"/>
  <c r="K145" i="16"/>
  <c r="J145" i="16"/>
  <c r="I145" i="16"/>
  <c r="H145" i="16"/>
  <c r="G145" i="16"/>
  <c r="F145" i="16"/>
  <c r="E145" i="16"/>
  <c r="L144" i="16"/>
  <c r="L143" i="16"/>
  <c r="K141" i="16"/>
  <c r="J141" i="16"/>
  <c r="I141" i="16"/>
  <c r="H141" i="16"/>
  <c r="G141" i="16"/>
  <c r="F141" i="16"/>
  <c r="E141" i="16"/>
  <c r="L140" i="16"/>
  <c r="L139" i="16"/>
  <c r="K138" i="16"/>
  <c r="J138" i="16"/>
  <c r="I138" i="16"/>
  <c r="H138" i="16"/>
  <c r="G138" i="16"/>
  <c r="F138" i="16"/>
  <c r="E138" i="16"/>
  <c r="L137" i="16"/>
  <c r="L136" i="16"/>
  <c r="L135" i="16"/>
  <c r="L134" i="16"/>
  <c r="L133" i="16"/>
  <c r="L132" i="16"/>
  <c r="K131" i="16"/>
  <c r="J131" i="16"/>
  <c r="I131" i="16"/>
  <c r="H131" i="16"/>
  <c r="G131" i="16"/>
  <c r="F131" i="16"/>
  <c r="E131" i="16"/>
  <c r="L130" i="16"/>
  <c r="L129" i="16"/>
  <c r="K127" i="16"/>
  <c r="J127" i="16"/>
  <c r="I127" i="16"/>
  <c r="H127" i="16"/>
  <c r="G127" i="16"/>
  <c r="F127" i="16"/>
  <c r="E127" i="16"/>
  <c r="L126" i="16"/>
  <c r="L125" i="16"/>
  <c r="K124" i="16"/>
  <c r="J124" i="16"/>
  <c r="I124" i="16"/>
  <c r="H124" i="16"/>
  <c r="G124" i="16"/>
  <c r="F124" i="16"/>
  <c r="E124" i="16"/>
  <c r="L123" i="16"/>
  <c r="L122" i="16"/>
  <c r="L121" i="16"/>
  <c r="L120" i="16"/>
  <c r="L119" i="16"/>
  <c r="L118" i="16"/>
  <c r="K117" i="16"/>
  <c r="J117" i="16"/>
  <c r="I117" i="16"/>
  <c r="H117" i="16"/>
  <c r="G117" i="16"/>
  <c r="F117" i="16"/>
  <c r="E117" i="16"/>
  <c r="L116" i="16"/>
  <c r="L115" i="16"/>
  <c r="K113" i="16"/>
  <c r="J113" i="16"/>
  <c r="I113" i="16"/>
  <c r="H113" i="16"/>
  <c r="G113" i="16"/>
  <c r="F113" i="16"/>
  <c r="E113" i="16"/>
  <c r="L112" i="16"/>
  <c r="L111" i="16"/>
  <c r="K110" i="16"/>
  <c r="J110" i="16"/>
  <c r="I110" i="16"/>
  <c r="H110" i="16"/>
  <c r="G110" i="16"/>
  <c r="F110" i="16"/>
  <c r="E110" i="16"/>
  <c r="L109" i="16"/>
  <c r="L108" i="16"/>
  <c r="L107" i="16"/>
  <c r="L106" i="16"/>
  <c r="L105" i="16"/>
  <c r="L104" i="16"/>
  <c r="K103" i="16"/>
  <c r="J103" i="16"/>
  <c r="I103" i="16"/>
  <c r="H103" i="16"/>
  <c r="G103" i="16"/>
  <c r="F103" i="16"/>
  <c r="E103" i="16"/>
  <c r="L102" i="16"/>
  <c r="L101" i="16"/>
  <c r="K99" i="16"/>
  <c r="J99" i="16"/>
  <c r="I99" i="16"/>
  <c r="H99" i="16"/>
  <c r="G99" i="16"/>
  <c r="F99" i="16"/>
  <c r="E99" i="16"/>
  <c r="L98" i="16"/>
  <c r="L97" i="16"/>
  <c r="K96" i="16"/>
  <c r="J96" i="16"/>
  <c r="I96" i="16"/>
  <c r="H96" i="16"/>
  <c r="G96" i="16"/>
  <c r="F96" i="16"/>
  <c r="E96" i="16"/>
  <c r="L95" i="16"/>
  <c r="L94" i="16"/>
  <c r="L93" i="16"/>
  <c r="L92" i="16"/>
  <c r="L91" i="16"/>
  <c r="L90" i="16"/>
  <c r="K89" i="16"/>
  <c r="J89" i="16"/>
  <c r="I89" i="16"/>
  <c r="H89" i="16"/>
  <c r="G89" i="16"/>
  <c r="F89" i="16"/>
  <c r="E89" i="16"/>
  <c r="L88" i="16"/>
  <c r="L87" i="16"/>
  <c r="K85" i="16"/>
  <c r="J85" i="16"/>
  <c r="I85" i="16"/>
  <c r="H85" i="16"/>
  <c r="G85" i="16"/>
  <c r="F85" i="16"/>
  <c r="E85" i="16"/>
  <c r="L84" i="16"/>
  <c r="L83" i="16"/>
  <c r="K82" i="16"/>
  <c r="J82" i="16"/>
  <c r="I82" i="16"/>
  <c r="H82" i="16"/>
  <c r="G82" i="16"/>
  <c r="F82" i="16"/>
  <c r="E82" i="16"/>
  <c r="L81" i="16"/>
  <c r="L80" i="16"/>
  <c r="L79" i="16"/>
  <c r="L78" i="16"/>
  <c r="L77" i="16"/>
  <c r="L76" i="16"/>
  <c r="K75" i="16"/>
  <c r="J75" i="16"/>
  <c r="I75" i="16"/>
  <c r="H75" i="16"/>
  <c r="G75" i="16"/>
  <c r="F75" i="16"/>
  <c r="E75" i="16"/>
  <c r="L74" i="16"/>
  <c r="L73" i="16"/>
  <c r="K71" i="16"/>
  <c r="J71" i="16"/>
  <c r="I71" i="16"/>
  <c r="H71" i="16"/>
  <c r="G71" i="16"/>
  <c r="F71" i="16"/>
  <c r="E71" i="16"/>
  <c r="L70" i="16"/>
  <c r="L69" i="16"/>
  <c r="K68" i="16"/>
  <c r="J68" i="16"/>
  <c r="I68" i="16"/>
  <c r="H68" i="16"/>
  <c r="G68" i="16"/>
  <c r="F68" i="16"/>
  <c r="E68" i="16"/>
  <c r="L67" i="16"/>
  <c r="L66" i="16"/>
  <c r="L65" i="16"/>
  <c r="L64" i="16"/>
  <c r="L63" i="16"/>
  <c r="L62" i="16"/>
  <c r="K61" i="16"/>
  <c r="J61" i="16"/>
  <c r="I61" i="16"/>
  <c r="H61" i="16"/>
  <c r="G61" i="16"/>
  <c r="F61" i="16"/>
  <c r="E61" i="16"/>
  <c r="L60" i="16"/>
  <c r="L59" i="16"/>
  <c r="K57" i="16"/>
  <c r="J57" i="16"/>
  <c r="I57" i="16"/>
  <c r="H57" i="16"/>
  <c r="G57" i="16"/>
  <c r="F57" i="16"/>
  <c r="E57" i="16"/>
  <c r="L56" i="16"/>
  <c r="L55" i="16"/>
  <c r="K54" i="16"/>
  <c r="J54" i="16"/>
  <c r="I54" i="16"/>
  <c r="H54" i="16"/>
  <c r="G54" i="16"/>
  <c r="F54" i="16"/>
  <c r="E54" i="16"/>
  <c r="L53" i="16"/>
  <c r="L52" i="16"/>
  <c r="L51" i="16"/>
  <c r="L50" i="16"/>
  <c r="L49" i="16"/>
  <c r="L48" i="16"/>
  <c r="K47" i="16"/>
  <c r="J47" i="16"/>
  <c r="I47" i="16"/>
  <c r="H47" i="16"/>
  <c r="G47" i="16"/>
  <c r="F47" i="16"/>
  <c r="E47" i="16"/>
  <c r="L46" i="16"/>
  <c r="L45" i="16"/>
  <c r="K43" i="16"/>
  <c r="J43" i="16"/>
  <c r="I43" i="16"/>
  <c r="H43" i="16"/>
  <c r="G43" i="16"/>
  <c r="F43" i="16"/>
  <c r="E43" i="16"/>
  <c r="L42" i="16"/>
  <c r="L41" i="16"/>
  <c r="K40" i="16"/>
  <c r="J40" i="16"/>
  <c r="I40" i="16"/>
  <c r="H40" i="16"/>
  <c r="G40" i="16"/>
  <c r="F40" i="16"/>
  <c r="E40" i="16"/>
  <c r="L39" i="16"/>
  <c r="L38" i="16"/>
  <c r="L37" i="16"/>
  <c r="L36" i="16"/>
  <c r="L35" i="16"/>
  <c r="L34" i="16"/>
  <c r="K33" i="16"/>
  <c r="J33" i="16"/>
  <c r="I33" i="16"/>
  <c r="H33" i="16"/>
  <c r="G33" i="16"/>
  <c r="F33" i="16"/>
  <c r="E33" i="16"/>
  <c r="L32" i="16"/>
  <c r="L31" i="16"/>
  <c r="K29" i="16"/>
  <c r="J29" i="16"/>
  <c r="I29" i="16"/>
  <c r="H29" i="16"/>
  <c r="G29" i="16"/>
  <c r="F29" i="16"/>
  <c r="E29" i="16"/>
  <c r="L28" i="16"/>
  <c r="L29" i="16" s="1"/>
  <c r="K27" i="16"/>
  <c r="J27" i="16"/>
  <c r="I27" i="16"/>
  <c r="H27" i="16"/>
  <c r="G27" i="16"/>
  <c r="F27" i="16"/>
  <c r="E27" i="16"/>
  <c r="L26" i="16"/>
  <c r="L25" i="16"/>
  <c r="L24" i="16"/>
  <c r="L23" i="16"/>
  <c r="L22" i="16"/>
  <c r="K21" i="16"/>
  <c r="K30" i="16" s="1"/>
  <c r="J21" i="16"/>
  <c r="J30" i="16" s="1"/>
  <c r="I21" i="16"/>
  <c r="I30" i="16" s="1"/>
  <c r="H21" i="16"/>
  <c r="H30" i="16" s="1"/>
  <c r="G21" i="16"/>
  <c r="G30" i="16" s="1"/>
  <c r="F21" i="16"/>
  <c r="F30" i="16" s="1"/>
  <c r="E21" i="16"/>
  <c r="E30" i="16" s="1"/>
  <c r="L20" i="16"/>
  <c r="L19" i="16"/>
  <c r="K17" i="16"/>
  <c r="J17" i="16"/>
  <c r="I17" i="16"/>
  <c r="H17" i="16"/>
  <c r="G17" i="16"/>
  <c r="F17" i="16"/>
  <c r="E17" i="16"/>
  <c r="L16" i="16"/>
  <c r="L17" i="16" s="1"/>
  <c r="K15" i="16"/>
  <c r="J15" i="16"/>
  <c r="I15" i="16"/>
  <c r="H15" i="16"/>
  <c r="G15" i="16"/>
  <c r="F15" i="16"/>
  <c r="E15" i="16"/>
  <c r="L14" i="16"/>
  <c r="L13" i="16"/>
  <c r="L12" i="16"/>
  <c r="L11" i="16"/>
  <c r="L10" i="16"/>
  <c r="K9" i="16"/>
  <c r="K18" i="16" s="1"/>
  <c r="J9" i="16"/>
  <c r="J18" i="16" s="1"/>
  <c r="I9" i="16"/>
  <c r="I18" i="16" s="1"/>
  <c r="H9" i="16"/>
  <c r="H18" i="16" s="1"/>
  <c r="G9" i="16"/>
  <c r="G18" i="16" s="1"/>
  <c r="F9" i="16"/>
  <c r="F18" i="16" s="1"/>
  <c r="E9" i="16"/>
  <c r="E18" i="16" s="1"/>
  <c r="L8" i="16"/>
  <c r="L7" i="16"/>
  <c r="K209" i="14"/>
  <c r="J209" i="14"/>
  <c r="I209" i="14"/>
  <c r="H209" i="14"/>
  <c r="G209" i="14"/>
  <c r="F209" i="14"/>
  <c r="E209" i="14"/>
  <c r="L208" i="14"/>
  <c r="L207" i="14"/>
  <c r="L206" i="14"/>
  <c r="K205" i="14"/>
  <c r="J205" i="14"/>
  <c r="I205" i="14"/>
  <c r="H205" i="14"/>
  <c r="G205" i="14"/>
  <c r="F205" i="14"/>
  <c r="E205" i="14"/>
  <c r="L204" i="14"/>
  <c r="L203" i="14"/>
  <c r="L202" i="14"/>
  <c r="K201" i="14"/>
  <c r="J201" i="14"/>
  <c r="I201" i="14"/>
  <c r="H201" i="14"/>
  <c r="G201" i="14"/>
  <c r="F201" i="14"/>
  <c r="E201" i="14"/>
  <c r="L200" i="14"/>
  <c r="L199" i="14"/>
  <c r="L198" i="14"/>
  <c r="K197" i="14"/>
  <c r="J197" i="14"/>
  <c r="I197" i="14"/>
  <c r="H197" i="14"/>
  <c r="G197" i="14"/>
  <c r="F197" i="14"/>
  <c r="E197" i="14"/>
  <c r="L196" i="14"/>
  <c r="L195" i="14"/>
  <c r="L194" i="14"/>
  <c r="K192" i="14"/>
  <c r="J192" i="14"/>
  <c r="I192" i="14"/>
  <c r="H192" i="14"/>
  <c r="G192" i="14"/>
  <c r="F192" i="14"/>
  <c r="E192" i="14"/>
  <c r="L191" i="14"/>
  <c r="L190" i="14"/>
  <c r="L189" i="14"/>
  <c r="K188" i="14"/>
  <c r="J188" i="14"/>
  <c r="I188" i="14"/>
  <c r="H188" i="14"/>
  <c r="G188" i="14"/>
  <c r="F188" i="14"/>
  <c r="E188" i="14"/>
  <c r="L187" i="14"/>
  <c r="L186" i="14"/>
  <c r="L185" i="14"/>
  <c r="K184" i="14"/>
  <c r="J184" i="14"/>
  <c r="I184" i="14"/>
  <c r="H184" i="14"/>
  <c r="G184" i="14"/>
  <c r="F184" i="14"/>
  <c r="E184" i="14"/>
  <c r="L183" i="14"/>
  <c r="L182" i="14"/>
  <c r="L181" i="14"/>
  <c r="K180" i="14"/>
  <c r="J180" i="14"/>
  <c r="I180" i="14"/>
  <c r="H180" i="14"/>
  <c r="G180" i="14"/>
  <c r="F180" i="14"/>
  <c r="E180" i="14"/>
  <c r="L179" i="14"/>
  <c r="L178" i="14"/>
  <c r="L177" i="14"/>
  <c r="K175" i="14"/>
  <c r="J175" i="14"/>
  <c r="I175" i="14"/>
  <c r="H175" i="14"/>
  <c r="G175" i="14"/>
  <c r="F175" i="14"/>
  <c r="E175" i="14"/>
  <c r="L174" i="14"/>
  <c r="L173" i="14"/>
  <c r="L172" i="14"/>
  <c r="K171" i="14"/>
  <c r="J171" i="14"/>
  <c r="I171" i="14"/>
  <c r="H171" i="14"/>
  <c r="G171" i="14"/>
  <c r="F171" i="14"/>
  <c r="E171" i="14"/>
  <c r="L170" i="14"/>
  <c r="L169" i="14"/>
  <c r="L168" i="14"/>
  <c r="K167" i="14"/>
  <c r="J167" i="14"/>
  <c r="I167" i="14"/>
  <c r="H167" i="14"/>
  <c r="G167" i="14"/>
  <c r="F167" i="14"/>
  <c r="E167" i="14"/>
  <c r="L166" i="14"/>
  <c r="L165" i="14"/>
  <c r="L164" i="14"/>
  <c r="K163" i="14"/>
  <c r="J163" i="14"/>
  <c r="I163" i="14"/>
  <c r="H163" i="14"/>
  <c r="G163" i="14"/>
  <c r="F163" i="14"/>
  <c r="E163" i="14"/>
  <c r="L162" i="14"/>
  <c r="L161" i="14"/>
  <c r="L160" i="14"/>
  <c r="K158" i="14"/>
  <c r="J158" i="14"/>
  <c r="I158" i="14"/>
  <c r="H158" i="14"/>
  <c r="G158" i="14"/>
  <c r="F158" i="14"/>
  <c r="E158" i="14"/>
  <c r="L157" i="14"/>
  <c r="L156" i="14"/>
  <c r="L155" i="14"/>
  <c r="K154" i="14"/>
  <c r="J154" i="14"/>
  <c r="I154" i="14"/>
  <c r="H154" i="14"/>
  <c r="G154" i="14"/>
  <c r="F154" i="14"/>
  <c r="E154" i="14"/>
  <c r="L153" i="14"/>
  <c r="L152" i="14"/>
  <c r="L151" i="14"/>
  <c r="K150" i="14"/>
  <c r="J150" i="14"/>
  <c r="I150" i="14"/>
  <c r="H150" i="14"/>
  <c r="G150" i="14"/>
  <c r="F150" i="14"/>
  <c r="E150" i="14"/>
  <c r="L149" i="14"/>
  <c r="L148" i="14"/>
  <c r="L147" i="14"/>
  <c r="K146" i="14"/>
  <c r="J146" i="14"/>
  <c r="I146" i="14"/>
  <c r="H146" i="14"/>
  <c r="G146" i="14"/>
  <c r="F146" i="14"/>
  <c r="E146" i="14"/>
  <c r="L145" i="14"/>
  <c r="L144" i="14"/>
  <c r="L143" i="14"/>
  <c r="K141" i="14"/>
  <c r="J141" i="14"/>
  <c r="I141" i="14"/>
  <c r="H141" i="14"/>
  <c r="G141" i="14"/>
  <c r="F141" i="14"/>
  <c r="E141" i="14"/>
  <c r="L140" i="14"/>
  <c r="L139" i="14"/>
  <c r="L138" i="14"/>
  <c r="K137" i="14"/>
  <c r="J137" i="14"/>
  <c r="I137" i="14"/>
  <c r="H137" i="14"/>
  <c r="G137" i="14"/>
  <c r="F137" i="14"/>
  <c r="E137" i="14"/>
  <c r="L136" i="14"/>
  <c r="L135" i="14"/>
  <c r="L134" i="14"/>
  <c r="K133" i="14"/>
  <c r="J133" i="14"/>
  <c r="I133" i="14"/>
  <c r="H133" i="14"/>
  <c r="G133" i="14"/>
  <c r="F133" i="14"/>
  <c r="E133" i="14"/>
  <c r="L132" i="14"/>
  <c r="L131" i="14"/>
  <c r="L130" i="14"/>
  <c r="K129" i="14"/>
  <c r="J129" i="14"/>
  <c r="I129" i="14"/>
  <c r="H129" i="14"/>
  <c r="G129" i="14"/>
  <c r="F129" i="14"/>
  <c r="E129" i="14"/>
  <c r="L128" i="14"/>
  <c r="L127" i="14"/>
  <c r="L126" i="14"/>
  <c r="K124" i="14"/>
  <c r="J124" i="14"/>
  <c r="I124" i="14"/>
  <c r="H124" i="14"/>
  <c r="G124" i="14"/>
  <c r="F124" i="14"/>
  <c r="E124" i="14"/>
  <c r="L123" i="14"/>
  <c r="L122" i="14"/>
  <c r="L121" i="14"/>
  <c r="K120" i="14"/>
  <c r="J120" i="14"/>
  <c r="I120" i="14"/>
  <c r="H120" i="14"/>
  <c r="G120" i="14"/>
  <c r="F120" i="14"/>
  <c r="E120" i="14"/>
  <c r="L119" i="14"/>
  <c r="L118" i="14"/>
  <c r="L117" i="14"/>
  <c r="K116" i="14"/>
  <c r="J116" i="14"/>
  <c r="I116" i="14"/>
  <c r="H116" i="14"/>
  <c r="G116" i="14"/>
  <c r="F116" i="14"/>
  <c r="E116" i="14"/>
  <c r="L115" i="14"/>
  <c r="L114" i="14"/>
  <c r="L113" i="14"/>
  <c r="K112" i="14"/>
  <c r="J112" i="14"/>
  <c r="I112" i="14"/>
  <c r="H112" i="14"/>
  <c r="G112" i="14"/>
  <c r="F112" i="14"/>
  <c r="E112" i="14"/>
  <c r="L111" i="14"/>
  <c r="L110" i="14"/>
  <c r="L109" i="14"/>
  <c r="K107" i="14"/>
  <c r="J107" i="14"/>
  <c r="I107" i="14"/>
  <c r="H107" i="14"/>
  <c r="G107" i="14"/>
  <c r="F107" i="14"/>
  <c r="E107" i="14"/>
  <c r="L106" i="14"/>
  <c r="L105" i="14"/>
  <c r="L104" i="14"/>
  <c r="K103" i="14"/>
  <c r="J103" i="14"/>
  <c r="I103" i="14"/>
  <c r="H103" i="14"/>
  <c r="G103" i="14"/>
  <c r="F103" i="14"/>
  <c r="E103" i="14"/>
  <c r="L102" i="14"/>
  <c r="L101" i="14"/>
  <c r="L100" i="14"/>
  <c r="K99" i="14"/>
  <c r="J99" i="14"/>
  <c r="I99" i="14"/>
  <c r="H99" i="14"/>
  <c r="G99" i="14"/>
  <c r="F99" i="14"/>
  <c r="E99" i="14"/>
  <c r="L98" i="14"/>
  <c r="L97" i="14"/>
  <c r="L96" i="14"/>
  <c r="K95" i="14"/>
  <c r="J95" i="14"/>
  <c r="I95" i="14"/>
  <c r="H95" i="14"/>
  <c r="G95" i="14"/>
  <c r="F95" i="14"/>
  <c r="E95" i="14"/>
  <c r="L94" i="14"/>
  <c r="L93" i="14"/>
  <c r="L92" i="14"/>
  <c r="K90" i="14"/>
  <c r="J90" i="14"/>
  <c r="I90" i="14"/>
  <c r="H90" i="14"/>
  <c r="G90" i="14"/>
  <c r="F90" i="14"/>
  <c r="E90" i="14"/>
  <c r="L89" i="14"/>
  <c r="L88" i="14"/>
  <c r="L87" i="14"/>
  <c r="K86" i="14"/>
  <c r="J86" i="14"/>
  <c r="I86" i="14"/>
  <c r="H86" i="14"/>
  <c r="G86" i="14"/>
  <c r="F86" i="14"/>
  <c r="E86" i="14"/>
  <c r="L85" i="14"/>
  <c r="L84" i="14"/>
  <c r="L83" i="14"/>
  <c r="K82" i="14"/>
  <c r="J82" i="14"/>
  <c r="I82" i="14"/>
  <c r="H82" i="14"/>
  <c r="G82" i="14"/>
  <c r="F82" i="14"/>
  <c r="E82" i="14"/>
  <c r="L81" i="14"/>
  <c r="L80" i="14"/>
  <c r="L79" i="14"/>
  <c r="K78" i="14"/>
  <c r="J78" i="14"/>
  <c r="I78" i="14"/>
  <c r="H78" i="14"/>
  <c r="G78" i="14"/>
  <c r="F78" i="14"/>
  <c r="E78" i="14"/>
  <c r="L77" i="14"/>
  <c r="L76" i="14"/>
  <c r="L75" i="14"/>
  <c r="K73" i="14"/>
  <c r="J73" i="14"/>
  <c r="I73" i="14"/>
  <c r="H73" i="14"/>
  <c r="G73" i="14"/>
  <c r="F73" i="14"/>
  <c r="E73" i="14"/>
  <c r="L72" i="14"/>
  <c r="L71" i="14"/>
  <c r="L70" i="14"/>
  <c r="K69" i="14"/>
  <c r="J69" i="14"/>
  <c r="I69" i="14"/>
  <c r="H69" i="14"/>
  <c r="G69" i="14"/>
  <c r="F69" i="14"/>
  <c r="E69" i="14"/>
  <c r="L68" i="14"/>
  <c r="L67" i="14"/>
  <c r="L66" i="14"/>
  <c r="K65" i="14"/>
  <c r="J65" i="14"/>
  <c r="I65" i="14"/>
  <c r="H65" i="14"/>
  <c r="G65" i="14"/>
  <c r="F65" i="14"/>
  <c r="E65" i="14"/>
  <c r="L64" i="14"/>
  <c r="L63" i="14"/>
  <c r="L62" i="14"/>
  <c r="K61" i="14"/>
  <c r="J61" i="14"/>
  <c r="I61" i="14"/>
  <c r="H61" i="14"/>
  <c r="G61" i="14"/>
  <c r="F61" i="14"/>
  <c r="E61" i="14"/>
  <c r="L60" i="14"/>
  <c r="L59" i="14"/>
  <c r="L58" i="14"/>
  <c r="K56" i="14"/>
  <c r="J56" i="14"/>
  <c r="I56" i="14"/>
  <c r="H56" i="14"/>
  <c r="G56" i="14"/>
  <c r="F56" i="14"/>
  <c r="E56" i="14"/>
  <c r="L55" i="14"/>
  <c r="L54" i="14"/>
  <c r="L53" i="14"/>
  <c r="K52" i="14"/>
  <c r="J52" i="14"/>
  <c r="I52" i="14"/>
  <c r="H52" i="14"/>
  <c r="G52" i="14"/>
  <c r="F52" i="14"/>
  <c r="E52" i="14"/>
  <c r="L51" i="14"/>
  <c r="L50" i="14"/>
  <c r="L49" i="14"/>
  <c r="K48" i="14"/>
  <c r="J48" i="14"/>
  <c r="I48" i="14"/>
  <c r="H48" i="14"/>
  <c r="G48" i="14"/>
  <c r="F48" i="14"/>
  <c r="E48" i="14"/>
  <c r="L47" i="14"/>
  <c r="L46" i="14"/>
  <c r="L45" i="14"/>
  <c r="K44" i="14"/>
  <c r="J44" i="14"/>
  <c r="I44" i="14"/>
  <c r="H44" i="14"/>
  <c r="G44" i="14"/>
  <c r="F44" i="14"/>
  <c r="E44" i="14"/>
  <c r="L43" i="14"/>
  <c r="L42" i="14"/>
  <c r="L41" i="14"/>
  <c r="K39" i="14"/>
  <c r="J39" i="14"/>
  <c r="I39" i="14"/>
  <c r="H39" i="14"/>
  <c r="G39" i="14"/>
  <c r="F39" i="14"/>
  <c r="E39" i="14"/>
  <c r="L38" i="14"/>
  <c r="L37" i="14"/>
  <c r="L36" i="14"/>
  <c r="K35" i="14"/>
  <c r="J35" i="14"/>
  <c r="I35" i="14"/>
  <c r="H35" i="14"/>
  <c r="G35" i="14"/>
  <c r="F35" i="14"/>
  <c r="E35" i="14"/>
  <c r="L34" i="14"/>
  <c r="L33" i="14"/>
  <c r="L32" i="14"/>
  <c r="K31" i="14"/>
  <c r="J31" i="14"/>
  <c r="I31" i="14"/>
  <c r="H31" i="14"/>
  <c r="G31" i="14"/>
  <c r="F31" i="14"/>
  <c r="E31" i="14"/>
  <c r="L30" i="14"/>
  <c r="L29" i="14"/>
  <c r="L28" i="14"/>
  <c r="K27" i="14"/>
  <c r="J27" i="14"/>
  <c r="I27" i="14"/>
  <c r="H27" i="14"/>
  <c r="G27" i="14"/>
  <c r="F27" i="14"/>
  <c r="E27" i="14"/>
  <c r="L26" i="14"/>
  <c r="L25" i="14"/>
  <c r="L24" i="14"/>
  <c r="K22" i="14"/>
  <c r="J22" i="14"/>
  <c r="I22" i="14"/>
  <c r="H22" i="14"/>
  <c r="G22" i="14"/>
  <c r="F22" i="14"/>
  <c r="E22" i="14"/>
  <c r="L21" i="14"/>
  <c r="L20" i="14"/>
  <c r="L19" i="14"/>
  <c r="K18" i="14"/>
  <c r="J18" i="14"/>
  <c r="I18" i="14"/>
  <c r="H18" i="14"/>
  <c r="G18" i="14"/>
  <c r="F18" i="14"/>
  <c r="E18" i="14"/>
  <c r="L17" i="14"/>
  <c r="L16" i="14"/>
  <c r="L15" i="14"/>
  <c r="K14" i="14"/>
  <c r="J14" i="14"/>
  <c r="I14" i="14"/>
  <c r="H14" i="14"/>
  <c r="G14" i="14"/>
  <c r="F14" i="14"/>
  <c r="E14" i="14"/>
  <c r="L13" i="14"/>
  <c r="L12" i="14"/>
  <c r="L11" i="14"/>
  <c r="K10" i="14"/>
  <c r="J10" i="14"/>
  <c r="I10" i="14"/>
  <c r="H10" i="14"/>
  <c r="G10" i="14"/>
  <c r="F10" i="14"/>
  <c r="E10" i="14"/>
  <c r="L9" i="14"/>
  <c r="L8" i="14"/>
  <c r="L7" i="14"/>
  <c r="F34" i="11"/>
  <c r="E34" i="11"/>
  <c r="D34" i="11"/>
  <c r="G15" i="11"/>
  <c r="F15" i="11"/>
  <c r="E15" i="11"/>
  <c r="D15" i="11"/>
  <c r="C13" i="4"/>
  <c r="G13" i="4"/>
  <c r="F13" i="4"/>
  <c r="E13" i="4"/>
  <c r="D13" i="4"/>
  <c r="G23" i="14" l="1"/>
  <c r="K23" i="14"/>
  <c r="G40" i="14"/>
  <c r="K40" i="14"/>
  <c r="G57" i="14"/>
  <c r="K57" i="14"/>
  <c r="G74" i="14"/>
  <c r="K74" i="14"/>
  <c r="G91" i="14"/>
  <c r="K91" i="14"/>
  <c r="G210" i="14"/>
  <c r="K210" i="14"/>
  <c r="L159" i="16"/>
  <c r="L244" i="14"/>
  <c r="L48" i="14"/>
  <c r="L65" i="14"/>
  <c r="L82" i="14"/>
  <c r="L99" i="14"/>
  <c r="L116" i="14"/>
  <c r="L133" i="14"/>
  <c r="L150" i="14"/>
  <c r="L167" i="14"/>
  <c r="L184" i="14"/>
  <c r="I210" i="14"/>
  <c r="F23" i="14"/>
  <c r="J23" i="14"/>
  <c r="L18" i="14"/>
  <c r="L27" i="14"/>
  <c r="F40" i="14"/>
  <c r="J40" i="14"/>
  <c r="L35" i="14"/>
  <c r="L44" i="14"/>
  <c r="L57" i="14" s="1"/>
  <c r="F57" i="14"/>
  <c r="J57" i="14"/>
  <c r="L52" i="14"/>
  <c r="L61" i="14"/>
  <c r="L74" i="14" s="1"/>
  <c r="F74" i="14"/>
  <c r="J74" i="14"/>
  <c r="L69" i="14"/>
  <c r="L78" i="14"/>
  <c r="F91" i="14"/>
  <c r="J91" i="14"/>
  <c r="L86" i="14"/>
  <c r="L103" i="14"/>
  <c r="L120" i="14"/>
  <c r="L137" i="14"/>
  <c r="L154" i="14"/>
  <c r="L171" i="14"/>
  <c r="L188" i="14"/>
  <c r="H210" i="14"/>
  <c r="L205" i="14"/>
  <c r="L57" i="16"/>
  <c r="L75" i="16"/>
  <c r="L113" i="16"/>
  <c r="L131" i="16"/>
  <c r="L226" i="14"/>
  <c r="G86" i="16"/>
  <c r="K86" i="16"/>
  <c r="H100" i="16"/>
  <c r="E114" i="16"/>
  <c r="I114" i="16"/>
  <c r="F128" i="16"/>
  <c r="J128" i="16"/>
  <c r="G142" i="16"/>
  <c r="K142" i="16"/>
  <c r="H156" i="16"/>
  <c r="G44" i="16"/>
  <c r="K44" i="16"/>
  <c r="H58" i="16"/>
  <c r="E72" i="16"/>
  <c r="I72" i="16"/>
  <c r="J170" i="16"/>
  <c r="L183" i="16"/>
  <c r="K184" i="16"/>
  <c r="L180" i="16"/>
  <c r="F184" i="16"/>
  <c r="J184" i="16"/>
  <c r="J44" i="16"/>
  <c r="K58" i="16"/>
  <c r="L21" i="16"/>
  <c r="H184" i="16"/>
  <c r="F44" i="16"/>
  <c r="G58" i="16"/>
  <c r="H72" i="16"/>
  <c r="F156" i="16"/>
  <c r="L9" i="16"/>
  <c r="F86" i="16"/>
  <c r="J86" i="16"/>
  <c r="G100" i="16"/>
  <c r="K100" i="16"/>
  <c r="H114" i="16"/>
  <c r="E128" i="16"/>
  <c r="I128" i="16"/>
  <c r="F142" i="16"/>
  <c r="J142" i="16"/>
  <c r="G156" i="16"/>
  <c r="K156" i="16"/>
  <c r="L173" i="16"/>
  <c r="G184" i="16"/>
  <c r="E184" i="16"/>
  <c r="I184" i="16"/>
  <c r="K58" i="15"/>
  <c r="K22" i="15"/>
  <c r="K42" i="15"/>
  <c r="K46" i="15"/>
  <c r="K50" i="15"/>
  <c r="L14" i="14"/>
  <c r="L31" i="14"/>
  <c r="L40" i="14" s="1"/>
  <c r="G108" i="14"/>
  <c r="K108" i="14"/>
  <c r="G125" i="14"/>
  <c r="K125" i="14"/>
  <c r="G142" i="14"/>
  <c r="K142" i="14"/>
  <c r="G159" i="14"/>
  <c r="K159" i="14"/>
  <c r="G176" i="14"/>
  <c r="K176" i="14"/>
  <c r="G193" i="14"/>
  <c r="K193" i="14"/>
  <c r="E227" i="14"/>
  <c r="L10" i="14"/>
  <c r="L23" i="14" s="1"/>
  <c r="H23" i="14"/>
  <c r="L22" i="14"/>
  <c r="H40" i="14"/>
  <c r="L39" i="14"/>
  <c r="H57" i="14"/>
  <c r="L56" i="14"/>
  <c r="H74" i="14"/>
  <c r="L73" i="14"/>
  <c r="H91" i="14"/>
  <c r="L90" i="14"/>
  <c r="L95" i="14"/>
  <c r="L107" i="14"/>
  <c r="F108" i="14"/>
  <c r="J108" i="14"/>
  <c r="L112" i="14"/>
  <c r="L124" i="14"/>
  <c r="L125" i="14" s="1"/>
  <c r="F125" i="14"/>
  <c r="J125" i="14"/>
  <c r="L129" i="14"/>
  <c r="L141" i="14"/>
  <c r="F142" i="14"/>
  <c r="J142" i="14"/>
  <c r="L146" i="14"/>
  <c r="L158" i="14"/>
  <c r="L159" i="14" s="1"/>
  <c r="F159" i="14"/>
  <c r="J159" i="14"/>
  <c r="L163" i="14"/>
  <c r="L175" i="14"/>
  <c r="F176" i="14"/>
  <c r="J176" i="14"/>
  <c r="L180" i="14"/>
  <c r="L192" i="14"/>
  <c r="L193" i="14" s="1"/>
  <c r="F193" i="14"/>
  <c r="J193" i="14"/>
  <c r="L209" i="14"/>
  <c r="E23" i="14"/>
  <c r="I23" i="14"/>
  <c r="E40" i="14"/>
  <c r="I40" i="14"/>
  <c r="E57" i="14"/>
  <c r="I57" i="14"/>
  <c r="E74" i="14"/>
  <c r="I74" i="14"/>
  <c r="E91" i="14"/>
  <c r="I91" i="14"/>
  <c r="E108" i="14"/>
  <c r="I108" i="14"/>
  <c r="E125" i="14"/>
  <c r="I125" i="14"/>
  <c r="E142" i="14"/>
  <c r="I142" i="14"/>
  <c r="E159" i="14"/>
  <c r="I159" i="14"/>
  <c r="E176" i="14"/>
  <c r="I176" i="14"/>
  <c r="E193" i="14"/>
  <c r="I193" i="14"/>
  <c r="H108" i="14"/>
  <c r="H125" i="14"/>
  <c r="H142" i="14"/>
  <c r="H159" i="14"/>
  <c r="H176" i="14"/>
  <c r="H193" i="14"/>
  <c r="J210" i="14"/>
  <c r="L222" i="14"/>
  <c r="J227" i="14"/>
  <c r="G227" i="14"/>
  <c r="F227" i="14"/>
  <c r="L218" i="14"/>
  <c r="H227" i="14"/>
  <c r="K227" i="14"/>
  <c r="I227" i="14"/>
  <c r="L214" i="14"/>
  <c r="K25" i="17"/>
  <c r="L169" i="16"/>
  <c r="F170" i="16"/>
  <c r="E170" i="16"/>
  <c r="I170" i="16"/>
  <c r="E44" i="16"/>
  <c r="L40" i="16"/>
  <c r="L43" i="16"/>
  <c r="J58" i="16"/>
  <c r="G72" i="16"/>
  <c r="L96" i="16"/>
  <c r="L99" i="16"/>
  <c r="L152" i="16"/>
  <c r="L54" i="16"/>
  <c r="L68" i="16"/>
  <c r="L71" i="16"/>
  <c r="L85" i="16"/>
  <c r="H86" i="16"/>
  <c r="L89" i="16"/>
  <c r="E100" i="16"/>
  <c r="I100" i="16"/>
  <c r="L103" i="16"/>
  <c r="L110" i="16"/>
  <c r="F114" i="16"/>
  <c r="J114" i="16"/>
  <c r="L124" i="16"/>
  <c r="L127" i="16"/>
  <c r="G128" i="16"/>
  <c r="K128" i="16"/>
  <c r="L141" i="16"/>
  <c r="H142" i="16"/>
  <c r="L145" i="16"/>
  <c r="E156" i="16"/>
  <c r="I156" i="16"/>
  <c r="L166" i="16"/>
  <c r="G170" i="16"/>
  <c r="K170" i="16"/>
  <c r="I44" i="16"/>
  <c r="F58" i="16"/>
  <c r="K72" i="16"/>
  <c r="L82" i="16"/>
  <c r="L117" i="16"/>
  <c r="L138" i="16"/>
  <c r="L155" i="16"/>
  <c r="L15" i="16"/>
  <c r="L27" i="16"/>
  <c r="H44" i="16"/>
  <c r="E58" i="16"/>
  <c r="I58" i="16"/>
  <c r="F72" i="16"/>
  <c r="J72" i="16"/>
  <c r="E86" i="16"/>
  <c r="I86" i="16"/>
  <c r="F100" i="16"/>
  <c r="J100" i="16"/>
  <c r="G114" i="16"/>
  <c r="K114" i="16"/>
  <c r="H128" i="16"/>
  <c r="E142" i="16"/>
  <c r="I142" i="16"/>
  <c r="J156" i="16"/>
  <c r="H170" i="16"/>
  <c r="K54" i="15"/>
  <c r="K24" i="15"/>
  <c r="K26" i="15" s="1"/>
  <c r="K10" i="15"/>
  <c r="K34" i="15"/>
  <c r="K14" i="15"/>
  <c r="K18" i="15"/>
  <c r="K28" i="15"/>
  <c r="K30" i="15" s="1"/>
  <c r="D30" i="15"/>
  <c r="K38" i="15"/>
  <c r="L47" i="16"/>
  <c r="L33" i="16"/>
  <c r="L61" i="16"/>
  <c r="E210" i="14"/>
  <c r="F210" i="14"/>
  <c r="L201" i="14"/>
  <c r="L197" i="14"/>
  <c r="L142" i="14"/>
  <c r="G13" i="10"/>
  <c r="F13" i="10"/>
  <c r="E13" i="10"/>
  <c r="L91" i="14" l="1"/>
  <c r="L30" i="16"/>
  <c r="L227" i="14"/>
  <c r="L176" i="14"/>
  <c r="L156" i="16"/>
  <c r="L72" i="16"/>
  <c r="L142" i="16"/>
  <c r="L170" i="16"/>
  <c r="L108" i="14"/>
  <c r="L128" i="16"/>
  <c r="L100" i="16"/>
  <c r="L18" i="16"/>
  <c r="L184" i="16"/>
  <c r="L114" i="16"/>
  <c r="L58" i="16"/>
  <c r="L44" i="16"/>
  <c r="L86" i="16"/>
  <c r="L210" i="14"/>
  <c r="H10" i="12"/>
  <c r="H34" i="11"/>
  <c r="H15" i="11"/>
  <c r="H22" i="2"/>
  <c r="H19" i="2"/>
  <c r="H12" i="2"/>
  <c r="I13" i="10"/>
  <c r="J12" i="10"/>
  <c r="J11" i="10"/>
  <c r="J10" i="10"/>
  <c r="J9" i="10"/>
  <c r="J8" i="10"/>
  <c r="J7" i="10"/>
  <c r="Q63" i="19"/>
  <c r="Q36" i="19"/>
  <c r="K83" i="19"/>
  <c r="K82" i="19"/>
  <c r="K81" i="19"/>
  <c r="K80" i="19"/>
  <c r="K79" i="19"/>
  <c r="K78" i="19"/>
  <c r="K77" i="19"/>
  <c r="K76" i="19"/>
  <c r="K74" i="19"/>
  <c r="K73" i="19"/>
  <c r="K72" i="19"/>
  <c r="K71" i="19"/>
  <c r="K70" i="19"/>
  <c r="K69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I15" i="18"/>
  <c r="H15" i="18"/>
  <c r="C15" i="18"/>
  <c r="J14" i="18"/>
  <c r="J13" i="18"/>
  <c r="J12" i="18"/>
  <c r="J11" i="18"/>
  <c r="J10" i="18"/>
  <c r="J9" i="18"/>
  <c r="J8" i="18"/>
  <c r="J7" i="18"/>
  <c r="J6" i="18"/>
  <c r="J5" i="18"/>
  <c r="J56" i="17"/>
  <c r="I56" i="17"/>
  <c r="H56" i="17"/>
  <c r="D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J9" i="12"/>
  <c r="I10" i="12"/>
  <c r="C10" i="12"/>
  <c r="J8" i="5"/>
  <c r="I9" i="5"/>
  <c r="D9" i="5"/>
  <c r="C9" i="5"/>
  <c r="J7" i="5"/>
  <c r="J8" i="12"/>
  <c r="J7" i="12"/>
  <c r="J7" i="11"/>
  <c r="J8" i="11"/>
  <c r="J9" i="11"/>
  <c r="J10" i="11"/>
  <c r="J11" i="11"/>
  <c r="J12" i="11"/>
  <c r="J13" i="11"/>
  <c r="J14" i="11"/>
  <c r="C15" i="11"/>
  <c r="I15" i="11"/>
  <c r="J26" i="11"/>
  <c r="J27" i="11"/>
  <c r="J28" i="11"/>
  <c r="J29" i="11"/>
  <c r="J30" i="11"/>
  <c r="J31" i="11"/>
  <c r="J32" i="11"/>
  <c r="J33" i="11"/>
  <c r="C34" i="11"/>
  <c r="G34" i="11"/>
  <c r="I34" i="11"/>
  <c r="J17" i="5"/>
  <c r="J18" i="5" s="1"/>
  <c r="I18" i="5"/>
  <c r="D18" i="5"/>
  <c r="C18" i="5"/>
  <c r="J13" i="2"/>
  <c r="J14" i="2"/>
  <c r="J15" i="2"/>
  <c r="J16" i="2"/>
  <c r="J17" i="2"/>
  <c r="J18" i="2"/>
  <c r="I19" i="2"/>
  <c r="D19" i="2"/>
  <c r="C19" i="2"/>
  <c r="J7" i="2"/>
  <c r="J8" i="2"/>
  <c r="J9" i="2"/>
  <c r="J10" i="2"/>
  <c r="J11" i="2"/>
  <c r="I12" i="2"/>
  <c r="D12" i="2"/>
  <c r="C12" i="2"/>
  <c r="C13" i="10"/>
  <c r="D13" i="10"/>
  <c r="H13" i="10"/>
  <c r="H13" i="4"/>
  <c r="J7" i="4"/>
  <c r="J8" i="4"/>
  <c r="J9" i="4"/>
  <c r="J10" i="4"/>
  <c r="J11" i="4"/>
  <c r="J12" i="4"/>
  <c r="J21" i="2"/>
  <c r="J20" i="2"/>
  <c r="I13" i="4"/>
  <c r="D22" i="2"/>
  <c r="I22" i="2"/>
  <c r="C22" i="2"/>
  <c r="J9" i="5" l="1"/>
  <c r="J22" i="2"/>
  <c r="J12" i="2"/>
  <c r="J19" i="2"/>
  <c r="J15" i="18"/>
  <c r="K56" i="17"/>
  <c r="J13" i="4"/>
  <c r="J13" i="10"/>
  <c r="J10" i="12"/>
  <c r="J34" i="11"/>
  <c r="J15" i="11"/>
</calcChain>
</file>

<file path=xl/sharedStrings.xml><?xml version="1.0" encoding="utf-8"?>
<sst xmlns="http://schemas.openxmlformats.org/spreadsheetml/2006/main" count="1329" uniqueCount="261">
  <si>
    <t>Material recovery</t>
  </si>
  <si>
    <t>Physical</t>
  </si>
  <si>
    <t>Physico-chemical</t>
  </si>
  <si>
    <t>Chemical</t>
  </si>
  <si>
    <t>Composting</t>
  </si>
  <si>
    <t>Biological</t>
  </si>
  <si>
    <t>Treatment Total</t>
  </si>
  <si>
    <t>HlC</t>
  </si>
  <si>
    <t>Clinical</t>
  </si>
  <si>
    <t>Non-biodegradable</t>
  </si>
  <si>
    <t>Civic amenity site</t>
  </si>
  <si>
    <t>Transfer Total</t>
  </si>
  <si>
    <t>Site Type</t>
  </si>
  <si>
    <t>Sub-Region</t>
  </si>
  <si>
    <t>Inert</t>
  </si>
  <si>
    <t>Borehole</t>
  </si>
  <si>
    <t>Lagoon</t>
  </si>
  <si>
    <t>All figures are provided in 000s tonnes</t>
  </si>
  <si>
    <t>Vehicle dismantler</t>
  </si>
  <si>
    <t>Incineration Type</t>
  </si>
  <si>
    <t>Sewage Sludge</t>
  </si>
  <si>
    <t xml:space="preserve">Hazardous </t>
  </si>
  <si>
    <t xml:space="preserve">Clinical </t>
  </si>
  <si>
    <t>Landfill Type</t>
  </si>
  <si>
    <t>All figures provided in 000s tonnes</t>
  </si>
  <si>
    <t>Hazardous Merchant</t>
  </si>
  <si>
    <t>Hazardous Restricted</t>
  </si>
  <si>
    <t>Non Hazardous with SNRHW cell</t>
  </si>
  <si>
    <t>Non Hazardous</t>
  </si>
  <si>
    <t>Non Hazardous Restricted</t>
  </si>
  <si>
    <t>From 16 July 2004, hazardous landfills have only been able to accept wastes classified as hazardous under the Hazardous Waste Directive.</t>
  </si>
  <si>
    <t>All figures are provided in 000s cubic metres</t>
  </si>
  <si>
    <t>Table Notes:</t>
  </si>
  <si>
    <t>Hazardous waste</t>
  </si>
  <si>
    <t>Total</t>
  </si>
  <si>
    <t>Metal recycling site</t>
  </si>
  <si>
    <t>Co-Incineration of Hazardous Waste</t>
  </si>
  <si>
    <t>Co-Incineration of Non Hazardous Waste</t>
  </si>
  <si>
    <t>Non Hazardous with SNRHW cell*</t>
  </si>
  <si>
    <t>Data since 2005 has been reclassified into categories used under the PPC permitting of landfills and because of the ban on the co-disposal of waste in landfills in July 2004.</t>
  </si>
  <si>
    <t>Some non-hazardous sites can accept some Stable Non Reactive Hazardous Wastes (SNRHW) into a dedicated cell, but this is usually a small part of the overall capacity of the site.</t>
  </si>
  <si>
    <t>ReportRowTitle</t>
  </si>
  <si>
    <t>SortAll</t>
  </si>
  <si>
    <t>LA</t>
  </si>
  <si>
    <t>201</t>
  </si>
  <si>
    <t>202</t>
  </si>
  <si>
    <t>203</t>
  </si>
  <si>
    <t>204</t>
  </si>
  <si>
    <t>205</t>
  </si>
  <si>
    <t>301</t>
  </si>
  <si>
    <t>302</t>
  </si>
  <si>
    <t>303</t>
  </si>
  <si>
    <t>304</t>
  </si>
  <si>
    <t>306</t>
  </si>
  <si>
    <t>401</t>
  </si>
  <si>
    <t>402</t>
  </si>
  <si>
    <t>403</t>
  </si>
  <si>
    <t>Derbyshire</t>
  </si>
  <si>
    <t>Leicestershire</t>
  </si>
  <si>
    <t>Lincolnshire</t>
  </si>
  <si>
    <t>Northamptonshire</t>
  </si>
  <si>
    <t>Nottinghamshire</t>
  </si>
  <si>
    <t>101</t>
  </si>
  <si>
    <t>102</t>
  </si>
  <si>
    <t>103</t>
  </si>
  <si>
    <t>104</t>
  </si>
  <si>
    <t>105</t>
  </si>
  <si>
    <t>106</t>
  </si>
  <si>
    <t>501</t>
  </si>
  <si>
    <t>502</t>
  </si>
  <si>
    <t>*Some non-hazardous sites can accept some Stable Non Reactive Hazardous Wastes (SNRHW) into a dedicated cell, but this is usually a small part of the overall capacity of the site.</t>
  </si>
  <si>
    <t>Animal By-Product</t>
  </si>
  <si>
    <t>Animal Carcasses</t>
  </si>
  <si>
    <t>Non Biodegradable</t>
  </si>
  <si>
    <t>Deposit in landfill for recovery</t>
  </si>
  <si>
    <t xml:space="preserve">Note: This activity is the deposit of waste in land for benefit and recovery purposes.  Landfilling is the deposit in land for the purposes of final disposal.  </t>
  </si>
  <si>
    <t>Both activities require an environmental permit under the Environmental Permitting Regulations.</t>
  </si>
  <si>
    <t>This datatable is for operational incineration facilities that accepted waste from off-site sources.  It does not include facilities that burned waste from their own in-house processes or were non or pre-operational.</t>
  </si>
  <si>
    <t>Municipal and/or Industrial &amp; Commercial</t>
  </si>
  <si>
    <t>Vehicle depollution</t>
  </si>
  <si>
    <t>Metal Recycling Sector Total</t>
  </si>
  <si>
    <t xml:space="preserve"> </t>
  </si>
  <si>
    <t>Use of waste in construction</t>
  </si>
  <si>
    <t>Use of waste in reclamation</t>
  </si>
  <si>
    <t>Note: These activities are for use of waste permitted under Standard Rules Permits for waste operations.</t>
  </si>
  <si>
    <t>Sub Region</t>
  </si>
  <si>
    <t xml:space="preserve">Landfill </t>
  </si>
  <si>
    <t>Category</t>
  </si>
  <si>
    <t>Incineration</t>
  </si>
  <si>
    <t>Land disposal</t>
  </si>
  <si>
    <t>Use of waste</t>
  </si>
  <si>
    <t>Use of waste for timber manufacturing</t>
  </si>
  <si>
    <t>EWC Chapter</t>
  </si>
  <si>
    <t>EWC Chapter Description</t>
  </si>
  <si>
    <t>01</t>
  </si>
  <si>
    <t>Mining and Minerals</t>
  </si>
  <si>
    <t>02</t>
  </si>
  <si>
    <t>Agricultural and Food Production</t>
  </si>
  <si>
    <t>03</t>
  </si>
  <si>
    <t>Wood and Paper Production</t>
  </si>
  <si>
    <t>04</t>
  </si>
  <si>
    <t>Leather and Textile Production</t>
  </si>
  <si>
    <t>05</t>
  </si>
  <si>
    <t>Petrol, Gas and Coal Refining/Treatment</t>
  </si>
  <si>
    <t>06</t>
  </si>
  <si>
    <t>Inorganic Chemical Processes</t>
  </si>
  <si>
    <t>07</t>
  </si>
  <si>
    <t>Organic Chemical Processes</t>
  </si>
  <si>
    <t>08</t>
  </si>
  <si>
    <t>MFSU Paints, Varnish, Adhesive and Inks</t>
  </si>
  <si>
    <t>09</t>
  </si>
  <si>
    <t>Photographic Industry</t>
  </si>
  <si>
    <t>10</t>
  </si>
  <si>
    <t>Thermal Process Waste (inorganic)</t>
  </si>
  <si>
    <t>11</t>
  </si>
  <si>
    <t>Metal Treatment and Coating Processes</t>
  </si>
  <si>
    <t>12</t>
  </si>
  <si>
    <t>Shaping/Treatment of Metals and Plastics</t>
  </si>
  <si>
    <t>13</t>
  </si>
  <si>
    <t>Oil and Oil/Water Mixtures</t>
  </si>
  <si>
    <t>14</t>
  </si>
  <si>
    <t>Solvents</t>
  </si>
  <si>
    <t>15</t>
  </si>
  <si>
    <t>Packaging, Cloths, Filter Materials</t>
  </si>
  <si>
    <t>16</t>
  </si>
  <si>
    <t>Not Otherwise Specified*</t>
  </si>
  <si>
    <t>17</t>
  </si>
  <si>
    <t>C&amp;D Waste and Asbestos</t>
  </si>
  <si>
    <t>18</t>
  </si>
  <si>
    <t>Healthcare</t>
  </si>
  <si>
    <t>19</t>
  </si>
  <si>
    <t>Waste Treatment /Water Treatment and Water Industry</t>
  </si>
  <si>
    <t>20</t>
  </si>
  <si>
    <t>Municipal and Similar Commercial Wastes</t>
  </si>
  <si>
    <t xml:space="preserve">Total </t>
  </si>
  <si>
    <t>Notes:</t>
  </si>
  <si>
    <t xml:space="preserve">The Environment Agency is required to monitor registered hazardous waste movements.  The data published here is a summary of these movements.  The same waste may be moved between multiple facilities and each separate movement is recorded.  </t>
  </si>
  <si>
    <t>This double counting should be taken into account when using this data.</t>
  </si>
  <si>
    <t>EWC Chapter 16 contains a mix of coded wastes including wastes from end-of-life vehicles, waste electrical and electronic equipment, batteries, spent catalysts and aqueous solutions</t>
  </si>
  <si>
    <t>Waste Fate</t>
  </si>
  <si>
    <t>Incineration with energy recovery</t>
  </si>
  <si>
    <t>Incineration without energy recovery</t>
  </si>
  <si>
    <t>Landfill</t>
  </si>
  <si>
    <t>Long term storage</t>
  </si>
  <si>
    <t>Other Fate</t>
  </si>
  <si>
    <t>Recovery</t>
  </si>
  <si>
    <t>Rejected</t>
  </si>
  <si>
    <t>Transfer (D)</t>
  </si>
  <si>
    <t>Transfer (R)</t>
  </si>
  <si>
    <t>Treatment</t>
  </si>
  <si>
    <t xml:space="preserve">The Environment Agency is required to monitor registered hazardous waste movements.  The data published here is a summary of these movements.  The same waste may be moved between </t>
  </si>
  <si>
    <t>multiple facilities and each separate movement is recorded.  This double counting should be taken into account when using this data.</t>
  </si>
  <si>
    <t>Transfer (D) means transfer before disposal, Transfer (R) means transfer before recovery.</t>
  </si>
  <si>
    <t>In previous years Recovery was called Recycling/reuse.</t>
  </si>
  <si>
    <t>In previous years the Landfill category included deep injection, land treatment and surface impoundment.  These are now included in Other Fate.</t>
  </si>
  <si>
    <t>EWC chapter</t>
  </si>
  <si>
    <t>1998/9</t>
  </si>
  <si>
    <t>Waste/Water Treatment and Water Industry</t>
  </si>
  <si>
    <t>99</t>
  </si>
  <si>
    <t>Unclassified</t>
  </si>
  <si>
    <t xml:space="preserve">2005 data is unreliable and has not been included in the above tables; a new hazardous waste management system and database was introduced in mid-2005 to coincide with the introduction of the new Hazardous Waste Regulations, </t>
  </si>
  <si>
    <t xml:space="preserve">classification and data collection changes introduced some inconsistency and some data was lost as new systems took a little time to become fully operational. </t>
  </si>
  <si>
    <t>Year</t>
  </si>
  <si>
    <t>Transfer (Short term)</t>
  </si>
  <si>
    <t>Other</t>
  </si>
  <si>
    <t>Former South West Planning Region</t>
  </si>
  <si>
    <t>Cornwall</t>
  </si>
  <si>
    <t>Devon</t>
  </si>
  <si>
    <t>Dorset</t>
  </si>
  <si>
    <t>Gloucestershire</t>
  </si>
  <si>
    <t>Somerset</t>
  </si>
  <si>
    <t>Wiltshire</t>
  </si>
  <si>
    <t>West of England Unitaries</t>
  </si>
  <si>
    <t>SOUTH WEST</t>
  </si>
  <si>
    <t>Waste type</t>
  </si>
  <si>
    <t>West of England Unitaries*</t>
  </si>
  <si>
    <t>2000/1</t>
  </si>
  <si>
    <t>Co disposal</t>
  </si>
  <si>
    <t>Inert/C&amp;D</t>
  </si>
  <si>
    <t>HIC</t>
  </si>
  <si>
    <t>Hazardous</t>
  </si>
  <si>
    <t>Co disposal Total</t>
  </si>
  <si>
    <t>Non-inert</t>
  </si>
  <si>
    <t>Non-inert Total</t>
  </si>
  <si>
    <t>Inert only</t>
  </si>
  <si>
    <t>Inert only Total</t>
  </si>
  <si>
    <t>Restricted-user</t>
  </si>
  <si>
    <t>Restricted-user Total</t>
  </si>
  <si>
    <t>2000/1 Total</t>
  </si>
  <si>
    <t>2002/3</t>
  </si>
  <si>
    <t>2002/3 Total</t>
  </si>
  <si>
    <t>2004/5</t>
  </si>
  <si>
    <t>Hazardous Total</t>
  </si>
  <si>
    <t>2004/5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</si>
  <si>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</si>
  <si>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</si>
  <si>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</si>
  <si>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</si>
  <si>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</si>
  <si>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</si>
  <si>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</si>
  <si>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</si>
  <si>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The Hazardous category refers to merchant hazardous landfills only.</t>
  </si>
  <si>
    <t>The Restricted User category includes restricted non hazardous and hazardous landfills.</t>
  </si>
  <si>
    <t>The Non-inert category includes non-hazardous landfills with SNRHW cells.</t>
  </si>
  <si>
    <t>2013 Total</t>
  </si>
  <si>
    <t>Transfer</t>
  </si>
  <si>
    <t>Civic amenity</t>
  </si>
  <si>
    <t>MRS</t>
  </si>
  <si>
    <t>Metal recycling</t>
  </si>
  <si>
    <t>MRS Total</t>
  </si>
  <si>
    <t>* In previous years the West of England Unitaries sub region was called Bath, Bristol and South Gloucestershire.</t>
  </si>
  <si>
    <t>1998/99</t>
  </si>
  <si>
    <t>Non-Inert</t>
  </si>
  <si>
    <t>Restricted User</t>
  </si>
  <si>
    <t>2000/01</t>
  </si>
  <si>
    <t>Landfill site classifications were changed in 2005. The categories above include:</t>
  </si>
  <si>
    <t>Inert - Inert landfill only</t>
  </si>
  <si>
    <t>Non -Inert:  Non hazardous landfill sites, non-hazardous landfill sites with a Stable Non Reactive Hazardous Waste Cell(SNHRW), merchant hazardous landfill sites</t>
  </si>
  <si>
    <t>Restricted User:  Non-hazardous and hazardous restricted landfill sites</t>
  </si>
  <si>
    <t>Click on the link to go to the tab</t>
  </si>
  <si>
    <t>2014 Total</t>
  </si>
  <si>
    <t>2015 Total</t>
  </si>
  <si>
    <t>-</t>
  </si>
  <si>
    <t>Transfer, Treatment and MRS</t>
  </si>
  <si>
    <t>Waste Management Information 2016</t>
  </si>
  <si>
    <t>Landfill inputs 2016</t>
  </si>
  <si>
    <t>Landfill input trends from 2000 to 2016</t>
  </si>
  <si>
    <t>Landfill capacity 2016</t>
  </si>
  <si>
    <t>Landfill capacity trends from 2000 to 2016</t>
  </si>
  <si>
    <t>Transfer, treatment and MRS inputs 2016</t>
  </si>
  <si>
    <t>Transfer, treatment and MRS input trends from 2000 to 2016</t>
  </si>
  <si>
    <t>Incineration inputs and capacity 2016</t>
  </si>
  <si>
    <t>Land disposal inputs 2016</t>
  </si>
  <si>
    <t>Use of waste inputs 2016</t>
  </si>
  <si>
    <t>Hazardous waste management and deposits 2016</t>
  </si>
  <si>
    <t>Hazardous waste deposits by fate 2016</t>
  </si>
  <si>
    <t>Hazardous waste: trends data from 2000 to 2016</t>
  </si>
  <si>
    <t>South West: Landfill inputs 2016</t>
  </si>
  <si>
    <t>Data for 2016 is classified into Landfill Directive categories..</t>
  </si>
  <si>
    <t>2016 landfill capacity data was obtained from environmental monitoring reports required by permits or directly from the operator.</t>
  </si>
  <si>
    <t>South West: Waste deposit trends: Landfill deposits by site type, waste type and sub-region from 2000/1 to 2016</t>
  </si>
  <si>
    <t>2016 Total</t>
  </si>
  <si>
    <t>South West: Landfill capacity 2016</t>
  </si>
  <si>
    <t>South West: Landfill capacity trends from 1998/99 to 2016</t>
  </si>
  <si>
    <t>South West: Transfer, treatment and metal recycling site inputs 2016</t>
  </si>
  <si>
    <t>South West: Waste deposit trends: Transfer &amp; treatment deposits by site type, waste type and sub-region from 2000/1 to 2016</t>
  </si>
  <si>
    <t>South West: Incineration throughput 2016</t>
  </si>
  <si>
    <t>South West: Incineration capacity 2016</t>
  </si>
  <si>
    <t>South West: Borehole and lagoon inputs 2016</t>
  </si>
  <si>
    <t>South West: Deposit in landfill for recovery inputs 2016</t>
  </si>
  <si>
    <t>South West: Use of waste inputs 2016</t>
  </si>
  <si>
    <t>South West: Hazardous waste managed by EWC chapter and former planning sub-region 2016 (tonnes)</t>
  </si>
  <si>
    <t>South West: Hazardous waste deposited by EWC chapter and former planning sub-region 2016 (tonnes)</t>
  </si>
  <si>
    <t>South West: Hazardous waste deposited by fate and former planning sub-region 2016 (tonnes)</t>
  </si>
  <si>
    <t>South West: Hazardous waste trends from 1998 to 2016</t>
  </si>
  <si>
    <t>South West: Hazardous waste managed by EWC chapter from 1998 to 2016 (tonnes)</t>
  </si>
  <si>
    <t>South West: Hazardous waste deposited by EWC chapter from 1998 to 2016 (tonnes)</t>
  </si>
  <si>
    <t>South West: Hazardous waste deposited by fate from 1998 to 2016 (tonnes)</t>
  </si>
  <si>
    <t>LIT 10679</t>
  </si>
  <si>
    <t xml:space="preserve">The above data do not include waste received by closed landfills for restoration purposes.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</si>
</sst>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* #,##0_-;\-* #,##0_-;_-* &quot;-&quot;??_-;_-@_-"/>
    <numFmt numFmtId="167" formatCode="#,##0_ ;\-#,##0\ 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sz val="14"/>
      <name val="Wingdings"/>
      <charset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Wingdings"/>
      <charset val="2"/>
    </font>
    <font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</font>
    <font>
      <sz val="12"/>
      <name val="Wingdings"/>
      <charset val="2"/>
    </font>
    <font>
      <b/>
      <sz val="20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0"/>
      <color theme="3"/>
      <name val="Arial"/>
      <family val="2"/>
    </font>
    <font>
      <sz val="20"/>
      <color theme="3"/>
      <name val="Calibri"/>
      <family val="2"/>
      <scheme val="minor"/>
    </font>
    <font>
      <sz val="10"/>
      <color theme="3"/>
      <name val="Arial"/>
      <family val="2"/>
    </font>
    <font>
      <u/>
      <sz val="20"/>
      <color theme="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/>
        <bgColor indexed="64"/>
      </patternFill>
    </fill>
  </fills>
  <borders count="6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  <xf numFmtId="0" fontId="4" fillId="0" borderId="0"/>
    <xf numFmtId="0" fontId="21" fillId="0" borderId="0"/>
    <xf numFmtId="0" fontId="21" fillId="0" borderId="0"/>
  </cellStyleXfs>
  <cellXfs count="491">
    <xf numFmtId="0" fontId="0" fillId="0" borderId="0" xfId="0"/>
    <xf numFmtId="0" fontId="3" fillId="0" borderId="1" xfId="3" applyFont="1" applyFill="1" applyBorder="1" applyAlignment="1">
      <alignment wrapText="1"/>
    </xf>
    <xf numFmtId="0" fontId="3" fillId="3" borderId="16" xfId="3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3" borderId="16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3" fillId="3" borderId="16" xfId="5" applyFont="1" applyFill="1" applyBorder="1" applyAlignment="1">
      <alignment horizontal="center"/>
    </xf>
    <xf numFmtId="0" fontId="3" fillId="0" borderId="1" xfId="5" applyFont="1" applyFill="1" applyBorder="1" applyAlignment="1">
      <alignment wrapText="1"/>
    </xf>
    <xf numFmtId="0" fontId="4" fillId="0" borderId="0" xfId="5"/>
    <xf numFmtId="43" fontId="3" fillId="0" borderId="1" xfId="1" applyFont="1" applyFill="1" applyBorder="1" applyAlignment="1">
      <alignment horizontal="right" wrapText="1"/>
    </xf>
    <xf numFmtId="0" fontId="5" fillId="0" borderId="0" xfId="0" applyFont="1"/>
    <xf numFmtId="0" fontId="0" fillId="4" borderId="0" xfId="0" applyFill="1"/>
    <xf numFmtId="0" fontId="7" fillId="0" borderId="0" xfId="7" applyFont="1" applyAlignment="1" applyProtection="1"/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2" fillId="5" borderId="1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41" fontId="8" fillId="0" borderId="6" xfId="0" applyNumberFormat="1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41" fontId="12" fillId="5" borderId="7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41" fontId="12" fillId="5" borderId="15" xfId="0" applyNumberFormat="1" applyFont="1" applyFill="1" applyBorder="1" applyAlignment="1">
      <alignment horizontal="center" vertical="center"/>
    </xf>
    <xf numFmtId="41" fontId="10" fillId="0" borderId="8" xfId="0" applyNumberFormat="1" applyFont="1" applyBorder="1" applyAlignment="1">
      <alignment vertical="center"/>
    </xf>
    <xf numFmtId="41" fontId="12" fillId="5" borderId="20" xfId="0" applyNumberFormat="1" applyFont="1" applyFill="1" applyBorder="1" applyAlignment="1">
      <alignment horizontal="center" vertical="center"/>
    </xf>
    <xf numFmtId="0" fontId="19" fillId="0" borderId="0" xfId="0" applyFont="1"/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2" fillId="5" borderId="54" xfId="0" applyFont="1" applyFill="1" applyBorder="1" applyAlignment="1">
      <alignment horizontal="center" vertical="center" wrapText="1"/>
    </xf>
    <xf numFmtId="0" fontId="12" fillId="5" borderId="55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/>
    </xf>
    <xf numFmtId="41" fontId="8" fillId="0" borderId="0" xfId="0" applyNumberFormat="1" applyFont="1" applyAlignment="1">
      <alignment vertical="center"/>
    </xf>
    <xf numFmtId="41" fontId="8" fillId="0" borderId="31" xfId="0" applyNumberFormat="1" applyFont="1" applyBorder="1" applyAlignment="1">
      <alignment vertical="center"/>
    </xf>
    <xf numFmtId="41" fontId="10" fillId="0" borderId="14" xfId="0" applyNumberFormat="1" applyFont="1" applyFill="1" applyBorder="1" applyAlignment="1">
      <alignment horizontal="center" vertical="center"/>
    </xf>
    <xf numFmtId="41" fontId="10" fillId="0" borderId="6" xfId="0" applyNumberFormat="1" applyFont="1" applyFill="1" applyBorder="1" applyAlignment="1">
      <alignment horizontal="center" vertical="center"/>
    </xf>
    <xf numFmtId="41" fontId="10" fillId="0" borderId="12" xfId="0" applyNumberFormat="1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12" fillId="5" borderId="56" xfId="0" applyFont="1" applyFill="1" applyBorder="1" applyAlignment="1">
      <alignment horizontal="center" vertical="center" wrapText="1"/>
    </xf>
    <xf numFmtId="0" fontId="12" fillId="5" borderId="57" xfId="0" applyFont="1" applyFill="1" applyBorder="1" applyAlignment="1">
      <alignment horizontal="center" vertical="center" wrapText="1"/>
    </xf>
    <xf numFmtId="0" fontId="12" fillId="5" borderId="58" xfId="0" applyFont="1" applyFill="1" applyBorder="1" applyAlignment="1">
      <alignment horizontal="center" vertical="center" wrapText="1"/>
    </xf>
    <xf numFmtId="0" fontId="23" fillId="7" borderId="5" xfId="0" applyNumberFormat="1" applyFont="1" applyFill="1" applyBorder="1" applyAlignment="1">
      <alignment vertical="center" wrapText="1"/>
    </xf>
    <xf numFmtId="0" fontId="23" fillId="7" borderId="5" xfId="0" applyFont="1" applyFill="1" applyBorder="1" applyAlignment="1">
      <alignment vertical="center"/>
    </xf>
    <xf numFmtId="0" fontId="23" fillId="7" borderId="5" xfId="0" applyFont="1" applyFill="1" applyBorder="1" applyAlignment="1">
      <alignment horizontal="left" vertical="center"/>
    </xf>
    <xf numFmtId="0" fontId="23" fillId="7" borderId="26" xfId="0" applyFont="1" applyFill="1" applyBorder="1" applyAlignment="1">
      <alignment vertical="center"/>
    </xf>
    <xf numFmtId="0" fontId="12" fillId="5" borderId="5" xfId="0" applyNumberFormat="1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vertical="center"/>
    </xf>
    <xf numFmtId="0" fontId="23" fillId="7" borderId="5" xfId="0" applyFont="1" applyFill="1" applyBorder="1" applyAlignment="1">
      <alignment vertical="center" wrapText="1"/>
    </xf>
    <xf numFmtId="0" fontId="12" fillId="5" borderId="5" xfId="0" applyNumberFormat="1" applyFont="1" applyFill="1" applyBorder="1" applyAlignment="1">
      <alignment horizontal="center" vertical="center"/>
    </xf>
    <xf numFmtId="41" fontId="12" fillId="5" borderId="7" xfId="0" applyNumberFormat="1" applyFont="1" applyFill="1" applyBorder="1" applyAlignment="1">
      <alignment vertical="center"/>
    </xf>
    <xf numFmtId="41" fontId="8" fillId="0" borderId="29" xfId="0" applyNumberFormat="1" applyFont="1" applyBorder="1" applyAlignment="1">
      <alignment vertical="center"/>
    </xf>
    <xf numFmtId="0" fontId="27" fillId="5" borderId="26" xfId="0" applyFont="1" applyFill="1" applyBorder="1" applyAlignment="1">
      <alignment horizontal="center" vertical="center" wrapText="1"/>
    </xf>
    <xf numFmtId="0" fontId="27" fillId="5" borderId="41" xfId="0" applyFont="1" applyFill="1" applyBorder="1" applyAlignment="1">
      <alignment horizontal="center" vertical="center" wrapText="1"/>
    </xf>
    <xf numFmtId="0" fontId="27" fillId="5" borderId="43" xfId="0" applyFont="1" applyFill="1" applyBorder="1" applyAlignment="1">
      <alignment horizontal="center" vertical="center" wrapText="1"/>
    </xf>
    <xf numFmtId="0" fontId="27" fillId="5" borderId="39" xfId="0" applyFont="1" applyFill="1" applyBorder="1" applyAlignment="1">
      <alignment horizontal="center" vertical="center" wrapText="1"/>
    </xf>
    <xf numFmtId="0" fontId="27" fillId="5" borderId="31" xfId="0" applyFont="1" applyFill="1" applyBorder="1" applyAlignment="1">
      <alignment horizontal="center" vertical="center" wrapText="1"/>
    </xf>
    <xf numFmtId="0" fontId="27" fillId="5" borderId="59" xfId="0" applyFont="1" applyFill="1" applyBorder="1" applyAlignment="1">
      <alignment horizontal="center" vertical="center" wrapText="1"/>
    </xf>
    <xf numFmtId="0" fontId="27" fillId="5" borderId="60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58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0" fillId="7" borderId="5" xfId="0" applyNumberFormat="1" applyFont="1" applyFill="1" applyBorder="1" applyAlignment="1">
      <alignment vertical="center"/>
    </xf>
    <xf numFmtId="0" fontId="10" fillId="7" borderId="5" xfId="0" applyFont="1" applyFill="1" applyBorder="1" applyAlignment="1">
      <alignment vertical="center"/>
    </xf>
    <xf numFmtId="0" fontId="27" fillId="5" borderId="5" xfId="0" applyNumberFormat="1" applyFont="1" applyFill="1" applyBorder="1" applyAlignment="1">
      <alignment horizontal="center" vertical="center"/>
    </xf>
    <xf numFmtId="0" fontId="27" fillId="5" borderId="5" xfId="0" applyFont="1" applyFill="1" applyBorder="1" applyAlignment="1">
      <alignment horizontal="center" vertical="center"/>
    </xf>
    <xf numFmtId="0" fontId="10" fillId="7" borderId="26" xfId="0" applyFont="1" applyFill="1" applyBorder="1" applyAlignment="1">
      <alignment vertical="center"/>
    </xf>
    <xf numFmtId="0" fontId="27" fillId="5" borderId="5" xfId="0" applyFont="1" applyFill="1" applyBorder="1" applyAlignment="1">
      <alignment horizontal="center" vertical="center" wrapText="1"/>
    </xf>
    <xf numFmtId="0" fontId="28" fillId="5" borderId="7" xfId="0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horizontal="center" vertical="center"/>
    </xf>
    <xf numFmtId="41" fontId="10" fillId="0" borderId="6" xfId="0" applyNumberFormat="1" applyFont="1" applyFill="1" applyBorder="1" applyAlignment="1">
      <alignment vertical="center"/>
    </xf>
    <xf numFmtId="41" fontId="10" fillId="0" borderId="12" xfId="0" applyNumberFormat="1" applyFont="1" applyFill="1" applyBorder="1" applyAlignment="1">
      <alignment vertical="center"/>
    </xf>
    <xf numFmtId="41" fontId="12" fillId="5" borderId="8" xfId="0" applyNumberFormat="1" applyFont="1" applyFill="1" applyBorder="1" applyAlignment="1">
      <alignment vertical="center"/>
    </xf>
    <xf numFmtId="41" fontId="8" fillId="0" borderId="26" xfId="2" applyFont="1" applyFill="1" applyBorder="1" applyAlignment="1">
      <alignment vertical="center"/>
    </xf>
    <xf numFmtId="41" fontId="8" fillId="0" borderId="42" xfId="2" applyFont="1" applyFill="1" applyBorder="1" applyAlignment="1">
      <alignment vertical="center"/>
    </xf>
    <xf numFmtId="41" fontId="8" fillId="0" borderId="46" xfId="2" applyFont="1" applyFill="1" applyBorder="1" applyAlignment="1">
      <alignment vertical="center"/>
    </xf>
    <xf numFmtId="41" fontId="8" fillId="0" borderId="29" xfId="2" applyFont="1" applyFill="1" applyBorder="1" applyAlignment="1">
      <alignment vertical="center"/>
    </xf>
    <xf numFmtId="41" fontId="8" fillId="0" borderId="17" xfId="2" applyFont="1" applyFill="1" applyBorder="1" applyAlignment="1">
      <alignment vertical="center"/>
    </xf>
    <xf numFmtId="0" fontId="30" fillId="0" borderId="0" xfId="0" applyFont="1" applyFill="1" applyBorder="1"/>
    <xf numFmtId="0" fontId="8" fillId="0" borderId="26" xfId="11" applyFont="1" applyFill="1" applyBorder="1" applyAlignment="1">
      <alignment vertical="center"/>
    </xf>
    <xf numFmtId="0" fontId="8" fillId="0" borderId="14" xfId="11" applyFont="1" applyFill="1" applyBorder="1" applyAlignment="1">
      <alignment vertical="center" wrapText="1"/>
    </xf>
    <xf numFmtId="3" fontId="8" fillId="0" borderId="0" xfId="9" applyNumberFormat="1" applyFont="1" applyFill="1" applyBorder="1" applyAlignment="1">
      <alignment horizontal="right" vertical="center" wrapText="1"/>
    </xf>
    <xf numFmtId="164" fontId="8" fillId="0" borderId="42" xfId="2" applyNumberFormat="1" applyFont="1" applyBorder="1" applyAlignment="1">
      <alignment vertical="center"/>
    </xf>
    <xf numFmtId="3" fontId="8" fillId="0" borderId="42" xfId="9" applyNumberFormat="1" applyFont="1" applyBorder="1" applyAlignment="1">
      <alignment vertical="center"/>
    </xf>
    <xf numFmtId="3" fontId="22" fillId="0" borderId="0" xfId="0" applyNumberFormat="1" applyFont="1" applyBorder="1" applyAlignment="1">
      <alignment horizontal="right" vertical="center"/>
    </xf>
    <xf numFmtId="3" fontId="8" fillId="0" borderId="42" xfId="8" applyNumberFormat="1" applyFont="1" applyBorder="1" applyAlignment="1">
      <alignment vertical="center"/>
    </xf>
    <xf numFmtId="3" fontId="8" fillId="0" borderId="0" xfId="8" applyNumberFormat="1" applyFont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0" fontId="8" fillId="0" borderId="31" xfId="11" applyFont="1" applyFill="1" applyBorder="1" applyAlignment="1">
      <alignment vertical="center"/>
    </xf>
    <xf numFmtId="0" fontId="8" fillId="0" borderId="6" xfId="11" applyFont="1" applyFill="1" applyBorder="1" applyAlignment="1">
      <alignment vertical="center" wrapText="1"/>
    </xf>
    <xf numFmtId="3" fontId="22" fillId="0" borderId="0" xfId="2" applyNumberFormat="1" applyFont="1" applyAlignment="1">
      <alignment vertical="center"/>
    </xf>
    <xf numFmtId="3" fontId="8" fillId="0" borderId="0" xfId="2" applyNumberFormat="1" applyFont="1" applyBorder="1" applyAlignment="1">
      <alignment horizontal="right" vertical="center"/>
    </xf>
    <xf numFmtId="164" fontId="8" fillId="0" borderId="0" xfId="2" applyNumberFormat="1" applyFont="1" applyBorder="1" applyAlignment="1">
      <alignment vertical="center"/>
    </xf>
    <xf numFmtId="3" fontId="8" fillId="0" borderId="0" xfId="9" applyNumberFormat="1" applyFont="1" applyBorder="1" applyAlignment="1">
      <alignment vertical="center"/>
    </xf>
    <xf numFmtId="0" fontId="8" fillId="0" borderId="31" xfId="11" applyFont="1" applyFill="1" applyBorder="1" applyAlignment="1">
      <alignment vertical="center" wrapText="1"/>
    </xf>
    <xf numFmtId="3" fontId="22" fillId="0" borderId="31" xfId="2" applyNumberFormat="1" applyFont="1" applyBorder="1" applyAlignment="1">
      <alignment vertical="center"/>
    </xf>
    <xf numFmtId="3" fontId="22" fillId="0" borderId="0" xfId="2" applyNumberFormat="1" applyFont="1" applyBorder="1" applyAlignment="1">
      <alignment vertical="center"/>
    </xf>
    <xf numFmtId="3" fontId="22" fillId="0" borderId="31" xfId="9" applyNumberFormat="1" applyFont="1" applyBorder="1" applyAlignment="1">
      <alignment vertical="center"/>
    </xf>
    <xf numFmtId="3" fontId="22" fillId="0" borderId="0" xfId="9" applyNumberFormat="1" applyFont="1" applyBorder="1" applyAlignment="1">
      <alignment vertical="center"/>
    </xf>
    <xf numFmtId="3" fontId="8" fillId="0" borderId="31" xfId="9" applyNumberFormat="1" applyFont="1" applyBorder="1" applyAlignment="1">
      <alignment vertical="center"/>
    </xf>
    <xf numFmtId="3" fontId="8" fillId="0" borderId="0" xfId="9" applyNumberFormat="1" applyFont="1" applyBorder="1" applyAlignment="1">
      <alignment horizontal="right" vertical="center"/>
    </xf>
    <xf numFmtId="3" fontId="8" fillId="0" borderId="0" xfId="9" applyNumberFormat="1" applyFont="1" applyAlignment="1">
      <alignment vertical="center"/>
    </xf>
    <xf numFmtId="0" fontId="22" fillId="0" borderId="6" xfId="8" applyFont="1" applyFill="1" applyBorder="1" applyAlignment="1">
      <alignment horizontal="left" vertical="center" wrapText="1"/>
    </xf>
    <xf numFmtId="0" fontId="8" fillId="0" borderId="12" xfId="11" applyFont="1" applyFill="1" applyBorder="1" applyAlignment="1">
      <alignment vertical="center"/>
    </xf>
    <xf numFmtId="0" fontId="8" fillId="0" borderId="12" xfId="11" applyFont="1" applyFill="1" applyBorder="1" applyAlignment="1">
      <alignment vertical="center" wrapText="1"/>
    </xf>
    <xf numFmtId="0" fontId="8" fillId="0" borderId="0" xfId="11" applyFont="1" applyFill="1" applyAlignment="1">
      <alignment vertical="center"/>
    </xf>
    <xf numFmtId="41" fontId="8" fillId="0" borderId="17" xfId="9" applyNumberFormat="1" applyFont="1" applyBorder="1" applyAlignment="1">
      <alignment vertical="center"/>
    </xf>
    <xf numFmtId="0" fontId="12" fillId="5" borderId="5" xfId="8" applyFont="1" applyFill="1" applyBorder="1" applyAlignment="1">
      <alignment horizontal="center" vertical="center" wrapText="1"/>
    </xf>
    <xf numFmtId="0" fontId="12" fillId="5" borderId="7" xfId="8" applyFont="1" applyFill="1" applyBorder="1" applyAlignment="1">
      <alignment horizontal="center" vertical="center" wrapText="1"/>
    </xf>
    <xf numFmtId="0" fontId="12" fillId="5" borderId="49" xfId="8" applyFont="1" applyFill="1" applyBorder="1" applyAlignment="1">
      <alignment horizontal="center" vertical="center" wrapText="1"/>
    </xf>
    <xf numFmtId="0" fontId="12" fillId="5" borderId="42" xfId="8" applyFont="1" applyFill="1" applyBorder="1" applyAlignment="1">
      <alignment horizontal="center" vertical="center" wrapText="1"/>
    </xf>
    <xf numFmtId="0" fontId="12" fillId="5" borderId="20" xfId="8" applyFont="1" applyFill="1" applyBorder="1" applyAlignment="1">
      <alignment horizontal="center" vertical="center" wrapText="1"/>
    </xf>
    <xf numFmtId="0" fontId="22" fillId="0" borderId="26" xfId="8" applyFont="1" applyFill="1" applyBorder="1" applyAlignment="1">
      <alignment horizontal="left" vertical="center" wrapText="1"/>
    </xf>
    <xf numFmtId="0" fontId="22" fillId="0" borderId="14" xfId="8" applyFont="1" applyFill="1" applyBorder="1" applyAlignment="1">
      <alignment horizontal="left" vertical="center" wrapText="1"/>
    </xf>
    <xf numFmtId="38" fontId="8" fillId="0" borderId="0" xfId="12" applyNumberFormat="1" applyFont="1" applyFill="1" applyBorder="1" applyAlignment="1">
      <alignment vertical="center"/>
    </xf>
    <xf numFmtId="3" fontId="8" fillId="0" borderId="0" xfId="12" applyNumberFormat="1" applyFont="1" applyBorder="1" applyAlignment="1">
      <alignment vertical="center"/>
    </xf>
    <xf numFmtId="3" fontId="22" fillId="0" borderId="0" xfId="0" applyNumberFormat="1" applyFont="1" applyBorder="1" applyAlignment="1">
      <alignment vertical="center"/>
    </xf>
    <xf numFmtId="0" fontId="22" fillId="0" borderId="31" xfId="8" applyFont="1" applyFill="1" applyBorder="1" applyAlignment="1">
      <alignment horizontal="left" vertical="center" wrapText="1"/>
    </xf>
    <xf numFmtId="0" fontId="22" fillId="0" borderId="29" xfId="8" applyFont="1" applyFill="1" applyBorder="1" applyAlignment="1">
      <alignment horizontal="left" vertical="center" wrapText="1"/>
    </xf>
    <xf numFmtId="0" fontId="22" fillId="0" borderId="12" xfId="8" applyFont="1" applyFill="1" applyBorder="1" applyAlignment="1">
      <alignment horizontal="left" vertical="center" wrapText="1"/>
    </xf>
    <xf numFmtId="164" fontId="8" fillId="0" borderId="17" xfId="2" applyNumberFormat="1" applyFont="1" applyBorder="1" applyAlignment="1">
      <alignment vertical="center"/>
    </xf>
    <xf numFmtId="41" fontId="8" fillId="0" borderId="17" xfId="12" applyNumberFormat="1" applyFont="1" applyBorder="1" applyAlignment="1">
      <alignment vertical="center"/>
    </xf>
    <xf numFmtId="0" fontId="8" fillId="0" borderId="0" xfId="8" applyFont="1" applyFill="1" applyBorder="1" applyAlignment="1">
      <alignment vertical="center"/>
    </xf>
    <xf numFmtId="0" fontId="12" fillId="5" borderId="50" xfId="8" applyFont="1" applyFill="1" applyBorder="1" applyAlignment="1">
      <alignment horizontal="center" vertical="center"/>
    </xf>
    <xf numFmtId="0" fontId="12" fillId="6" borderId="51" xfId="8" applyFont="1" applyFill="1" applyBorder="1" applyAlignment="1">
      <alignment horizontal="center" vertical="center" wrapText="1"/>
    </xf>
    <xf numFmtId="0" fontId="12" fillId="6" borderId="52" xfId="8" applyFont="1" applyFill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 vertical="center"/>
    </xf>
    <xf numFmtId="41" fontId="22" fillId="0" borderId="0" xfId="2" applyNumberFormat="1" applyFont="1" applyAlignment="1">
      <alignment horizontal="center" vertical="center"/>
    </xf>
    <xf numFmtId="41" fontId="22" fillId="0" borderId="0" xfId="9" applyNumberFormat="1" applyFont="1" applyAlignment="1">
      <alignment horizontal="center" vertical="center"/>
    </xf>
    <xf numFmtId="41" fontId="23" fillId="0" borderId="6" xfId="9" applyNumberFormat="1" applyFont="1" applyBorder="1" applyAlignment="1">
      <alignment vertical="center"/>
    </xf>
    <xf numFmtId="41" fontId="22" fillId="0" borderId="0" xfId="2" applyNumberFormat="1" applyFont="1" applyBorder="1" applyAlignment="1">
      <alignment horizontal="center" vertical="center"/>
    </xf>
    <xf numFmtId="41" fontId="22" fillId="0" borderId="33" xfId="2" applyNumberFormat="1" applyFont="1" applyBorder="1" applyAlignment="1">
      <alignment horizontal="center" vertical="center"/>
    </xf>
    <xf numFmtId="41" fontId="23" fillId="0" borderId="6" xfId="2" applyNumberFormat="1" applyFont="1" applyBorder="1" applyAlignment="1">
      <alignment vertical="center"/>
    </xf>
    <xf numFmtId="0" fontId="22" fillId="0" borderId="12" xfId="8" applyFont="1" applyFill="1" applyBorder="1" applyAlignment="1">
      <alignment horizontal="center" vertical="center"/>
    </xf>
    <xf numFmtId="41" fontId="22" fillId="0" borderId="17" xfId="2" applyNumberFormat="1" applyFont="1" applyBorder="1" applyAlignment="1">
      <alignment horizontal="center" vertical="center"/>
    </xf>
    <xf numFmtId="41" fontId="22" fillId="0" borderId="47" xfId="2" applyNumberFormat="1" applyFont="1" applyBorder="1" applyAlignment="1">
      <alignment horizontal="center" vertical="center"/>
    </xf>
    <xf numFmtId="41" fontId="23" fillId="0" borderId="12" xfId="2" applyNumberFormat="1" applyFont="1" applyBorder="1" applyAlignment="1">
      <alignment vertical="center"/>
    </xf>
    <xf numFmtId="0" fontId="8" fillId="0" borderId="0" xfId="8" applyFont="1" applyFill="1" applyAlignment="1">
      <alignment vertical="center"/>
    </xf>
    <xf numFmtId="41" fontId="8" fillId="0" borderId="0" xfId="9" applyNumberFormat="1" applyFont="1" applyAlignment="1">
      <alignment vertical="center"/>
    </xf>
    <xf numFmtId="0" fontId="22" fillId="0" borderId="26" xfId="8" applyFont="1" applyFill="1" applyBorder="1" applyAlignment="1">
      <alignment horizontal="center" vertical="center"/>
    </xf>
    <xf numFmtId="41" fontId="8" fillId="0" borderId="26" xfId="2" applyNumberFormat="1" applyFont="1" applyBorder="1" applyAlignment="1">
      <alignment horizontal="center" vertical="center"/>
    </xf>
    <xf numFmtId="41" fontId="8" fillId="0" borderId="42" xfId="2" applyNumberFormat="1" applyFont="1" applyBorder="1" applyAlignment="1">
      <alignment horizontal="center" vertical="center"/>
    </xf>
    <xf numFmtId="41" fontId="8" fillId="0" borderId="46" xfId="2" applyNumberFormat="1" applyFont="1" applyBorder="1" applyAlignment="1">
      <alignment horizontal="center" vertical="center"/>
    </xf>
    <xf numFmtId="41" fontId="10" fillId="0" borderId="46" xfId="2" applyNumberFormat="1" applyFont="1" applyBorder="1" applyAlignment="1">
      <alignment vertical="center"/>
    </xf>
    <xf numFmtId="0" fontId="22" fillId="0" borderId="31" xfId="8" applyFont="1" applyFill="1" applyBorder="1" applyAlignment="1">
      <alignment horizontal="center" vertical="center"/>
    </xf>
    <xf numFmtId="41" fontId="8" fillId="0" borderId="31" xfId="2" applyNumberFormat="1" applyFont="1" applyBorder="1" applyAlignment="1">
      <alignment horizontal="center" vertical="center"/>
    </xf>
    <xf numFmtId="41" fontId="8" fillId="0" borderId="0" xfId="2" applyNumberFormat="1" applyFont="1" applyBorder="1" applyAlignment="1">
      <alignment horizontal="center" vertical="center"/>
    </xf>
    <xf numFmtId="41" fontId="8" fillId="0" borderId="33" xfId="2" applyNumberFormat="1" applyFont="1" applyBorder="1" applyAlignment="1">
      <alignment horizontal="center" vertical="center"/>
    </xf>
    <xf numFmtId="41" fontId="10" fillId="0" borderId="33" xfId="2" applyNumberFormat="1" applyFont="1" applyBorder="1" applyAlignment="1">
      <alignment vertical="center"/>
    </xf>
    <xf numFmtId="41" fontId="22" fillId="0" borderId="31" xfId="0" applyNumberFormat="1" applyFont="1" applyBorder="1" applyAlignment="1">
      <alignment horizontal="center" vertical="center"/>
    </xf>
    <xf numFmtId="41" fontId="22" fillId="0" borderId="0" xfId="0" applyNumberFormat="1" applyFont="1" applyBorder="1" applyAlignment="1">
      <alignment horizontal="center" vertical="center"/>
    </xf>
    <xf numFmtId="41" fontId="8" fillId="0" borderId="0" xfId="2" applyNumberFormat="1" applyFont="1" applyFill="1" applyBorder="1" applyAlignment="1">
      <alignment horizontal="center" vertical="center"/>
    </xf>
    <xf numFmtId="41" fontId="22" fillId="0" borderId="33" xfId="0" applyNumberFormat="1" applyFont="1" applyBorder="1" applyAlignment="1">
      <alignment horizontal="center" vertical="center"/>
    </xf>
    <xf numFmtId="41" fontId="10" fillId="0" borderId="6" xfId="2" applyNumberFormat="1" applyFont="1" applyBorder="1" applyAlignment="1">
      <alignment vertical="center"/>
    </xf>
    <xf numFmtId="41" fontId="8" fillId="0" borderId="0" xfId="8" applyNumberFormat="1" applyFont="1" applyBorder="1" applyAlignment="1">
      <alignment horizontal="center" vertical="center"/>
    </xf>
    <xf numFmtId="41" fontId="8" fillId="0" borderId="31" xfId="8" applyNumberFormat="1" applyFont="1" applyBorder="1" applyAlignment="1">
      <alignment horizontal="center" vertical="center"/>
    </xf>
    <xf numFmtId="41" fontId="8" fillId="0" borderId="33" xfId="8" applyNumberFormat="1" applyFont="1" applyBorder="1" applyAlignment="1">
      <alignment horizontal="center" vertical="center"/>
    </xf>
    <xf numFmtId="0" fontId="27" fillId="5" borderId="8" xfId="8" applyFont="1" applyFill="1" applyBorder="1" applyAlignment="1">
      <alignment vertical="center"/>
    </xf>
    <xf numFmtId="164" fontId="27" fillId="5" borderId="7" xfId="2" applyNumberFormat="1" applyFont="1" applyFill="1" applyBorder="1" applyAlignment="1">
      <alignment vertical="center"/>
    </xf>
    <xf numFmtId="41" fontId="27" fillId="5" borderId="7" xfId="9" applyNumberFormat="1" applyFont="1" applyFill="1" applyBorder="1" applyAlignment="1">
      <alignment vertical="center"/>
    </xf>
    <xf numFmtId="41" fontId="27" fillId="5" borderId="17" xfId="9" applyNumberFormat="1" applyFont="1" applyFill="1" applyBorder="1" applyAlignment="1">
      <alignment vertical="center"/>
    </xf>
    <xf numFmtId="0" fontId="27" fillId="5" borderId="5" xfId="11" applyFont="1" applyFill="1" applyBorder="1" applyAlignment="1">
      <alignment vertical="center"/>
    </xf>
    <xf numFmtId="3" fontId="27" fillId="5" borderId="5" xfId="9" applyNumberFormat="1" applyFont="1" applyFill="1" applyBorder="1" applyAlignment="1">
      <alignment vertical="center"/>
    </xf>
    <xf numFmtId="3" fontId="27" fillId="5" borderId="7" xfId="9" applyNumberFormat="1" applyFont="1" applyFill="1" applyBorder="1" applyAlignment="1">
      <alignment vertical="center"/>
    </xf>
    <xf numFmtId="41" fontId="27" fillId="5" borderId="7" xfId="9" applyNumberFormat="1" applyFont="1" applyFill="1" applyBorder="1" applyAlignment="1">
      <alignment horizontal="right" vertical="center"/>
    </xf>
    <xf numFmtId="0" fontId="32" fillId="4" borderId="0" xfId="0" applyFont="1" applyFill="1"/>
    <xf numFmtId="0" fontId="33" fillId="4" borderId="0" xfId="0" applyFont="1" applyFill="1"/>
    <xf numFmtId="0" fontId="0" fillId="7" borderId="0" xfId="0" applyFill="1"/>
    <xf numFmtId="0" fontId="8" fillId="0" borderId="10" xfId="0" applyFont="1" applyFill="1" applyBorder="1" applyAlignment="1">
      <alignment vertical="center"/>
    </xf>
    <xf numFmtId="41" fontId="10" fillId="0" borderId="14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41" fontId="12" fillId="5" borderId="18" xfId="0" applyNumberFormat="1" applyFont="1" applyFill="1" applyBorder="1" applyAlignment="1">
      <alignment vertical="center"/>
    </xf>
    <xf numFmtId="41" fontId="12" fillId="5" borderId="15" xfId="0" applyNumberFormat="1" applyFont="1" applyFill="1" applyBorder="1" applyAlignment="1">
      <alignment vertical="center"/>
    </xf>
    <xf numFmtId="0" fontId="8" fillId="0" borderId="28" xfId="0" applyFont="1" applyFill="1" applyBorder="1" applyAlignment="1">
      <alignment horizontal="left" vertical="center"/>
    </xf>
    <xf numFmtId="41" fontId="10" fillId="0" borderId="6" xfId="0" applyNumberFormat="1" applyFont="1" applyBorder="1" applyAlignment="1">
      <alignment vertical="center"/>
    </xf>
    <xf numFmtId="0" fontId="8" fillId="0" borderId="3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8" fillId="0" borderId="62" xfId="0" applyFont="1" applyFill="1" applyBorder="1" applyAlignment="1">
      <alignment horizontal="left" vertical="center"/>
    </xf>
    <xf numFmtId="41" fontId="12" fillId="5" borderId="8" xfId="2" applyNumberFormat="1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3" fontId="8" fillId="0" borderId="26" xfId="0" applyNumberFormat="1" applyFont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3" fontId="8" fillId="0" borderId="29" xfId="0" applyNumberFormat="1" applyFont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41" fontId="12" fillId="5" borderId="20" xfId="0" applyNumberFormat="1" applyFont="1" applyFill="1" applyBorder="1" applyAlignment="1">
      <alignment vertical="center"/>
    </xf>
    <xf numFmtId="41" fontId="8" fillId="0" borderId="42" xfId="8" applyNumberFormat="1" applyFont="1" applyBorder="1" applyAlignment="1">
      <alignment vertical="center"/>
    </xf>
    <xf numFmtId="41" fontId="8" fillId="0" borderId="0" xfId="8" applyNumberFormat="1" applyFont="1" applyBorder="1" applyAlignment="1">
      <alignment vertical="center"/>
    </xf>
    <xf numFmtId="165" fontId="8" fillId="0" borderId="42" xfId="1" applyNumberFormat="1" applyFont="1" applyBorder="1" applyAlignment="1">
      <alignment vertical="center"/>
    </xf>
    <xf numFmtId="41" fontId="8" fillId="0" borderId="17" xfId="8" applyNumberFormat="1" applyFont="1" applyBorder="1" applyAlignment="1">
      <alignment vertical="center"/>
    </xf>
    <xf numFmtId="166" fontId="10" fillId="0" borderId="14" xfId="1" applyNumberFormat="1" applyFont="1" applyBorder="1" applyAlignment="1">
      <alignment vertical="center"/>
    </xf>
    <xf numFmtId="166" fontId="10" fillId="0" borderId="6" xfId="1" applyNumberFormat="1" applyFont="1" applyBorder="1" applyAlignment="1">
      <alignment vertical="center"/>
    </xf>
    <xf numFmtId="0" fontId="23" fillId="2" borderId="0" xfId="0" applyFont="1" applyFill="1" applyAlignment="1">
      <alignment vertical="center"/>
    </xf>
    <xf numFmtId="0" fontId="22" fillId="2" borderId="0" xfId="6" applyFont="1" applyFill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8" fillId="0" borderId="17" xfId="0" applyNumberFormat="1" applyFont="1" applyBorder="1" applyAlignment="1">
      <alignment vertical="center"/>
    </xf>
    <xf numFmtId="41" fontId="8" fillId="0" borderId="42" xfId="0" applyNumberFormat="1" applyFont="1" applyBorder="1" applyAlignment="1">
      <alignment vertical="center"/>
    </xf>
    <xf numFmtId="41" fontId="8" fillId="0" borderId="0" xfId="0" applyNumberFormat="1" applyFont="1" applyAlignment="1">
      <alignment horizontal="right" vertical="center"/>
    </xf>
    <xf numFmtId="166" fontId="8" fillId="0" borderId="46" xfId="1" applyNumberFormat="1" applyFont="1" applyBorder="1" applyAlignment="1">
      <alignment vertical="center"/>
    </xf>
    <xf numFmtId="166" fontId="8" fillId="0" borderId="33" xfId="1" applyNumberFormat="1" applyFont="1" applyBorder="1" applyAlignment="1">
      <alignment vertical="center"/>
    </xf>
    <xf numFmtId="41" fontId="8" fillId="0" borderId="47" xfId="8" applyNumberFormat="1" applyFont="1" applyBorder="1" applyAlignment="1">
      <alignment vertical="center"/>
    </xf>
    <xf numFmtId="41" fontId="8" fillId="0" borderId="12" xfId="8" applyNumberFormat="1" applyFont="1" applyBorder="1" applyAlignment="1">
      <alignment vertical="center"/>
    </xf>
    <xf numFmtId="41" fontId="27" fillId="5" borderId="20" xfId="9" applyNumberFormat="1" applyFont="1" applyFill="1" applyBorder="1" applyAlignment="1">
      <alignment horizontal="right" vertical="center"/>
    </xf>
    <xf numFmtId="0" fontId="34" fillId="0" borderId="0" xfId="0" applyFont="1"/>
    <xf numFmtId="0" fontId="35" fillId="0" borderId="0" xfId="0" applyFont="1"/>
    <xf numFmtId="0" fontId="36" fillId="0" borderId="0" xfId="7" applyFont="1" applyAlignment="1" applyProtection="1"/>
    <xf numFmtId="0" fontId="23" fillId="0" borderId="5" xfId="8" applyFont="1" applyFill="1" applyBorder="1" applyAlignment="1">
      <alignment horizontal="center" vertical="center"/>
    </xf>
    <xf numFmtId="41" fontId="10" fillId="0" borderId="8" xfId="2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12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0" fontId="12" fillId="5" borderId="53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8" fillId="7" borderId="31" xfId="0" applyFont="1" applyFill="1" applyBorder="1" applyAlignment="1">
      <alignment vertical="center"/>
    </xf>
    <xf numFmtId="0" fontId="12" fillId="5" borderId="44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41" fontId="12" fillId="5" borderId="4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7" borderId="0" xfId="0" applyFont="1" applyFill="1" applyAlignment="1">
      <alignment vertical="center"/>
    </xf>
    <xf numFmtId="0" fontId="22" fillId="7" borderId="14" xfId="0" applyFont="1" applyFill="1" applyBorder="1" applyAlignment="1">
      <alignment horizontal="right" vertical="center"/>
    </xf>
    <xf numFmtId="41" fontId="8" fillId="7" borderId="0" xfId="2" applyFont="1" applyFill="1" applyBorder="1" applyAlignment="1">
      <alignment vertical="center"/>
    </xf>
    <xf numFmtId="41" fontId="22" fillId="7" borderId="14" xfId="0" applyNumberFormat="1" applyFont="1" applyFill="1" applyBorder="1" applyAlignment="1">
      <alignment vertical="center"/>
    </xf>
    <xf numFmtId="0" fontId="22" fillId="7" borderId="6" xfId="0" applyFont="1" applyFill="1" applyBorder="1" applyAlignment="1">
      <alignment horizontal="right" vertical="center"/>
    </xf>
    <xf numFmtId="41" fontId="22" fillId="7" borderId="6" xfId="0" applyNumberFormat="1" applyFont="1" applyFill="1" applyBorder="1" applyAlignment="1">
      <alignment vertical="center"/>
    </xf>
    <xf numFmtId="0" fontId="22" fillId="7" borderId="12" xfId="0" applyFont="1" applyFill="1" applyBorder="1" applyAlignment="1">
      <alignment horizontal="right" vertical="center"/>
    </xf>
    <xf numFmtId="0" fontId="22" fillId="7" borderId="7" xfId="0" applyFont="1" applyFill="1" applyBorder="1" applyAlignment="1">
      <alignment horizontal="right" vertical="center"/>
    </xf>
    <xf numFmtId="41" fontId="22" fillId="7" borderId="7" xfId="0" applyNumberFormat="1" applyFont="1" applyFill="1" applyBorder="1" applyAlignment="1">
      <alignment vertical="center"/>
    </xf>
    <xf numFmtId="41" fontId="22" fillId="7" borderId="8" xfId="0" applyNumberFormat="1" applyFont="1" applyFill="1" applyBorder="1" applyAlignment="1">
      <alignment vertical="center"/>
    </xf>
    <xf numFmtId="0" fontId="22" fillId="7" borderId="0" xfId="0" applyFont="1" applyFill="1" applyBorder="1" applyAlignment="1">
      <alignment horizontal="right" vertical="center"/>
    </xf>
    <xf numFmtId="41" fontId="22" fillId="7" borderId="31" xfId="0" applyNumberFormat="1" applyFont="1" applyFill="1" applyBorder="1" applyAlignment="1">
      <alignment vertical="center"/>
    </xf>
    <xf numFmtId="41" fontId="22" fillId="7" borderId="0" xfId="0" applyNumberFormat="1" applyFont="1" applyFill="1" applyBorder="1" applyAlignment="1">
      <alignment vertical="center"/>
    </xf>
    <xf numFmtId="41" fontId="22" fillId="7" borderId="42" xfId="0" applyNumberFormat="1" applyFont="1" applyFill="1" applyBorder="1" applyAlignment="1">
      <alignment vertical="center"/>
    </xf>
    <xf numFmtId="0" fontId="26" fillId="5" borderId="7" xfId="0" applyFont="1" applyFill="1" applyBorder="1" applyAlignment="1">
      <alignment horizontal="right" vertical="center"/>
    </xf>
    <xf numFmtId="0" fontId="22" fillId="7" borderId="17" xfId="0" applyFont="1" applyFill="1" applyBorder="1" applyAlignment="1">
      <alignment horizontal="right" vertical="center"/>
    </xf>
    <xf numFmtId="41" fontId="22" fillId="7" borderId="29" xfId="0" applyNumberFormat="1" applyFont="1" applyFill="1" applyBorder="1" applyAlignment="1">
      <alignment vertical="center"/>
    </xf>
    <xf numFmtId="41" fontId="22" fillId="7" borderId="17" xfId="0" applyNumberFormat="1" applyFont="1" applyFill="1" applyBorder="1" applyAlignment="1">
      <alignment vertical="center"/>
    </xf>
    <xf numFmtId="41" fontId="22" fillId="7" borderId="12" xfId="0" applyNumberFormat="1" applyFont="1" applyFill="1" applyBorder="1" applyAlignment="1">
      <alignment vertical="center"/>
    </xf>
    <xf numFmtId="0" fontId="12" fillId="5" borderId="7" xfId="0" applyFont="1" applyFill="1" applyBorder="1" applyAlignment="1">
      <alignment horizontal="right" vertical="center"/>
    </xf>
    <xf numFmtId="41" fontId="8" fillId="7" borderId="0" xfId="0" applyNumberFormat="1" applyFont="1" applyFill="1" applyBorder="1" applyAlignment="1">
      <alignment vertical="center"/>
    </xf>
    <xf numFmtId="41" fontId="8" fillId="7" borderId="33" xfId="0" applyNumberFormat="1" applyFont="1" applyFill="1" applyBorder="1" applyAlignment="1">
      <alignment vertical="center"/>
    </xf>
    <xf numFmtId="166" fontId="8" fillId="7" borderId="0" xfId="1" applyNumberFormat="1" applyFont="1" applyFill="1" applyAlignment="1">
      <alignment vertical="center"/>
    </xf>
    <xf numFmtId="1" fontId="8" fillId="7" borderId="0" xfId="1" applyNumberFormat="1" applyFont="1" applyFill="1" applyAlignment="1">
      <alignment vertical="center"/>
    </xf>
    <xf numFmtId="41" fontId="8" fillId="7" borderId="26" xfId="2" applyFont="1" applyFill="1" applyBorder="1" applyAlignment="1">
      <alignment vertical="center"/>
    </xf>
    <xf numFmtId="41" fontId="8" fillId="7" borderId="42" xfId="2" applyFont="1" applyFill="1" applyBorder="1" applyAlignment="1">
      <alignment vertical="center"/>
    </xf>
    <xf numFmtId="41" fontId="8" fillId="7" borderId="46" xfId="2" applyFont="1" applyFill="1" applyBorder="1" applyAlignment="1">
      <alignment vertical="center"/>
    </xf>
    <xf numFmtId="41" fontId="8" fillId="7" borderId="31" xfId="2" applyFont="1" applyFill="1" applyBorder="1" applyAlignment="1">
      <alignment vertical="center"/>
    </xf>
    <xf numFmtId="41" fontId="8" fillId="7" borderId="33" xfId="2" applyFont="1" applyFill="1" applyBorder="1" applyAlignment="1">
      <alignment vertical="center"/>
    </xf>
    <xf numFmtId="41" fontId="8" fillId="7" borderId="29" xfId="2" applyFont="1" applyFill="1" applyBorder="1" applyAlignment="1">
      <alignment vertical="center"/>
    </xf>
    <xf numFmtId="41" fontId="8" fillId="7" borderId="17" xfId="2" applyFont="1" applyFill="1" applyBorder="1" applyAlignment="1">
      <alignment vertical="center"/>
    </xf>
    <xf numFmtId="167" fontId="8" fillId="7" borderId="17" xfId="2" applyNumberFormat="1" applyFont="1" applyFill="1" applyBorder="1" applyAlignment="1">
      <alignment vertical="center"/>
    </xf>
    <xf numFmtId="41" fontId="8" fillId="7" borderId="47" xfId="2" applyFont="1" applyFill="1" applyBorder="1" applyAlignment="1">
      <alignment vertical="center"/>
    </xf>
    <xf numFmtId="167" fontId="8" fillId="7" borderId="0" xfId="2" applyNumberFormat="1" applyFont="1" applyFill="1" applyBorder="1" applyAlignment="1">
      <alignment vertical="center"/>
    </xf>
    <xf numFmtId="41" fontId="8" fillId="7" borderId="0" xfId="1" applyNumberFormat="1" applyFont="1" applyFill="1" applyAlignment="1">
      <alignment vertical="center"/>
    </xf>
    <xf numFmtId="0" fontId="23" fillId="7" borderId="7" xfId="0" applyFont="1" applyFill="1" applyBorder="1" applyAlignment="1">
      <alignment horizontal="right" vertical="center"/>
    </xf>
    <xf numFmtId="41" fontId="8" fillId="7" borderId="0" xfId="2" applyNumberFormat="1" applyFont="1" applyFill="1" applyBorder="1" applyAlignment="1">
      <alignment vertical="center"/>
    </xf>
    <xf numFmtId="3" fontId="8" fillId="7" borderId="0" xfId="0" applyNumberFormat="1" applyFont="1" applyFill="1" applyAlignment="1">
      <alignment vertical="center"/>
    </xf>
    <xf numFmtId="3" fontId="8" fillId="0" borderId="0" xfId="0" applyNumberFormat="1" applyFont="1" applyAlignment="1">
      <alignment horizontal="right" vertical="center"/>
    </xf>
    <xf numFmtId="41" fontId="8" fillId="7" borderId="0" xfId="1" applyNumberFormat="1" applyFont="1" applyFill="1" applyAlignment="1">
      <alignment horizontal="right" vertical="center"/>
    </xf>
    <xf numFmtId="0" fontId="8" fillId="7" borderId="0" xfId="0" applyFont="1" applyFill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8" fillId="7" borderId="14" xfId="0" applyFont="1" applyFill="1" applyBorder="1" applyAlignment="1">
      <alignment vertical="center"/>
    </xf>
    <xf numFmtId="41" fontId="8" fillId="7" borderId="26" xfId="0" applyNumberFormat="1" applyFont="1" applyFill="1" applyBorder="1" applyAlignment="1">
      <alignment vertical="center"/>
    </xf>
    <xf numFmtId="41" fontId="8" fillId="7" borderId="42" xfId="0" applyNumberFormat="1" applyFont="1" applyFill="1" applyBorder="1" applyAlignment="1">
      <alignment vertical="center"/>
    </xf>
    <xf numFmtId="41" fontId="8" fillId="7" borderId="14" xfId="0" applyNumberFormat="1" applyFont="1" applyFill="1" applyBorder="1" applyAlignment="1">
      <alignment vertical="center"/>
    </xf>
    <xf numFmtId="0" fontId="8" fillId="7" borderId="6" xfId="0" applyFont="1" applyFill="1" applyBorder="1" applyAlignment="1">
      <alignment vertical="center"/>
    </xf>
    <xf numFmtId="41" fontId="8" fillId="7" borderId="31" xfId="0" applyNumberFormat="1" applyFont="1" applyFill="1" applyBorder="1" applyAlignment="1">
      <alignment vertical="center"/>
    </xf>
    <xf numFmtId="41" fontId="8" fillId="7" borderId="6" xfId="0" applyNumberFormat="1" applyFont="1" applyFill="1" applyBorder="1" applyAlignment="1">
      <alignment vertical="center"/>
    </xf>
    <xf numFmtId="0" fontId="8" fillId="7" borderId="12" xfId="0" applyFont="1" applyFill="1" applyBorder="1" applyAlignment="1">
      <alignment vertical="center"/>
    </xf>
    <xf numFmtId="41" fontId="8" fillId="7" borderId="29" xfId="0" applyNumberFormat="1" applyFont="1" applyFill="1" applyBorder="1" applyAlignment="1">
      <alignment vertical="center"/>
    </xf>
    <xf numFmtId="41" fontId="8" fillId="7" borderId="17" xfId="0" applyNumberFormat="1" applyFont="1" applyFill="1" applyBorder="1" applyAlignment="1">
      <alignment vertical="center"/>
    </xf>
    <xf numFmtId="41" fontId="8" fillId="7" borderId="47" xfId="0" applyNumberFormat="1" applyFont="1" applyFill="1" applyBorder="1" applyAlignment="1">
      <alignment vertical="center"/>
    </xf>
    <xf numFmtId="41" fontId="8" fillId="7" borderId="12" xfId="0" applyNumberFormat="1" applyFont="1" applyFill="1" applyBorder="1" applyAlignment="1">
      <alignment vertical="center"/>
    </xf>
    <xf numFmtId="41" fontId="8" fillId="7" borderId="22" xfId="0" applyNumberFormat="1" applyFont="1" applyFill="1" applyBorder="1" applyAlignment="1">
      <alignment vertical="center"/>
    </xf>
    <xf numFmtId="41" fontId="8" fillId="7" borderId="23" xfId="0" applyNumberFormat="1" applyFont="1" applyFill="1" applyBorder="1" applyAlignment="1">
      <alignment vertical="center"/>
    </xf>
    <xf numFmtId="41" fontId="8" fillId="7" borderId="21" xfId="0" applyNumberFormat="1" applyFont="1" applyFill="1" applyBorder="1" applyAlignment="1">
      <alignment vertical="center"/>
    </xf>
    <xf numFmtId="41" fontId="8" fillId="7" borderId="0" xfId="0" applyNumberFormat="1" applyFont="1" applyFill="1" applyAlignment="1">
      <alignment vertical="center"/>
    </xf>
    <xf numFmtId="41" fontId="12" fillId="5" borderId="42" xfId="0" applyNumberFormat="1" applyFont="1" applyFill="1" applyBorder="1" applyAlignment="1">
      <alignment vertical="center"/>
    </xf>
    <xf numFmtId="3" fontId="8" fillId="7" borderId="22" xfId="0" applyNumberFormat="1" applyFont="1" applyFill="1" applyBorder="1" applyAlignment="1">
      <alignment vertical="center"/>
    </xf>
    <xf numFmtId="3" fontId="8" fillId="7" borderId="23" xfId="0" applyNumberFormat="1" applyFont="1" applyFill="1" applyBorder="1" applyAlignment="1">
      <alignment vertical="center"/>
    </xf>
    <xf numFmtId="3" fontId="8" fillId="7" borderId="21" xfId="0" applyNumberFormat="1" applyFont="1" applyFill="1" applyBorder="1" applyAlignment="1">
      <alignment vertical="center"/>
    </xf>
    <xf numFmtId="3" fontId="8" fillId="0" borderId="22" xfId="0" applyNumberFormat="1" applyFont="1" applyBorder="1" applyAlignment="1">
      <alignment vertical="center"/>
    </xf>
    <xf numFmtId="3" fontId="8" fillId="0" borderId="23" xfId="0" applyNumberFormat="1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41" fontId="8" fillId="7" borderId="21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26" fillId="7" borderId="0" xfId="0" applyFont="1" applyFill="1" applyBorder="1" applyAlignment="1">
      <alignment vertical="center"/>
    </xf>
    <xf numFmtId="41" fontId="12" fillId="7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1" fontId="8" fillId="0" borderId="33" xfId="0" applyNumberFormat="1" applyFont="1" applyBorder="1" applyAlignment="1">
      <alignment vertical="center"/>
    </xf>
    <xf numFmtId="167" fontId="8" fillId="0" borderId="0" xfId="0" applyNumberFormat="1" applyFont="1" applyAlignment="1">
      <alignment horizontal="right" vertical="center"/>
    </xf>
    <xf numFmtId="167" fontId="8" fillId="0" borderId="0" xfId="0" applyNumberFormat="1" applyFont="1" applyBorder="1" applyAlignment="1">
      <alignment horizontal="right" vertical="center"/>
    </xf>
    <xf numFmtId="0" fontId="8" fillId="7" borderId="0" xfId="0" applyFont="1" applyFill="1" applyBorder="1" applyAlignment="1">
      <alignment vertical="center"/>
    </xf>
    <xf numFmtId="0" fontId="8" fillId="7" borderId="7" xfId="0" applyFont="1" applyFill="1" applyBorder="1" applyAlignment="1">
      <alignment vertical="center"/>
    </xf>
    <xf numFmtId="41" fontId="8" fillId="7" borderId="5" xfId="0" applyNumberFormat="1" applyFont="1" applyFill="1" applyBorder="1" applyAlignment="1">
      <alignment vertical="center"/>
    </xf>
    <xf numFmtId="41" fontId="8" fillId="7" borderId="7" xfId="0" applyNumberFormat="1" applyFont="1" applyFill="1" applyBorder="1" applyAlignment="1">
      <alignment vertical="center"/>
    </xf>
    <xf numFmtId="41" fontId="8" fillId="7" borderId="20" xfId="0" applyNumberFormat="1" applyFont="1" applyFill="1" applyBorder="1" applyAlignment="1">
      <alignment vertical="center"/>
    </xf>
    <xf numFmtId="41" fontId="8" fillId="7" borderId="8" xfId="0" applyNumberFormat="1" applyFont="1" applyFill="1" applyBorder="1" applyAlignment="1">
      <alignment vertical="center"/>
    </xf>
    <xf numFmtId="41" fontId="27" fillId="5" borderId="5" xfId="0" applyNumberFormat="1" applyFont="1" applyFill="1" applyBorder="1" applyAlignment="1">
      <alignment vertical="center"/>
    </xf>
    <xf numFmtId="41" fontId="27" fillId="5" borderId="7" xfId="0" applyNumberFormat="1" applyFont="1" applyFill="1" applyBorder="1" applyAlignment="1">
      <alignment vertical="center"/>
    </xf>
    <xf numFmtId="41" fontId="27" fillId="5" borderId="20" xfId="0" applyNumberFormat="1" applyFont="1" applyFill="1" applyBorder="1" applyAlignment="1">
      <alignment vertical="center"/>
    </xf>
    <xf numFmtId="41" fontId="27" fillId="5" borderId="8" xfId="0" applyNumberFormat="1" applyFont="1" applyFill="1" applyBorder="1" applyAlignment="1">
      <alignment vertical="center"/>
    </xf>
    <xf numFmtId="0" fontId="8" fillId="7" borderId="42" xfId="0" applyFont="1" applyFill="1" applyBorder="1" applyAlignment="1">
      <alignment vertical="center"/>
    </xf>
    <xf numFmtId="41" fontId="8" fillId="7" borderId="46" xfId="0" applyNumberFormat="1" applyFont="1" applyFill="1" applyBorder="1" applyAlignment="1">
      <alignment vertical="center"/>
    </xf>
    <xf numFmtId="0" fontId="8" fillId="7" borderId="46" xfId="0" applyFont="1" applyFill="1" applyBorder="1" applyAlignment="1">
      <alignment vertical="center"/>
    </xf>
    <xf numFmtId="0" fontId="8" fillId="7" borderId="47" xfId="0" applyFont="1" applyFill="1" applyBorder="1" applyAlignment="1">
      <alignment vertical="center"/>
    </xf>
    <xf numFmtId="0" fontId="8" fillId="7" borderId="20" xfId="0" applyFont="1" applyFill="1" applyBorder="1" applyAlignment="1">
      <alignment vertical="center"/>
    </xf>
    <xf numFmtId="41" fontId="27" fillId="5" borderId="17" xfId="0" applyNumberFormat="1" applyFont="1" applyFill="1" applyBorder="1" applyAlignment="1">
      <alignment vertical="center"/>
    </xf>
    <xf numFmtId="41" fontId="27" fillId="5" borderId="12" xfId="0" applyNumberFormat="1" applyFont="1" applyFill="1" applyBorder="1" applyAlignment="1">
      <alignment vertical="center"/>
    </xf>
    <xf numFmtId="3" fontId="8" fillId="8" borderId="61" xfId="0" applyNumberFormat="1" applyFont="1" applyFill="1" applyBorder="1" applyAlignment="1">
      <alignment vertical="center"/>
    </xf>
    <xf numFmtId="3" fontId="29" fillId="8" borderId="61" xfId="0" applyNumberFormat="1" applyFont="1" applyFill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41" fontId="8" fillId="7" borderId="26" xfId="0" applyNumberFormat="1" applyFont="1" applyFill="1" applyBorder="1" applyAlignment="1">
      <alignment horizontal="right" vertical="center"/>
    </xf>
    <xf numFmtId="41" fontId="8" fillId="0" borderId="31" xfId="0" applyNumberFormat="1" applyFont="1" applyBorder="1" applyAlignment="1">
      <alignment horizontal="right" vertical="center"/>
    </xf>
    <xf numFmtId="41" fontId="8" fillId="0" borderId="29" xfId="0" applyNumberFormat="1" applyFont="1" applyBorder="1" applyAlignment="1">
      <alignment horizontal="right" vertical="center"/>
    </xf>
    <xf numFmtId="167" fontId="8" fillId="0" borderId="31" xfId="0" applyNumberFormat="1" applyFont="1" applyBorder="1" applyAlignment="1">
      <alignment horizontal="right" vertical="center"/>
    </xf>
    <xf numFmtId="41" fontId="8" fillId="7" borderId="33" xfId="0" applyNumberFormat="1" applyFont="1" applyFill="1" applyBorder="1" applyAlignment="1">
      <alignment horizontal="right" vertical="center"/>
    </xf>
    <xf numFmtId="41" fontId="8" fillId="7" borderId="0" xfId="0" applyNumberFormat="1" applyFont="1" applyFill="1" applyBorder="1" applyAlignment="1">
      <alignment horizontal="right" vertical="center"/>
    </xf>
    <xf numFmtId="0" fontId="8" fillId="0" borderId="25" xfId="6" applyFont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15" fillId="0" borderId="0" xfId="6" applyFont="1" applyFill="1" applyAlignment="1">
      <alignment vertical="center"/>
    </xf>
    <xf numFmtId="41" fontId="8" fillId="0" borderId="4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22" fillId="0" borderId="26" xfId="0" applyFont="1" applyBorder="1" applyAlignment="1">
      <alignment vertical="center"/>
    </xf>
    <xf numFmtId="0" fontId="22" fillId="0" borderId="46" xfId="0" applyFont="1" applyBorder="1" applyAlignment="1">
      <alignment vertical="center"/>
    </xf>
    <xf numFmtId="41" fontId="23" fillId="0" borderId="6" xfId="0" applyNumberFormat="1" applyFont="1" applyBorder="1" applyAlignment="1">
      <alignment vertical="center"/>
    </xf>
    <xf numFmtId="0" fontId="22" fillId="0" borderId="31" xfId="0" applyFont="1" applyBorder="1" applyAlignment="1">
      <alignment vertical="center"/>
    </xf>
    <xf numFmtId="0" fontId="22" fillId="0" borderId="33" xfId="0" applyFont="1" applyBorder="1" applyAlignment="1">
      <alignment vertical="center"/>
    </xf>
    <xf numFmtId="0" fontId="22" fillId="0" borderId="29" xfId="0" applyFont="1" applyBorder="1" applyAlignment="1">
      <alignment vertical="center"/>
    </xf>
    <xf numFmtId="0" fontId="22" fillId="0" borderId="47" xfId="0" applyFont="1" applyBorder="1" applyAlignment="1">
      <alignment vertical="center"/>
    </xf>
    <xf numFmtId="0" fontId="27" fillId="5" borderId="5" xfId="0" applyFont="1" applyFill="1" applyBorder="1" applyAlignment="1">
      <alignment vertical="center"/>
    </xf>
    <xf numFmtId="0" fontId="27" fillId="5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2" fillId="0" borderId="31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41" fontId="8" fillId="0" borderId="26" xfId="0" applyNumberFormat="1" applyFont="1" applyBorder="1" applyAlignment="1">
      <alignment horizontal="right" vertical="center"/>
    </xf>
    <xf numFmtId="41" fontId="8" fillId="0" borderId="42" xfId="0" applyNumberFormat="1" applyFont="1" applyBorder="1" applyAlignment="1">
      <alignment horizontal="right" vertical="center"/>
    </xf>
    <xf numFmtId="41" fontId="8" fillId="0" borderId="46" xfId="0" applyNumberFormat="1" applyFont="1" applyBorder="1" applyAlignment="1">
      <alignment horizontal="right" vertical="center"/>
    </xf>
    <xf numFmtId="41" fontId="23" fillId="0" borderId="33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41" fontId="8" fillId="0" borderId="33" xfId="0" applyNumberFormat="1" applyFont="1" applyBorder="1" applyAlignment="1">
      <alignment horizontal="right" vertical="center"/>
    </xf>
    <xf numFmtId="0" fontId="22" fillId="0" borderId="29" xfId="0" applyFont="1" applyFill="1" applyBorder="1" applyAlignment="1">
      <alignment vertical="center" wrapText="1"/>
    </xf>
    <xf numFmtId="0" fontId="22" fillId="0" borderId="17" xfId="0" applyFont="1" applyFill="1" applyBorder="1" applyAlignment="1">
      <alignment vertical="center" wrapText="1"/>
    </xf>
    <xf numFmtId="41" fontId="8" fillId="0" borderId="17" xfId="0" applyNumberFormat="1" applyFont="1" applyBorder="1" applyAlignment="1">
      <alignment horizontal="right" vertical="center"/>
    </xf>
    <xf numFmtId="41" fontId="8" fillId="0" borderId="47" xfId="0" applyNumberFormat="1" applyFont="1" applyBorder="1" applyAlignment="1">
      <alignment horizontal="right" vertical="center"/>
    </xf>
    <xf numFmtId="41" fontId="27" fillId="5" borderId="29" xfId="0" applyNumberFormat="1" applyFont="1" applyFill="1" applyBorder="1" applyAlignment="1">
      <alignment horizontal="right" vertical="center"/>
    </xf>
    <xf numFmtId="41" fontId="27" fillId="5" borderId="17" xfId="0" applyNumberFormat="1" applyFont="1" applyFill="1" applyBorder="1" applyAlignment="1">
      <alignment horizontal="right" vertical="center"/>
    </xf>
    <xf numFmtId="41" fontId="27" fillId="5" borderId="47" xfId="0" applyNumberFormat="1" applyFont="1" applyFill="1" applyBorder="1" applyAlignment="1">
      <alignment horizontal="right" vertical="center"/>
    </xf>
    <xf numFmtId="41" fontId="27" fillId="5" borderId="8" xfId="0" applyNumberFormat="1" applyFont="1" applyFill="1" applyBorder="1" applyAlignment="1">
      <alignment horizontal="right" vertical="center"/>
    </xf>
    <xf numFmtId="0" fontId="22" fillId="0" borderId="33" xfId="0" applyFont="1" applyFill="1" applyBorder="1" applyAlignment="1">
      <alignment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3" fontId="22" fillId="0" borderId="63" xfId="0" applyNumberFormat="1" applyFont="1" applyBorder="1" applyAlignment="1">
      <alignment vertical="center"/>
    </xf>
    <xf numFmtId="41" fontId="23" fillId="0" borderId="48" xfId="0" applyNumberFormat="1" applyFont="1" applyBorder="1" applyAlignment="1">
      <alignment vertical="center"/>
    </xf>
    <xf numFmtId="3" fontId="22" fillId="0" borderId="64" xfId="0" applyNumberFormat="1" applyFont="1" applyBorder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41" fontId="0" fillId="0" borderId="0" xfId="0" applyNumberFormat="1" applyAlignment="1">
      <alignment vertical="center"/>
    </xf>
    <xf numFmtId="3" fontId="22" fillId="0" borderId="21" xfId="0" applyNumberFormat="1" applyFont="1" applyBorder="1" applyAlignment="1">
      <alignment vertical="center"/>
    </xf>
    <xf numFmtId="0" fontId="27" fillId="6" borderId="5" xfId="0" applyFont="1" applyFill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10" applyFont="1" applyFill="1" applyBorder="1" applyAlignment="1">
      <alignment vertical="center"/>
    </xf>
    <xf numFmtId="0" fontId="22" fillId="0" borderId="0" xfId="10" applyNumberFormat="1" applyFont="1" applyFill="1" applyBorder="1" applyAlignment="1">
      <alignment vertical="center"/>
    </xf>
    <xf numFmtId="0" fontId="24" fillId="0" borderId="0" xfId="8" applyFont="1" applyAlignment="1">
      <alignment vertical="center"/>
    </xf>
    <xf numFmtId="0" fontId="8" fillId="0" borderId="0" xfId="8" applyFont="1" applyAlignment="1">
      <alignment vertical="center"/>
    </xf>
    <xf numFmtId="0" fontId="14" fillId="0" borderId="0" xfId="10" applyFont="1" applyFill="1" applyBorder="1" applyAlignment="1">
      <alignment vertical="center"/>
    </xf>
    <xf numFmtId="0" fontId="24" fillId="0" borderId="0" xfId="11" applyFont="1" applyAlignment="1">
      <alignment vertical="center"/>
    </xf>
    <xf numFmtId="0" fontId="14" fillId="0" borderId="0" xfId="0" applyFont="1" applyFill="1" applyBorder="1" applyAlignment="1">
      <alignment vertical="center"/>
    </xf>
    <xf numFmtId="41" fontId="8" fillId="0" borderId="31" xfId="8" applyNumberFormat="1" applyFont="1" applyBorder="1" applyAlignment="1">
      <alignment vertical="center"/>
    </xf>
    <xf numFmtId="41" fontId="8" fillId="0" borderId="33" xfId="8" applyNumberFormat="1" applyFont="1" applyBorder="1" applyAlignment="1">
      <alignment vertical="center"/>
    </xf>
    <xf numFmtId="41" fontId="10" fillId="0" borderId="5" xfId="8" applyNumberFormat="1" applyFont="1" applyBorder="1" applyAlignment="1">
      <alignment vertical="center"/>
    </xf>
    <xf numFmtId="41" fontId="10" fillId="0" borderId="7" xfId="8" applyNumberFormat="1" applyFont="1" applyBorder="1" applyAlignment="1">
      <alignment vertical="center"/>
    </xf>
    <xf numFmtId="166" fontId="8" fillId="0" borderId="42" xfId="1" applyNumberFormat="1" applyFont="1" applyBorder="1" applyAlignment="1">
      <alignment vertical="center"/>
    </xf>
    <xf numFmtId="166" fontId="8" fillId="0" borderId="0" xfId="1" applyNumberFormat="1" applyFont="1" applyBorder="1" applyAlignment="1">
      <alignment vertical="center"/>
    </xf>
    <xf numFmtId="166" fontId="8" fillId="0" borderId="42" xfId="1" applyNumberFormat="1" applyFont="1" applyBorder="1" applyAlignment="1">
      <alignment horizontal="center" vertical="center"/>
    </xf>
    <xf numFmtId="166" fontId="8" fillId="0" borderId="0" xfId="1" applyNumberFormat="1" applyFont="1" applyBorder="1" applyAlignment="1">
      <alignment horizontal="center" vertical="center"/>
    </xf>
    <xf numFmtId="41" fontId="10" fillId="0" borderId="12" xfId="2" applyNumberFormat="1" applyFont="1" applyBorder="1" applyAlignment="1">
      <alignment vertical="center"/>
    </xf>
    <xf numFmtId="0" fontId="22" fillId="0" borderId="29" xfId="8" applyFont="1" applyFill="1" applyBorder="1" applyAlignment="1">
      <alignment horizontal="center" vertical="center"/>
    </xf>
    <xf numFmtId="41" fontId="8" fillId="0" borderId="29" xfId="8" applyNumberFormat="1" applyFont="1" applyBorder="1" applyAlignment="1">
      <alignment vertical="center"/>
    </xf>
    <xf numFmtId="3" fontId="12" fillId="5" borderId="18" xfId="0" applyNumberFormat="1" applyFont="1" applyFill="1" applyBorder="1" applyAlignment="1">
      <alignment vertical="center"/>
    </xf>
    <xf numFmtId="3" fontId="12" fillId="5" borderId="7" xfId="0" applyNumberFormat="1" applyFont="1" applyFill="1" applyBorder="1" applyAlignment="1">
      <alignment vertical="center"/>
    </xf>
    <xf numFmtId="3" fontId="22" fillId="7" borderId="7" xfId="0" applyNumberFormat="1" applyFont="1" applyFill="1" applyBorder="1" applyAlignment="1">
      <alignment vertical="center"/>
    </xf>
    <xf numFmtId="3" fontId="8" fillId="7" borderId="0" xfId="2" applyNumberFormat="1" applyFont="1" applyFill="1" applyBorder="1" applyAlignment="1">
      <alignment vertical="center"/>
    </xf>
    <xf numFmtId="3" fontId="8" fillId="7" borderId="0" xfId="1" applyNumberFormat="1" applyFont="1" applyFill="1" applyAlignment="1">
      <alignment vertical="center"/>
    </xf>
    <xf numFmtId="3" fontId="8" fillId="0" borderId="17" xfId="0" applyNumberFormat="1" applyFont="1" applyBorder="1" applyAlignment="1">
      <alignment vertical="center"/>
    </xf>
    <xf numFmtId="3" fontId="12" fillId="5" borderId="7" xfId="2" applyNumberFormat="1" applyFont="1" applyFill="1" applyBorder="1" applyAlignment="1">
      <alignment vertical="center"/>
    </xf>
    <xf numFmtId="3" fontId="12" fillId="5" borderId="5" xfId="0" applyNumberFormat="1" applyFont="1" applyFill="1" applyBorder="1" applyAlignment="1">
      <alignment vertical="center"/>
    </xf>
    <xf numFmtId="3" fontId="8" fillId="7" borderId="5" xfId="0" applyNumberFormat="1" applyFont="1" applyFill="1" applyBorder="1" applyAlignment="1">
      <alignment vertical="center"/>
    </xf>
    <xf numFmtId="3" fontId="8" fillId="7" borderId="7" xfId="0" applyNumberFormat="1" applyFont="1" applyFill="1" applyBorder="1" applyAlignment="1">
      <alignment vertical="center"/>
    </xf>
    <xf numFmtId="3" fontId="27" fillId="5" borderId="17" xfId="0" applyNumberFormat="1" applyFont="1" applyFill="1" applyBorder="1" applyAlignment="1">
      <alignment vertical="center"/>
    </xf>
    <xf numFmtId="3" fontId="8" fillId="0" borderId="31" xfId="0" applyNumberFormat="1" applyFont="1" applyBorder="1" applyAlignment="1">
      <alignment horizontal="right" vertical="center"/>
    </xf>
    <xf numFmtId="3" fontId="8" fillId="0" borderId="29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3" fontId="12" fillId="5" borderId="5" xfId="0" applyNumberFormat="1" applyFont="1" applyFill="1" applyBorder="1" applyAlignment="1">
      <alignment horizontal="right" vertical="center"/>
    </xf>
    <xf numFmtId="3" fontId="12" fillId="5" borderId="7" xfId="0" applyNumberFormat="1" applyFont="1" applyFill="1" applyBorder="1" applyAlignment="1">
      <alignment horizontal="right" vertical="center"/>
    </xf>
    <xf numFmtId="3" fontId="8" fillId="0" borderId="0" xfId="1" applyNumberFormat="1" applyFont="1" applyAlignment="1">
      <alignment horizontal="right" vertical="center"/>
    </xf>
    <xf numFmtId="3" fontId="12" fillId="5" borderId="18" xfId="0" applyNumberFormat="1" applyFont="1" applyFill="1" applyBorder="1" applyAlignment="1">
      <alignment horizontal="right" vertical="center"/>
    </xf>
    <xf numFmtId="3" fontId="8" fillId="0" borderId="17" xfId="2" applyNumberFormat="1" applyFont="1" applyFill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2" fillId="5" borderId="19" xfId="0" applyNumberFormat="1" applyFont="1" applyFill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167" fontId="8" fillId="0" borderId="42" xfId="0" applyNumberFormat="1" applyFont="1" applyBorder="1" applyAlignment="1">
      <alignment horizontal="right" vertical="center"/>
    </xf>
    <xf numFmtId="167" fontId="8" fillId="0" borderId="33" xfId="0" applyNumberFormat="1" applyFont="1" applyBorder="1" applyAlignment="1">
      <alignment horizontal="right" vertical="center"/>
    </xf>
    <xf numFmtId="167" fontId="8" fillId="0" borderId="17" xfId="0" applyNumberFormat="1" applyFont="1" applyBorder="1" applyAlignment="1">
      <alignment horizontal="right" vertical="center"/>
    </xf>
    <xf numFmtId="167" fontId="12" fillId="5" borderId="18" xfId="0" applyNumberFormat="1" applyFont="1" applyFill="1" applyBorder="1" applyAlignment="1">
      <alignment horizontal="right" vertical="center"/>
    </xf>
    <xf numFmtId="167" fontId="12" fillId="5" borderId="7" xfId="0" applyNumberFormat="1" applyFont="1" applyFill="1" applyBorder="1" applyAlignment="1">
      <alignment horizontal="right" vertical="center"/>
    </xf>
    <xf numFmtId="0" fontId="32" fillId="4" borderId="0" xfId="0" applyFont="1" applyFill="1" applyAlignment="1">
      <alignment horizontal="center" vertical="center"/>
    </xf>
    <xf numFmtId="0" fontId="31" fillId="9" borderId="0" xfId="0" applyFont="1" applyFill="1" applyAlignment="1">
      <alignment horizontal="center" vertical="center"/>
    </xf>
    <xf numFmtId="0" fontId="12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2" fillId="5" borderId="39" xfId="0" applyFont="1" applyFill="1" applyBorder="1" applyAlignment="1">
      <alignment horizontal="center" vertical="center" wrapText="1"/>
    </xf>
    <xf numFmtId="0" fontId="12" fillId="5" borderId="53" xfId="0" applyFont="1" applyFill="1" applyBorder="1" applyAlignment="1">
      <alignment horizontal="center" vertical="center" wrapText="1"/>
    </xf>
    <xf numFmtId="0" fontId="12" fillId="5" borderId="41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horizontal="center" vertical="center"/>
    </xf>
    <xf numFmtId="0" fontId="22" fillId="7" borderId="14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center" vertical="center" wrapText="1"/>
    </xf>
    <xf numFmtId="0" fontId="22" fillId="7" borderId="14" xfId="0" applyFont="1" applyFill="1" applyBorder="1" applyAlignment="1">
      <alignment vertical="center" wrapText="1"/>
    </xf>
    <xf numFmtId="0" fontId="22" fillId="7" borderId="6" xfId="0" applyFont="1" applyFill="1" applyBorder="1" applyAlignment="1">
      <alignment vertical="center" wrapText="1"/>
    </xf>
    <xf numFmtId="0" fontId="22" fillId="7" borderId="6" xfId="0" applyFont="1" applyFill="1" applyBorder="1" applyAlignment="1">
      <alignment vertical="center"/>
    </xf>
    <xf numFmtId="0" fontId="22" fillId="7" borderId="33" xfId="0" applyFont="1" applyFill="1" applyBorder="1" applyAlignment="1">
      <alignment horizontal="left" vertical="center"/>
    </xf>
    <xf numFmtId="0" fontId="22" fillId="7" borderId="33" xfId="0" applyFont="1" applyFill="1" applyBorder="1" applyAlignment="1">
      <alignment vertical="center"/>
    </xf>
    <xf numFmtId="0" fontId="22" fillId="7" borderId="47" xfId="0" applyFont="1" applyFill="1" applyBorder="1" applyAlignment="1">
      <alignment vertical="center"/>
    </xf>
    <xf numFmtId="0" fontId="22" fillId="7" borderId="14" xfId="0" applyFont="1" applyFill="1" applyBorder="1" applyAlignment="1">
      <alignment vertical="center"/>
    </xf>
    <xf numFmtId="0" fontId="22" fillId="7" borderId="12" xfId="0" applyFont="1" applyFill="1" applyBorder="1" applyAlignment="1">
      <alignment vertical="center"/>
    </xf>
    <xf numFmtId="0" fontId="22" fillId="7" borderId="14" xfId="0" applyFont="1" applyFill="1" applyBorder="1" applyAlignment="1">
      <alignment horizontal="left" vertical="center"/>
    </xf>
    <xf numFmtId="0" fontId="22" fillId="7" borderId="6" xfId="0" applyFont="1" applyFill="1" applyBorder="1" applyAlignment="1">
      <alignment horizontal="left" vertical="center"/>
    </xf>
    <xf numFmtId="0" fontId="22" fillId="7" borderId="12" xfId="0" applyFont="1" applyFill="1" applyBorder="1" applyAlignment="1">
      <alignment horizontal="left" vertical="center"/>
    </xf>
    <xf numFmtId="0" fontId="12" fillId="5" borderId="37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/>
    </xf>
    <xf numFmtId="0" fontId="12" fillId="5" borderId="38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vertical="center"/>
    </xf>
    <xf numFmtId="0" fontId="8" fillId="7" borderId="29" xfId="0" applyFont="1" applyFill="1" applyBorder="1" applyAlignment="1">
      <alignment vertical="center"/>
    </xf>
    <xf numFmtId="0" fontId="8" fillId="7" borderId="31" xfId="0" applyFont="1" applyFill="1" applyBorder="1" applyAlignment="1">
      <alignment vertical="center"/>
    </xf>
    <xf numFmtId="0" fontId="27" fillId="5" borderId="37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vertical="center"/>
    </xf>
    <xf numFmtId="0" fontId="12" fillId="5" borderId="44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13">
    <cellStyle name="Comma" xfId="1" builtinId="3"/>
    <cellStyle name="Comma [0]" xfId="2" builtinId="6"/>
    <cellStyle name="Hyperlink" xfId="7" builtinId="8"/>
    <cellStyle name="Normal" xfId="0" builtinId="0"/>
    <cellStyle name="Normal_Copy of EWHaz09_Final" xfId="10"/>
    <cellStyle name="Normal_D1" xfId="3"/>
    <cellStyle name="Normal_D2" xfId="4"/>
    <cellStyle name="Normal_D3" xfId="5"/>
    <cellStyle name="Normal_E&amp;WIncin09" xfId="6"/>
    <cellStyle name="Normal_emhaztables06_1902562" xfId="8"/>
    <cellStyle name="Normal_eoehaztables06_1902577" xfId="9"/>
    <cellStyle name="Normal_swhaztables06_1902601" xfId="12"/>
    <cellStyle name="Normal_yhhaztables06_1902555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008000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workbookViewId="0">
      <selection sqref="A1:F1"/>
    </sheetView>
  </sheetViews>
  <sheetFormatPr defaultRowHeight="12.75" x14ac:dyDescent="0.2"/>
  <cols>
    <col min="1" max="1" width="24.7109375" customWidth="1"/>
    <col min="2" max="2" width="12.5703125" customWidth="1"/>
    <col min="4" max="4" width="3.140625" customWidth="1"/>
    <col min="10" max="10" width="9.140625" customWidth="1"/>
  </cols>
  <sheetData>
    <row r="1" spans="1:15" ht="34.5" customHeight="1" x14ac:dyDescent="0.2">
      <c r="A1" s="446" t="s">
        <v>225</v>
      </c>
      <c r="B1" s="446"/>
      <c r="C1" s="446"/>
      <c r="D1" s="446"/>
      <c r="E1" s="446"/>
      <c r="F1" s="446"/>
      <c r="G1" s="445" t="s">
        <v>165</v>
      </c>
      <c r="H1" s="445"/>
      <c r="I1" s="445"/>
      <c r="J1" s="445"/>
      <c r="K1" s="445"/>
      <c r="L1" s="445"/>
      <c r="M1" s="445"/>
      <c r="N1" s="445"/>
    </row>
    <row r="2" spans="1:15" ht="24.75" customHeight="1" x14ac:dyDescent="0.2">
      <c r="G2" s="179"/>
    </row>
    <row r="3" spans="1:15" ht="26.25" x14ac:dyDescent="0.4">
      <c r="A3" s="177" t="s">
        <v>87</v>
      </c>
      <c r="B3" s="178"/>
      <c r="C3" s="178"/>
      <c r="D3" s="177"/>
      <c r="E3" s="177" t="s">
        <v>220</v>
      </c>
      <c r="F3" s="11"/>
      <c r="G3" s="11"/>
      <c r="H3" s="11"/>
      <c r="I3" s="11"/>
      <c r="J3" s="11"/>
      <c r="K3" s="11"/>
      <c r="L3" s="11"/>
      <c r="M3" s="11"/>
      <c r="N3" s="11"/>
    </row>
    <row r="4" spans="1:15" ht="26.25" x14ac:dyDescent="0.4">
      <c r="A4" s="221" t="s">
        <v>86</v>
      </c>
      <c r="B4" s="222"/>
      <c r="C4" s="222"/>
      <c r="D4" s="221"/>
      <c r="E4" s="223" t="s">
        <v>226</v>
      </c>
      <c r="F4" s="12"/>
      <c r="G4" s="12"/>
      <c r="H4" s="12"/>
      <c r="N4" s="31"/>
      <c r="O4" s="90"/>
    </row>
    <row r="5" spans="1:15" ht="26.25" x14ac:dyDescent="0.4">
      <c r="A5" s="221" t="s">
        <v>86</v>
      </c>
      <c r="B5" s="222"/>
      <c r="C5" s="222"/>
      <c r="D5" s="221"/>
      <c r="E5" s="223" t="s">
        <v>227</v>
      </c>
      <c r="O5" s="90"/>
    </row>
    <row r="6" spans="1:15" ht="26.25" x14ac:dyDescent="0.4">
      <c r="A6" s="221" t="s">
        <v>86</v>
      </c>
      <c r="B6" s="222"/>
      <c r="C6" s="222"/>
      <c r="D6" s="221"/>
      <c r="E6" s="223" t="s">
        <v>228</v>
      </c>
      <c r="O6" s="90"/>
    </row>
    <row r="7" spans="1:15" ht="26.25" x14ac:dyDescent="0.4">
      <c r="A7" s="221" t="s">
        <v>86</v>
      </c>
      <c r="B7" s="222"/>
      <c r="C7" s="222"/>
      <c r="D7" s="221"/>
      <c r="E7" s="223" t="s">
        <v>229</v>
      </c>
      <c r="O7" s="90"/>
    </row>
    <row r="8" spans="1:15" ht="26.25" x14ac:dyDescent="0.4">
      <c r="A8" s="221" t="s">
        <v>224</v>
      </c>
      <c r="B8" s="222"/>
      <c r="C8" s="222"/>
      <c r="D8" s="222"/>
      <c r="E8" s="223" t="s">
        <v>230</v>
      </c>
      <c r="O8" s="90"/>
    </row>
    <row r="9" spans="1:15" ht="26.25" x14ac:dyDescent="0.4">
      <c r="A9" s="221" t="s">
        <v>224</v>
      </c>
      <c r="B9" s="222"/>
      <c r="C9" s="222"/>
      <c r="D9" s="222"/>
      <c r="E9" s="223" t="s">
        <v>231</v>
      </c>
      <c r="O9" s="90"/>
    </row>
    <row r="10" spans="1:15" ht="26.25" x14ac:dyDescent="0.4">
      <c r="A10" s="221" t="s">
        <v>88</v>
      </c>
      <c r="B10" s="222"/>
      <c r="C10" s="222"/>
      <c r="D10" s="222"/>
      <c r="E10" s="223" t="s">
        <v>232</v>
      </c>
      <c r="N10" s="31"/>
      <c r="O10" s="90"/>
    </row>
    <row r="11" spans="1:15" ht="26.25" x14ac:dyDescent="0.4">
      <c r="A11" s="221" t="s">
        <v>89</v>
      </c>
      <c r="B11" s="222"/>
      <c r="C11" s="222"/>
      <c r="D11" s="222"/>
      <c r="E11" s="223" t="s">
        <v>233</v>
      </c>
      <c r="N11" s="31"/>
      <c r="O11" s="90"/>
    </row>
    <row r="12" spans="1:15" ht="26.25" x14ac:dyDescent="0.4">
      <c r="A12" s="221" t="s">
        <v>90</v>
      </c>
      <c r="B12" s="222"/>
      <c r="C12" s="222"/>
      <c r="D12" s="222"/>
      <c r="E12" s="223" t="s">
        <v>234</v>
      </c>
      <c r="N12" s="31"/>
      <c r="O12" s="90"/>
    </row>
    <row r="13" spans="1:15" ht="26.25" x14ac:dyDescent="0.4">
      <c r="A13" s="221" t="s">
        <v>33</v>
      </c>
      <c r="B13" s="222"/>
      <c r="C13" s="222"/>
      <c r="D13" s="222"/>
      <c r="E13" s="223" t="s">
        <v>235</v>
      </c>
      <c r="N13" s="31"/>
      <c r="O13" s="90"/>
    </row>
    <row r="14" spans="1:15" ht="26.25" x14ac:dyDescent="0.4">
      <c r="A14" s="221" t="s">
        <v>33</v>
      </c>
      <c r="B14" s="222"/>
      <c r="C14" s="222"/>
      <c r="D14" s="222"/>
      <c r="E14" s="223" t="s">
        <v>236</v>
      </c>
      <c r="N14" s="31"/>
      <c r="O14" s="90"/>
    </row>
    <row r="15" spans="1:15" ht="26.25" x14ac:dyDescent="0.4">
      <c r="A15" s="221" t="s">
        <v>33</v>
      </c>
      <c r="B15" s="222"/>
      <c r="C15" s="222"/>
      <c r="D15" s="222"/>
      <c r="E15" s="223" t="s">
        <v>237</v>
      </c>
      <c r="N15" s="31"/>
      <c r="O15" s="90"/>
    </row>
    <row r="16" spans="1:15" ht="26.25" x14ac:dyDescent="0.4">
      <c r="A16" s="10"/>
    </row>
    <row r="17" spans="1:1" ht="26.25" x14ac:dyDescent="0.4">
      <c r="A17" s="10" t="s">
        <v>259</v>
      </c>
    </row>
    <row r="18" spans="1:1" ht="26.25" x14ac:dyDescent="0.4">
      <c r="A18" s="10"/>
    </row>
    <row r="19" spans="1:1" ht="26.25" x14ac:dyDescent="0.4">
      <c r="A19" s="10"/>
    </row>
    <row r="20" spans="1:1" ht="26.25" x14ac:dyDescent="0.4">
      <c r="A20" s="10"/>
    </row>
    <row r="21" spans="1:1" ht="26.25" x14ac:dyDescent="0.4">
      <c r="A21" s="10"/>
    </row>
    <row r="22" spans="1:1" ht="26.25" x14ac:dyDescent="0.4">
      <c r="A22" s="10"/>
    </row>
    <row r="23" spans="1:1" ht="26.25" x14ac:dyDescent="0.4">
      <c r="A23" s="10"/>
    </row>
    <row r="24" spans="1:1" ht="26.25" x14ac:dyDescent="0.4">
      <c r="A24" s="10"/>
    </row>
    <row r="25" spans="1:1" ht="26.25" x14ac:dyDescent="0.4">
      <c r="A25" s="10"/>
    </row>
    <row r="26" spans="1:1" ht="26.25" x14ac:dyDescent="0.4">
      <c r="A26" s="10"/>
    </row>
    <row r="27" spans="1:1" ht="26.25" x14ac:dyDescent="0.4">
      <c r="A27" s="10"/>
    </row>
    <row r="28" spans="1:1" ht="26.25" x14ac:dyDescent="0.4">
      <c r="A28" s="10"/>
    </row>
    <row r="29" spans="1:1" ht="26.25" x14ac:dyDescent="0.4">
      <c r="A29" s="10"/>
    </row>
    <row r="30" spans="1:1" ht="26.25" x14ac:dyDescent="0.4">
      <c r="A30" s="10"/>
    </row>
    <row r="31" spans="1:1" ht="26.25" x14ac:dyDescent="0.4">
      <c r="A31" s="10"/>
    </row>
    <row r="32" spans="1:1" ht="26.25" x14ac:dyDescent="0.4">
      <c r="A32" s="10"/>
    </row>
    <row r="33" spans="1:1" ht="26.25" x14ac:dyDescent="0.4">
      <c r="A33" s="10"/>
    </row>
    <row r="34" spans="1:1" ht="26.25" x14ac:dyDescent="0.4">
      <c r="A34" s="10"/>
    </row>
  </sheetData>
  <mergeCells count="2">
    <mergeCell ref="G1:N1"/>
    <mergeCell ref="A1:F1"/>
  </mergeCells>
  <hyperlinks>
    <hyperlink ref="E4:H4" location="'Landfill Inputs'!A1" display="Landfill inputs 2013"/>
    <hyperlink ref="E5" location="'Landfill Input Trends'!A1" display="Landfill input trends 2000-2013"/>
    <hyperlink ref="E6" location="'Landfill Capacity'!A1" display="Landfill capacity 2013"/>
    <hyperlink ref="E7" location="'Landfill Capacity Trends'!A1" display="Landfill capacity trends 2000-2013"/>
    <hyperlink ref="E8" location="'Transfer Treatment &amp; MRS Inputs'!A1" display="Transfer, treatment &amp; MRS inputs 2013"/>
    <hyperlink ref="E9" location="'Transfer Treatment &amp; MRS Trends'!A1" display="Transfer, treatment &amp; MRS input trends 2000 - 2013"/>
    <hyperlink ref="E10" location="'Incineration Input &amp; Capacity'!A1" display="Incineration inputs and capacity 2013"/>
    <hyperlink ref="E11" location="'Land Disposal'!A1" display="Land disposal inputs 2013"/>
    <hyperlink ref="E12" location="'Use of Waste'!A1" display="Use of waste inputs 2013"/>
    <hyperlink ref="E13" location="'Haz Waste Managed &amp; Deposits'!A1" display="Hazardous waste management and deposits 2013"/>
    <hyperlink ref="E14" location="'Haz Waste Deposits by Fate'!A1" display="Hazardous waste deposits by fate 2013"/>
    <hyperlink ref="E15" location="'Haz Waste Trends'!A1" display="Hazardous waste - trends data 2000-2013"/>
  </hyperlinks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  <pageSetUpPr fitToPage="1"/>
  </sheetPr>
  <dimension ref="A1:J38"/>
  <sheetViews>
    <sheetView showGridLines="0" workbookViewId="0"/>
  </sheetViews>
  <sheetFormatPr defaultRowHeight="12.75" x14ac:dyDescent="0.2"/>
  <cols>
    <col min="1" max="1" width="5.7109375" style="33" customWidth="1"/>
    <col min="2" max="2" width="50.85546875" style="33" customWidth="1"/>
    <col min="3" max="5" width="12.7109375" style="33" customWidth="1"/>
    <col min="6" max="6" width="14.140625" style="33" customWidth="1"/>
    <col min="7" max="7" width="16.140625" style="33" customWidth="1"/>
    <col min="8" max="8" width="17.28515625" style="33" customWidth="1"/>
    <col min="9" max="9" width="15.5703125" style="33" customWidth="1"/>
    <col min="10" max="10" width="12.7109375" style="33" customWidth="1"/>
    <col min="11" max="16384" width="9.140625" style="33"/>
  </cols>
  <sheetData>
    <row r="1" spans="1:10" x14ac:dyDescent="0.2">
      <c r="A1" s="236"/>
    </row>
    <row r="2" spans="1:10" ht="18.75" x14ac:dyDescent="0.2">
      <c r="B2" s="35" t="s">
        <v>247</v>
      </c>
    </row>
    <row r="3" spans="1:10" ht="18.75" x14ac:dyDescent="0.2">
      <c r="B3" s="238" t="s">
        <v>24</v>
      </c>
      <c r="C3" s="237"/>
      <c r="D3" s="237"/>
      <c r="E3" s="237"/>
      <c r="F3" s="237"/>
    </row>
    <row r="4" spans="1:10" x14ac:dyDescent="0.2">
      <c r="B4" s="322"/>
    </row>
    <row r="5" spans="1:10" x14ac:dyDescent="0.2">
      <c r="B5" s="447" t="s">
        <v>19</v>
      </c>
      <c r="C5" s="473" t="s">
        <v>13</v>
      </c>
      <c r="D5" s="470"/>
      <c r="E5" s="470"/>
      <c r="F5" s="470"/>
      <c r="G5" s="470"/>
      <c r="H5" s="470"/>
      <c r="I5" s="470"/>
      <c r="J5" s="451" t="s">
        <v>173</v>
      </c>
    </row>
    <row r="6" spans="1:10" ht="39.75" customHeight="1" x14ac:dyDescent="0.2">
      <c r="B6" s="448"/>
      <c r="C6" s="15" t="s">
        <v>166</v>
      </c>
      <c r="D6" s="15" t="s">
        <v>167</v>
      </c>
      <c r="E6" s="15" t="s">
        <v>168</v>
      </c>
      <c r="F6" s="15" t="s">
        <v>169</v>
      </c>
      <c r="G6" s="15" t="s">
        <v>170</v>
      </c>
      <c r="H6" s="15" t="s">
        <v>172</v>
      </c>
      <c r="I6" s="15" t="s">
        <v>171</v>
      </c>
      <c r="J6" s="472"/>
    </row>
    <row r="7" spans="1:10" ht="24" customHeight="1" x14ac:dyDescent="0.2">
      <c r="B7" s="182" t="s">
        <v>71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43">
        <v>0</v>
      </c>
      <c r="J7" s="82">
        <f t="shared" ref="J7:J14" si="0">SUM(C7:I7)</f>
        <v>0</v>
      </c>
    </row>
    <row r="8" spans="1:10" ht="24" customHeight="1" x14ac:dyDescent="0.2">
      <c r="B8" s="182" t="s">
        <v>72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43">
        <v>0</v>
      </c>
      <c r="J8" s="82">
        <f t="shared" si="0"/>
        <v>0</v>
      </c>
    </row>
    <row r="9" spans="1:10" ht="24" customHeight="1" x14ac:dyDescent="0.2">
      <c r="B9" s="182" t="s">
        <v>22</v>
      </c>
      <c r="C9" s="285">
        <v>2.8140000000000001</v>
      </c>
      <c r="D9" s="285">
        <v>2.2370000000000001</v>
      </c>
      <c r="E9" s="285">
        <v>7.4859999999999998</v>
      </c>
      <c r="F9" s="81">
        <v>0</v>
      </c>
      <c r="G9" s="81">
        <v>0</v>
      </c>
      <c r="H9" s="431">
        <v>3</v>
      </c>
      <c r="I9" s="43">
        <v>0</v>
      </c>
      <c r="J9" s="82">
        <f t="shared" si="0"/>
        <v>15.536999999999999</v>
      </c>
    </row>
    <row r="10" spans="1:10" ht="24" customHeight="1" x14ac:dyDescent="0.2">
      <c r="B10" s="183" t="s">
        <v>36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2">
        <f t="shared" si="0"/>
        <v>0</v>
      </c>
    </row>
    <row r="11" spans="1:10" ht="24" customHeight="1" x14ac:dyDescent="0.2">
      <c r="B11" s="183" t="s">
        <v>37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2">
        <f t="shared" si="0"/>
        <v>0</v>
      </c>
    </row>
    <row r="12" spans="1:10" ht="24" customHeight="1" x14ac:dyDescent="0.2">
      <c r="B12" s="183" t="s">
        <v>21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285">
        <v>2.008</v>
      </c>
      <c r="I12" s="43">
        <v>0</v>
      </c>
      <c r="J12" s="82">
        <f t="shared" si="0"/>
        <v>2.008</v>
      </c>
    </row>
    <row r="13" spans="1:10" ht="24" customHeight="1" x14ac:dyDescent="0.2">
      <c r="B13" s="352" t="s">
        <v>78</v>
      </c>
      <c r="C13" s="81">
        <v>0</v>
      </c>
      <c r="D13" s="431">
        <v>300.03700000000003</v>
      </c>
      <c r="E13" s="81">
        <v>0</v>
      </c>
      <c r="F13" s="81">
        <v>0</v>
      </c>
      <c r="G13" s="81">
        <v>0</v>
      </c>
      <c r="H13" s="431">
        <v>33.275999999999996</v>
      </c>
      <c r="I13" s="81">
        <v>0</v>
      </c>
      <c r="J13" s="82">
        <f t="shared" si="0"/>
        <v>333.31300000000005</v>
      </c>
    </row>
    <row r="14" spans="1:10" ht="24" customHeight="1" x14ac:dyDescent="0.2">
      <c r="B14" s="182" t="s">
        <v>20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3">
        <f t="shared" si="0"/>
        <v>0</v>
      </c>
    </row>
    <row r="15" spans="1:10" ht="24" customHeight="1" x14ac:dyDescent="0.2">
      <c r="B15" s="353" t="s">
        <v>34</v>
      </c>
      <c r="C15" s="432">
        <f t="shared" ref="C15:J15" si="1">SUM(C7:C14)</f>
        <v>2.8140000000000001</v>
      </c>
      <c r="D15" s="433">
        <f t="shared" si="1"/>
        <v>302.27400000000006</v>
      </c>
      <c r="E15" s="433">
        <f t="shared" si="1"/>
        <v>7.4859999999999998</v>
      </c>
      <c r="F15" s="26">
        <f t="shared" si="1"/>
        <v>0</v>
      </c>
      <c r="G15" s="26">
        <f t="shared" si="1"/>
        <v>0</v>
      </c>
      <c r="H15" s="433">
        <f t="shared" si="1"/>
        <v>38.283999999999999</v>
      </c>
      <c r="I15" s="26">
        <f t="shared" si="1"/>
        <v>0</v>
      </c>
      <c r="J15" s="84">
        <f t="shared" si="1"/>
        <v>350.85800000000006</v>
      </c>
    </row>
    <row r="16" spans="1:10" x14ac:dyDescent="0.2">
      <c r="B16" s="13"/>
    </row>
    <row r="17" spans="2:10" x14ac:dyDescent="0.2">
      <c r="B17" s="210" t="s">
        <v>32</v>
      </c>
    </row>
    <row r="18" spans="2:10" x14ac:dyDescent="0.2">
      <c r="B18" s="211" t="s">
        <v>77</v>
      </c>
    </row>
    <row r="19" spans="2:10" x14ac:dyDescent="0.2">
      <c r="B19" s="354"/>
    </row>
    <row r="21" spans="2:10" ht="18.75" x14ac:dyDescent="0.2">
      <c r="B21" s="35" t="s">
        <v>248</v>
      </c>
    </row>
    <row r="22" spans="2:10" ht="18.75" x14ac:dyDescent="0.2">
      <c r="B22" s="238" t="s">
        <v>24</v>
      </c>
    </row>
    <row r="23" spans="2:10" x14ac:dyDescent="0.2">
      <c r="B23" s="322"/>
    </row>
    <row r="24" spans="2:10" x14ac:dyDescent="0.2">
      <c r="B24" s="447" t="s">
        <v>19</v>
      </c>
      <c r="C24" s="473" t="s">
        <v>13</v>
      </c>
      <c r="D24" s="470"/>
      <c r="E24" s="470"/>
      <c r="F24" s="470"/>
      <c r="G24" s="470"/>
      <c r="H24" s="470"/>
      <c r="I24" s="470"/>
      <c r="J24" s="451" t="s">
        <v>173</v>
      </c>
    </row>
    <row r="25" spans="2:10" ht="36.75" customHeight="1" x14ac:dyDescent="0.2">
      <c r="B25" s="448"/>
      <c r="C25" s="15" t="s">
        <v>166</v>
      </c>
      <c r="D25" s="15" t="s">
        <v>167</v>
      </c>
      <c r="E25" s="15" t="s">
        <v>168</v>
      </c>
      <c r="F25" s="15" t="s">
        <v>169</v>
      </c>
      <c r="G25" s="15" t="s">
        <v>170</v>
      </c>
      <c r="H25" s="15" t="s">
        <v>172</v>
      </c>
      <c r="I25" s="15" t="s">
        <v>171</v>
      </c>
      <c r="J25" s="472"/>
    </row>
    <row r="26" spans="2:10" ht="24" customHeight="1" x14ac:dyDescent="0.2">
      <c r="B26" s="182" t="s">
        <v>71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43">
        <v>0</v>
      </c>
      <c r="J26" s="82">
        <f t="shared" ref="J26:J33" si="2">SUM(C26:I26)</f>
        <v>0</v>
      </c>
    </row>
    <row r="27" spans="2:10" ht="24" customHeight="1" x14ac:dyDescent="0.2">
      <c r="B27" s="182" t="s">
        <v>72</v>
      </c>
      <c r="C27" s="81">
        <v>0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43">
        <v>0</v>
      </c>
      <c r="J27" s="82">
        <f t="shared" si="2"/>
        <v>0</v>
      </c>
    </row>
    <row r="28" spans="2:10" ht="24" customHeight="1" x14ac:dyDescent="0.2">
      <c r="B28" s="182" t="s">
        <v>22</v>
      </c>
      <c r="C28" s="434">
        <v>5.2409999999999997</v>
      </c>
      <c r="D28" s="434">
        <v>4.2699999999999996</v>
      </c>
      <c r="E28" s="434">
        <v>8</v>
      </c>
      <c r="F28" s="81">
        <v>0</v>
      </c>
      <c r="G28" s="81">
        <v>0</v>
      </c>
      <c r="H28" s="431">
        <v>6.57</v>
      </c>
      <c r="I28" s="43">
        <v>0</v>
      </c>
      <c r="J28" s="82">
        <f t="shared" si="2"/>
        <v>24.081</v>
      </c>
    </row>
    <row r="29" spans="2:10" ht="24" customHeight="1" x14ac:dyDescent="0.2">
      <c r="B29" s="183" t="s">
        <v>36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2">
        <f t="shared" si="2"/>
        <v>0</v>
      </c>
    </row>
    <row r="30" spans="2:10" ht="24" customHeight="1" x14ac:dyDescent="0.2">
      <c r="B30" s="183" t="s">
        <v>37</v>
      </c>
      <c r="C30" s="81">
        <v>0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  <c r="J30" s="82">
        <f t="shared" si="2"/>
        <v>0</v>
      </c>
    </row>
    <row r="31" spans="2:10" ht="24" customHeight="1" x14ac:dyDescent="0.2">
      <c r="B31" s="183" t="s">
        <v>21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431">
        <v>9</v>
      </c>
      <c r="I31" s="81">
        <v>0</v>
      </c>
      <c r="J31" s="82">
        <f t="shared" si="2"/>
        <v>9</v>
      </c>
    </row>
    <row r="32" spans="2:10" ht="24" customHeight="1" x14ac:dyDescent="0.2">
      <c r="B32" s="352" t="s">
        <v>78</v>
      </c>
      <c r="C32" s="81">
        <v>0</v>
      </c>
      <c r="D32" s="431">
        <v>325</v>
      </c>
      <c r="E32" s="81">
        <v>0</v>
      </c>
      <c r="F32" s="81">
        <v>0</v>
      </c>
      <c r="G32" s="81">
        <v>0</v>
      </c>
      <c r="H32" s="431">
        <v>126</v>
      </c>
      <c r="I32" s="81">
        <v>0</v>
      </c>
      <c r="J32" s="82">
        <f t="shared" si="2"/>
        <v>451</v>
      </c>
    </row>
    <row r="33" spans="2:10" ht="24" customHeight="1" x14ac:dyDescent="0.2">
      <c r="B33" s="182" t="s">
        <v>20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3">
        <f t="shared" si="2"/>
        <v>0</v>
      </c>
    </row>
    <row r="34" spans="2:10" ht="24" customHeight="1" x14ac:dyDescent="0.2">
      <c r="B34" s="185" t="s">
        <v>34</v>
      </c>
      <c r="C34" s="435">
        <f t="shared" ref="C34:J34" si="3">SUM(C26:C33)</f>
        <v>5.2409999999999997</v>
      </c>
      <c r="D34" s="433">
        <f t="shared" si="3"/>
        <v>329.27</v>
      </c>
      <c r="E34" s="433">
        <f t="shared" si="3"/>
        <v>8</v>
      </c>
      <c r="F34" s="26">
        <f t="shared" si="3"/>
        <v>0</v>
      </c>
      <c r="G34" s="26">
        <f t="shared" si="3"/>
        <v>0</v>
      </c>
      <c r="H34" s="433">
        <f t="shared" si="3"/>
        <v>141.57</v>
      </c>
      <c r="I34" s="26">
        <f t="shared" si="3"/>
        <v>0</v>
      </c>
      <c r="J34" s="187">
        <f t="shared" si="3"/>
        <v>484.08100000000002</v>
      </c>
    </row>
    <row r="35" spans="2:10" x14ac:dyDescent="0.2">
      <c r="B35" s="14"/>
    </row>
    <row r="36" spans="2:10" x14ac:dyDescent="0.2">
      <c r="B36" s="210" t="s">
        <v>32</v>
      </c>
    </row>
    <row r="37" spans="2:10" x14ac:dyDescent="0.2">
      <c r="B37" s="211" t="s">
        <v>77</v>
      </c>
    </row>
    <row r="38" spans="2:10" x14ac:dyDescent="0.2">
      <c r="B38" s="354"/>
    </row>
  </sheetData>
  <mergeCells count="6">
    <mergeCell ref="C5:I5"/>
    <mergeCell ref="B5:B6"/>
    <mergeCell ref="J5:J6"/>
    <mergeCell ref="B24:B25"/>
    <mergeCell ref="C24:I24"/>
    <mergeCell ref="J24:J25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  <pageSetUpPr fitToPage="1"/>
  </sheetPr>
  <dimension ref="A1:O21"/>
  <sheetViews>
    <sheetView showGridLines="0" workbookViewId="0"/>
  </sheetViews>
  <sheetFormatPr defaultRowHeight="12.75" x14ac:dyDescent="0.2"/>
  <cols>
    <col min="1" max="1" width="5.7109375" style="33" customWidth="1"/>
    <col min="2" max="2" width="17.140625" style="33" customWidth="1"/>
    <col min="3" max="3" width="14" style="33" customWidth="1"/>
    <col min="4" max="7" width="17.5703125" style="33" customWidth="1"/>
    <col min="8" max="8" width="18" style="33" customWidth="1"/>
    <col min="9" max="9" width="18.28515625" style="33" customWidth="1"/>
    <col min="10" max="10" width="15.140625" style="33" customWidth="1"/>
    <col min="11" max="11" width="17.5703125" style="33" customWidth="1"/>
    <col min="12" max="12" width="15.85546875" style="33" customWidth="1"/>
    <col min="13" max="13" width="17.85546875" style="33" customWidth="1"/>
    <col min="14" max="16384" width="9.140625" style="33"/>
  </cols>
  <sheetData>
    <row r="1" spans="1:12" x14ac:dyDescent="0.2">
      <c r="A1" s="236"/>
    </row>
    <row r="2" spans="1:12" ht="18.75" x14ac:dyDescent="0.2">
      <c r="B2" s="35" t="s">
        <v>249</v>
      </c>
    </row>
    <row r="3" spans="1:12" ht="18.75" x14ac:dyDescent="0.2">
      <c r="B3" s="238" t="s">
        <v>17</v>
      </c>
    </row>
    <row r="5" spans="1:12" x14ac:dyDescent="0.2">
      <c r="B5" s="478" t="s">
        <v>12</v>
      </c>
      <c r="C5" s="453" t="s">
        <v>13</v>
      </c>
      <c r="D5" s="454"/>
      <c r="E5" s="454"/>
      <c r="F5" s="454"/>
      <c r="G5" s="454"/>
      <c r="H5" s="454"/>
      <c r="I5" s="455"/>
      <c r="J5" s="451" t="s">
        <v>173</v>
      </c>
    </row>
    <row r="6" spans="1:12" ht="36" customHeight="1" x14ac:dyDescent="0.2">
      <c r="B6" s="479"/>
      <c r="C6" s="15" t="s">
        <v>166</v>
      </c>
      <c r="D6" s="15" t="s">
        <v>167</v>
      </c>
      <c r="E6" s="15" t="s">
        <v>168</v>
      </c>
      <c r="F6" s="15" t="s">
        <v>169</v>
      </c>
      <c r="G6" s="15" t="s">
        <v>170</v>
      </c>
      <c r="H6" s="15" t="s">
        <v>172</v>
      </c>
      <c r="I6" s="15" t="s">
        <v>171</v>
      </c>
      <c r="J6" s="472"/>
    </row>
    <row r="7" spans="1:12" ht="20.100000000000001" customHeight="1" x14ac:dyDescent="0.2">
      <c r="B7" s="198" t="s">
        <v>15</v>
      </c>
      <c r="C7" s="85">
        <v>0</v>
      </c>
      <c r="D7" s="86">
        <v>0</v>
      </c>
      <c r="E7" s="86">
        <v>0</v>
      </c>
      <c r="F7" s="86">
        <v>0</v>
      </c>
      <c r="G7" s="86">
        <v>0</v>
      </c>
      <c r="H7" s="86">
        <v>0</v>
      </c>
      <c r="I7" s="87">
        <v>0</v>
      </c>
      <c r="J7" s="189">
        <f>SUM(C7:I7)</f>
        <v>0</v>
      </c>
    </row>
    <row r="8" spans="1:12" ht="20.100000000000001" customHeight="1" x14ac:dyDescent="0.2">
      <c r="B8" s="202" t="s">
        <v>16</v>
      </c>
      <c r="C8" s="88">
        <v>0</v>
      </c>
      <c r="D8" s="89">
        <v>0</v>
      </c>
      <c r="E8" s="89">
        <v>0</v>
      </c>
      <c r="F8" s="89">
        <v>0</v>
      </c>
      <c r="G8" s="436">
        <v>40.544000000000004</v>
      </c>
      <c r="H8" s="89">
        <v>0</v>
      </c>
      <c r="I8" s="437">
        <v>29.55462</v>
      </c>
      <c r="J8" s="189">
        <f>SUM(C8:I8)</f>
        <v>70.098620000000011</v>
      </c>
    </row>
    <row r="9" spans="1:12" x14ac:dyDescent="0.2">
      <c r="B9" s="185" t="s">
        <v>34</v>
      </c>
      <c r="C9" s="186">
        <f t="shared" ref="C9:J9" si="0">SUM(C7:C8)</f>
        <v>0</v>
      </c>
      <c r="D9" s="62">
        <f t="shared" si="0"/>
        <v>0</v>
      </c>
      <c r="E9" s="62">
        <f t="shared" si="0"/>
        <v>0</v>
      </c>
      <c r="F9" s="62">
        <f t="shared" si="0"/>
        <v>0</v>
      </c>
      <c r="G9" s="433">
        <f t="shared" si="0"/>
        <v>40.544000000000004</v>
      </c>
      <c r="H9" s="62">
        <f t="shared" si="0"/>
        <v>0</v>
      </c>
      <c r="I9" s="438">
        <f t="shared" si="0"/>
        <v>29.55462</v>
      </c>
      <c r="J9" s="203">
        <f t="shared" si="0"/>
        <v>70.098620000000011</v>
      </c>
    </row>
    <row r="12" spans="1:12" ht="18.75" x14ac:dyDescent="0.2">
      <c r="B12" s="35" t="s">
        <v>250</v>
      </c>
      <c r="H12" s="43"/>
      <c r="I12" s="43"/>
      <c r="J12" s="43"/>
      <c r="K12" s="43"/>
      <c r="L12" s="43"/>
    </row>
    <row r="13" spans="1:12" ht="18.75" x14ac:dyDescent="0.2">
      <c r="B13" s="238" t="s">
        <v>17</v>
      </c>
    </row>
    <row r="15" spans="1:12" x14ac:dyDescent="0.2">
      <c r="B15" s="478" t="s">
        <v>12</v>
      </c>
      <c r="C15" s="453" t="s">
        <v>13</v>
      </c>
      <c r="D15" s="454"/>
      <c r="E15" s="454"/>
      <c r="F15" s="454"/>
      <c r="G15" s="454"/>
      <c r="H15" s="454"/>
      <c r="I15" s="455"/>
      <c r="J15" s="451" t="s">
        <v>173</v>
      </c>
      <c r="K15" s="43"/>
      <c r="L15" s="43"/>
    </row>
    <row r="16" spans="1:12" ht="36" customHeight="1" x14ac:dyDescent="0.2">
      <c r="B16" s="479"/>
      <c r="C16" s="15" t="s">
        <v>166</v>
      </c>
      <c r="D16" s="15" t="s">
        <v>167</v>
      </c>
      <c r="E16" s="15" t="s">
        <v>168</v>
      </c>
      <c r="F16" s="15" t="s">
        <v>169</v>
      </c>
      <c r="G16" s="15" t="s">
        <v>170</v>
      </c>
      <c r="H16" s="15" t="s">
        <v>172</v>
      </c>
      <c r="I16" s="15" t="s">
        <v>171</v>
      </c>
      <c r="J16" s="472"/>
      <c r="K16" s="43"/>
      <c r="L16" s="43"/>
    </row>
    <row r="17" spans="2:15" ht="35.25" customHeight="1" x14ac:dyDescent="0.2">
      <c r="B17" s="21" t="s">
        <v>74</v>
      </c>
      <c r="C17" s="285">
        <v>54.325400000000002</v>
      </c>
      <c r="D17" s="285">
        <v>131.78351999999998</v>
      </c>
      <c r="E17" s="285">
        <v>148.97189999999995</v>
      </c>
      <c r="F17" s="285">
        <v>491.27285899999993</v>
      </c>
      <c r="G17" s="285">
        <v>339.91199999999998</v>
      </c>
      <c r="H17" s="285">
        <v>1135.5256999999999</v>
      </c>
      <c r="I17" s="285">
        <v>326.97697000000011</v>
      </c>
      <c r="J17" s="29">
        <f>SUM(C17:I17)</f>
        <v>2628.7683489999999</v>
      </c>
    </row>
    <row r="18" spans="2:15" x14ac:dyDescent="0.2">
      <c r="B18" s="185" t="s">
        <v>34</v>
      </c>
      <c r="C18" s="435">
        <f t="shared" ref="C18:J18" si="1">SUM(C17:C17)</f>
        <v>54.325400000000002</v>
      </c>
      <c r="D18" s="433">
        <f t="shared" si="1"/>
        <v>131.78351999999998</v>
      </c>
      <c r="E18" s="433">
        <f t="shared" si="1"/>
        <v>148.97189999999995</v>
      </c>
      <c r="F18" s="433">
        <f t="shared" si="1"/>
        <v>491.27285899999993</v>
      </c>
      <c r="G18" s="433">
        <f t="shared" si="1"/>
        <v>339.91199999999998</v>
      </c>
      <c r="H18" s="433">
        <f t="shared" si="1"/>
        <v>1135.5256999999999</v>
      </c>
      <c r="I18" s="438">
        <f t="shared" si="1"/>
        <v>326.97697000000011</v>
      </c>
      <c r="J18" s="30">
        <f t="shared" si="1"/>
        <v>2628.7683489999999</v>
      </c>
      <c r="O18" s="241"/>
    </row>
    <row r="20" spans="2:15" x14ac:dyDescent="0.2">
      <c r="B20" s="33" t="s">
        <v>75</v>
      </c>
    </row>
    <row r="21" spans="2:15" x14ac:dyDescent="0.2">
      <c r="B21" s="33" t="s">
        <v>76</v>
      </c>
    </row>
  </sheetData>
  <mergeCells count="6">
    <mergeCell ref="B5:B6"/>
    <mergeCell ref="C5:I5"/>
    <mergeCell ref="J5:J6"/>
    <mergeCell ref="B15:B16"/>
    <mergeCell ref="C15:I15"/>
    <mergeCell ref="J15:J16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7"/>
  <sheetViews>
    <sheetView showGridLines="0" workbookViewId="0"/>
  </sheetViews>
  <sheetFormatPr defaultRowHeight="12.75" x14ac:dyDescent="0.2"/>
  <cols>
    <col min="1" max="1" width="5.7109375" style="33" customWidth="1"/>
    <col min="2" max="2" width="20.28515625" style="33" customWidth="1"/>
    <col min="3" max="5" width="13" style="33" customWidth="1"/>
    <col min="6" max="6" width="15.5703125" style="33" customWidth="1"/>
    <col min="7" max="7" width="14.5703125" style="33" customWidth="1"/>
    <col min="8" max="8" width="16.85546875" style="33" customWidth="1"/>
    <col min="9" max="9" width="17.28515625" style="33" customWidth="1"/>
    <col min="10" max="10" width="12.5703125" style="33" customWidth="1"/>
    <col min="11" max="16384" width="9.140625" style="33"/>
  </cols>
  <sheetData>
    <row r="1" spans="1:10" x14ac:dyDescent="0.2">
      <c r="A1" s="236"/>
    </row>
    <row r="2" spans="1:10" ht="18.75" x14ac:dyDescent="0.2">
      <c r="B2" s="35" t="s">
        <v>251</v>
      </c>
    </row>
    <row r="3" spans="1:10" ht="18.75" x14ac:dyDescent="0.2">
      <c r="B3" s="238" t="s">
        <v>24</v>
      </c>
    </row>
    <row r="4" spans="1:10" x14ac:dyDescent="0.2">
      <c r="B4" s="322"/>
    </row>
    <row r="5" spans="1:10" ht="12.75" customHeight="1" x14ac:dyDescent="0.2">
      <c r="B5" s="478" t="s">
        <v>12</v>
      </c>
      <c r="C5" s="473" t="s">
        <v>85</v>
      </c>
      <c r="D5" s="470"/>
      <c r="E5" s="470"/>
      <c r="F5" s="470"/>
      <c r="G5" s="470"/>
      <c r="H5" s="470"/>
      <c r="I5" s="470"/>
      <c r="J5" s="488" t="s">
        <v>173</v>
      </c>
    </row>
    <row r="6" spans="1:10" ht="40.5" customHeight="1" x14ac:dyDescent="0.2">
      <c r="B6" s="479"/>
      <c r="C6" s="15" t="s">
        <v>166</v>
      </c>
      <c r="D6" s="15" t="s">
        <v>167</v>
      </c>
      <c r="E6" s="15" t="s">
        <v>168</v>
      </c>
      <c r="F6" s="15" t="s">
        <v>169</v>
      </c>
      <c r="G6" s="15" t="s">
        <v>170</v>
      </c>
      <c r="H6" s="15" t="s">
        <v>172</v>
      </c>
      <c r="I6" s="15" t="s">
        <v>171</v>
      </c>
      <c r="J6" s="489"/>
    </row>
    <row r="7" spans="1:10" ht="28.5" customHeight="1" x14ac:dyDescent="0.2">
      <c r="B7" s="22" t="s">
        <v>82</v>
      </c>
      <c r="C7" s="439">
        <v>54.883999999999993</v>
      </c>
      <c r="D7" s="440">
        <v>38.395000000000003</v>
      </c>
      <c r="E7" s="214">
        <v>0</v>
      </c>
      <c r="F7" s="212">
        <v>0</v>
      </c>
      <c r="G7" s="324">
        <v>157.20859999999999</v>
      </c>
      <c r="H7" s="440">
        <v>68.977810000000019</v>
      </c>
      <c r="I7" s="212">
        <v>0</v>
      </c>
      <c r="J7" s="24">
        <f>SUM(C7:I7)</f>
        <v>319.46541000000002</v>
      </c>
    </row>
    <row r="8" spans="1:10" ht="25.5" x14ac:dyDescent="0.2">
      <c r="B8" s="23" t="s">
        <v>83</v>
      </c>
      <c r="C8" s="349">
        <v>31.678000000000001</v>
      </c>
      <c r="D8" s="324">
        <v>7.8629999999999995</v>
      </c>
      <c r="E8" s="325">
        <v>9.77</v>
      </c>
      <c r="F8" s="325">
        <v>67.623000000000005</v>
      </c>
      <c r="G8" s="212">
        <v>0</v>
      </c>
      <c r="H8" s="212">
        <v>0</v>
      </c>
      <c r="I8" s="441">
        <v>21.08</v>
      </c>
      <c r="J8" s="24">
        <f>SUM(C8:I8)</f>
        <v>138.01400000000001</v>
      </c>
    </row>
    <row r="9" spans="1:10" ht="33.75" customHeight="1" x14ac:dyDescent="0.2">
      <c r="B9" s="27" t="s">
        <v>91</v>
      </c>
      <c r="C9" s="63">
        <v>0</v>
      </c>
      <c r="D9" s="213">
        <v>0</v>
      </c>
      <c r="E9" s="213">
        <v>0</v>
      </c>
      <c r="F9" s="213">
        <v>0</v>
      </c>
      <c r="G9" s="213">
        <v>0</v>
      </c>
      <c r="H9" s="442">
        <v>33.475200000000001</v>
      </c>
      <c r="I9" s="355">
        <v>0</v>
      </c>
      <c r="J9" s="24">
        <f>SUM(C9:I9)</f>
        <v>33.475200000000001</v>
      </c>
    </row>
    <row r="10" spans="1:10" ht="21" customHeight="1" x14ac:dyDescent="0.2">
      <c r="B10" s="25" t="s">
        <v>34</v>
      </c>
      <c r="C10" s="443">
        <f>+C8+C7+C9</f>
        <v>86.561999999999998</v>
      </c>
      <c r="D10" s="444">
        <f t="shared" ref="D10:G10" si="0">+D8+D7+D9</f>
        <v>46.258000000000003</v>
      </c>
      <c r="E10" s="444">
        <f t="shared" si="0"/>
        <v>9.77</v>
      </c>
      <c r="F10" s="444">
        <f t="shared" si="0"/>
        <v>67.623000000000005</v>
      </c>
      <c r="G10" s="444">
        <f t="shared" si="0"/>
        <v>157.20859999999999</v>
      </c>
      <c r="H10" s="444">
        <f t="shared" ref="H10" si="1">+H8+H7+H9</f>
        <v>102.45301000000002</v>
      </c>
      <c r="I10" s="444">
        <f>+I8+I7+I9</f>
        <v>21.08</v>
      </c>
      <c r="J10" s="28">
        <f>+J8+J7+J9</f>
        <v>490.95461</v>
      </c>
    </row>
    <row r="12" spans="1:10" x14ac:dyDescent="0.2">
      <c r="B12" s="33" t="s">
        <v>84</v>
      </c>
    </row>
    <row r="16" spans="1:10" x14ac:dyDescent="0.2">
      <c r="C16" s="212"/>
    </row>
    <row r="17" spans="3:3" x14ac:dyDescent="0.2">
      <c r="C17" s="241"/>
    </row>
  </sheetData>
  <mergeCells count="3">
    <mergeCell ref="B5:B6"/>
    <mergeCell ref="C5:I5"/>
    <mergeCell ref="J5:J6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"/>
  <sheetViews>
    <sheetView workbookViewId="0">
      <selection activeCell="A25" sqref="A25"/>
    </sheetView>
  </sheetViews>
  <sheetFormatPr defaultRowHeight="12.75" x14ac:dyDescent="0.2"/>
  <cols>
    <col min="1" max="1" width="14.85546875" customWidth="1"/>
    <col min="3" max="3" width="19.28515625" customWidth="1"/>
  </cols>
  <sheetData>
    <row r="1" spans="1:18" x14ac:dyDescent="0.2">
      <c r="A1" s="6" t="s">
        <v>41</v>
      </c>
      <c r="B1" s="6" t="s">
        <v>42</v>
      </c>
      <c r="C1" s="6" t="s">
        <v>59</v>
      </c>
      <c r="D1" s="6" t="s">
        <v>60</v>
      </c>
      <c r="E1" s="6" t="s">
        <v>61</v>
      </c>
      <c r="F1" s="6" t="s">
        <v>43</v>
      </c>
      <c r="G1" s="6" t="s">
        <v>43</v>
      </c>
      <c r="H1" s="6" t="s">
        <v>43</v>
      </c>
      <c r="I1" s="6" t="s">
        <v>43</v>
      </c>
      <c r="J1" s="6" t="s">
        <v>43</v>
      </c>
      <c r="K1" s="6" t="s">
        <v>43</v>
      </c>
      <c r="L1" s="6" t="s">
        <v>43</v>
      </c>
      <c r="M1" s="6" t="s">
        <v>43</v>
      </c>
      <c r="N1" s="6" t="s">
        <v>43</v>
      </c>
      <c r="O1" s="6" t="s">
        <v>43</v>
      </c>
      <c r="P1" s="6" t="s">
        <v>43</v>
      </c>
      <c r="Q1" s="6" t="s">
        <v>43</v>
      </c>
      <c r="R1" s="6" t="s">
        <v>43</v>
      </c>
    </row>
    <row r="2" spans="1:18" x14ac:dyDescent="0.2">
      <c r="A2" s="7" t="s">
        <v>15</v>
      </c>
      <c r="B2" s="7" t="s">
        <v>68</v>
      </c>
      <c r="C2" s="8">
        <v>4103.8500061035156</v>
      </c>
      <c r="D2" s="8"/>
      <c r="E2" s="8"/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</row>
    <row r="3" spans="1:18" x14ac:dyDescent="0.2">
      <c r="A3" s="7" t="s">
        <v>16</v>
      </c>
      <c r="B3" s="7" t="s">
        <v>69</v>
      </c>
      <c r="C3" s="9">
        <v>20800.280385613441</v>
      </c>
      <c r="D3" s="9">
        <v>460</v>
      </c>
      <c r="E3" s="9">
        <v>370762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61"/>
  <sheetViews>
    <sheetView showGridLines="0" workbookViewId="0"/>
  </sheetViews>
  <sheetFormatPr defaultRowHeight="12.75" x14ac:dyDescent="0.2"/>
  <cols>
    <col min="1" max="1" width="3.5703125" style="356" customWidth="1"/>
    <col min="2" max="2" width="9.140625" style="356"/>
    <col min="3" max="3" width="47.85546875" style="356" customWidth="1"/>
    <col min="4" max="7" width="18.28515625" style="356" customWidth="1"/>
    <col min="8" max="8" width="16.28515625" style="356" customWidth="1"/>
    <col min="9" max="9" width="13.5703125" style="356" customWidth="1"/>
    <col min="10" max="10" width="11.42578125" style="356" customWidth="1"/>
    <col min="11" max="11" width="12.140625" style="356" customWidth="1"/>
    <col min="12" max="16384" width="9.140625" style="356"/>
  </cols>
  <sheetData>
    <row r="1" spans="1:12" x14ac:dyDescent="0.2">
      <c r="A1" s="236"/>
    </row>
    <row r="2" spans="1:12" ht="18.75" x14ac:dyDescent="0.2">
      <c r="B2" s="35" t="s">
        <v>252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</row>
    <row r="3" spans="1:12" x14ac:dyDescent="0.2">
      <c r="B3" s="358"/>
      <c r="C3" s="357"/>
      <c r="D3" s="357"/>
      <c r="E3" s="357"/>
      <c r="F3" s="357"/>
      <c r="G3" s="357"/>
      <c r="H3" s="357"/>
      <c r="I3" s="357"/>
      <c r="J3" s="357"/>
      <c r="K3" s="357"/>
      <c r="L3" s="357"/>
    </row>
    <row r="4" spans="1:12" ht="47.25" customHeight="1" x14ac:dyDescent="0.2">
      <c r="B4" s="48" t="s">
        <v>92</v>
      </c>
      <c r="C4" s="49" t="s">
        <v>93</v>
      </c>
      <c r="D4" s="39" t="s">
        <v>166</v>
      </c>
      <c r="E4" s="40" t="s">
        <v>167</v>
      </c>
      <c r="F4" s="40" t="s">
        <v>168</v>
      </c>
      <c r="G4" s="40" t="s">
        <v>169</v>
      </c>
      <c r="H4" s="40" t="s">
        <v>170</v>
      </c>
      <c r="I4" s="40" t="s">
        <v>172</v>
      </c>
      <c r="J4" s="41" t="s">
        <v>171</v>
      </c>
      <c r="K4" s="42" t="s">
        <v>173</v>
      </c>
      <c r="L4" s="359"/>
    </row>
    <row r="5" spans="1:12" x14ac:dyDescent="0.2">
      <c r="B5" s="360" t="s">
        <v>94</v>
      </c>
      <c r="C5" s="361" t="s">
        <v>95</v>
      </c>
      <c r="D5" s="215">
        <v>6.35</v>
      </c>
      <c r="E5" s="215" t="s">
        <v>223</v>
      </c>
      <c r="F5" s="215">
        <v>78.459999999999994</v>
      </c>
      <c r="G5" s="215">
        <v>7.5000000000000011E-2</v>
      </c>
      <c r="H5" s="215" t="s">
        <v>223</v>
      </c>
      <c r="I5" s="215">
        <v>2.5000000000000001E-2</v>
      </c>
      <c r="J5" s="215" t="s">
        <v>223</v>
      </c>
      <c r="K5" s="362">
        <f>SUM(D5:J5)</f>
        <v>84.91</v>
      </c>
      <c r="L5" s="357"/>
    </row>
    <row r="6" spans="1:12" x14ac:dyDescent="0.2">
      <c r="B6" s="363" t="s">
        <v>96</v>
      </c>
      <c r="C6" s="364" t="s">
        <v>97</v>
      </c>
      <c r="D6" s="215">
        <v>2.5644999999999998</v>
      </c>
      <c r="E6" s="215">
        <v>1.7998500000000002</v>
      </c>
      <c r="F6" s="215">
        <v>0.24800000000000003</v>
      </c>
      <c r="G6" s="215">
        <v>0.17099999999999999</v>
      </c>
      <c r="H6" s="215">
        <v>1.2889999999999997</v>
      </c>
      <c r="I6" s="215">
        <v>1.6865000000000001</v>
      </c>
      <c r="J6" s="215">
        <v>3.2573499999999997</v>
      </c>
      <c r="K6" s="362">
        <f t="shared" ref="K6:K24" si="0">SUM(D6:J6)</f>
        <v>11.016200000000001</v>
      </c>
      <c r="L6" s="357"/>
    </row>
    <row r="7" spans="1:12" x14ac:dyDescent="0.2">
      <c r="B7" s="363" t="s">
        <v>98</v>
      </c>
      <c r="C7" s="364" t="s">
        <v>99</v>
      </c>
      <c r="D7" s="215" t="s">
        <v>223</v>
      </c>
      <c r="E7" s="215">
        <v>24.487500000000001</v>
      </c>
      <c r="F7" s="215">
        <v>13.69</v>
      </c>
      <c r="G7" s="215" t="s">
        <v>223</v>
      </c>
      <c r="H7" s="215">
        <v>51.317000000000007</v>
      </c>
      <c r="I7" s="215">
        <v>15.843999999999999</v>
      </c>
      <c r="J7" s="215">
        <v>7.9</v>
      </c>
      <c r="K7" s="362">
        <f t="shared" si="0"/>
        <v>113.23850000000002</v>
      </c>
      <c r="L7" s="357"/>
    </row>
    <row r="8" spans="1:12" x14ac:dyDescent="0.2">
      <c r="B8" s="363" t="s">
        <v>100</v>
      </c>
      <c r="C8" s="364" t="s">
        <v>101</v>
      </c>
      <c r="D8" s="215" t="s">
        <v>223</v>
      </c>
      <c r="E8" s="215">
        <v>25.012</v>
      </c>
      <c r="F8" s="215">
        <v>26</v>
      </c>
      <c r="G8" s="215">
        <v>3.35</v>
      </c>
      <c r="H8" s="215">
        <v>0.61</v>
      </c>
      <c r="I8" s="215">
        <v>0.7</v>
      </c>
      <c r="J8" s="215" t="s">
        <v>223</v>
      </c>
      <c r="K8" s="362">
        <f t="shared" si="0"/>
        <v>55.672000000000004</v>
      </c>
      <c r="L8" s="357"/>
    </row>
    <row r="9" spans="1:12" x14ac:dyDescent="0.2">
      <c r="B9" s="363" t="s">
        <v>102</v>
      </c>
      <c r="C9" s="364" t="s">
        <v>103</v>
      </c>
      <c r="D9" s="215">
        <v>3.42</v>
      </c>
      <c r="E9" s="215">
        <v>9.2899999999999991</v>
      </c>
      <c r="F9" s="215">
        <v>46.854999999999997</v>
      </c>
      <c r="G9" s="215">
        <v>7.38</v>
      </c>
      <c r="H9" s="215">
        <v>0.54</v>
      </c>
      <c r="I9" s="215">
        <v>5</v>
      </c>
      <c r="J9" s="215">
        <v>17.183</v>
      </c>
      <c r="K9" s="362">
        <f t="shared" si="0"/>
        <v>89.668000000000006</v>
      </c>
      <c r="L9" s="357"/>
    </row>
    <row r="10" spans="1:12" x14ac:dyDescent="0.2">
      <c r="B10" s="363" t="s">
        <v>104</v>
      </c>
      <c r="C10" s="364" t="s">
        <v>105</v>
      </c>
      <c r="D10" s="215">
        <v>21.386499999999998</v>
      </c>
      <c r="E10" s="215">
        <v>143.08897000000002</v>
      </c>
      <c r="F10" s="215">
        <v>130.02030000000002</v>
      </c>
      <c r="G10" s="215">
        <v>2087.3548000000001</v>
      </c>
      <c r="H10" s="215">
        <v>146.22895000000003</v>
      </c>
      <c r="I10" s="215">
        <v>1124.0990299999999</v>
      </c>
      <c r="J10" s="215">
        <v>154.96289999999999</v>
      </c>
      <c r="K10" s="362">
        <f t="shared" si="0"/>
        <v>3807.1414500000001</v>
      </c>
      <c r="L10" s="357"/>
    </row>
    <row r="11" spans="1:12" x14ac:dyDescent="0.2">
      <c r="B11" s="363" t="s">
        <v>106</v>
      </c>
      <c r="C11" s="364" t="s">
        <v>107</v>
      </c>
      <c r="D11" s="215">
        <v>24.376999999999999</v>
      </c>
      <c r="E11" s="215">
        <v>28.458830000000003</v>
      </c>
      <c r="F11" s="215">
        <v>82.09314999999998</v>
      </c>
      <c r="G11" s="215">
        <v>7.1115000000000004</v>
      </c>
      <c r="H11" s="215">
        <v>45.142000000000003</v>
      </c>
      <c r="I11" s="215">
        <v>7002.5930799999996</v>
      </c>
      <c r="J11" s="215">
        <v>1014.7394800000001</v>
      </c>
      <c r="K11" s="362">
        <f t="shared" si="0"/>
        <v>8204.5150400000002</v>
      </c>
      <c r="L11" s="357"/>
    </row>
    <row r="12" spans="1:12" x14ac:dyDescent="0.2">
      <c r="B12" s="363" t="s">
        <v>108</v>
      </c>
      <c r="C12" s="364" t="s">
        <v>109</v>
      </c>
      <c r="D12" s="215">
        <v>275.27495000000005</v>
      </c>
      <c r="E12" s="215">
        <v>679.80913999999996</v>
      </c>
      <c r="F12" s="215">
        <v>509.6848599999999</v>
      </c>
      <c r="G12" s="215">
        <v>654.95652999999993</v>
      </c>
      <c r="H12" s="215">
        <v>444.91077000000007</v>
      </c>
      <c r="I12" s="215">
        <v>1873.1405000000002</v>
      </c>
      <c r="J12" s="215">
        <v>806.81939999999997</v>
      </c>
      <c r="K12" s="362">
        <f t="shared" si="0"/>
        <v>5244.5961500000003</v>
      </c>
      <c r="L12" s="357"/>
    </row>
    <row r="13" spans="1:12" x14ac:dyDescent="0.2">
      <c r="B13" s="363" t="s">
        <v>110</v>
      </c>
      <c r="C13" s="364" t="s">
        <v>111</v>
      </c>
      <c r="D13" s="215">
        <v>45.733000000000011</v>
      </c>
      <c r="E13" s="215">
        <v>330.01639999999998</v>
      </c>
      <c r="F13" s="215">
        <v>825.1081999999999</v>
      </c>
      <c r="G13" s="215">
        <v>23.397800000000004</v>
      </c>
      <c r="H13" s="215">
        <v>83.755499999999984</v>
      </c>
      <c r="I13" s="215">
        <v>76.243100000000013</v>
      </c>
      <c r="J13" s="215">
        <v>39.494500000000002</v>
      </c>
      <c r="K13" s="362">
        <f t="shared" si="0"/>
        <v>1423.7484999999997</v>
      </c>
      <c r="L13" s="357"/>
    </row>
    <row r="14" spans="1:12" x14ac:dyDescent="0.2">
      <c r="B14" s="363" t="s">
        <v>112</v>
      </c>
      <c r="C14" s="364" t="s">
        <v>113</v>
      </c>
      <c r="D14" s="215">
        <v>54.92</v>
      </c>
      <c r="E14" s="215">
        <v>87.39500000000001</v>
      </c>
      <c r="F14" s="215">
        <v>30.695</v>
      </c>
      <c r="G14" s="215">
        <v>1613.971</v>
      </c>
      <c r="H14" s="215">
        <v>2.31</v>
      </c>
      <c r="I14" s="215">
        <v>576.95500000000004</v>
      </c>
      <c r="J14" s="215">
        <v>3.7010000000000005</v>
      </c>
      <c r="K14" s="362">
        <f t="shared" si="0"/>
        <v>2369.9470000000001</v>
      </c>
      <c r="L14" s="357"/>
    </row>
    <row r="15" spans="1:12" x14ac:dyDescent="0.2">
      <c r="B15" s="363" t="s">
        <v>114</v>
      </c>
      <c r="C15" s="364" t="s">
        <v>115</v>
      </c>
      <c r="D15" s="215">
        <v>39.719499999999996</v>
      </c>
      <c r="E15" s="215">
        <v>507.79979999999989</v>
      </c>
      <c r="F15" s="215">
        <v>378.87149999999997</v>
      </c>
      <c r="G15" s="215">
        <v>2326.4749000000002</v>
      </c>
      <c r="H15" s="215">
        <v>573.35320000000002</v>
      </c>
      <c r="I15" s="215">
        <v>617.59159999999997</v>
      </c>
      <c r="J15" s="215">
        <v>649.16689999999994</v>
      </c>
      <c r="K15" s="362">
        <f t="shared" si="0"/>
        <v>5092.9774000000007</v>
      </c>
      <c r="L15" s="357"/>
    </row>
    <row r="16" spans="1:12" x14ac:dyDescent="0.2">
      <c r="B16" s="363" t="s">
        <v>116</v>
      </c>
      <c r="C16" s="364" t="s">
        <v>117</v>
      </c>
      <c r="D16" s="215">
        <v>187.39400000000003</v>
      </c>
      <c r="E16" s="215">
        <v>1722.4930000000004</v>
      </c>
      <c r="F16" s="215">
        <v>849.31899999999996</v>
      </c>
      <c r="G16" s="215">
        <v>2171.0420000000004</v>
      </c>
      <c r="H16" s="215">
        <v>517.49360000000001</v>
      </c>
      <c r="I16" s="215">
        <v>1233.9420000000005</v>
      </c>
      <c r="J16" s="215">
        <v>982.87599999999998</v>
      </c>
      <c r="K16" s="362">
        <f t="shared" si="0"/>
        <v>7664.5596000000005</v>
      </c>
      <c r="L16" s="357"/>
    </row>
    <row r="17" spans="2:12" x14ac:dyDescent="0.2">
      <c r="B17" s="363" t="s">
        <v>118</v>
      </c>
      <c r="C17" s="364" t="s">
        <v>119</v>
      </c>
      <c r="D17" s="215">
        <v>7111.2889599999999</v>
      </c>
      <c r="E17" s="215">
        <v>17228.78428</v>
      </c>
      <c r="F17" s="215">
        <v>54702.820730000007</v>
      </c>
      <c r="G17" s="215">
        <v>4934.4057400000002</v>
      </c>
      <c r="H17" s="215">
        <v>3912.6982100000014</v>
      </c>
      <c r="I17" s="215">
        <v>11772.062840000006</v>
      </c>
      <c r="J17" s="215">
        <v>8504.6499400000012</v>
      </c>
      <c r="K17" s="362">
        <f t="shared" si="0"/>
        <v>108166.71070000003</v>
      </c>
      <c r="L17" s="357"/>
    </row>
    <row r="18" spans="2:12" x14ac:dyDescent="0.2">
      <c r="B18" s="363" t="s">
        <v>120</v>
      </c>
      <c r="C18" s="364" t="s">
        <v>121</v>
      </c>
      <c r="D18" s="215">
        <v>220.4631</v>
      </c>
      <c r="E18" s="215">
        <v>192.17577000000006</v>
      </c>
      <c r="F18" s="215">
        <v>2796.5699599999998</v>
      </c>
      <c r="G18" s="215">
        <v>60.003920000000001</v>
      </c>
      <c r="H18" s="215">
        <v>84.860589999999988</v>
      </c>
      <c r="I18" s="215">
        <v>365.25032000000004</v>
      </c>
      <c r="J18" s="215">
        <v>206.35222999999996</v>
      </c>
      <c r="K18" s="362">
        <f t="shared" si="0"/>
        <v>3925.67589</v>
      </c>
      <c r="L18" s="357"/>
    </row>
    <row r="19" spans="2:12" x14ac:dyDescent="0.2">
      <c r="B19" s="363" t="s">
        <v>122</v>
      </c>
      <c r="C19" s="364" t="s">
        <v>123</v>
      </c>
      <c r="D19" s="215">
        <v>183.35374000000002</v>
      </c>
      <c r="E19" s="215">
        <v>845.78613000000007</v>
      </c>
      <c r="F19" s="215">
        <v>611.03525000000013</v>
      </c>
      <c r="G19" s="215">
        <v>721.28830999999991</v>
      </c>
      <c r="H19" s="215">
        <v>589.69029</v>
      </c>
      <c r="I19" s="215">
        <v>2027.7044099999991</v>
      </c>
      <c r="J19" s="215">
        <v>1153.8669199999997</v>
      </c>
      <c r="K19" s="362">
        <f t="shared" si="0"/>
        <v>6132.7250499999982</v>
      </c>
      <c r="L19" s="357"/>
    </row>
    <row r="20" spans="2:12" x14ac:dyDescent="0.2">
      <c r="B20" s="363" t="s">
        <v>124</v>
      </c>
      <c r="C20" s="364" t="s">
        <v>125</v>
      </c>
      <c r="D20" s="215">
        <v>2885.5852500000001</v>
      </c>
      <c r="E20" s="215">
        <v>4974.0034199999991</v>
      </c>
      <c r="F20" s="215">
        <v>4581.7757599999986</v>
      </c>
      <c r="G20" s="215">
        <v>4530.6035499999998</v>
      </c>
      <c r="H20" s="215">
        <v>2789.1156100000003</v>
      </c>
      <c r="I20" s="215">
        <v>6956.9253799999997</v>
      </c>
      <c r="J20" s="215">
        <v>5003.6557499999981</v>
      </c>
      <c r="K20" s="362">
        <f t="shared" si="0"/>
        <v>31721.664719999997</v>
      </c>
      <c r="L20" s="357"/>
    </row>
    <row r="21" spans="2:12" x14ac:dyDescent="0.2">
      <c r="B21" s="363" t="s">
        <v>126</v>
      </c>
      <c r="C21" s="364" t="s">
        <v>127</v>
      </c>
      <c r="D21" s="215">
        <v>8396.3548499999997</v>
      </c>
      <c r="E21" s="215">
        <v>9137.8273999999983</v>
      </c>
      <c r="F21" s="215">
        <v>3042.698800000001</v>
      </c>
      <c r="G21" s="215">
        <v>5373.9481500000002</v>
      </c>
      <c r="H21" s="215">
        <v>15382.562</v>
      </c>
      <c r="I21" s="215">
        <v>13542.346520000001</v>
      </c>
      <c r="J21" s="215">
        <v>14704.641410000004</v>
      </c>
      <c r="K21" s="362">
        <f t="shared" si="0"/>
        <v>69580.379130000001</v>
      </c>
      <c r="L21" s="357"/>
    </row>
    <row r="22" spans="2:12" x14ac:dyDescent="0.2">
      <c r="B22" s="363" t="s">
        <v>128</v>
      </c>
      <c r="C22" s="364" t="s">
        <v>129</v>
      </c>
      <c r="D22" s="215">
        <v>1110.8171299999999</v>
      </c>
      <c r="E22" s="215">
        <v>2841.65877</v>
      </c>
      <c r="F22" s="215">
        <v>2223.2620599999996</v>
      </c>
      <c r="G22" s="215">
        <v>1547.2510199999997</v>
      </c>
      <c r="H22" s="215">
        <v>1868.7034600000011</v>
      </c>
      <c r="I22" s="215">
        <v>2689.9904599999991</v>
      </c>
      <c r="J22" s="215">
        <v>1298.3805200000002</v>
      </c>
      <c r="K22" s="362">
        <f t="shared" si="0"/>
        <v>13580.06342</v>
      </c>
      <c r="L22" s="357"/>
    </row>
    <row r="23" spans="2:12" x14ac:dyDescent="0.2">
      <c r="B23" s="363" t="s">
        <v>130</v>
      </c>
      <c r="C23" s="364" t="s">
        <v>131</v>
      </c>
      <c r="D23" s="215">
        <v>4153.12</v>
      </c>
      <c r="E23" s="215">
        <v>14692.572499999998</v>
      </c>
      <c r="F23" s="215">
        <v>781.6</v>
      </c>
      <c r="G23" s="215">
        <v>50064.722499999996</v>
      </c>
      <c r="H23" s="215">
        <v>13.738</v>
      </c>
      <c r="I23" s="215">
        <v>8643.8830000000016</v>
      </c>
      <c r="J23" s="215">
        <v>71.453299999999999</v>
      </c>
      <c r="K23" s="362">
        <f t="shared" si="0"/>
        <v>78421.089299999978</v>
      </c>
      <c r="L23" s="357"/>
    </row>
    <row r="24" spans="2:12" x14ac:dyDescent="0.2">
      <c r="B24" s="365" t="s">
        <v>132</v>
      </c>
      <c r="C24" s="366" t="s">
        <v>133</v>
      </c>
      <c r="D24" s="215">
        <v>5618.2142899999999</v>
      </c>
      <c r="E24" s="215">
        <v>10328.858949999998</v>
      </c>
      <c r="F24" s="215">
        <v>4291.0888299999988</v>
      </c>
      <c r="G24" s="215">
        <v>5077.8811799999976</v>
      </c>
      <c r="H24" s="215">
        <v>7838.1772099999998</v>
      </c>
      <c r="I24" s="215">
        <v>5610.584969999999</v>
      </c>
      <c r="J24" s="215">
        <v>1624.0564700000002</v>
      </c>
      <c r="K24" s="362">
        <f t="shared" si="0"/>
        <v>40388.861899999996</v>
      </c>
      <c r="L24" s="357"/>
    </row>
    <row r="25" spans="2:12" x14ac:dyDescent="0.2">
      <c r="B25" s="367" t="s">
        <v>134</v>
      </c>
      <c r="C25" s="368"/>
      <c r="D25" s="332">
        <f>SUM(D5:D24)</f>
        <v>30340.336769999998</v>
      </c>
      <c r="E25" s="333">
        <f t="shared" ref="E25:G25" si="1">SUM(E5:E24)</f>
        <v>63801.317710000003</v>
      </c>
      <c r="F25" s="333">
        <f t="shared" si="1"/>
        <v>76001.896399999998</v>
      </c>
      <c r="G25" s="333">
        <f t="shared" si="1"/>
        <v>81205.388899999991</v>
      </c>
      <c r="H25" s="333">
        <f t="shared" ref="H25:K25" si="2">SUM(H5:H24)</f>
        <v>34346.495390000004</v>
      </c>
      <c r="I25" s="333">
        <f t="shared" si="2"/>
        <v>64136.567710000003</v>
      </c>
      <c r="J25" s="334">
        <f t="shared" si="2"/>
        <v>36247.157070000008</v>
      </c>
      <c r="K25" s="335">
        <f t="shared" si="2"/>
        <v>386079.15995000006</v>
      </c>
      <c r="L25" s="357"/>
    </row>
    <row r="26" spans="2:12" x14ac:dyDescent="0.2">
      <c r="B26" s="369"/>
      <c r="C26" s="357"/>
      <c r="D26" s="357"/>
      <c r="E26" s="357"/>
      <c r="F26" s="357"/>
      <c r="G26" s="357"/>
      <c r="H26" s="357"/>
      <c r="I26" s="357"/>
      <c r="J26" s="357"/>
      <c r="K26" s="357"/>
      <c r="L26" s="357"/>
    </row>
    <row r="27" spans="2:12" x14ac:dyDescent="0.2">
      <c r="B27" s="243" t="s">
        <v>135</v>
      </c>
      <c r="C27" s="357"/>
      <c r="D27" s="215"/>
      <c r="E27" s="357"/>
      <c r="F27" s="357"/>
      <c r="G27" s="357"/>
      <c r="H27" s="357"/>
      <c r="I27" s="357"/>
      <c r="J27" s="357"/>
      <c r="K27" s="357"/>
      <c r="L27" s="357"/>
    </row>
    <row r="28" spans="2:12" x14ac:dyDescent="0.2">
      <c r="B28" s="33" t="s">
        <v>136</v>
      </c>
      <c r="C28" s="357"/>
      <c r="D28" s="357"/>
      <c r="E28" s="357"/>
      <c r="F28" s="357"/>
      <c r="G28" s="357"/>
      <c r="H28" s="357"/>
      <c r="I28" s="357"/>
      <c r="J28" s="357"/>
      <c r="K28" s="357"/>
      <c r="L28" s="357"/>
    </row>
    <row r="29" spans="2:12" x14ac:dyDescent="0.2">
      <c r="B29" s="33" t="s">
        <v>137</v>
      </c>
      <c r="C29" s="357"/>
      <c r="D29" s="357"/>
      <c r="E29" s="357"/>
      <c r="F29" s="357"/>
      <c r="G29" s="357"/>
      <c r="H29" s="357"/>
      <c r="I29" s="357"/>
      <c r="J29" s="357"/>
      <c r="K29" s="357"/>
      <c r="L29" s="357"/>
    </row>
    <row r="30" spans="2:12" x14ac:dyDescent="0.2">
      <c r="B30" s="370" t="s">
        <v>138</v>
      </c>
      <c r="C30" s="357"/>
      <c r="D30" s="357"/>
      <c r="E30" s="357"/>
      <c r="F30" s="357"/>
      <c r="G30" s="357"/>
      <c r="H30" s="357"/>
      <c r="I30" s="357"/>
      <c r="J30" s="357"/>
      <c r="K30" s="357"/>
      <c r="L30" s="357"/>
    </row>
    <row r="33" spans="2:14" ht="18.75" x14ac:dyDescent="0.2">
      <c r="B33" s="35" t="s">
        <v>253</v>
      </c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2:14" x14ac:dyDescent="0.2">
      <c r="B34" s="357"/>
      <c r="C34" s="357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</row>
    <row r="35" spans="2:14" ht="47.25" customHeight="1" x14ac:dyDescent="0.2">
      <c r="B35" s="48" t="s">
        <v>92</v>
      </c>
      <c r="C35" s="49" t="s">
        <v>93</v>
      </c>
      <c r="D35" s="227" t="s">
        <v>166</v>
      </c>
      <c r="E35" s="234" t="s">
        <v>167</v>
      </c>
      <c r="F35" s="234" t="s">
        <v>168</v>
      </c>
      <c r="G35" s="234" t="s">
        <v>169</v>
      </c>
      <c r="H35" s="234" t="s">
        <v>170</v>
      </c>
      <c r="I35" s="234" t="s">
        <v>172</v>
      </c>
      <c r="J35" s="229" t="s">
        <v>171</v>
      </c>
      <c r="K35" s="42" t="s">
        <v>173</v>
      </c>
      <c r="L35" s="371"/>
      <c r="M35" s="371"/>
      <c r="N35" s="371"/>
    </row>
    <row r="36" spans="2:14" x14ac:dyDescent="0.2">
      <c r="B36" s="372" t="s">
        <v>94</v>
      </c>
      <c r="C36" s="373" t="s">
        <v>95</v>
      </c>
      <c r="D36" s="374">
        <v>28.72</v>
      </c>
      <c r="E36" s="375">
        <v>6.35</v>
      </c>
      <c r="F36" s="375">
        <v>83.075000000000003</v>
      </c>
      <c r="G36" s="215" t="s">
        <v>223</v>
      </c>
      <c r="H36" s="215" t="s">
        <v>223</v>
      </c>
      <c r="I36" s="375">
        <v>29.274999999999999</v>
      </c>
      <c r="J36" s="376">
        <v>130.386</v>
      </c>
      <c r="K36" s="377">
        <f>SUM(D36:J36)</f>
        <v>277.80600000000004</v>
      </c>
      <c r="L36" s="357"/>
      <c r="M36" s="357"/>
      <c r="N36" s="357"/>
    </row>
    <row r="37" spans="2:14" x14ac:dyDescent="0.2">
      <c r="B37" s="372" t="s">
        <v>96</v>
      </c>
      <c r="C37" s="388" t="s">
        <v>97</v>
      </c>
      <c r="D37" s="378">
        <v>2.7909999999999999</v>
      </c>
      <c r="E37" s="378">
        <v>0.64759999999999995</v>
      </c>
      <c r="F37" s="378">
        <v>0.82</v>
      </c>
      <c r="G37" s="215" t="s">
        <v>223</v>
      </c>
      <c r="H37" s="378">
        <v>1.8015000000000001</v>
      </c>
      <c r="I37" s="378">
        <v>3.2050000000000001</v>
      </c>
      <c r="J37" s="379">
        <v>0.81524999999999992</v>
      </c>
      <c r="K37" s="377">
        <f t="shared" ref="K37:K55" si="3">SUM(D37:J37)</f>
        <v>10.080350000000001</v>
      </c>
      <c r="L37" s="357"/>
      <c r="M37" s="357"/>
      <c r="N37" s="357"/>
    </row>
    <row r="38" spans="2:14" x14ac:dyDescent="0.2">
      <c r="B38" s="372" t="s">
        <v>98</v>
      </c>
      <c r="C38" s="388" t="s">
        <v>99</v>
      </c>
      <c r="D38" s="215" t="s">
        <v>223</v>
      </c>
      <c r="E38" s="378">
        <v>0.65749999999999997</v>
      </c>
      <c r="F38" s="215" t="s">
        <v>223</v>
      </c>
      <c r="G38" s="215" t="s">
        <v>223</v>
      </c>
      <c r="H38" s="215" t="s">
        <v>223</v>
      </c>
      <c r="I38" s="378">
        <v>9.1100000000000012</v>
      </c>
      <c r="J38" s="379">
        <v>2.3079999999999998</v>
      </c>
      <c r="K38" s="377">
        <f t="shared" si="3"/>
        <v>12.075500000000002</v>
      </c>
      <c r="L38" s="357"/>
      <c r="M38" s="357"/>
      <c r="N38" s="357"/>
    </row>
    <row r="39" spans="2:14" x14ac:dyDescent="0.2">
      <c r="B39" s="372" t="s">
        <v>100</v>
      </c>
      <c r="C39" s="388" t="s">
        <v>101</v>
      </c>
      <c r="D39" s="215" t="s">
        <v>223</v>
      </c>
      <c r="E39" s="378">
        <v>26.5</v>
      </c>
      <c r="F39" s="215" t="s">
        <v>223</v>
      </c>
      <c r="G39" s="215" t="s">
        <v>223</v>
      </c>
      <c r="H39" s="215" t="s">
        <v>223</v>
      </c>
      <c r="I39" s="378">
        <v>2.85</v>
      </c>
      <c r="J39" s="379" t="s">
        <v>223</v>
      </c>
      <c r="K39" s="377">
        <f t="shared" si="3"/>
        <v>29.35</v>
      </c>
      <c r="L39" s="357"/>
      <c r="M39" s="357"/>
      <c r="N39" s="357"/>
    </row>
    <row r="40" spans="2:14" x14ac:dyDescent="0.2">
      <c r="B40" s="372" t="s">
        <v>102</v>
      </c>
      <c r="C40" s="388" t="s">
        <v>103</v>
      </c>
      <c r="D40" s="215" t="s">
        <v>223</v>
      </c>
      <c r="E40" s="378">
        <v>66.175539999999998</v>
      </c>
      <c r="F40" s="378">
        <v>13.559999999999999</v>
      </c>
      <c r="G40" s="378">
        <v>9.33</v>
      </c>
      <c r="H40" s="215" t="s">
        <v>223</v>
      </c>
      <c r="I40" s="378">
        <v>333.8</v>
      </c>
      <c r="J40" s="379">
        <v>0.64349999999999996</v>
      </c>
      <c r="K40" s="377">
        <f t="shared" si="3"/>
        <v>423.50904000000003</v>
      </c>
      <c r="L40" s="357"/>
      <c r="M40" s="357"/>
      <c r="N40" s="357"/>
    </row>
    <row r="41" spans="2:14" x14ac:dyDescent="0.2">
      <c r="B41" s="372" t="s">
        <v>104</v>
      </c>
      <c r="C41" s="388" t="s">
        <v>105</v>
      </c>
      <c r="D41" s="378">
        <v>6</v>
      </c>
      <c r="E41" s="378">
        <v>24.200120000000002</v>
      </c>
      <c r="F41" s="378">
        <v>13.170500000000001</v>
      </c>
      <c r="G41" s="378">
        <v>894.81500000000005</v>
      </c>
      <c r="H41" s="378">
        <v>10.516999999999999</v>
      </c>
      <c r="I41" s="378">
        <v>224.28849999999997</v>
      </c>
      <c r="J41" s="379">
        <v>218.42400999999995</v>
      </c>
      <c r="K41" s="377">
        <f t="shared" si="3"/>
        <v>1391.4151300000001</v>
      </c>
      <c r="L41" s="357"/>
      <c r="M41" s="357"/>
      <c r="N41" s="357"/>
    </row>
    <row r="42" spans="2:14" x14ac:dyDescent="0.2">
      <c r="B42" s="372" t="s">
        <v>106</v>
      </c>
      <c r="C42" s="388" t="s">
        <v>107</v>
      </c>
      <c r="D42" s="215" t="s">
        <v>223</v>
      </c>
      <c r="E42" s="378">
        <v>0.22500000000000001</v>
      </c>
      <c r="F42" s="378">
        <v>5.4450000000000003</v>
      </c>
      <c r="G42" s="378">
        <v>46.46</v>
      </c>
      <c r="H42" s="378">
        <v>0.56899999999999995</v>
      </c>
      <c r="I42" s="378">
        <v>4531.3579999999993</v>
      </c>
      <c r="J42" s="379">
        <v>1299.4709699999999</v>
      </c>
      <c r="K42" s="377">
        <f t="shared" si="3"/>
        <v>5883.5279699999992</v>
      </c>
      <c r="L42" s="357"/>
      <c r="M42" s="357"/>
      <c r="N42" s="357"/>
    </row>
    <row r="43" spans="2:14" x14ac:dyDescent="0.2">
      <c r="B43" s="372" t="s">
        <v>108</v>
      </c>
      <c r="C43" s="388" t="s">
        <v>109</v>
      </c>
      <c r="D43" s="378">
        <v>21.105</v>
      </c>
      <c r="E43" s="378">
        <v>365.75808000000006</v>
      </c>
      <c r="F43" s="378">
        <v>467.14601000000005</v>
      </c>
      <c r="G43" s="378">
        <v>7.5220000000000002</v>
      </c>
      <c r="H43" s="378">
        <v>75.603099999999998</v>
      </c>
      <c r="I43" s="378">
        <v>4793.2990999999975</v>
      </c>
      <c r="J43" s="379">
        <v>362.95445000000007</v>
      </c>
      <c r="K43" s="377">
        <f t="shared" si="3"/>
        <v>6093.3877399999974</v>
      </c>
      <c r="L43" s="357"/>
      <c r="M43" s="357"/>
      <c r="N43" s="357"/>
    </row>
    <row r="44" spans="2:14" x14ac:dyDescent="0.2">
      <c r="B44" s="372" t="s">
        <v>110</v>
      </c>
      <c r="C44" s="388" t="s">
        <v>111</v>
      </c>
      <c r="D44" s="215" t="s">
        <v>223</v>
      </c>
      <c r="E44" s="378">
        <v>0.871</v>
      </c>
      <c r="F44" s="378">
        <v>997.73919999999998</v>
      </c>
      <c r="G44" s="378">
        <v>2.7717599999999996</v>
      </c>
      <c r="H44" s="378">
        <v>48.478800000000007</v>
      </c>
      <c r="I44" s="378">
        <v>7.0270000000000001</v>
      </c>
      <c r="J44" s="379">
        <v>6.4139999999999997</v>
      </c>
      <c r="K44" s="377">
        <f t="shared" si="3"/>
        <v>1063.3017600000001</v>
      </c>
      <c r="L44" s="357"/>
      <c r="M44" s="357"/>
      <c r="N44" s="357"/>
    </row>
    <row r="45" spans="2:14" x14ac:dyDescent="0.2">
      <c r="B45" s="372" t="s">
        <v>112</v>
      </c>
      <c r="C45" s="388" t="s">
        <v>113</v>
      </c>
      <c r="D45" s="378">
        <v>28.54</v>
      </c>
      <c r="E45" s="215" t="s">
        <v>223</v>
      </c>
      <c r="F45" s="215" t="s">
        <v>223</v>
      </c>
      <c r="G45" s="378">
        <v>1831.32</v>
      </c>
      <c r="H45" s="378">
        <v>0.20499999999999999</v>
      </c>
      <c r="I45" s="378">
        <v>3027.7449999999999</v>
      </c>
      <c r="J45" s="379">
        <v>5.8000000000000007</v>
      </c>
      <c r="K45" s="377">
        <f t="shared" si="3"/>
        <v>4893.6099999999997</v>
      </c>
      <c r="L45" s="357"/>
      <c r="M45" s="357"/>
      <c r="N45" s="357"/>
    </row>
    <row r="46" spans="2:14" x14ac:dyDescent="0.2">
      <c r="B46" s="372" t="s">
        <v>114</v>
      </c>
      <c r="C46" s="388" t="s">
        <v>115</v>
      </c>
      <c r="D46" s="378">
        <v>1</v>
      </c>
      <c r="E46" s="378">
        <v>192.68549999999999</v>
      </c>
      <c r="F46" s="378">
        <v>2.573</v>
      </c>
      <c r="G46" s="378">
        <v>399.82</v>
      </c>
      <c r="H46" s="215" t="s">
        <v>223</v>
      </c>
      <c r="I46" s="378">
        <v>885.25200000000007</v>
      </c>
      <c r="J46" s="379">
        <v>638.66384999999991</v>
      </c>
      <c r="K46" s="377">
        <f t="shared" si="3"/>
        <v>2119.9943499999999</v>
      </c>
      <c r="L46" s="357"/>
      <c r="M46" s="357"/>
      <c r="N46" s="357"/>
    </row>
    <row r="47" spans="2:14" x14ac:dyDescent="0.2">
      <c r="B47" s="372" t="s">
        <v>116</v>
      </c>
      <c r="C47" s="388" t="s">
        <v>117</v>
      </c>
      <c r="D47" s="378">
        <v>514.34500000000003</v>
      </c>
      <c r="E47" s="378">
        <v>556.02400000000011</v>
      </c>
      <c r="F47" s="378">
        <v>466.36800000000005</v>
      </c>
      <c r="G47" s="378">
        <v>509.08500000000004</v>
      </c>
      <c r="H47" s="215" t="s">
        <v>223</v>
      </c>
      <c r="I47" s="378">
        <v>7330.1860000000033</v>
      </c>
      <c r="J47" s="379">
        <v>1229.4456</v>
      </c>
      <c r="K47" s="377">
        <f t="shared" si="3"/>
        <v>10605.453600000004</v>
      </c>
      <c r="L47" s="357"/>
      <c r="M47" s="357"/>
      <c r="N47" s="357"/>
    </row>
    <row r="48" spans="2:14" x14ac:dyDescent="0.2">
      <c r="B48" s="372" t="s">
        <v>118</v>
      </c>
      <c r="C48" s="388" t="s">
        <v>119</v>
      </c>
      <c r="D48" s="378">
        <v>6028.1118999999999</v>
      </c>
      <c r="E48" s="378">
        <v>17614.798030000002</v>
      </c>
      <c r="F48" s="378">
        <v>55911.483</v>
      </c>
      <c r="G48" s="378">
        <v>1247.0350000000001</v>
      </c>
      <c r="H48" s="378">
        <v>89.480800000000002</v>
      </c>
      <c r="I48" s="378">
        <v>18069.106689999993</v>
      </c>
      <c r="J48" s="379">
        <v>970.46516999999994</v>
      </c>
      <c r="K48" s="377">
        <f t="shared" si="3"/>
        <v>99930.480590000006</v>
      </c>
      <c r="L48" s="357"/>
      <c r="M48" s="357"/>
      <c r="N48" s="357"/>
    </row>
    <row r="49" spans="2:14" x14ac:dyDescent="0.2">
      <c r="B49" s="372" t="s">
        <v>120</v>
      </c>
      <c r="C49" s="388" t="s">
        <v>121</v>
      </c>
      <c r="D49" s="215" t="s">
        <v>223</v>
      </c>
      <c r="E49" s="378">
        <v>92.56004999999999</v>
      </c>
      <c r="F49" s="378">
        <v>2065.2503099999999</v>
      </c>
      <c r="G49" s="378">
        <v>3.5310000000000001</v>
      </c>
      <c r="H49" s="378">
        <v>43.531999999999996</v>
      </c>
      <c r="I49" s="378">
        <v>1504.9838099999993</v>
      </c>
      <c r="J49" s="379">
        <v>529.8895</v>
      </c>
      <c r="K49" s="377">
        <f t="shared" si="3"/>
        <v>4239.7466699999995</v>
      </c>
      <c r="L49" s="357"/>
      <c r="M49" s="357"/>
      <c r="N49" s="357"/>
    </row>
    <row r="50" spans="2:14" x14ac:dyDescent="0.2">
      <c r="B50" s="372" t="s">
        <v>122</v>
      </c>
      <c r="C50" s="373" t="s">
        <v>123</v>
      </c>
      <c r="D50" s="347">
        <v>49.951000000000001</v>
      </c>
      <c r="E50" s="378">
        <v>731.93074999999988</v>
      </c>
      <c r="F50" s="378">
        <v>762.53249999999991</v>
      </c>
      <c r="G50" s="378">
        <v>51.717999999999996</v>
      </c>
      <c r="H50" s="378">
        <v>200.2355</v>
      </c>
      <c r="I50" s="378">
        <v>2890.6346699999976</v>
      </c>
      <c r="J50" s="379">
        <v>661.29003999999975</v>
      </c>
      <c r="K50" s="377">
        <f t="shared" si="3"/>
        <v>5348.2924599999969</v>
      </c>
      <c r="L50" s="357"/>
      <c r="M50" s="357"/>
      <c r="N50" s="357"/>
    </row>
    <row r="51" spans="2:14" x14ac:dyDescent="0.2">
      <c r="B51" s="372" t="s">
        <v>124</v>
      </c>
      <c r="C51" s="373" t="s">
        <v>125</v>
      </c>
      <c r="D51" s="347">
        <v>863.53377999999998</v>
      </c>
      <c r="E51" s="378">
        <v>2782.8838299999998</v>
      </c>
      <c r="F51" s="378">
        <v>4017.8630699999994</v>
      </c>
      <c r="G51" s="378">
        <v>3751.7227599999997</v>
      </c>
      <c r="H51" s="378">
        <v>797.86808999999982</v>
      </c>
      <c r="I51" s="378">
        <v>11549.831419999991</v>
      </c>
      <c r="J51" s="379">
        <v>2342.28233</v>
      </c>
      <c r="K51" s="377">
        <f t="shared" si="3"/>
        <v>26105.985279999994</v>
      </c>
      <c r="L51" s="357"/>
      <c r="M51" s="357"/>
      <c r="N51" s="357"/>
    </row>
    <row r="52" spans="2:14" x14ac:dyDescent="0.2">
      <c r="B52" s="372" t="s">
        <v>126</v>
      </c>
      <c r="C52" s="373" t="s">
        <v>127</v>
      </c>
      <c r="D52" s="347">
        <v>9655.5659999999989</v>
      </c>
      <c r="E52" s="378">
        <v>11929.777999999998</v>
      </c>
      <c r="F52" s="378">
        <v>121.54969999999999</v>
      </c>
      <c r="G52" s="378">
        <v>2821.924</v>
      </c>
      <c r="H52" s="378">
        <v>17707.201249999998</v>
      </c>
      <c r="I52" s="378">
        <v>726.21700000000021</v>
      </c>
      <c r="J52" s="379">
        <v>45390.507789999981</v>
      </c>
      <c r="K52" s="377">
        <f t="shared" si="3"/>
        <v>88352.743739999976</v>
      </c>
      <c r="L52" s="357"/>
      <c r="M52" s="357"/>
      <c r="N52" s="357"/>
    </row>
    <row r="53" spans="2:14" x14ac:dyDescent="0.2">
      <c r="B53" s="372" t="s">
        <v>128</v>
      </c>
      <c r="C53" s="373" t="s">
        <v>129</v>
      </c>
      <c r="D53" s="347">
        <v>2043.6305000000002</v>
      </c>
      <c r="E53" s="378">
        <v>812.65947000000006</v>
      </c>
      <c r="F53" s="378">
        <v>5267.1920899999968</v>
      </c>
      <c r="G53" s="378">
        <v>206.96951999999999</v>
      </c>
      <c r="H53" s="378">
        <v>2845.391180000001</v>
      </c>
      <c r="I53" s="378">
        <v>4718.5152299999991</v>
      </c>
      <c r="J53" s="379">
        <v>10.613570000000001</v>
      </c>
      <c r="K53" s="377">
        <f t="shared" si="3"/>
        <v>15904.971559999996</v>
      </c>
      <c r="L53" s="357"/>
      <c r="M53" s="357"/>
      <c r="N53" s="357"/>
    </row>
    <row r="54" spans="2:14" x14ac:dyDescent="0.2">
      <c r="B54" s="372" t="s">
        <v>130</v>
      </c>
      <c r="C54" s="373" t="s">
        <v>131</v>
      </c>
      <c r="D54" s="347">
        <v>1328.1599999999999</v>
      </c>
      <c r="E54" s="378">
        <v>768.9274999999999</v>
      </c>
      <c r="F54" s="215" t="s">
        <v>223</v>
      </c>
      <c r="G54" s="378">
        <v>87365.790600000008</v>
      </c>
      <c r="H54" s="378">
        <v>2</v>
      </c>
      <c r="I54" s="378">
        <v>35953.26</v>
      </c>
      <c r="J54" s="379">
        <v>2086.5839999999998</v>
      </c>
      <c r="K54" s="377">
        <f t="shared" si="3"/>
        <v>127504.72210000001</v>
      </c>
      <c r="L54" s="357"/>
      <c r="M54" s="357"/>
      <c r="N54" s="357"/>
    </row>
    <row r="55" spans="2:14" x14ac:dyDescent="0.2">
      <c r="B55" s="380" t="s">
        <v>132</v>
      </c>
      <c r="C55" s="381" t="s">
        <v>133</v>
      </c>
      <c r="D55" s="348">
        <v>3819.9181600000002</v>
      </c>
      <c r="E55" s="382">
        <v>5310.0921400000007</v>
      </c>
      <c r="F55" s="382">
        <v>1764.2313399999998</v>
      </c>
      <c r="G55" s="382">
        <v>1898.8810000000001</v>
      </c>
      <c r="H55" s="382">
        <v>4337.7731100000001</v>
      </c>
      <c r="I55" s="382">
        <v>2178.0947800000008</v>
      </c>
      <c r="J55" s="383">
        <v>1189.4290000000001</v>
      </c>
      <c r="K55" s="377">
        <f t="shared" si="3"/>
        <v>20498.419530000003</v>
      </c>
      <c r="L55" s="357"/>
      <c r="M55" s="357"/>
      <c r="N55" s="357"/>
    </row>
    <row r="56" spans="2:14" x14ac:dyDescent="0.2">
      <c r="B56" s="367" t="s">
        <v>134</v>
      </c>
      <c r="C56" s="80"/>
      <c r="D56" s="384">
        <f>SUM(D36:D55)</f>
        <v>24391.372339999998</v>
      </c>
      <c r="E56" s="385">
        <f t="shared" ref="E56:G56" si="4">SUM(E36:E55)</f>
        <v>41283.724109999996</v>
      </c>
      <c r="F56" s="385">
        <f t="shared" si="4"/>
        <v>71959.998720000003</v>
      </c>
      <c r="G56" s="385">
        <f t="shared" si="4"/>
        <v>101048.69564000001</v>
      </c>
      <c r="H56" s="385">
        <f t="shared" ref="H56:K56" si="5">SUM(H36:H55)</f>
        <v>26160.656329999998</v>
      </c>
      <c r="I56" s="385">
        <f t="shared" si="5"/>
        <v>98768.039199999985</v>
      </c>
      <c r="J56" s="386">
        <f t="shared" si="5"/>
        <v>57076.387029999983</v>
      </c>
      <c r="K56" s="387">
        <f t="shared" si="5"/>
        <v>420688.87336999999</v>
      </c>
      <c r="L56" s="358"/>
      <c r="M56" s="358"/>
      <c r="N56" s="358"/>
    </row>
    <row r="57" spans="2:14" x14ac:dyDescent="0.2">
      <c r="B57" s="357"/>
      <c r="C57" s="357"/>
      <c r="D57" s="357"/>
      <c r="E57" s="357"/>
      <c r="F57" s="357"/>
      <c r="G57" s="357"/>
      <c r="H57" s="357"/>
      <c r="I57" s="357"/>
      <c r="J57" s="357"/>
      <c r="K57" s="357"/>
      <c r="L57" s="357"/>
      <c r="M57" s="357"/>
      <c r="N57" s="357"/>
    </row>
    <row r="58" spans="2:14" x14ac:dyDescent="0.2">
      <c r="B58" s="243" t="s">
        <v>135</v>
      </c>
      <c r="C58" s="357"/>
      <c r="D58" s="357"/>
      <c r="E58" s="357"/>
      <c r="F58" s="357"/>
      <c r="G58" s="357"/>
      <c r="H58" s="357"/>
      <c r="I58" s="357"/>
      <c r="J58" s="357"/>
      <c r="K58" s="357"/>
      <c r="L58" s="357"/>
      <c r="M58" s="357"/>
      <c r="N58" s="357"/>
    </row>
    <row r="59" spans="2:14" x14ac:dyDescent="0.2">
      <c r="B59" s="33" t="s">
        <v>136</v>
      </c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</row>
    <row r="60" spans="2:14" x14ac:dyDescent="0.2">
      <c r="B60" s="33" t="s">
        <v>137</v>
      </c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</row>
    <row r="61" spans="2:14" x14ac:dyDescent="0.2">
      <c r="B61" s="370" t="s">
        <v>138</v>
      </c>
      <c r="C61" s="357"/>
      <c r="D61" s="357"/>
      <c r="E61" s="357"/>
      <c r="F61" s="357"/>
      <c r="G61" s="357"/>
      <c r="H61" s="357"/>
      <c r="I61" s="357"/>
      <c r="J61" s="357"/>
      <c r="K61" s="357"/>
      <c r="L61" s="357"/>
      <c r="M61" s="357"/>
      <c r="N61" s="357"/>
    </row>
  </sheetData>
  <pageMargins left="0.7" right="0.7" top="0.75" bottom="0.75" header="0.3" footer="0.3"/>
  <pageSetup paperSize="9" orientation="portrait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showGridLines="0" workbookViewId="0"/>
  </sheetViews>
  <sheetFormatPr defaultRowHeight="12.75" x14ac:dyDescent="0.2"/>
  <cols>
    <col min="1" max="1" width="4.85546875" style="356" customWidth="1"/>
    <col min="2" max="2" width="31.42578125" style="356" customWidth="1"/>
    <col min="3" max="7" width="14.85546875" style="356" customWidth="1"/>
    <col min="8" max="8" width="13.85546875" style="356" customWidth="1"/>
    <col min="9" max="9" width="15" style="356" customWidth="1"/>
    <col min="10" max="10" width="14.42578125" style="356" customWidth="1"/>
    <col min="11" max="16384" width="9.140625" style="356"/>
  </cols>
  <sheetData>
    <row r="1" spans="1:12" x14ac:dyDescent="0.2">
      <c r="A1" s="236"/>
    </row>
    <row r="2" spans="1:12" ht="18.75" x14ac:dyDescent="0.2">
      <c r="B2" s="35" t="s">
        <v>254</v>
      </c>
    </row>
    <row r="4" spans="1:12" ht="60.75" customHeight="1" x14ac:dyDescent="0.2">
      <c r="B4" s="390" t="s">
        <v>139</v>
      </c>
      <c r="C4" s="389" t="s">
        <v>166</v>
      </c>
      <c r="D4" s="40" t="s">
        <v>167</v>
      </c>
      <c r="E4" s="40" t="s">
        <v>168</v>
      </c>
      <c r="F4" s="40" t="s">
        <v>169</v>
      </c>
      <c r="G4" s="40" t="s">
        <v>170</v>
      </c>
      <c r="H4" s="40" t="s">
        <v>172</v>
      </c>
      <c r="I4" s="41" t="s">
        <v>171</v>
      </c>
      <c r="J4" s="42" t="s">
        <v>173</v>
      </c>
    </row>
    <row r="5" spans="1:12" x14ac:dyDescent="0.2">
      <c r="B5" s="391" t="s">
        <v>140</v>
      </c>
      <c r="C5" s="215" t="s">
        <v>223</v>
      </c>
      <c r="D5" s="215" t="s">
        <v>223</v>
      </c>
      <c r="E5" s="215" t="s">
        <v>223</v>
      </c>
      <c r="F5" s="215" t="s">
        <v>223</v>
      </c>
      <c r="G5" s="215" t="s">
        <v>223</v>
      </c>
      <c r="H5" s="43">
        <v>0.625</v>
      </c>
      <c r="I5" s="215" t="s">
        <v>223</v>
      </c>
      <c r="J5" s="392">
        <f>SUM(C5:I5)</f>
        <v>0.625</v>
      </c>
    </row>
    <row r="6" spans="1:12" x14ac:dyDescent="0.2">
      <c r="B6" s="393" t="s">
        <v>141</v>
      </c>
      <c r="C6" s="212">
        <v>2110.0729999999999</v>
      </c>
      <c r="D6" s="43">
        <v>431.20049999999992</v>
      </c>
      <c r="E6" s="43">
        <v>5192.7857899999963</v>
      </c>
      <c r="F6" s="215" t="s">
        <v>223</v>
      </c>
      <c r="G6" s="215" t="s">
        <v>223</v>
      </c>
      <c r="H6" s="215" t="s">
        <v>223</v>
      </c>
      <c r="I6" s="43">
        <v>800.39949999999999</v>
      </c>
      <c r="J6" s="392">
        <f t="shared" ref="J6:J14" si="0">SUM(C6:I6)</f>
        <v>8534.4587899999951</v>
      </c>
    </row>
    <row r="7" spans="1:12" x14ac:dyDescent="0.2">
      <c r="B7" s="393" t="s">
        <v>142</v>
      </c>
      <c r="C7" s="215" t="s">
        <v>223</v>
      </c>
      <c r="D7" s="43">
        <v>1274.92</v>
      </c>
      <c r="E7" s="43">
        <v>5.42</v>
      </c>
      <c r="F7" s="43">
        <v>50525.725999999988</v>
      </c>
      <c r="G7" s="43">
        <v>17396.792549999998</v>
      </c>
      <c r="H7" s="215" t="s">
        <v>223</v>
      </c>
      <c r="I7" s="43">
        <v>48925.488999999987</v>
      </c>
      <c r="J7" s="392">
        <f t="shared" si="0"/>
        <v>118128.34754999998</v>
      </c>
    </row>
    <row r="8" spans="1:12" x14ac:dyDescent="0.2">
      <c r="B8" s="393" t="s">
        <v>143</v>
      </c>
      <c r="C8" s="215" t="s">
        <v>223</v>
      </c>
      <c r="D8" s="215" t="s">
        <v>223</v>
      </c>
      <c r="E8" s="43">
        <v>12.2</v>
      </c>
      <c r="F8" s="215" t="s">
        <v>223</v>
      </c>
      <c r="G8" s="215" t="s">
        <v>223</v>
      </c>
      <c r="H8" s="215" t="s">
        <v>223</v>
      </c>
      <c r="I8" s="215" t="s">
        <v>223</v>
      </c>
      <c r="J8" s="392">
        <f t="shared" si="0"/>
        <v>12.2</v>
      </c>
    </row>
    <row r="9" spans="1:12" x14ac:dyDescent="0.2">
      <c r="B9" s="393" t="s">
        <v>144</v>
      </c>
      <c r="C9" s="215" t="s">
        <v>223</v>
      </c>
      <c r="D9" s="215" t="s">
        <v>223</v>
      </c>
      <c r="E9" s="43">
        <v>46559.3</v>
      </c>
      <c r="F9" s="215" t="s">
        <v>223</v>
      </c>
      <c r="G9" s="215" t="s">
        <v>223</v>
      </c>
      <c r="H9" s="215" t="s">
        <v>223</v>
      </c>
      <c r="I9" s="43">
        <v>115.5887</v>
      </c>
      <c r="J9" s="392">
        <f t="shared" si="0"/>
        <v>46674.888700000003</v>
      </c>
      <c r="K9" s="394"/>
    </row>
    <row r="10" spans="1:12" x14ac:dyDescent="0.2">
      <c r="B10" s="393" t="s">
        <v>145</v>
      </c>
      <c r="C10" s="212">
        <v>8829.0376800000013</v>
      </c>
      <c r="D10" s="43">
        <v>24544.286789999995</v>
      </c>
      <c r="E10" s="43">
        <v>5441.0969000000014</v>
      </c>
      <c r="F10" s="43">
        <v>1471.4305999999999</v>
      </c>
      <c r="G10" s="43">
        <v>355.73500000000001</v>
      </c>
      <c r="H10" s="43">
        <v>55324.691570000003</v>
      </c>
      <c r="I10" s="43">
        <v>1938.0405199999993</v>
      </c>
      <c r="J10" s="392">
        <f t="shared" si="0"/>
        <v>97904.319059999994</v>
      </c>
      <c r="L10" s="395"/>
    </row>
    <row r="11" spans="1:12" x14ac:dyDescent="0.2">
      <c r="B11" s="396" t="s">
        <v>146</v>
      </c>
      <c r="C11" s="44">
        <v>27.605</v>
      </c>
      <c r="D11" s="43">
        <v>1.944</v>
      </c>
      <c r="E11" s="215" t="s">
        <v>223</v>
      </c>
      <c r="F11" s="215" t="s">
        <v>223</v>
      </c>
      <c r="G11" s="215" t="s">
        <v>223</v>
      </c>
      <c r="H11" s="43">
        <v>252.9</v>
      </c>
      <c r="I11" s="215" t="s">
        <v>223</v>
      </c>
      <c r="J11" s="392">
        <f t="shared" si="0"/>
        <v>282.44900000000001</v>
      </c>
      <c r="L11" s="395"/>
    </row>
    <row r="12" spans="1:12" x14ac:dyDescent="0.2">
      <c r="B12" s="396" t="s">
        <v>147</v>
      </c>
      <c r="C12" s="44">
        <v>833.03</v>
      </c>
      <c r="D12" s="43">
        <v>3024.3227999999999</v>
      </c>
      <c r="E12" s="43">
        <v>5104.7972199999986</v>
      </c>
      <c r="F12" s="43">
        <v>599.07983000000002</v>
      </c>
      <c r="G12" s="43">
        <v>776.21850999999992</v>
      </c>
      <c r="H12" s="43">
        <v>23785.98139999999</v>
      </c>
      <c r="I12" s="43">
        <v>2342.9367499999985</v>
      </c>
      <c r="J12" s="392">
        <f t="shared" si="0"/>
        <v>36466.366509999985</v>
      </c>
      <c r="L12" s="395"/>
    </row>
    <row r="13" spans="1:12" x14ac:dyDescent="0.2">
      <c r="B13" s="396" t="s">
        <v>148</v>
      </c>
      <c r="C13" s="44">
        <v>2392.6866600000003</v>
      </c>
      <c r="D13" s="43">
        <v>10328.883019999999</v>
      </c>
      <c r="E13" s="43">
        <v>4085.4858100000006</v>
      </c>
      <c r="F13" s="43">
        <v>5656.4197099999992</v>
      </c>
      <c r="G13" s="43">
        <v>6215.9913000000024</v>
      </c>
      <c r="H13" s="43">
        <v>16413.340699999997</v>
      </c>
      <c r="I13" s="43">
        <v>2953.9325599999979</v>
      </c>
      <c r="J13" s="392">
        <f t="shared" si="0"/>
        <v>48046.739759999997</v>
      </c>
    </row>
    <row r="14" spans="1:12" x14ac:dyDescent="0.2">
      <c r="B14" s="396" t="s">
        <v>149</v>
      </c>
      <c r="C14" s="44">
        <v>10198.939999999999</v>
      </c>
      <c r="D14" s="43">
        <v>1678.1669999999999</v>
      </c>
      <c r="E14" s="43">
        <v>5558.9130000000005</v>
      </c>
      <c r="F14" s="43">
        <v>42796.039499999992</v>
      </c>
      <c r="G14" s="43">
        <v>1415.9189700000013</v>
      </c>
      <c r="H14" s="43">
        <v>2990.5005299999993</v>
      </c>
      <c r="I14" s="215" t="s">
        <v>223</v>
      </c>
      <c r="J14" s="392">
        <f t="shared" si="0"/>
        <v>64638.478999999985</v>
      </c>
    </row>
    <row r="15" spans="1:12" ht="17.25" customHeight="1" x14ac:dyDescent="0.2">
      <c r="B15" s="397" t="s">
        <v>134</v>
      </c>
      <c r="C15" s="332">
        <f>SUM(C5:C14)</f>
        <v>24391.372340000002</v>
      </c>
      <c r="D15" s="333">
        <f t="shared" ref="D15:G15" si="1">SUM(D5:D14)</f>
        <v>41283.724109999996</v>
      </c>
      <c r="E15" s="333">
        <f t="shared" si="1"/>
        <v>71959.998720000003</v>
      </c>
      <c r="F15" s="333">
        <f t="shared" si="1"/>
        <v>101048.69563999999</v>
      </c>
      <c r="G15" s="333">
        <f t="shared" si="1"/>
        <v>26160.656330000002</v>
      </c>
      <c r="H15" s="333">
        <f t="shared" ref="H15:J15" si="2">SUM(H5:H14)</f>
        <v>98768.039199999999</v>
      </c>
      <c r="I15" s="334">
        <f t="shared" si="2"/>
        <v>57076.387029999991</v>
      </c>
      <c r="J15" s="334">
        <f t="shared" si="2"/>
        <v>420688.87336999999</v>
      </c>
    </row>
    <row r="16" spans="1:12" x14ac:dyDescent="0.2">
      <c r="B16" s="33"/>
      <c r="C16" s="33"/>
      <c r="D16" s="33"/>
      <c r="E16" s="33"/>
      <c r="F16" s="33"/>
      <c r="G16" s="33"/>
      <c r="H16" s="33"/>
      <c r="I16" s="33"/>
      <c r="J16" s="33"/>
    </row>
    <row r="17" spans="2:10" x14ac:dyDescent="0.2">
      <c r="B17" s="243" t="s">
        <v>135</v>
      </c>
      <c r="C17" s="33"/>
      <c r="D17" s="33"/>
      <c r="E17" s="33"/>
      <c r="F17" s="33"/>
      <c r="G17" s="33"/>
      <c r="H17" s="33"/>
      <c r="I17" s="33"/>
      <c r="J17" s="33"/>
    </row>
    <row r="18" spans="2:10" x14ac:dyDescent="0.2">
      <c r="B18" s="33" t="s">
        <v>150</v>
      </c>
      <c r="C18" s="33"/>
      <c r="D18" s="33"/>
      <c r="E18" s="33"/>
      <c r="F18" s="33"/>
      <c r="G18" s="33"/>
      <c r="H18" s="33"/>
      <c r="I18" s="33"/>
      <c r="J18" s="33"/>
    </row>
    <row r="19" spans="2:10" x14ac:dyDescent="0.2">
      <c r="B19" s="33" t="s">
        <v>151</v>
      </c>
      <c r="C19" s="33"/>
      <c r="D19" s="33"/>
      <c r="E19" s="33"/>
      <c r="F19" s="33"/>
      <c r="G19" s="33"/>
      <c r="H19" s="33"/>
      <c r="I19" s="33"/>
      <c r="J19" s="33"/>
    </row>
    <row r="20" spans="2:10" x14ac:dyDescent="0.2">
      <c r="B20" s="398" t="s">
        <v>152</v>
      </c>
      <c r="C20" s="33"/>
      <c r="D20" s="33"/>
      <c r="E20" s="33"/>
      <c r="F20" s="33"/>
      <c r="G20" s="33"/>
      <c r="H20" s="33"/>
      <c r="I20" s="33"/>
      <c r="J20" s="33"/>
    </row>
    <row r="21" spans="2:10" x14ac:dyDescent="0.2">
      <c r="B21" s="398" t="s">
        <v>153</v>
      </c>
      <c r="C21" s="33"/>
      <c r="D21" s="33"/>
      <c r="E21" s="33"/>
      <c r="F21" s="33"/>
      <c r="G21" s="33"/>
      <c r="H21" s="33"/>
      <c r="I21" s="33"/>
      <c r="J21" s="33"/>
    </row>
    <row r="22" spans="2:10" x14ac:dyDescent="0.2">
      <c r="B22" s="398" t="s">
        <v>154</v>
      </c>
      <c r="C22" s="33"/>
      <c r="D22" s="33"/>
      <c r="E22" s="33"/>
      <c r="F22" s="33"/>
      <c r="G22" s="33"/>
      <c r="H22" s="33"/>
      <c r="I22" s="33"/>
      <c r="J22" s="3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86"/>
  <sheetViews>
    <sheetView showGridLines="0" zoomScaleNormal="100" workbookViewId="0"/>
  </sheetViews>
  <sheetFormatPr defaultRowHeight="12.75" x14ac:dyDescent="0.2"/>
  <cols>
    <col min="1" max="1" width="4.7109375" style="33" customWidth="1"/>
    <col min="2" max="2" width="8.140625" style="33" customWidth="1"/>
    <col min="3" max="3" width="19.140625" style="33" customWidth="1"/>
    <col min="4" max="4" width="15" style="33" customWidth="1"/>
    <col min="5" max="17" width="9.140625" style="33"/>
    <col min="18" max="18" width="11" style="33" bestFit="1" customWidth="1"/>
    <col min="19" max="16384" width="9.140625" style="33"/>
  </cols>
  <sheetData>
    <row r="1" spans="1:20" x14ac:dyDescent="0.2">
      <c r="A1" s="236"/>
    </row>
    <row r="2" spans="1:20" ht="18.75" x14ac:dyDescent="0.2">
      <c r="A2" s="236"/>
      <c r="B2" s="35" t="s">
        <v>255</v>
      </c>
    </row>
    <row r="3" spans="1:20" ht="11.25" customHeight="1" x14ac:dyDescent="0.2">
      <c r="A3" s="236"/>
      <c r="B3" s="35"/>
    </row>
    <row r="4" spans="1:20" x14ac:dyDescent="0.2">
      <c r="A4" s="236"/>
      <c r="B4" s="33" t="s">
        <v>150</v>
      </c>
    </row>
    <row r="5" spans="1:20" x14ac:dyDescent="0.2">
      <c r="A5" s="236"/>
      <c r="B5" s="33" t="s">
        <v>151</v>
      </c>
    </row>
    <row r="6" spans="1:20" x14ac:dyDescent="0.2">
      <c r="A6" s="236"/>
      <c r="B6" s="399" t="s">
        <v>138</v>
      </c>
    </row>
    <row r="7" spans="1:20" x14ac:dyDescent="0.2">
      <c r="A7" s="236"/>
      <c r="B7" s="400" t="s">
        <v>160</v>
      </c>
    </row>
    <row r="8" spans="1:20" x14ac:dyDescent="0.2">
      <c r="A8" s="236"/>
      <c r="B8" s="399" t="s">
        <v>161</v>
      </c>
    </row>
    <row r="9" spans="1:20" x14ac:dyDescent="0.2">
      <c r="A9" s="236"/>
      <c r="B9" s="398" t="s">
        <v>153</v>
      </c>
    </row>
    <row r="10" spans="1:20" x14ac:dyDescent="0.2">
      <c r="A10" s="236"/>
      <c r="B10" s="398" t="s">
        <v>154</v>
      </c>
    </row>
    <row r="11" spans="1:20" x14ac:dyDescent="0.2">
      <c r="A11" s="236"/>
    </row>
    <row r="12" spans="1:20" ht="18.75" x14ac:dyDescent="0.2">
      <c r="B12" s="35" t="s">
        <v>256</v>
      </c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</row>
    <row r="13" spans="1:20" x14ac:dyDescent="0.2">
      <c r="B13" s="401"/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1"/>
      <c r="Q13" s="401"/>
    </row>
    <row r="14" spans="1:20" ht="25.5" x14ac:dyDescent="0.2">
      <c r="B14" s="119" t="s">
        <v>155</v>
      </c>
      <c r="C14" s="120" t="s">
        <v>93</v>
      </c>
      <c r="D14" s="119" t="s">
        <v>156</v>
      </c>
      <c r="E14" s="120">
        <v>2000</v>
      </c>
      <c r="F14" s="120">
        <v>2001</v>
      </c>
      <c r="G14" s="120">
        <v>2002</v>
      </c>
      <c r="H14" s="120">
        <v>2003</v>
      </c>
      <c r="I14" s="120">
        <v>2004</v>
      </c>
      <c r="J14" s="120">
        <v>2006</v>
      </c>
      <c r="K14" s="120">
        <v>2007</v>
      </c>
      <c r="L14" s="120">
        <v>2008</v>
      </c>
      <c r="M14" s="121">
        <v>2009</v>
      </c>
      <c r="N14" s="120">
        <v>2010</v>
      </c>
      <c r="O14" s="122">
        <v>2011</v>
      </c>
      <c r="P14" s="122">
        <v>2012</v>
      </c>
      <c r="Q14" s="120">
        <v>2013</v>
      </c>
      <c r="R14" s="120">
        <v>2014</v>
      </c>
      <c r="S14" s="123">
        <v>2015</v>
      </c>
      <c r="T14" s="123">
        <v>2016</v>
      </c>
    </row>
    <row r="15" spans="1:20" ht="24.95" customHeight="1" x14ac:dyDescent="0.2">
      <c r="B15" s="124" t="s">
        <v>94</v>
      </c>
      <c r="C15" s="125" t="s">
        <v>95</v>
      </c>
      <c r="D15" s="104">
        <v>95.846640000000008</v>
      </c>
      <c r="E15" s="104">
        <v>98.67795892059803</v>
      </c>
      <c r="F15" s="104">
        <v>115.13089866936207</v>
      </c>
      <c r="G15" s="104">
        <v>44.596119344234467</v>
      </c>
      <c r="H15" s="104">
        <v>22.675000000000001</v>
      </c>
      <c r="I15" s="104">
        <v>76.78399932384491</v>
      </c>
      <c r="J15" s="126">
        <v>347.00774999999999</v>
      </c>
      <c r="K15" s="127">
        <v>92.998999999999995</v>
      </c>
      <c r="L15" s="128">
        <v>714.0575</v>
      </c>
      <c r="M15" s="98">
        <v>349.43008999999989</v>
      </c>
      <c r="N15" s="97">
        <v>624.99299999999994</v>
      </c>
      <c r="O15" s="97">
        <v>581.17999999999995</v>
      </c>
      <c r="P15" s="206">
        <v>1710.09239</v>
      </c>
      <c r="Q15" s="204">
        <v>2906.7966000000001</v>
      </c>
      <c r="R15" s="410">
        <v>3274.5420000000004</v>
      </c>
      <c r="S15" s="216">
        <v>3099.4959999999996</v>
      </c>
      <c r="T15" s="208">
        <v>84.91</v>
      </c>
    </row>
    <row r="16" spans="1:20" ht="24.95" customHeight="1" x14ac:dyDescent="0.2">
      <c r="B16" s="129" t="s">
        <v>96</v>
      </c>
      <c r="C16" s="114" t="s">
        <v>97</v>
      </c>
      <c r="D16" s="104">
        <v>150.70668999999995</v>
      </c>
      <c r="E16" s="104">
        <v>135.67320034559816</v>
      </c>
      <c r="F16" s="104">
        <v>79.362969274981879</v>
      </c>
      <c r="G16" s="104">
        <v>69.422879451420158</v>
      </c>
      <c r="H16" s="104">
        <v>148.11795000000001</v>
      </c>
      <c r="I16" s="104">
        <v>198.74286878195562</v>
      </c>
      <c r="J16" s="126">
        <v>50.596509999999988</v>
      </c>
      <c r="K16" s="127">
        <v>19.067099999999996</v>
      </c>
      <c r="L16" s="128">
        <v>3.6240000000000006</v>
      </c>
      <c r="M16" s="98">
        <v>10.3688</v>
      </c>
      <c r="N16" s="98">
        <v>14.05917</v>
      </c>
      <c r="O16" s="98">
        <v>52.805</v>
      </c>
      <c r="P16" s="99">
        <v>12.944279999999999</v>
      </c>
      <c r="Q16" s="205">
        <v>11.520800000000001</v>
      </c>
      <c r="R16" s="411">
        <v>19.124389999999998</v>
      </c>
      <c r="S16" s="217">
        <v>14.714729999999996</v>
      </c>
      <c r="T16" s="209">
        <v>11.016199999999998</v>
      </c>
    </row>
    <row r="17" spans="2:20" ht="24.95" customHeight="1" x14ac:dyDescent="0.2">
      <c r="B17" s="129" t="s">
        <v>98</v>
      </c>
      <c r="C17" s="114" t="s">
        <v>99</v>
      </c>
      <c r="D17" s="104">
        <v>357.26063000000005</v>
      </c>
      <c r="E17" s="104">
        <v>279.11932153254747</v>
      </c>
      <c r="F17" s="104">
        <v>412.76499492861331</v>
      </c>
      <c r="G17" s="104">
        <v>340.67865846306086</v>
      </c>
      <c r="H17" s="104">
        <v>315.12731000000002</v>
      </c>
      <c r="I17" s="104">
        <v>766.42179279401898</v>
      </c>
      <c r="J17" s="126">
        <v>122.2825</v>
      </c>
      <c r="K17" s="127">
        <v>93.721000000000004</v>
      </c>
      <c r="L17" s="128">
        <v>96.405000000000001</v>
      </c>
      <c r="M17" s="98">
        <v>40.848000000000006</v>
      </c>
      <c r="N17" s="98">
        <v>21.007999999999999</v>
      </c>
      <c r="O17" s="98">
        <v>18.552699999999998</v>
      </c>
      <c r="P17" s="99">
        <v>48.034840000000003</v>
      </c>
      <c r="Q17" s="205">
        <v>34.211599999999997</v>
      </c>
      <c r="R17" s="411">
        <v>55.845000000000006</v>
      </c>
      <c r="S17" s="217">
        <v>198.76999999999998</v>
      </c>
      <c r="T17" s="209">
        <v>113.2385</v>
      </c>
    </row>
    <row r="18" spans="2:20" ht="24.95" customHeight="1" x14ac:dyDescent="0.2">
      <c r="B18" s="129" t="s">
        <v>100</v>
      </c>
      <c r="C18" s="114" t="s">
        <v>101</v>
      </c>
      <c r="D18" s="104">
        <v>560.16147000000001</v>
      </c>
      <c r="E18" s="104">
        <v>222.49479772150517</v>
      </c>
      <c r="F18" s="104">
        <v>223.23902221396565</v>
      </c>
      <c r="G18" s="104">
        <v>230.176060333848</v>
      </c>
      <c r="H18" s="104">
        <v>196.18549999999999</v>
      </c>
      <c r="I18" s="104">
        <v>71.445800280533149</v>
      </c>
      <c r="J18" s="126">
        <v>42.2517</v>
      </c>
      <c r="K18" s="127">
        <v>33.28</v>
      </c>
      <c r="L18" s="128">
        <v>6.3602300000000005</v>
      </c>
      <c r="M18" s="98">
        <v>18.856000000000002</v>
      </c>
      <c r="N18" s="98">
        <v>19.085999999999999</v>
      </c>
      <c r="O18" s="98">
        <v>18.376000000000001</v>
      </c>
      <c r="P18" s="99">
        <v>17.93</v>
      </c>
      <c r="Q18" s="205">
        <v>0.91</v>
      </c>
      <c r="R18" s="411">
        <v>4.2699999999999996</v>
      </c>
      <c r="S18" s="217">
        <v>14.2501</v>
      </c>
      <c r="T18" s="209">
        <v>55.671999999999997</v>
      </c>
    </row>
    <row r="19" spans="2:20" ht="24.95" customHeight="1" x14ac:dyDescent="0.2">
      <c r="B19" s="129" t="s">
        <v>102</v>
      </c>
      <c r="C19" s="114" t="s">
        <v>103</v>
      </c>
      <c r="D19" s="104">
        <v>17953.204640000004</v>
      </c>
      <c r="E19" s="104">
        <v>1180.0933088031597</v>
      </c>
      <c r="F19" s="104">
        <v>836.86656553857028</v>
      </c>
      <c r="G19" s="104">
        <v>282.18299256823957</v>
      </c>
      <c r="H19" s="104">
        <v>967.90229999999997</v>
      </c>
      <c r="I19" s="104">
        <v>180.39102170616388</v>
      </c>
      <c r="J19" s="126">
        <v>48.374019999999994</v>
      </c>
      <c r="K19" s="127">
        <v>32.846750000000007</v>
      </c>
      <c r="L19" s="128">
        <v>71.942700000000002</v>
      </c>
      <c r="M19" s="98">
        <v>793.55199999999991</v>
      </c>
      <c r="N19" s="98">
        <v>573.70800000000008</v>
      </c>
      <c r="O19" s="98">
        <v>267.21628999999996</v>
      </c>
      <c r="P19" s="99">
        <v>78.704599999999999</v>
      </c>
      <c r="Q19" s="205">
        <v>1451.2301400000001</v>
      </c>
      <c r="R19" s="411">
        <v>2105.4638</v>
      </c>
      <c r="S19" s="217">
        <v>562.61175000000003</v>
      </c>
      <c r="T19" s="209">
        <v>89.668000000000006</v>
      </c>
    </row>
    <row r="20" spans="2:20" ht="24.95" customHeight="1" x14ac:dyDescent="0.2">
      <c r="B20" s="129" t="s">
        <v>104</v>
      </c>
      <c r="C20" s="114" t="s">
        <v>105</v>
      </c>
      <c r="D20" s="104">
        <v>19557.883200000004</v>
      </c>
      <c r="E20" s="104">
        <v>8739.0963369949059</v>
      </c>
      <c r="F20" s="104">
        <v>9498.9134485248251</v>
      </c>
      <c r="G20" s="104">
        <v>9833.980918012021</v>
      </c>
      <c r="H20" s="104">
        <v>7863.6932300000008</v>
      </c>
      <c r="I20" s="104">
        <v>6274.3701022736823</v>
      </c>
      <c r="J20" s="126">
        <v>9369.8485200000014</v>
      </c>
      <c r="K20" s="127">
        <v>6252.2647099999986</v>
      </c>
      <c r="L20" s="128">
        <v>8334.1306000000022</v>
      </c>
      <c r="M20" s="98">
        <v>6990.8292900000024</v>
      </c>
      <c r="N20" s="98">
        <v>5981.6257999999989</v>
      </c>
      <c r="O20" s="98">
        <v>8010.9106200000006</v>
      </c>
      <c r="P20" s="99">
        <v>8697.557929999999</v>
      </c>
      <c r="Q20" s="205">
        <v>2986.2823099999996</v>
      </c>
      <c r="R20" s="411">
        <v>3609.5362300000002</v>
      </c>
      <c r="S20" s="217">
        <v>3960.7632199999998</v>
      </c>
      <c r="T20" s="209">
        <v>3807.1414499999992</v>
      </c>
    </row>
    <row r="21" spans="2:20" ht="24.95" customHeight="1" x14ac:dyDescent="0.2">
      <c r="B21" s="129" t="s">
        <v>106</v>
      </c>
      <c r="C21" s="114" t="s">
        <v>107</v>
      </c>
      <c r="D21" s="104">
        <v>27897.616210000004</v>
      </c>
      <c r="E21" s="104">
        <v>27040.284111369801</v>
      </c>
      <c r="F21" s="104">
        <v>41441.635138702579</v>
      </c>
      <c r="G21" s="104">
        <v>30816.76115209268</v>
      </c>
      <c r="H21" s="104">
        <v>27469.257290000001</v>
      </c>
      <c r="I21" s="104">
        <v>27772.698024969472</v>
      </c>
      <c r="J21" s="126">
        <v>18000.75131</v>
      </c>
      <c r="K21" s="127">
        <v>19398.084929999997</v>
      </c>
      <c r="L21" s="128">
        <v>21014.254219999999</v>
      </c>
      <c r="M21" s="98">
        <v>20156.825809999995</v>
      </c>
      <c r="N21" s="98">
        <v>23400.736400000005</v>
      </c>
      <c r="O21" s="98">
        <v>28478.736659999995</v>
      </c>
      <c r="P21" s="99">
        <v>20526.889899999998</v>
      </c>
      <c r="Q21" s="205">
        <v>7966.1927799999994</v>
      </c>
      <c r="R21" s="411">
        <v>9440.7778200000012</v>
      </c>
      <c r="S21" s="217">
        <v>9037.9603100000004</v>
      </c>
      <c r="T21" s="209">
        <v>8204.5150399999984</v>
      </c>
    </row>
    <row r="22" spans="2:20" ht="24.95" customHeight="1" x14ac:dyDescent="0.2">
      <c r="B22" s="129" t="s">
        <v>108</v>
      </c>
      <c r="C22" s="114" t="s">
        <v>109</v>
      </c>
      <c r="D22" s="104">
        <v>10005.953680000004</v>
      </c>
      <c r="E22" s="104">
        <v>8611.9990805385751</v>
      </c>
      <c r="F22" s="104">
        <v>10238.280080095978</v>
      </c>
      <c r="G22" s="104">
        <v>7799.8468249175057</v>
      </c>
      <c r="H22" s="104">
        <v>7338.1224199999942</v>
      </c>
      <c r="I22" s="104">
        <v>8158.2890150859021</v>
      </c>
      <c r="J22" s="126">
        <v>10229.528839999999</v>
      </c>
      <c r="K22" s="127">
        <v>12339.144129999995</v>
      </c>
      <c r="L22" s="128">
        <v>12349.07008</v>
      </c>
      <c r="M22" s="98">
        <v>10319.836060000001</v>
      </c>
      <c r="N22" s="98">
        <v>9614.1790099999998</v>
      </c>
      <c r="O22" s="98">
        <v>5962.9446499999995</v>
      </c>
      <c r="P22" s="99">
        <v>5535.976990000001</v>
      </c>
      <c r="Q22" s="205">
        <v>5107.4803299999985</v>
      </c>
      <c r="R22" s="411">
        <v>5452.8766000000005</v>
      </c>
      <c r="S22" s="217">
        <v>5085.23999</v>
      </c>
      <c r="T22" s="209">
        <v>5244.5961499999967</v>
      </c>
    </row>
    <row r="23" spans="2:20" ht="24.95" customHeight="1" x14ac:dyDescent="0.2">
      <c r="B23" s="129" t="s">
        <v>110</v>
      </c>
      <c r="C23" s="114" t="s">
        <v>111</v>
      </c>
      <c r="D23" s="104">
        <v>2959.9001499999995</v>
      </c>
      <c r="E23" s="104">
        <v>4808.6741867539822</v>
      </c>
      <c r="F23" s="104">
        <v>7275.0896399961784</v>
      </c>
      <c r="G23" s="104">
        <v>7695.1630397364497</v>
      </c>
      <c r="H23" s="104">
        <v>8565.3245499999921</v>
      </c>
      <c r="I23" s="104">
        <v>9472.309806692414</v>
      </c>
      <c r="J23" s="126">
        <v>5059.5653899999998</v>
      </c>
      <c r="K23" s="127">
        <v>4143.48423</v>
      </c>
      <c r="L23" s="128">
        <v>3630.70462</v>
      </c>
      <c r="M23" s="98">
        <v>2674.5429899999995</v>
      </c>
      <c r="N23" s="98">
        <v>1757.05701</v>
      </c>
      <c r="O23" s="98">
        <v>2360.0668899999987</v>
      </c>
      <c r="P23" s="99">
        <v>2256.0109100000004</v>
      </c>
      <c r="Q23" s="205">
        <v>2013.1379099999999</v>
      </c>
      <c r="R23" s="411">
        <v>1656.5144700000001</v>
      </c>
      <c r="S23" s="217">
        <v>1677.5186300000003</v>
      </c>
      <c r="T23" s="209">
        <v>1423.7484999999999</v>
      </c>
    </row>
    <row r="24" spans="2:20" ht="24.95" customHeight="1" x14ac:dyDescent="0.2">
      <c r="B24" s="129" t="s">
        <v>112</v>
      </c>
      <c r="C24" s="114" t="s">
        <v>113</v>
      </c>
      <c r="D24" s="104">
        <v>860.00581</v>
      </c>
      <c r="E24" s="104">
        <v>3926.2510634418577</v>
      </c>
      <c r="F24" s="104">
        <v>1937.9666806543391</v>
      </c>
      <c r="G24" s="104">
        <v>1140.7928286715178</v>
      </c>
      <c r="H24" s="104">
        <v>338.05340000000001</v>
      </c>
      <c r="I24" s="104">
        <v>758.51975972752552</v>
      </c>
      <c r="J24" s="126">
        <v>1076.127</v>
      </c>
      <c r="K24" s="127">
        <v>1352.7360000000001</v>
      </c>
      <c r="L24" s="128">
        <v>1518.6879999999996</v>
      </c>
      <c r="M24" s="98">
        <v>29033.44601</v>
      </c>
      <c r="N24" s="98">
        <v>927.16699999999992</v>
      </c>
      <c r="O24" s="98">
        <v>967.45740000000012</v>
      </c>
      <c r="P24" s="99">
        <v>809.01785999999993</v>
      </c>
      <c r="Q24" s="205">
        <v>3234.6059999999998</v>
      </c>
      <c r="R24" s="411">
        <v>2556.8850000000002</v>
      </c>
      <c r="S24" s="217">
        <v>2194.3525</v>
      </c>
      <c r="T24" s="209">
        <v>2369.9469999999997</v>
      </c>
    </row>
    <row r="25" spans="2:20" ht="24.95" customHeight="1" x14ac:dyDescent="0.2">
      <c r="B25" s="129" t="s">
        <v>114</v>
      </c>
      <c r="C25" s="114" t="s">
        <v>115</v>
      </c>
      <c r="D25" s="104">
        <v>10505.573850000001</v>
      </c>
      <c r="E25" s="104">
        <v>9311.4468956308265</v>
      </c>
      <c r="F25" s="104">
        <v>7248.2673297590809</v>
      </c>
      <c r="G25" s="104">
        <v>6295.7549120564945</v>
      </c>
      <c r="H25" s="104">
        <v>6782.974549999999</v>
      </c>
      <c r="I25" s="104">
        <v>5808.4759243724402</v>
      </c>
      <c r="J25" s="126">
        <v>8322.7790399999994</v>
      </c>
      <c r="K25" s="127">
        <v>8628.2973999999995</v>
      </c>
      <c r="L25" s="128">
        <v>8474.0555000000022</v>
      </c>
      <c r="M25" s="98">
        <v>7089.9021699999976</v>
      </c>
      <c r="N25" s="98">
        <v>5617.5888000000023</v>
      </c>
      <c r="O25" s="98">
        <v>5043.0849399999997</v>
      </c>
      <c r="P25" s="99">
        <v>5307.9602199999999</v>
      </c>
      <c r="Q25" s="205">
        <v>4553.6412300000002</v>
      </c>
      <c r="R25" s="411">
        <v>4748.6610100000007</v>
      </c>
      <c r="S25" s="217">
        <v>4954.0133300000007</v>
      </c>
      <c r="T25" s="209">
        <v>5092.9773999999989</v>
      </c>
    </row>
    <row r="26" spans="2:20" ht="24.95" customHeight="1" x14ac:dyDescent="0.2">
      <c r="B26" s="129" t="s">
        <v>116</v>
      </c>
      <c r="C26" s="114" t="s">
        <v>117</v>
      </c>
      <c r="D26" s="104">
        <v>8825.9486799999959</v>
      </c>
      <c r="E26" s="104">
        <v>7176.7674556300044</v>
      </c>
      <c r="F26" s="104">
        <v>7707.7564056610718</v>
      </c>
      <c r="G26" s="104">
        <v>6472.4015513220802</v>
      </c>
      <c r="H26" s="104">
        <v>11902.606179999993</v>
      </c>
      <c r="I26" s="104">
        <v>7234.7311837039888</v>
      </c>
      <c r="J26" s="126">
        <v>6293.3598999999995</v>
      </c>
      <c r="K26" s="127">
        <v>7270.6603999999998</v>
      </c>
      <c r="L26" s="128">
        <v>6504.6445000000003</v>
      </c>
      <c r="M26" s="98">
        <v>5753.0318200000002</v>
      </c>
      <c r="N26" s="98">
        <v>6125.4110000000019</v>
      </c>
      <c r="O26" s="98">
        <v>6618.9419999999991</v>
      </c>
      <c r="P26" s="99">
        <v>8487.5241600000008</v>
      </c>
      <c r="Q26" s="205">
        <v>9375.453510000003</v>
      </c>
      <c r="R26" s="411">
        <v>8356.3212299999996</v>
      </c>
      <c r="S26" s="217">
        <v>8429.084060000001</v>
      </c>
      <c r="T26" s="209">
        <v>7664.5596000000005</v>
      </c>
    </row>
    <row r="27" spans="2:20" ht="24.95" customHeight="1" x14ac:dyDescent="0.2">
      <c r="B27" s="129" t="s">
        <v>118</v>
      </c>
      <c r="C27" s="114" t="s">
        <v>119</v>
      </c>
      <c r="D27" s="104">
        <v>113260.57627000024</v>
      </c>
      <c r="E27" s="104">
        <v>116828.39587164565</v>
      </c>
      <c r="F27" s="104">
        <v>114086.75002002962</v>
      </c>
      <c r="G27" s="104">
        <v>109460.93319237132</v>
      </c>
      <c r="H27" s="104">
        <v>110725.93478000029</v>
      </c>
      <c r="I27" s="104">
        <v>119171.02597864342</v>
      </c>
      <c r="J27" s="126">
        <v>112815.35410999999</v>
      </c>
      <c r="K27" s="127">
        <v>138738.90310000003</v>
      </c>
      <c r="L27" s="128">
        <v>128986.26883000004</v>
      </c>
      <c r="M27" s="98">
        <v>107773.52785000007</v>
      </c>
      <c r="N27" s="98">
        <v>109815.96904000004</v>
      </c>
      <c r="O27" s="98">
        <v>109250.61662000004</v>
      </c>
      <c r="P27" s="99">
        <v>108535.2117</v>
      </c>
      <c r="Q27" s="205">
        <v>90279.217860000004</v>
      </c>
      <c r="R27" s="411">
        <v>88369.836940000008</v>
      </c>
      <c r="S27" s="217">
        <v>92148.210769999991</v>
      </c>
      <c r="T27" s="209">
        <v>108166.71070000004</v>
      </c>
    </row>
    <row r="28" spans="2:20" ht="24.95" customHeight="1" x14ac:dyDescent="0.2">
      <c r="B28" s="129" t="s">
        <v>120</v>
      </c>
      <c r="C28" s="114" t="s">
        <v>121</v>
      </c>
      <c r="D28" s="104">
        <v>10786.819550000002</v>
      </c>
      <c r="E28" s="104">
        <v>11360.724603270181</v>
      </c>
      <c r="F28" s="104">
        <v>11775.342772397795</v>
      </c>
      <c r="G28" s="104">
        <v>8424.8787744743749</v>
      </c>
      <c r="H28" s="104">
        <v>5556.017109999998</v>
      </c>
      <c r="I28" s="104">
        <v>6364.1771942209452</v>
      </c>
      <c r="J28" s="126">
        <v>917.22091999999998</v>
      </c>
      <c r="K28" s="127">
        <v>1330.8809600000002</v>
      </c>
      <c r="L28" s="128">
        <v>954.71561999999994</v>
      </c>
      <c r="M28" s="98">
        <v>663.42082999999991</v>
      </c>
      <c r="N28" s="98">
        <v>908.88277000000005</v>
      </c>
      <c r="O28" s="98">
        <v>4580.4699099999998</v>
      </c>
      <c r="P28" s="99">
        <v>5152.3676300000006</v>
      </c>
      <c r="Q28" s="205">
        <v>4031.0051200000003</v>
      </c>
      <c r="R28" s="411">
        <v>3737.3729200000007</v>
      </c>
      <c r="S28" s="217">
        <v>4251.4087899999995</v>
      </c>
      <c r="T28" s="209">
        <v>3925.6758899999991</v>
      </c>
    </row>
    <row r="29" spans="2:20" ht="24.95" customHeight="1" x14ac:dyDescent="0.2">
      <c r="B29" s="129" t="s">
        <v>122</v>
      </c>
      <c r="C29" s="114" t="s">
        <v>123</v>
      </c>
      <c r="D29" s="104">
        <v>619.25332000000003</v>
      </c>
      <c r="E29" s="104">
        <v>1119.4826956065372</v>
      </c>
      <c r="F29" s="104">
        <v>2765.6686129234149</v>
      </c>
      <c r="G29" s="104">
        <v>1141.9535696278326</v>
      </c>
      <c r="H29" s="104">
        <v>1051.4051900000006</v>
      </c>
      <c r="I29" s="104">
        <v>1337.9389982516877</v>
      </c>
      <c r="J29" s="126">
        <v>5115.1594500000001</v>
      </c>
      <c r="K29" s="127">
        <v>6806.43019</v>
      </c>
      <c r="L29" s="128">
        <v>6685.4238399999986</v>
      </c>
      <c r="M29" s="98">
        <v>5661.3287299999993</v>
      </c>
      <c r="N29" s="98">
        <v>4531.1670899999999</v>
      </c>
      <c r="O29" s="98">
        <v>4768.1902300000011</v>
      </c>
      <c r="P29" s="99">
        <v>5513.9852999999985</v>
      </c>
      <c r="Q29" s="205">
        <v>5865.4919899999995</v>
      </c>
      <c r="R29" s="411">
        <v>7089.2284099999988</v>
      </c>
      <c r="S29" s="217">
        <v>8624.875970000001</v>
      </c>
      <c r="T29" s="209">
        <v>6132.7250499999955</v>
      </c>
    </row>
    <row r="30" spans="2:20" ht="24.95" customHeight="1" x14ac:dyDescent="0.2">
      <c r="B30" s="129" t="s">
        <v>124</v>
      </c>
      <c r="C30" s="114" t="s">
        <v>125</v>
      </c>
      <c r="D30" s="104">
        <v>15350.762569999981</v>
      </c>
      <c r="E30" s="104">
        <v>20657.023982333703</v>
      </c>
      <c r="F30" s="104">
        <v>18042.941820862499</v>
      </c>
      <c r="G30" s="104">
        <v>12644.340481589141</v>
      </c>
      <c r="H30" s="104">
        <v>13394.443060000005</v>
      </c>
      <c r="I30" s="104">
        <v>14678.149294927527</v>
      </c>
      <c r="J30" s="126">
        <v>36175.184729999994</v>
      </c>
      <c r="K30" s="127">
        <v>43541.436620000015</v>
      </c>
      <c r="L30" s="128">
        <v>45301.495490000023</v>
      </c>
      <c r="M30" s="98">
        <v>37922.845255000007</v>
      </c>
      <c r="N30" s="98">
        <v>42791.036879999992</v>
      </c>
      <c r="O30" s="98">
        <v>44407.520110000034</v>
      </c>
      <c r="P30" s="99">
        <v>46521.97946000001</v>
      </c>
      <c r="Q30" s="205">
        <v>36129.707080000015</v>
      </c>
      <c r="R30" s="411">
        <v>37271.98315</v>
      </c>
      <c r="S30" s="217">
        <v>34911.686260000002</v>
      </c>
      <c r="T30" s="209">
        <v>31721.664719999982</v>
      </c>
    </row>
    <row r="31" spans="2:20" ht="24.95" customHeight="1" x14ac:dyDescent="0.2">
      <c r="B31" s="129" t="s">
        <v>126</v>
      </c>
      <c r="C31" s="114" t="s">
        <v>127</v>
      </c>
      <c r="D31" s="104">
        <v>30553.401519999963</v>
      </c>
      <c r="E31" s="104">
        <v>65144.560973777523</v>
      </c>
      <c r="F31" s="104">
        <v>54813.060261272025</v>
      </c>
      <c r="G31" s="104">
        <v>59910.94457572687</v>
      </c>
      <c r="H31" s="104">
        <v>51485.420870000024</v>
      </c>
      <c r="I31" s="104">
        <v>224376.1146308817</v>
      </c>
      <c r="J31" s="126">
        <v>51438.549060000019</v>
      </c>
      <c r="K31" s="127">
        <v>50493.824560000023</v>
      </c>
      <c r="L31" s="128">
        <v>86359.133460000026</v>
      </c>
      <c r="M31" s="98">
        <v>42609.799659999997</v>
      </c>
      <c r="N31" s="98">
        <v>37171.523770000014</v>
      </c>
      <c r="O31" s="98">
        <v>53253.838100000023</v>
      </c>
      <c r="P31" s="99">
        <v>148398.14731</v>
      </c>
      <c r="Q31" s="205">
        <v>49544.809840000002</v>
      </c>
      <c r="R31" s="411">
        <v>80822.552430000011</v>
      </c>
      <c r="S31" s="217">
        <v>94528.822759999995</v>
      </c>
      <c r="T31" s="209">
        <v>69580.379130000001</v>
      </c>
    </row>
    <row r="32" spans="2:20" ht="24.95" customHeight="1" x14ac:dyDescent="0.2">
      <c r="B32" s="129" t="s">
        <v>128</v>
      </c>
      <c r="C32" s="114" t="s">
        <v>129</v>
      </c>
      <c r="D32" s="104">
        <v>745.07802000000004</v>
      </c>
      <c r="E32" s="104">
        <v>816.96516284151585</v>
      </c>
      <c r="F32" s="104">
        <v>966.96641433759942</v>
      </c>
      <c r="G32" s="104">
        <v>727.07299063650862</v>
      </c>
      <c r="H32" s="104">
        <v>631.8811300000001</v>
      </c>
      <c r="I32" s="104">
        <v>955.23594148058328</v>
      </c>
      <c r="J32" s="126">
        <v>9274.4352600000002</v>
      </c>
      <c r="K32" s="127">
        <v>9855.2359000000033</v>
      </c>
      <c r="L32" s="128">
        <v>13641.662520000007</v>
      </c>
      <c r="M32" s="98">
        <v>13993.865809999999</v>
      </c>
      <c r="N32" s="98">
        <v>14470.738910000009</v>
      </c>
      <c r="O32" s="98">
        <v>15163.573960000012</v>
      </c>
      <c r="P32" s="99">
        <v>14816.54513</v>
      </c>
      <c r="Q32" s="205">
        <v>13199.407429999999</v>
      </c>
      <c r="R32" s="411">
        <v>13744.634900000005</v>
      </c>
      <c r="S32" s="217">
        <v>13640.208070000001</v>
      </c>
      <c r="T32" s="209">
        <v>13580.063419999995</v>
      </c>
    </row>
    <row r="33" spans="2:20" ht="24.95" customHeight="1" x14ac:dyDescent="0.2">
      <c r="B33" s="129" t="s">
        <v>130</v>
      </c>
      <c r="C33" s="114" t="s">
        <v>157</v>
      </c>
      <c r="D33" s="104">
        <v>20580.2225</v>
      </c>
      <c r="E33" s="104">
        <v>17781.287148769945</v>
      </c>
      <c r="F33" s="104">
        <v>16014.058151327539</v>
      </c>
      <c r="G33" s="104">
        <v>11402.044732079143</v>
      </c>
      <c r="H33" s="104">
        <v>8182.5265699999982</v>
      </c>
      <c r="I33" s="104">
        <v>5685.0256543010473</v>
      </c>
      <c r="J33" s="126">
        <v>42869.73184</v>
      </c>
      <c r="K33" s="127">
        <v>59916.234750000003</v>
      </c>
      <c r="L33" s="128">
        <v>64158.814399999988</v>
      </c>
      <c r="M33" s="98">
        <v>54037.195359999998</v>
      </c>
      <c r="N33" s="98">
        <v>67896.939480000001</v>
      </c>
      <c r="O33" s="98">
        <v>72988.018830000001</v>
      </c>
      <c r="P33" s="99">
        <v>170792.61842000001</v>
      </c>
      <c r="Q33" s="205">
        <v>49419.201050000003</v>
      </c>
      <c r="R33" s="411">
        <v>58359.850839999999</v>
      </c>
      <c r="S33" s="217">
        <v>89398.230199999976</v>
      </c>
      <c r="T33" s="209">
        <v>78421.089299999963</v>
      </c>
    </row>
    <row r="34" spans="2:20" ht="24.95" customHeight="1" x14ac:dyDescent="0.2">
      <c r="B34" s="129" t="s">
        <v>132</v>
      </c>
      <c r="C34" s="114" t="s">
        <v>133</v>
      </c>
      <c r="D34" s="104">
        <v>4644.0963599999977</v>
      </c>
      <c r="E34" s="104">
        <v>5598.4073616458918</v>
      </c>
      <c r="F34" s="104">
        <v>1840.6996386322571</v>
      </c>
      <c r="G34" s="104">
        <v>1561.1427510003123</v>
      </c>
      <c r="H34" s="104">
        <v>2046.7640400000007</v>
      </c>
      <c r="I34" s="104">
        <v>1285.0428458739916</v>
      </c>
      <c r="J34" s="126">
        <v>28012.347280000002</v>
      </c>
      <c r="K34" s="127">
        <v>31674.629940000003</v>
      </c>
      <c r="L34" s="128">
        <v>35767.286730000007</v>
      </c>
      <c r="M34" s="98">
        <v>27410.195189999999</v>
      </c>
      <c r="N34" s="98">
        <v>38663.358960000005</v>
      </c>
      <c r="O34" s="98">
        <v>38141.860980000012</v>
      </c>
      <c r="P34" s="99">
        <v>32671.986250000002</v>
      </c>
      <c r="Q34" s="205">
        <v>24465.481690000004</v>
      </c>
      <c r="R34" s="411">
        <v>27806.925370000004</v>
      </c>
      <c r="S34" s="217">
        <v>40702.357260000004</v>
      </c>
      <c r="T34" s="209">
        <v>40388.861900000018</v>
      </c>
    </row>
    <row r="35" spans="2:20" ht="24.95" customHeight="1" x14ac:dyDescent="0.2">
      <c r="B35" s="130" t="s">
        <v>158</v>
      </c>
      <c r="C35" s="131" t="s">
        <v>159</v>
      </c>
      <c r="D35" s="132">
        <v>3627.8536400000007</v>
      </c>
      <c r="E35" s="132">
        <v>2535.1191574689001</v>
      </c>
      <c r="F35" s="132">
        <v>3350.7639325447381</v>
      </c>
      <c r="G35" s="132">
        <v>3503.3132267917972</v>
      </c>
      <c r="H35" s="132">
        <v>6141.5790899999993</v>
      </c>
      <c r="I35" s="132">
        <v>2831.6335748345591</v>
      </c>
      <c r="J35" s="133">
        <v>0</v>
      </c>
      <c r="K35" s="133">
        <v>0</v>
      </c>
      <c r="L35" s="133">
        <v>0</v>
      </c>
      <c r="M35" s="133">
        <v>0</v>
      </c>
      <c r="N35" s="133">
        <v>0</v>
      </c>
      <c r="O35" s="133">
        <v>0</v>
      </c>
      <c r="P35" s="207">
        <v>0</v>
      </c>
      <c r="Q35" s="207">
        <v>0</v>
      </c>
      <c r="R35" s="207">
        <v>0</v>
      </c>
      <c r="S35" s="218">
        <v>0</v>
      </c>
      <c r="T35" s="219">
        <v>0</v>
      </c>
    </row>
    <row r="36" spans="2:20" ht="20.100000000000001" customHeight="1" x14ac:dyDescent="0.2">
      <c r="B36" s="134"/>
      <c r="C36" s="169" t="s">
        <v>134</v>
      </c>
      <c r="D36" s="170">
        <f t="shared" ref="D36:I36" si="0">SUM(D15:D35)</f>
        <v>299898.12540000019</v>
      </c>
      <c r="E36" s="170">
        <f t="shared" si="0"/>
        <v>313372.54467504314</v>
      </c>
      <c r="F36" s="170">
        <f t="shared" si="0"/>
        <v>310671.52479834703</v>
      </c>
      <c r="G36" s="170">
        <f t="shared" si="0"/>
        <v>279798.38223126682</v>
      </c>
      <c r="H36" s="170">
        <f t="shared" si="0"/>
        <v>271126.01152000023</v>
      </c>
      <c r="I36" s="170">
        <f t="shared" si="0"/>
        <v>443457.5234131274</v>
      </c>
      <c r="J36" s="171">
        <f t="shared" ref="J36:R36" si="1">SUM(J15:J35)</f>
        <v>345580.45512999996</v>
      </c>
      <c r="K36" s="171">
        <f t="shared" si="1"/>
        <v>402014.16167000012</v>
      </c>
      <c r="L36" s="171">
        <f t="shared" si="1"/>
        <v>444572.73784000007</v>
      </c>
      <c r="M36" s="171">
        <f t="shared" si="1"/>
        <v>373303.6477250001</v>
      </c>
      <c r="N36" s="171">
        <f t="shared" si="1"/>
        <v>370926.23609000008</v>
      </c>
      <c r="O36" s="171">
        <f t="shared" si="1"/>
        <v>400934.36189000017</v>
      </c>
      <c r="P36" s="172">
        <f t="shared" si="1"/>
        <v>585891.48528000002</v>
      </c>
      <c r="Q36" s="171">
        <f t="shared" si="1"/>
        <v>312575.78527000005</v>
      </c>
      <c r="R36" s="171">
        <f t="shared" si="1"/>
        <v>358483.20251000003</v>
      </c>
      <c r="S36" s="171">
        <f t="shared" ref="S36:T36" si="2">SUM(S15:S35)</f>
        <v>417434.5747</v>
      </c>
      <c r="T36" s="171">
        <f t="shared" si="2"/>
        <v>386079.15995</v>
      </c>
    </row>
    <row r="37" spans="2:20" x14ac:dyDescent="0.2">
      <c r="B37" s="370"/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402"/>
      <c r="Q37" s="402"/>
    </row>
    <row r="38" spans="2:20" x14ac:dyDescent="0.2">
      <c r="B38" s="403"/>
      <c r="C38" s="401"/>
      <c r="D38" s="401"/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</row>
    <row r="39" spans="2:20" ht="18.75" x14ac:dyDescent="0.2">
      <c r="B39" s="35" t="s">
        <v>257</v>
      </c>
      <c r="C39" s="404"/>
      <c r="D39" s="404"/>
      <c r="E39" s="404"/>
      <c r="F39" s="404"/>
      <c r="G39" s="404"/>
      <c r="H39" s="404"/>
      <c r="I39" s="404"/>
      <c r="J39" s="404"/>
      <c r="K39" s="404"/>
      <c r="L39" s="401"/>
      <c r="M39" s="401"/>
      <c r="N39" s="401"/>
      <c r="O39" s="401"/>
      <c r="P39" s="401"/>
      <c r="Q39" s="401"/>
    </row>
    <row r="40" spans="2:20" x14ac:dyDescent="0.2">
      <c r="B40" s="404"/>
      <c r="C40" s="404"/>
      <c r="D40" s="404"/>
      <c r="E40" s="404"/>
      <c r="F40" s="404"/>
      <c r="G40" s="404"/>
      <c r="H40" s="404"/>
      <c r="I40" s="404"/>
      <c r="J40" s="404"/>
      <c r="K40" s="404"/>
      <c r="L40" s="401"/>
      <c r="M40" s="401"/>
      <c r="N40" s="401"/>
      <c r="O40" s="401"/>
      <c r="P40" s="401"/>
      <c r="Q40" s="401"/>
    </row>
    <row r="41" spans="2:20" ht="25.5" x14ac:dyDescent="0.2">
      <c r="B41" s="119" t="s">
        <v>155</v>
      </c>
      <c r="C41" s="120" t="s">
        <v>93</v>
      </c>
      <c r="D41" s="119" t="s">
        <v>156</v>
      </c>
      <c r="E41" s="120">
        <v>2000</v>
      </c>
      <c r="F41" s="120">
        <v>2001</v>
      </c>
      <c r="G41" s="120">
        <v>2002</v>
      </c>
      <c r="H41" s="120">
        <v>2003</v>
      </c>
      <c r="I41" s="120">
        <v>2004</v>
      </c>
      <c r="J41" s="120">
        <v>2006</v>
      </c>
      <c r="K41" s="120">
        <v>2007</v>
      </c>
      <c r="L41" s="120">
        <v>2008</v>
      </c>
      <c r="M41" s="120">
        <v>2009</v>
      </c>
      <c r="N41" s="120">
        <v>2010</v>
      </c>
      <c r="O41" s="122">
        <v>2011</v>
      </c>
      <c r="P41" s="122">
        <v>2012</v>
      </c>
      <c r="Q41" s="120">
        <v>2013</v>
      </c>
      <c r="R41" s="120">
        <v>2014</v>
      </c>
      <c r="S41" s="123">
        <v>2015</v>
      </c>
      <c r="T41" s="123">
        <v>2016</v>
      </c>
    </row>
    <row r="42" spans="2:20" ht="24.95" customHeight="1" x14ac:dyDescent="0.2">
      <c r="B42" s="91" t="s">
        <v>94</v>
      </c>
      <c r="C42" s="92" t="s">
        <v>95</v>
      </c>
      <c r="D42" s="93">
        <v>14.928139999999999</v>
      </c>
      <c r="E42" s="93">
        <v>1155.0099705010653</v>
      </c>
      <c r="F42" s="93">
        <v>74.705899730324745</v>
      </c>
      <c r="G42" s="93">
        <v>244.99610090255737</v>
      </c>
      <c r="H42" s="93">
        <v>969.11840000000007</v>
      </c>
      <c r="I42" s="93">
        <v>938.37530553340912</v>
      </c>
      <c r="J42" s="94">
        <v>2091.4492</v>
      </c>
      <c r="K42" s="95">
        <v>325.16399999999999</v>
      </c>
      <c r="L42" s="96">
        <v>429.98500000000001</v>
      </c>
      <c r="M42" s="97">
        <v>169.44040000000001</v>
      </c>
      <c r="N42" s="97">
        <v>765.19200000000001</v>
      </c>
      <c r="O42" s="98">
        <v>581.03</v>
      </c>
      <c r="P42" s="99">
        <v>1275.01739</v>
      </c>
      <c r="Q42" s="204">
        <v>2557.2015999999999</v>
      </c>
      <c r="R42" s="412">
        <v>3281.692</v>
      </c>
      <c r="S42" s="216">
        <v>3122.3657500000004</v>
      </c>
      <c r="T42" s="208">
        <v>277.80599999999998</v>
      </c>
    </row>
    <row r="43" spans="2:20" ht="24.95" customHeight="1" x14ac:dyDescent="0.2">
      <c r="B43" s="100" t="s">
        <v>96</v>
      </c>
      <c r="C43" s="101" t="s">
        <v>97</v>
      </c>
      <c r="D43" s="102">
        <v>136.83323999999996</v>
      </c>
      <c r="E43" s="102">
        <v>2251.7092297223135</v>
      </c>
      <c r="F43" s="102">
        <v>59.762869267491624</v>
      </c>
      <c r="G43" s="102">
        <v>54.989299689186737</v>
      </c>
      <c r="H43" s="102">
        <v>140.54255000000003</v>
      </c>
      <c r="I43" s="103">
        <v>203.47324594797101</v>
      </c>
      <c r="J43" s="104">
        <v>5.3259999999999996</v>
      </c>
      <c r="K43" s="105">
        <v>12.8835</v>
      </c>
      <c r="L43" s="96">
        <v>6.202</v>
      </c>
      <c r="M43" s="98">
        <v>2.278</v>
      </c>
      <c r="N43" s="98">
        <v>1.5466500000000001</v>
      </c>
      <c r="O43" s="98">
        <v>9.3979999999999997</v>
      </c>
      <c r="P43" s="99">
        <v>6.7495900000000004</v>
      </c>
      <c r="Q43" s="205">
        <v>11.2448</v>
      </c>
      <c r="R43" s="413">
        <v>8.2535899999999991</v>
      </c>
      <c r="S43" s="217">
        <v>10.268459999999999</v>
      </c>
      <c r="T43" s="209">
        <v>10.080350000000003</v>
      </c>
    </row>
    <row r="44" spans="2:20" ht="24.95" customHeight="1" x14ac:dyDescent="0.2">
      <c r="B44" s="100" t="s">
        <v>98</v>
      </c>
      <c r="C44" s="101" t="s">
        <v>99</v>
      </c>
      <c r="D44" s="102">
        <v>452.35632000000015</v>
      </c>
      <c r="E44" s="102">
        <v>351.09951947629452</v>
      </c>
      <c r="F44" s="102">
        <v>219.27849717438221</v>
      </c>
      <c r="G44" s="102">
        <v>227.28574278950691</v>
      </c>
      <c r="H44" s="102">
        <v>509.91503</v>
      </c>
      <c r="I44" s="103">
        <v>228.02770384401083</v>
      </c>
      <c r="J44" s="104">
        <v>28.758999999999997</v>
      </c>
      <c r="K44" s="105">
        <v>50.858000000000004</v>
      </c>
      <c r="L44" s="96">
        <v>25.620999999999999</v>
      </c>
      <c r="M44" s="98">
        <v>258.25799999999998</v>
      </c>
      <c r="N44" s="98">
        <v>15.6675</v>
      </c>
      <c r="O44" s="98">
        <v>14.337540000000001</v>
      </c>
      <c r="P44" s="99">
        <v>15.05308</v>
      </c>
      <c r="Q44" s="205">
        <v>25.955730000000003</v>
      </c>
      <c r="R44" s="413">
        <v>8.6150000000000002</v>
      </c>
      <c r="S44" s="217">
        <v>112.68600000000001</v>
      </c>
      <c r="T44" s="209">
        <v>12.075500000000002</v>
      </c>
    </row>
    <row r="45" spans="2:20" ht="24.95" customHeight="1" x14ac:dyDescent="0.2">
      <c r="B45" s="100" t="s">
        <v>100</v>
      </c>
      <c r="C45" s="101" t="s">
        <v>101</v>
      </c>
      <c r="D45" s="102">
        <v>356.87496999999996</v>
      </c>
      <c r="E45" s="102">
        <v>136.73805010318756</v>
      </c>
      <c r="F45" s="102">
        <v>153.10327084735036</v>
      </c>
      <c r="G45" s="102">
        <v>112.76856137812138</v>
      </c>
      <c r="H45" s="102">
        <v>54.051500000000004</v>
      </c>
      <c r="I45" s="103">
        <v>34.095201220698073</v>
      </c>
      <c r="J45" s="104">
        <v>40</v>
      </c>
      <c r="K45" s="105">
        <v>1.0409999999999999</v>
      </c>
      <c r="L45" s="96">
        <v>4.2850000000000001</v>
      </c>
      <c r="M45" s="98">
        <v>0.125</v>
      </c>
      <c r="N45" s="98">
        <v>0.64</v>
      </c>
      <c r="O45" s="98">
        <v>2.84</v>
      </c>
      <c r="P45" s="99">
        <v>1.675</v>
      </c>
      <c r="Q45" s="205">
        <v>0.60000000000000009</v>
      </c>
      <c r="R45" s="413">
        <v>0.35499999999999998</v>
      </c>
      <c r="S45" s="217">
        <v>6.6501000000000001</v>
      </c>
      <c r="T45" s="209">
        <v>29.35</v>
      </c>
    </row>
    <row r="46" spans="2:20" ht="24.95" customHeight="1" x14ac:dyDescent="0.2">
      <c r="B46" s="100" t="s">
        <v>102</v>
      </c>
      <c r="C46" s="106" t="s">
        <v>103</v>
      </c>
      <c r="D46" s="107">
        <v>19569.349860000006</v>
      </c>
      <c r="E46" s="102">
        <v>6027.0969795333222</v>
      </c>
      <c r="F46" s="102">
        <v>3328.8692305535078</v>
      </c>
      <c r="G46" s="102">
        <v>24041.393171092495</v>
      </c>
      <c r="H46" s="102">
        <v>3241.5109199999988</v>
      </c>
      <c r="I46" s="103">
        <v>1680.8606687262654</v>
      </c>
      <c r="J46" s="104">
        <v>1034.8525500000001</v>
      </c>
      <c r="K46" s="105">
        <v>209.465</v>
      </c>
      <c r="L46" s="96">
        <v>532.53</v>
      </c>
      <c r="M46" s="98">
        <v>507.56099999999998</v>
      </c>
      <c r="N46" s="98">
        <v>647.69399999999996</v>
      </c>
      <c r="O46" s="98">
        <v>459.8098</v>
      </c>
      <c r="P46" s="99">
        <v>220.99584999999999</v>
      </c>
      <c r="Q46" s="205">
        <v>1835.8360699999998</v>
      </c>
      <c r="R46" s="413">
        <v>1860.6320000000001</v>
      </c>
      <c r="S46" s="217">
        <v>196.13675000000001</v>
      </c>
      <c r="T46" s="209">
        <v>423.50903999999997</v>
      </c>
    </row>
    <row r="47" spans="2:20" ht="24.95" customHeight="1" x14ac:dyDescent="0.2">
      <c r="B47" s="100" t="s">
        <v>104</v>
      </c>
      <c r="C47" s="106" t="s">
        <v>105</v>
      </c>
      <c r="D47" s="107">
        <v>49608.158949999975</v>
      </c>
      <c r="E47" s="108">
        <v>8212.4839632214571</v>
      </c>
      <c r="F47" s="108">
        <v>4329.07680962624</v>
      </c>
      <c r="G47" s="108">
        <v>4482.2151291806804</v>
      </c>
      <c r="H47" s="108">
        <v>2226.8098199999999</v>
      </c>
      <c r="I47" s="103">
        <v>1153.4080169134031</v>
      </c>
      <c r="J47" s="104">
        <v>989.90526000000011</v>
      </c>
      <c r="K47" s="105">
        <v>863.92913999999996</v>
      </c>
      <c r="L47" s="96">
        <v>1207.3805599999998</v>
      </c>
      <c r="M47" s="98">
        <v>1636.7665199999997</v>
      </c>
      <c r="N47" s="98">
        <v>874.26195999999993</v>
      </c>
      <c r="O47" s="98">
        <v>1010.6450200000002</v>
      </c>
      <c r="P47" s="99">
        <v>1136.1515399999998</v>
      </c>
      <c r="Q47" s="205">
        <v>1024.27955</v>
      </c>
      <c r="R47" s="413">
        <v>1114.49153</v>
      </c>
      <c r="S47" s="217">
        <v>1530.0628499999998</v>
      </c>
      <c r="T47" s="209">
        <v>1391.4151300000005</v>
      </c>
    </row>
    <row r="48" spans="2:20" ht="24.95" customHeight="1" x14ac:dyDescent="0.2">
      <c r="B48" s="100" t="s">
        <v>106</v>
      </c>
      <c r="C48" s="106" t="s">
        <v>107</v>
      </c>
      <c r="D48" s="109">
        <v>24602.454349999993</v>
      </c>
      <c r="E48" s="110">
        <v>22150.540250794747</v>
      </c>
      <c r="F48" s="110">
        <v>26385.675270007458</v>
      </c>
      <c r="G48" s="110">
        <v>18337.451073582979</v>
      </c>
      <c r="H48" s="110">
        <v>9734.4252499999966</v>
      </c>
      <c r="I48" s="103">
        <v>7317.2353946495205</v>
      </c>
      <c r="J48" s="104">
        <v>11199.210020000002</v>
      </c>
      <c r="K48" s="105">
        <v>12328.917409999998</v>
      </c>
      <c r="L48" s="96">
        <v>12230.951349999999</v>
      </c>
      <c r="M48" s="98">
        <v>10550.607429999996</v>
      </c>
      <c r="N48" s="98">
        <v>14343.169100000003</v>
      </c>
      <c r="O48" s="98">
        <v>11716.236239999998</v>
      </c>
      <c r="P48" s="99">
        <v>9718.6726200000012</v>
      </c>
      <c r="Q48" s="205">
        <v>6416.5122599999995</v>
      </c>
      <c r="R48" s="413">
        <v>7457.7913800000006</v>
      </c>
      <c r="S48" s="217">
        <v>6055.3944200000005</v>
      </c>
      <c r="T48" s="209">
        <v>5883.5279699999992</v>
      </c>
    </row>
    <row r="49" spans="2:20" ht="24.95" customHeight="1" x14ac:dyDescent="0.2">
      <c r="B49" s="100" t="s">
        <v>108</v>
      </c>
      <c r="C49" s="106" t="s">
        <v>109</v>
      </c>
      <c r="D49" s="111">
        <v>13928.285950000005</v>
      </c>
      <c r="E49" s="105">
        <v>10158.541993387771</v>
      </c>
      <c r="F49" s="105">
        <v>7719.7408525476312</v>
      </c>
      <c r="G49" s="105">
        <v>7125.9054572773457</v>
      </c>
      <c r="H49" s="105">
        <v>8835.6183800000035</v>
      </c>
      <c r="I49" s="112">
        <v>10963.557848884317</v>
      </c>
      <c r="J49" s="104">
        <v>7580.9309199999961</v>
      </c>
      <c r="K49" s="105">
        <v>8974.1766499999994</v>
      </c>
      <c r="L49" s="96">
        <v>8694.4376600000032</v>
      </c>
      <c r="M49" s="98">
        <v>7463.6205200000004</v>
      </c>
      <c r="N49" s="98">
        <v>7448.7628699999987</v>
      </c>
      <c r="O49" s="98">
        <v>4455.5115800000021</v>
      </c>
      <c r="P49" s="99">
        <v>3899.3587399999997</v>
      </c>
      <c r="Q49" s="205">
        <v>4024.7221099999997</v>
      </c>
      <c r="R49" s="413">
        <v>5244.4623300000003</v>
      </c>
      <c r="S49" s="217">
        <v>4860.8953499999998</v>
      </c>
      <c r="T49" s="209">
        <v>6093.3877399999983</v>
      </c>
    </row>
    <row r="50" spans="2:20" ht="24.95" customHeight="1" x14ac:dyDescent="0.2">
      <c r="B50" s="100" t="s">
        <v>110</v>
      </c>
      <c r="C50" s="101" t="s">
        <v>111</v>
      </c>
      <c r="D50" s="113">
        <v>874.62592000000029</v>
      </c>
      <c r="E50" s="113">
        <v>2989.5008267695084</v>
      </c>
      <c r="F50" s="113">
        <v>4154.1466248229844</v>
      </c>
      <c r="G50" s="113">
        <v>3676.5962448308055</v>
      </c>
      <c r="H50" s="113">
        <v>4715.0280199999952</v>
      </c>
      <c r="I50" s="112">
        <v>5539.8344274503179</v>
      </c>
      <c r="J50" s="104">
        <v>3312.8823999999991</v>
      </c>
      <c r="K50" s="105">
        <v>2930.0908500000005</v>
      </c>
      <c r="L50" s="96">
        <v>2663.4082999999996</v>
      </c>
      <c r="M50" s="98">
        <v>1937.0935199999985</v>
      </c>
      <c r="N50" s="98">
        <v>1743.9060999999997</v>
      </c>
      <c r="O50" s="98">
        <v>1477.2590899999996</v>
      </c>
      <c r="P50" s="99">
        <v>1558.16329</v>
      </c>
      <c r="Q50" s="205">
        <v>1243.0606700000003</v>
      </c>
      <c r="R50" s="413">
        <v>1259.4380699999999</v>
      </c>
      <c r="S50" s="217">
        <v>1204.0571199999997</v>
      </c>
      <c r="T50" s="209">
        <v>1063.3017600000001</v>
      </c>
    </row>
    <row r="51" spans="2:20" ht="24.95" customHeight="1" x14ac:dyDescent="0.2">
      <c r="B51" s="100" t="s">
        <v>112</v>
      </c>
      <c r="C51" s="101" t="s">
        <v>113</v>
      </c>
      <c r="D51" s="113">
        <v>8081.7457600000025</v>
      </c>
      <c r="E51" s="113">
        <v>13509.805633233598</v>
      </c>
      <c r="F51" s="113">
        <v>13160.071795115276</v>
      </c>
      <c r="G51" s="113">
        <v>10186.369458904373</v>
      </c>
      <c r="H51" s="113">
        <v>11329.438419999997</v>
      </c>
      <c r="I51" s="112">
        <v>2572.8772163520334</v>
      </c>
      <c r="J51" s="104">
        <v>13134.606</v>
      </c>
      <c r="K51" s="105">
        <v>17452.971000000001</v>
      </c>
      <c r="L51" s="96">
        <v>18458.537</v>
      </c>
      <c r="M51" s="98">
        <v>8484.9809999999998</v>
      </c>
      <c r="N51" s="98">
        <v>945.53200000000015</v>
      </c>
      <c r="O51" s="98">
        <v>1734.5333999999998</v>
      </c>
      <c r="P51" s="99">
        <v>792.71599999999989</v>
      </c>
      <c r="Q51" s="205">
        <v>10091.977999999999</v>
      </c>
      <c r="R51" s="413">
        <v>3455.0339999999997</v>
      </c>
      <c r="S51" s="217">
        <v>8297.1099999999988</v>
      </c>
      <c r="T51" s="209">
        <v>4893.6099999999997</v>
      </c>
    </row>
    <row r="52" spans="2:20" ht="24.95" customHeight="1" x14ac:dyDescent="0.2">
      <c r="B52" s="100" t="s">
        <v>114</v>
      </c>
      <c r="C52" s="101" t="s">
        <v>115</v>
      </c>
      <c r="D52" s="113">
        <v>6301.0752899999979</v>
      </c>
      <c r="E52" s="113">
        <v>3426.185207525501</v>
      </c>
      <c r="F52" s="113">
        <v>815.70565496012568</v>
      </c>
      <c r="G52" s="113">
        <v>518.40874844969949</v>
      </c>
      <c r="H52" s="113">
        <v>239.81147999999999</v>
      </c>
      <c r="I52" s="112">
        <v>261.89859829876514</v>
      </c>
      <c r="J52" s="104">
        <v>2452.8227399999996</v>
      </c>
      <c r="K52" s="105">
        <v>3202.1964600000006</v>
      </c>
      <c r="L52" s="96">
        <v>2485.6256000000003</v>
      </c>
      <c r="M52" s="98">
        <v>2422.1665399999997</v>
      </c>
      <c r="N52" s="98">
        <v>2865.3944300000003</v>
      </c>
      <c r="O52" s="98">
        <v>2364.3022599999995</v>
      </c>
      <c r="P52" s="99">
        <v>2949.8415</v>
      </c>
      <c r="Q52" s="205">
        <v>1771.7143900000008</v>
      </c>
      <c r="R52" s="413">
        <v>1876.5331600000002</v>
      </c>
      <c r="S52" s="217">
        <v>1872.3223500000004</v>
      </c>
      <c r="T52" s="209">
        <v>2119.9943500000013</v>
      </c>
    </row>
    <row r="53" spans="2:20" ht="24.95" customHeight="1" x14ac:dyDescent="0.2">
      <c r="B53" s="100" t="s">
        <v>116</v>
      </c>
      <c r="C53" s="101" t="s">
        <v>117</v>
      </c>
      <c r="D53" s="113">
        <v>8980.0890499999878</v>
      </c>
      <c r="E53" s="113">
        <v>6777.2662260383368</v>
      </c>
      <c r="F53" s="113">
        <v>5281.271455220136</v>
      </c>
      <c r="G53" s="113">
        <v>4977.2953489897773</v>
      </c>
      <c r="H53" s="113">
        <v>7677.8470499999976</v>
      </c>
      <c r="I53" s="112">
        <v>4993.5581994503736</v>
      </c>
      <c r="J53" s="104">
        <v>4032.6810000000005</v>
      </c>
      <c r="K53" s="105">
        <v>5018.5293999999994</v>
      </c>
      <c r="L53" s="96">
        <v>5527.1270000000013</v>
      </c>
      <c r="M53" s="98">
        <v>3845.1405200000004</v>
      </c>
      <c r="N53" s="98">
        <v>5174.6230000000014</v>
      </c>
      <c r="O53" s="98">
        <v>5404.2340000000013</v>
      </c>
      <c r="P53" s="99">
        <v>7437.6306299999997</v>
      </c>
      <c r="Q53" s="205">
        <v>9854.045869999989</v>
      </c>
      <c r="R53" s="413">
        <v>9890.5292500000014</v>
      </c>
      <c r="S53" s="217">
        <v>11017.798999999997</v>
      </c>
      <c r="T53" s="209">
        <v>10605.453599999999</v>
      </c>
    </row>
    <row r="54" spans="2:20" ht="24.95" customHeight="1" x14ac:dyDescent="0.2">
      <c r="B54" s="100" t="s">
        <v>118</v>
      </c>
      <c r="C54" s="101" t="s">
        <v>119</v>
      </c>
      <c r="D54" s="113">
        <v>93434.749280000178</v>
      </c>
      <c r="E54" s="113">
        <v>112707.4355294875</v>
      </c>
      <c r="F54" s="113">
        <v>104172.06880093612</v>
      </c>
      <c r="G54" s="113">
        <v>121600.14511580711</v>
      </c>
      <c r="H54" s="113">
        <v>110590.86622000001</v>
      </c>
      <c r="I54" s="112">
        <v>120077.7009361073</v>
      </c>
      <c r="J54" s="104">
        <v>101977.93256999998</v>
      </c>
      <c r="K54" s="105">
        <v>147808.94201</v>
      </c>
      <c r="L54" s="96">
        <v>122100.28139999998</v>
      </c>
      <c r="M54" s="98">
        <v>129538.82687</v>
      </c>
      <c r="N54" s="98">
        <v>100394.41772000004</v>
      </c>
      <c r="O54" s="98">
        <v>100139.03443000003</v>
      </c>
      <c r="P54" s="99">
        <v>99585.407819999993</v>
      </c>
      <c r="Q54" s="205">
        <v>86834.279060000103</v>
      </c>
      <c r="R54" s="413">
        <v>80132.819530000008</v>
      </c>
      <c r="S54" s="217">
        <v>84309.985239999965</v>
      </c>
      <c r="T54" s="209">
        <v>99930.480590000036</v>
      </c>
    </row>
    <row r="55" spans="2:20" ht="24.95" customHeight="1" x14ac:dyDescent="0.2">
      <c r="B55" s="100" t="s">
        <v>120</v>
      </c>
      <c r="C55" s="101" t="s">
        <v>121</v>
      </c>
      <c r="D55" s="113">
        <v>4277.939260000001</v>
      </c>
      <c r="E55" s="113">
        <v>2712.0880699149238</v>
      </c>
      <c r="F55" s="113">
        <v>4260.9981005843729</v>
      </c>
      <c r="G55" s="113">
        <v>5480.0102679969423</v>
      </c>
      <c r="H55" s="113">
        <v>4854.4575700000023</v>
      </c>
      <c r="I55" s="112">
        <v>6549.0492814555764</v>
      </c>
      <c r="J55" s="104">
        <v>1356.1005499999992</v>
      </c>
      <c r="K55" s="105">
        <v>2286.1372799999999</v>
      </c>
      <c r="L55" s="96">
        <v>2141.9701499999996</v>
      </c>
      <c r="M55" s="98">
        <v>2063.8062300000001</v>
      </c>
      <c r="N55" s="98">
        <v>2395.8777800000003</v>
      </c>
      <c r="O55" s="98">
        <v>5106.84573</v>
      </c>
      <c r="P55" s="99">
        <v>4964.8779900000009</v>
      </c>
      <c r="Q55" s="205">
        <v>3485.3291599999998</v>
      </c>
      <c r="R55" s="413">
        <v>3790.5337100000002</v>
      </c>
      <c r="S55" s="217">
        <v>4237.5240099999992</v>
      </c>
      <c r="T55" s="209">
        <v>4239.7466700000014</v>
      </c>
    </row>
    <row r="56" spans="2:20" ht="24.95" customHeight="1" x14ac:dyDescent="0.2">
      <c r="B56" s="100" t="s">
        <v>122</v>
      </c>
      <c r="C56" s="101" t="s">
        <v>123</v>
      </c>
      <c r="D56" s="113">
        <v>1234.3928299999995</v>
      </c>
      <c r="E56" s="113">
        <v>1764.4327258197591</v>
      </c>
      <c r="F56" s="113">
        <v>2463.2468889727606</v>
      </c>
      <c r="G56" s="113">
        <v>1628.1941950456239</v>
      </c>
      <c r="H56" s="113">
        <v>960.03824000000009</v>
      </c>
      <c r="I56" s="112">
        <v>2201.6223659436218</v>
      </c>
      <c r="J56" s="104">
        <v>4347.0997000000007</v>
      </c>
      <c r="K56" s="105">
        <v>5960.6058999999987</v>
      </c>
      <c r="L56" s="96">
        <v>5716.8055599999998</v>
      </c>
      <c r="M56" s="98">
        <v>4653.2771300000004</v>
      </c>
      <c r="N56" s="98">
        <v>3975.6426000000001</v>
      </c>
      <c r="O56" s="98">
        <v>3742.040309999999</v>
      </c>
      <c r="P56" s="99">
        <v>4013.7817500000001</v>
      </c>
      <c r="Q56" s="205">
        <v>4180.0232899999992</v>
      </c>
      <c r="R56" s="413">
        <v>5619.0315300000002</v>
      </c>
      <c r="S56" s="217">
        <v>8535.1994799999993</v>
      </c>
      <c r="T56" s="209">
        <v>5348.292459999996</v>
      </c>
    </row>
    <row r="57" spans="2:20" ht="24.95" customHeight="1" x14ac:dyDescent="0.2">
      <c r="B57" s="100" t="s">
        <v>124</v>
      </c>
      <c r="C57" s="114" t="s">
        <v>125</v>
      </c>
      <c r="D57" s="113">
        <v>4675.1585300000024</v>
      </c>
      <c r="E57" s="113">
        <v>3876.423195278232</v>
      </c>
      <c r="F57" s="113">
        <v>5778.2621524636525</v>
      </c>
      <c r="G57" s="113">
        <v>4119.3931390406142</v>
      </c>
      <c r="H57" s="113">
        <v>3764.0265999999965</v>
      </c>
      <c r="I57" s="112">
        <v>4031.4322429647727</v>
      </c>
      <c r="J57" s="104">
        <v>21552.642910000002</v>
      </c>
      <c r="K57" s="105">
        <v>31060.222979999995</v>
      </c>
      <c r="L57" s="96">
        <v>35144.628069999984</v>
      </c>
      <c r="M57" s="98">
        <v>25935.460130000014</v>
      </c>
      <c r="N57" s="98">
        <v>28023.519350000002</v>
      </c>
      <c r="O57" s="98">
        <v>25843.001840000015</v>
      </c>
      <c r="P57" s="99">
        <v>23809.826320000011</v>
      </c>
      <c r="Q57" s="205">
        <v>24723.7336</v>
      </c>
      <c r="R57" s="413">
        <v>26089.94993000001</v>
      </c>
      <c r="S57" s="217">
        <v>25779.971979999991</v>
      </c>
      <c r="T57" s="209">
        <v>26105.985279999997</v>
      </c>
    </row>
    <row r="58" spans="2:20" ht="24.95" customHeight="1" x14ac:dyDescent="0.2">
      <c r="B58" s="100" t="s">
        <v>126</v>
      </c>
      <c r="C58" s="101" t="s">
        <v>127</v>
      </c>
      <c r="D58" s="113">
        <v>32316.129259999994</v>
      </c>
      <c r="E58" s="113">
        <v>60109.132691154431</v>
      </c>
      <c r="F58" s="113">
        <v>77827.065640986577</v>
      </c>
      <c r="G58" s="113">
        <v>83934.436101576313</v>
      </c>
      <c r="H58" s="113">
        <v>81201.075710000019</v>
      </c>
      <c r="I58" s="112">
        <v>105569.46191501597</v>
      </c>
      <c r="J58" s="104">
        <v>105407.12398000002</v>
      </c>
      <c r="K58" s="105">
        <v>92612.915470000036</v>
      </c>
      <c r="L58" s="96">
        <v>102589.32306</v>
      </c>
      <c r="M58" s="98">
        <v>56241.810929999992</v>
      </c>
      <c r="N58" s="98">
        <v>55338.870410000003</v>
      </c>
      <c r="O58" s="98">
        <v>65962.041979999995</v>
      </c>
      <c r="P58" s="99">
        <v>169508.55906</v>
      </c>
      <c r="Q58" s="205">
        <v>58848.274279999998</v>
      </c>
      <c r="R58" s="413">
        <v>95572.846160000001</v>
      </c>
      <c r="S58" s="217">
        <v>113404.27050999997</v>
      </c>
      <c r="T58" s="209">
        <v>88352.743740000005</v>
      </c>
    </row>
    <row r="59" spans="2:20" ht="24.95" customHeight="1" x14ac:dyDescent="0.2">
      <c r="B59" s="100" t="s">
        <v>128</v>
      </c>
      <c r="C59" s="101" t="s">
        <v>129</v>
      </c>
      <c r="D59" s="113">
        <v>822.18732999999918</v>
      </c>
      <c r="E59" s="113">
        <v>1041.5879620587875</v>
      </c>
      <c r="F59" s="113">
        <v>996.49687378815725</v>
      </c>
      <c r="G59" s="113">
        <v>1192.7758344475806</v>
      </c>
      <c r="H59" s="113">
        <v>932.31721000000016</v>
      </c>
      <c r="I59" s="112">
        <v>1818.9410457109334</v>
      </c>
      <c r="J59" s="104">
        <v>11835.1055</v>
      </c>
      <c r="K59" s="105">
        <v>11037.19436</v>
      </c>
      <c r="L59" s="96">
        <v>15144.064209999995</v>
      </c>
      <c r="M59" s="98">
        <v>17318.073539999998</v>
      </c>
      <c r="N59" s="98">
        <v>16572.992060000008</v>
      </c>
      <c r="O59" s="98">
        <v>19003.461050000002</v>
      </c>
      <c r="P59" s="99">
        <v>17603.422760000001</v>
      </c>
      <c r="Q59" s="205">
        <v>17055.070340000013</v>
      </c>
      <c r="R59" s="413">
        <v>16291.92765999999</v>
      </c>
      <c r="S59" s="217">
        <v>18434.084770000001</v>
      </c>
      <c r="T59" s="209">
        <v>15904.971560000004</v>
      </c>
    </row>
    <row r="60" spans="2:20" ht="24.95" customHeight="1" x14ac:dyDescent="0.2">
      <c r="B60" s="100" t="s">
        <v>130</v>
      </c>
      <c r="C60" s="101" t="s">
        <v>157</v>
      </c>
      <c r="D60" s="113">
        <v>30699.44135999999</v>
      </c>
      <c r="E60" s="113">
        <v>33597.745760572376</v>
      </c>
      <c r="F60" s="113">
        <v>30463.461317124311</v>
      </c>
      <c r="G60" s="113">
        <v>24548.823223274201</v>
      </c>
      <c r="H60" s="113">
        <v>29217.16001</v>
      </c>
      <c r="I60" s="112">
        <v>39067.769890213385</v>
      </c>
      <c r="J60" s="104">
        <v>45925.168629999986</v>
      </c>
      <c r="K60" s="105">
        <v>60191.435219999985</v>
      </c>
      <c r="L60" s="96">
        <v>71545.76430000001</v>
      </c>
      <c r="M60" s="98">
        <v>65799.025330000004</v>
      </c>
      <c r="N60" s="98">
        <v>88224.530499999993</v>
      </c>
      <c r="O60" s="98">
        <v>100048.46063</v>
      </c>
      <c r="P60" s="99">
        <v>195924.86257000003</v>
      </c>
      <c r="Q60" s="205">
        <v>59415.543949999999</v>
      </c>
      <c r="R60" s="413">
        <v>76458.950200000007</v>
      </c>
      <c r="S60" s="217">
        <v>119348.376</v>
      </c>
      <c r="T60" s="209">
        <v>127504.7221</v>
      </c>
    </row>
    <row r="61" spans="2:20" ht="24.95" customHeight="1" x14ac:dyDescent="0.2">
      <c r="B61" s="100" t="s">
        <v>132</v>
      </c>
      <c r="C61" s="101" t="s">
        <v>133</v>
      </c>
      <c r="D61" s="113">
        <v>4040.5873400000014</v>
      </c>
      <c r="E61" s="113">
        <v>3010.8322359042795</v>
      </c>
      <c r="F61" s="113">
        <v>944.62494263189728</v>
      </c>
      <c r="G61" s="113">
        <v>617.73895101308881</v>
      </c>
      <c r="H61" s="113">
        <v>448.80984999999976</v>
      </c>
      <c r="I61" s="112">
        <v>341.54328752866058</v>
      </c>
      <c r="J61" s="104">
        <v>14822.742479999997</v>
      </c>
      <c r="K61" s="105">
        <v>15015.838619999995</v>
      </c>
      <c r="L61" s="96">
        <v>15048.209719999999</v>
      </c>
      <c r="M61" s="98">
        <v>16482.600639999997</v>
      </c>
      <c r="N61" s="98">
        <v>15310.205440000005</v>
      </c>
      <c r="O61" s="98">
        <v>16115.560589999997</v>
      </c>
      <c r="P61" s="99">
        <v>16398.464489999998</v>
      </c>
      <c r="Q61" s="205">
        <v>13397.444139999998</v>
      </c>
      <c r="R61" s="413">
        <v>18113.649769999996</v>
      </c>
      <c r="S61" s="217">
        <v>21383.999730000003</v>
      </c>
      <c r="T61" s="209">
        <v>20498.419530000006</v>
      </c>
    </row>
    <row r="62" spans="2:20" ht="24.95" customHeight="1" x14ac:dyDescent="0.2">
      <c r="B62" s="115" t="s">
        <v>158</v>
      </c>
      <c r="C62" s="116" t="s">
        <v>159</v>
      </c>
      <c r="D62" s="113">
        <v>957.89492000000007</v>
      </c>
      <c r="E62" s="113">
        <v>2747.3673168364912</v>
      </c>
      <c r="F62" s="113">
        <v>1365.1262592237254</v>
      </c>
      <c r="G62" s="113">
        <v>4332.7695612758398</v>
      </c>
      <c r="H62" s="113">
        <v>2382.3493800000001</v>
      </c>
      <c r="I62" s="112">
        <v>15.600000381469727</v>
      </c>
      <c r="J62" s="118">
        <v>0</v>
      </c>
      <c r="K62" s="118">
        <v>0</v>
      </c>
      <c r="L62" s="118">
        <v>0</v>
      </c>
      <c r="M62" s="118">
        <v>0</v>
      </c>
      <c r="N62" s="118">
        <v>0</v>
      </c>
      <c r="O62" s="118">
        <v>0</v>
      </c>
      <c r="P62" s="118">
        <v>0</v>
      </c>
      <c r="Q62" s="118">
        <v>0</v>
      </c>
      <c r="R62" s="118">
        <v>0</v>
      </c>
      <c r="S62" s="218">
        <v>0</v>
      </c>
      <c r="T62" s="219">
        <v>0</v>
      </c>
    </row>
    <row r="63" spans="2:20" ht="20.100000000000001" customHeight="1" x14ac:dyDescent="0.2">
      <c r="B63" s="117"/>
      <c r="C63" s="173" t="s">
        <v>34</v>
      </c>
      <c r="D63" s="174">
        <f t="shared" ref="D63:I63" si="3">SUM(D42:D62)</f>
        <v>305365.25791000016</v>
      </c>
      <c r="E63" s="175">
        <f t="shared" si="3"/>
        <v>298713.02333733393</v>
      </c>
      <c r="F63" s="175">
        <f t="shared" si="3"/>
        <v>293952.75920658448</v>
      </c>
      <c r="G63" s="175">
        <f t="shared" si="3"/>
        <v>321439.96072654484</v>
      </c>
      <c r="H63" s="175">
        <f t="shared" si="3"/>
        <v>284025.21761000005</v>
      </c>
      <c r="I63" s="175">
        <f t="shared" si="3"/>
        <v>315560.32279259281</v>
      </c>
      <c r="J63" s="171">
        <f t="shared" ref="J63:T63" si="4">SUM(J42:J62)</f>
        <v>353127.34140999999</v>
      </c>
      <c r="K63" s="171">
        <f t="shared" si="4"/>
        <v>417343.51425000001</v>
      </c>
      <c r="L63" s="176">
        <f t="shared" si="4"/>
        <v>421697.13693999994</v>
      </c>
      <c r="M63" s="176">
        <f t="shared" si="4"/>
        <v>355310.91924999998</v>
      </c>
      <c r="N63" s="176">
        <f t="shared" si="4"/>
        <v>345062.44547000009</v>
      </c>
      <c r="O63" s="176">
        <f t="shared" si="4"/>
        <v>365190.58349000011</v>
      </c>
      <c r="P63" s="176">
        <f t="shared" si="4"/>
        <v>560821.22799000004</v>
      </c>
      <c r="Q63" s="176">
        <f t="shared" si="4"/>
        <v>306796.84887000005</v>
      </c>
      <c r="R63" s="176">
        <f t="shared" si="4"/>
        <v>357527.53580000001</v>
      </c>
      <c r="S63" s="220">
        <f t="shared" si="4"/>
        <v>433719.15986999992</v>
      </c>
      <c r="T63" s="171">
        <f t="shared" si="4"/>
        <v>420688.87337000004</v>
      </c>
    </row>
    <row r="64" spans="2:20" x14ac:dyDescent="0.2">
      <c r="B64" s="405"/>
      <c r="C64" s="404"/>
      <c r="D64" s="404"/>
      <c r="E64" s="404"/>
      <c r="F64" s="404"/>
      <c r="G64" s="404"/>
      <c r="H64" s="404"/>
      <c r="I64" s="404"/>
      <c r="J64" s="404"/>
      <c r="K64" s="404"/>
      <c r="L64" s="401"/>
      <c r="M64" s="401"/>
      <c r="N64" s="401"/>
      <c r="O64" s="401"/>
      <c r="P64" s="401"/>
      <c r="Q64" s="401"/>
    </row>
    <row r="66" spans="2:13" ht="18.75" x14ac:dyDescent="0.2">
      <c r="B66" s="35" t="s">
        <v>258</v>
      </c>
      <c r="C66" s="401"/>
      <c r="D66" s="401"/>
      <c r="E66" s="401"/>
      <c r="F66" s="401"/>
      <c r="G66" s="401"/>
      <c r="H66" s="401"/>
      <c r="I66" s="401"/>
      <c r="J66" s="401"/>
      <c r="K66" s="401"/>
      <c r="L66" s="401"/>
      <c r="M66" s="401"/>
    </row>
    <row r="67" spans="2:13" x14ac:dyDescent="0.2">
      <c r="B67" s="401"/>
      <c r="C67" s="401"/>
      <c r="D67" s="401"/>
      <c r="E67" s="401"/>
      <c r="F67" s="401"/>
      <c r="G67" s="401"/>
      <c r="H67" s="401"/>
      <c r="I67" s="401"/>
      <c r="J67" s="401"/>
      <c r="K67" s="401"/>
      <c r="L67" s="401"/>
      <c r="M67" s="401"/>
    </row>
    <row r="68" spans="2:13" ht="38.25" x14ac:dyDescent="0.2">
      <c r="B68" s="135" t="s">
        <v>162</v>
      </c>
      <c r="C68" s="136" t="s">
        <v>140</v>
      </c>
      <c r="D68" s="136" t="s">
        <v>141</v>
      </c>
      <c r="E68" s="136" t="s">
        <v>142</v>
      </c>
      <c r="F68" s="136" t="s">
        <v>143</v>
      </c>
      <c r="G68" s="136" t="s">
        <v>145</v>
      </c>
      <c r="H68" s="136" t="s">
        <v>163</v>
      </c>
      <c r="I68" s="136" t="s">
        <v>149</v>
      </c>
      <c r="J68" s="136" t="s">
        <v>164</v>
      </c>
      <c r="K68" s="137" t="s">
        <v>34</v>
      </c>
      <c r="L68" s="401"/>
      <c r="M68" s="401"/>
    </row>
    <row r="69" spans="2:13" x14ac:dyDescent="0.2">
      <c r="B69" s="138" t="s">
        <v>156</v>
      </c>
      <c r="C69" s="139">
        <v>284.85814000000011</v>
      </c>
      <c r="D69" s="139">
        <v>178.0861899999999</v>
      </c>
      <c r="E69" s="139">
        <v>139349.14565000002</v>
      </c>
      <c r="F69" s="139">
        <v>608.524</v>
      </c>
      <c r="G69" s="139">
        <v>10329.593509999984</v>
      </c>
      <c r="H69" s="139">
        <v>35202.72647000006</v>
      </c>
      <c r="I69" s="139">
        <v>118006.70941999996</v>
      </c>
      <c r="J69" s="140">
        <v>411.61061000000007</v>
      </c>
      <c r="K69" s="141">
        <f t="shared" ref="K69:K74" si="5">SUM(C69:J69)</f>
        <v>304371.25399</v>
      </c>
      <c r="L69" s="401"/>
      <c r="M69" s="401"/>
    </row>
    <row r="70" spans="2:13" x14ac:dyDescent="0.2">
      <c r="B70" s="138">
        <v>2000</v>
      </c>
      <c r="C70" s="139">
        <v>1806.7297936913747</v>
      </c>
      <c r="D70" s="139">
        <v>94.484398640401196</v>
      </c>
      <c r="E70" s="139">
        <v>128977.10646083677</v>
      </c>
      <c r="F70" s="139">
        <v>0</v>
      </c>
      <c r="G70" s="139">
        <v>13831.599263581447</v>
      </c>
      <c r="H70" s="139">
        <v>34266.491253747023</v>
      </c>
      <c r="I70" s="139">
        <v>116938.78485060483</v>
      </c>
      <c r="J70" s="139">
        <v>0</v>
      </c>
      <c r="K70" s="141">
        <f t="shared" si="5"/>
        <v>295915.19602110184</v>
      </c>
      <c r="L70" s="401"/>
      <c r="M70" s="401"/>
    </row>
    <row r="71" spans="2:13" x14ac:dyDescent="0.2">
      <c r="B71" s="138">
        <v>2001</v>
      </c>
      <c r="C71" s="139">
        <v>3222.8155405852012</v>
      </c>
      <c r="D71" s="139">
        <v>644.33114308596123</v>
      </c>
      <c r="E71" s="139">
        <v>149144.81982826948</v>
      </c>
      <c r="F71" s="139">
        <v>0</v>
      </c>
      <c r="G71" s="139">
        <v>14199.988653291017</v>
      </c>
      <c r="H71" s="142">
        <v>29561.419063053396</v>
      </c>
      <c r="I71" s="142">
        <v>95803.647219317267</v>
      </c>
      <c r="J71" s="143">
        <v>0</v>
      </c>
      <c r="K71" s="141">
        <f t="shared" si="5"/>
        <v>292577.02144760231</v>
      </c>
      <c r="L71" s="401"/>
      <c r="M71" s="401"/>
    </row>
    <row r="72" spans="2:13" x14ac:dyDescent="0.2">
      <c r="B72" s="138">
        <v>2002</v>
      </c>
      <c r="C72" s="139">
        <v>1662.6649930709318</v>
      </c>
      <c r="D72" s="139">
        <v>102.60860987741034</v>
      </c>
      <c r="E72" s="139">
        <v>165283.89800892142</v>
      </c>
      <c r="F72" s="139">
        <v>0</v>
      </c>
      <c r="G72" s="139">
        <v>25589.711483956082</v>
      </c>
      <c r="H72" s="139">
        <v>34257.245970679593</v>
      </c>
      <c r="I72" s="139">
        <v>94523.644900869258</v>
      </c>
      <c r="J72" s="139">
        <v>0</v>
      </c>
      <c r="K72" s="144">
        <f t="shared" si="5"/>
        <v>321419.7739673747</v>
      </c>
      <c r="L72" s="401"/>
      <c r="M72" s="401"/>
    </row>
    <row r="73" spans="2:13" x14ac:dyDescent="0.2">
      <c r="B73" s="138">
        <v>2003</v>
      </c>
      <c r="C73" s="139">
        <v>1151.5616300000002</v>
      </c>
      <c r="D73" s="139">
        <v>154.4689600000001</v>
      </c>
      <c r="E73" s="139">
        <v>138142.55045999997</v>
      </c>
      <c r="F73" s="139">
        <v>2.15</v>
      </c>
      <c r="G73" s="139">
        <v>19593.243679999985</v>
      </c>
      <c r="H73" s="139">
        <v>38922.239040000022</v>
      </c>
      <c r="I73" s="139">
        <v>86059.00384000015</v>
      </c>
      <c r="J73" s="139">
        <v>0</v>
      </c>
      <c r="K73" s="144">
        <f t="shared" si="5"/>
        <v>284025.21761000011</v>
      </c>
      <c r="L73" s="401"/>
      <c r="M73" s="401"/>
    </row>
    <row r="74" spans="2:13" x14ac:dyDescent="0.2">
      <c r="B74" s="145">
        <v>2004</v>
      </c>
      <c r="C74" s="146">
        <v>1948.6472648005001</v>
      </c>
      <c r="D74" s="146">
        <v>531.78263241099194</v>
      </c>
      <c r="E74" s="146">
        <v>118783.67733142727</v>
      </c>
      <c r="F74" s="146">
        <v>34.124929638812318</v>
      </c>
      <c r="G74" s="146">
        <v>30055.302524330429</v>
      </c>
      <c r="H74" s="146">
        <v>42483.48673800414</v>
      </c>
      <c r="I74" s="146">
        <v>121723.30137198063</v>
      </c>
      <c r="J74" s="147">
        <v>0</v>
      </c>
      <c r="K74" s="148">
        <f t="shared" si="5"/>
        <v>315560.32279259281</v>
      </c>
      <c r="L74" s="401"/>
      <c r="M74" s="401"/>
    </row>
    <row r="75" spans="2:13" x14ac:dyDescent="0.2">
      <c r="B75" s="149"/>
      <c r="C75" s="150"/>
      <c r="D75" s="150"/>
      <c r="E75" s="150"/>
      <c r="F75" s="150"/>
      <c r="G75" s="150"/>
      <c r="H75" s="150"/>
      <c r="I75" s="150"/>
      <c r="J75" s="150"/>
      <c r="K75" s="150"/>
      <c r="L75" s="401"/>
      <c r="M75" s="401"/>
    </row>
    <row r="76" spans="2:13" x14ac:dyDescent="0.2">
      <c r="B76" s="151">
        <v>2006</v>
      </c>
      <c r="C76" s="152">
        <v>4934.6909999999998</v>
      </c>
      <c r="D76" s="153">
        <v>10440.319200000004</v>
      </c>
      <c r="E76" s="153">
        <v>136283.01045000006</v>
      </c>
      <c r="F76" s="153">
        <v>20.940070000000002</v>
      </c>
      <c r="G76" s="153">
        <v>59889.439009999958</v>
      </c>
      <c r="H76" s="153">
        <v>112156.22332000005</v>
      </c>
      <c r="I76" s="153">
        <v>29296.688359999978</v>
      </c>
      <c r="J76" s="154">
        <v>106.03</v>
      </c>
      <c r="K76" s="155">
        <f t="shared" ref="K76:K84" si="6">SUM(C76:J76)</f>
        <v>353127.34141000011</v>
      </c>
      <c r="L76" s="401"/>
      <c r="M76" s="401"/>
    </row>
    <row r="77" spans="2:13" x14ac:dyDescent="0.2">
      <c r="B77" s="156">
        <v>2007</v>
      </c>
      <c r="C77" s="157">
        <v>4617.3934999999992</v>
      </c>
      <c r="D77" s="158">
        <v>13212.796440000002</v>
      </c>
      <c r="E77" s="158">
        <v>133247.32100999999</v>
      </c>
      <c r="F77" s="158">
        <v>0</v>
      </c>
      <c r="G77" s="158">
        <v>84021.212810000128</v>
      </c>
      <c r="H77" s="158">
        <v>146595.40149000008</v>
      </c>
      <c r="I77" s="158">
        <v>35517.630999999972</v>
      </c>
      <c r="J77" s="159">
        <v>131.75799999999998</v>
      </c>
      <c r="K77" s="160">
        <f t="shared" si="6"/>
        <v>417343.51425000018</v>
      </c>
      <c r="L77" s="401"/>
      <c r="M77" s="401"/>
    </row>
    <row r="78" spans="2:13" x14ac:dyDescent="0.2">
      <c r="B78" s="156">
        <v>2008</v>
      </c>
      <c r="C78" s="161">
        <v>4701.559510000001</v>
      </c>
      <c r="D78" s="162">
        <v>14608.306269999999</v>
      </c>
      <c r="E78" s="162">
        <v>155842.20439999993</v>
      </c>
      <c r="F78" s="162">
        <v>0</v>
      </c>
      <c r="G78" s="162">
        <v>72626.65922999999</v>
      </c>
      <c r="H78" s="163">
        <v>141360.16357000009</v>
      </c>
      <c r="I78" s="162">
        <v>32398.695459999988</v>
      </c>
      <c r="J78" s="164">
        <v>159.54849999999999</v>
      </c>
      <c r="K78" s="160">
        <f t="shared" si="6"/>
        <v>421697.13693999994</v>
      </c>
      <c r="L78" s="401"/>
      <c r="M78" s="401"/>
    </row>
    <row r="79" spans="2:13" x14ac:dyDescent="0.2">
      <c r="B79" s="138">
        <v>2009</v>
      </c>
      <c r="C79" s="162">
        <v>4016.3114999999993</v>
      </c>
      <c r="D79" s="162">
        <v>14305.607279999995</v>
      </c>
      <c r="E79" s="162">
        <v>96909.083619999976</v>
      </c>
      <c r="F79" s="162">
        <v>0</v>
      </c>
      <c r="G79" s="162">
        <v>88149.099639999986</v>
      </c>
      <c r="H79" s="163">
        <v>126982.75243000002</v>
      </c>
      <c r="I79" s="162">
        <v>24947.763579999999</v>
      </c>
      <c r="J79" s="162">
        <v>0.30119999999999997</v>
      </c>
      <c r="K79" s="165">
        <f t="shared" si="6"/>
        <v>355310.91925000004</v>
      </c>
      <c r="L79" s="401"/>
      <c r="M79" s="401"/>
    </row>
    <row r="80" spans="2:13" x14ac:dyDescent="0.2">
      <c r="B80" s="156">
        <v>2010</v>
      </c>
      <c r="C80" s="161">
        <v>3577.81142</v>
      </c>
      <c r="D80" s="162">
        <v>11263.266440000012</v>
      </c>
      <c r="E80" s="162">
        <v>104280.17994999996</v>
      </c>
      <c r="F80" s="162">
        <v>0</v>
      </c>
      <c r="G80" s="162">
        <v>59231.742140000038</v>
      </c>
      <c r="H80" s="162">
        <v>130094.98010000006</v>
      </c>
      <c r="I80" s="158">
        <v>22444.30142</v>
      </c>
      <c r="J80" s="166">
        <v>14170.164000000001</v>
      </c>
      <c r="K80" s="165">
        <f t="shared" si="6"/>
        <v>345062.44547000004</v>
      </c>
      <c r="L80" s="401"/>
      <c r="M80" s="401"/>
    </row>
    <row r="81" spans="2:13" x14ac:dyDescent="0.2">
      <c r="B81" s="156">
        <v>2011</v>
      </c>
      <c r="C81" s="167">
        <v>4373.8941599999998</v>
      </c>
      <c r="D81" s="166">
        <v>11715.27131</v>
      </c>
      <c r="E81" s="166">
        <v>112601.04604999998</v>
      </c>
      <c r="F81" s="166">
        <v>0</v>
      </c>
      <c r="G81" s="166">
        <v>70738.74950000002</v>
      </c>
      <c r="H81" s="166">
        <v>129994.06684999996</v>
      </c>
      <c r="I81" s="166">
        <v>20731.549739999999</v>
      </c>
      <c r="J81" s="168">
        <v>15036.005880000001</v>
      </c>
      <c r="K81" s="160">
        <f t="shared" si="6"/>
        <v>365190.58348999993</v>
      </c>
      <c r="L81" s="401"/>
      <c r="M81" s="401"/>
    </row>
    <row r="82" spans="2:13" x14ac:dyDescent="0.2">
      <c r="B82" s="156">
        <v>2012</v>
      </c>
      <c r="C82" s="167">
        <v>4471.4494999999997</v>
      </c>
      <c r="D82" s="166">
        <v>12425.49315</v>
      </c>
      <c r="E82" s="166">
        <v>316536.81675</v>
      </c>
      <c r="F82" s="166">
        <v>0</v>
      </c>
      <c r="G82" s="166">
        <v>80242.28691000001</v>
      </c>
      <c r="H82" s="166">
        <v>77435.642600000108</v>
      </c>
      <c r="I82" s="166">
        <v>51212.073189999996</v>
      </c>
      <c r="J82" s="168">
        <v>18497.465889999999</v>
      </c>
      <c r="K82" s="160">
        <f t="shared" si="6"/>
        <v>560821.22799000016</v>
      </c>
      <c r="L82" s="401"/>
      <c r="M82" s="401"/>
    </row>
    <row r="83" spans="2:13" x14ac:dyDescent="0.2">
      <c r="B83" s="156">
        <v>2013</v>
      </c>
      <c r="C83" s="167">
        <v>239.36429999999999</v>
      </c>
      <c r="D83" s="166">
        <v>11121.037260000001</v>
      </c>
      <c r="E83" s="166">
        <v>93535.832829999999</v>
      </c>
      <c r="F83" s="166">
        <v>0</v>
      </c>
      <c r="G83" s="166">
        <v>80925.271349999995</v>
      </c>
      <c r="H83" s="166">
        <v>60140.521969999994</v>
      </c>
      <c r="I83" s="166">
        <v>42686.070459999995</v>
      </c>
      <c r="J83" s="166">
        <v>18148.750699999997</v>
      </c>
      <c r="K83" s="165">
        <f t="shared" si="6"/>
        <v>306796.84886999999</v>
      </c>
      <c r="L83" s="401"/>
      <c r="M83" s="401"/>
    </row>
    <row r="84" spans="2:13" x14ac:dyDescent="0.2">
      <c r="B84" s="138">
        <v>2014</v>
      </c>
      <c r="C84" s="406">
        <v>9</v>
      </c>
      <c r="D84" s="205">
        <v>10947.903869999989</v>
      </c>
      <c r="E84" s="205">
        <v>114984.70532000001</v>
      </c>
      <c r="F84" s="205">
        <v>0</v>
      </c>
      <c r="G84" s="205">
        <v>67177.593810000006</v>
      </c>
      <c r="H84" s="205">
        <v>74001.660449999996</v>
      </c>
      <c r="I84" s="205">
        <v>64632.174350000001</v>
      </c>
      <c r="J84" s="407">
        <v>25774.498000000003</v>
      </c>
      <c r="K84" s="165">
        <f t="shared" si="6"/>
        <v>357527.53580000001</v>
      </c>
      <c r="L84" s="401"/>
      <c r="M84" s="401"/>
    </row>
    <row r="85" spans="2:13" x14ac:dyDescent="0.2">
      <c r="B85" s="415">
        <v>2015</v>
      </c>
      <c r="C85" s="416">
        <v>68</v>
      </c>
      <c r="D85" s="207">
        <v>11251</v>
      </c>
      <c r="E85" s="207">
        <v>155214</v>
      </c>
      <c r="F85" s="207">
        <v>0</v>
      </c>
      <c r="G85" s="207">
        <v>66651</v>
      </c>
      <c r="H85" s="207">
        <v>97508</v>
      </c>
      <c r="I85" s="207">
        <v>72047</v>
      </c>
      <c r="J85" s="207">
        <v>30980.253000000001</v>
      </c>
      <c r="K85" s="414">
        <f>SUM(C85:J85)</f>
        <v>433719.25300000003</v>
      </c>
    </row>
    <row r="86" spans="2:13" x14ac:dyDescent="0.2">
      <c r="B86" s="224">
        <v>2016</v>
      </c>
      <c r="C86" s="408">
        <v>0.625</v>
      </c>
      <c r="D86" s="409">
        <v>8534.4587899999951</v>
      </c>
      <c r="E86" s="409">
        <v>118128.34755000002</v>
      </c>
      <c r="F86" s="409">
        <v>12.2</v>
      </c>
      <c r="G86" s="409">
        <v>97904.319059999994</v>
      </c>
      <c r="H86" s="409">
        <v>84513.10626999996</v>
      </c>
      <c r="I86" s="409">
        <v>64638.478999999978</v>
      </c>
      <c r="J86" s="409">
        <v>46957.337700000004</v>
      </c>
      <c r="K86" s="225">
        <f>SUM(C86:J86)</f>
        <v>420688.87336999993</v>
      </c>
    </row>
  </sheetData>
  <pageMargins left="0.7" right="0.7" top="0.75" bottom="0.75" header="0.3" footer="0.3"/>
  <pageSetup paperSize="9" orientation="portrait" verticalDpi="0"/>
  <ignoredErrors>
    <ignoredError sqref="B15:B35 B42:B62" numberStoredAsText="1"/>
    <ignoredError sqref="K70:K84 P36:Q36 D36:O36 Q63 D63:P6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  <pageSetUpPr fitToPage="1"/>
  </sheetPr>
  <dimension ref="A1:DC20"/>
  <sheetViews>
    <sheetView showGridLines="0" workbookViewId="0"/>
  </sheetViews>
  <sheetFormatPr defaultRowHeight="12.75" x14ac:dyDescent="0.2"/>
  <cols>
    <col min="1" max="1" width="5.7109375" style="33" customWidth="1"/>
    <col min="2" max="2" width="33.5703125" style="33" customWidth="1"/>
    <col min="3" max="3" width="16.85546875" style="33" customWidth="1"/>
    <col min="4" max="7" width="16" style="33" customWidth="1"/>
    <col min="8" max="8" width="15.42578125" style="33" customWidth="1"/>
    <col min="9" max="9" width="17" style="33" customWidth="1"/>
    <col min="10" max="10" width="15.7109375" style="33" customWidth="1"/>
    <col min="11" max="11" width="15" style="33" customWidth="1"/>
    <col min="12" max="12" width="11.42578125" style="33" customWidth="1"/>
    <col min="13" max="13" width="9.140625" style="33"/>
    <col min="14" max="14" width="14.42578125" style="33" customWidth="1"/>
    <col min="15" max="15" width="12.5703125" style="33" customWidth="1"/>
    <col min="16" max="19" width="12" style="33" customWidth="1"/>
    <col min="20" max="20" width="14.28515625" style="33" customWidth="1"/>
    <col min="21" max="21" width="12" style="33" customWidth="1"/>
    <col min="22" max="16384" width="9.140625" style="33"/>
  </cols>
  <sheetData>
    <row r="1" spans="1:107" x14ac:dyDescent="0.2">
      <c r="A1" s="236"/>
    </row>
    <row r="2" spans="1:107" ht="18.75" x14ac:dyDescent="0.2">
      <c r="B2" s="35" t="s">
        <v>238</v>
      </c>
      <c r="D2" s="237"/>
      <c r="E2" s="237"/>
      <c r="F2" s="237"/>
      <c r="G2" s="237"/>
    </row>
    <row r="3" spans="1:107" ht="18.75" x14ac:dyDescent="0.2">
      <c r="B3" s="238" t="s">
        <v>17</v>
      </c>
    </row>
    <row r="4" spans="1:107" ht="15.75" x14ac:dyDescent="0.2">
      <c r="B4" s="239"/>
    </row>
    <row r="5" spans="1:107" ht="12.75" customHeight="1" x14ac:dyDescent="0.2">
      <c r="B5" s="447" t="s">
        <v>23</v>
      </c>
      <c r="C5" s="453" t="s">
        <v>13</v>
      </c>
      <c r="D5" s="454"/>
      <c r="E5" s="454"/>
      <c r="F5" s="454"/>
      <c r="G5" s="454"/>
      <c r="H5" s="454"/>
      <c r="I5" s="455"/>
      <c r="J5" s="451" t="s">
        <v>173</v>
      </c>
    </row>
    <row r="6" spans="1:107" s="19" customFormat="1" ht="37.5" customHeight="1" x14ac:dyDescent="0.2">
      <c r="A6" s="17"/>
      <c r="B6" s="448"/>
      <c r="C6" s="15" t="s">
        <v>166</v>
      </c>
      <c r="D6" s="15" t="s">
        <v>167</v>
      </c>
      <c r="E6" s="15" t="s">
        <v>168</v>
      </c>
      <c r="F6" s="15" t="s">
        <v>169</v>
      </c>
      <c r="G6" s="15" t="s">
        <v>170</v>
      </c>
      <c r="H6" s="15" t="s">
        <v>172</v>
      </c>
      <c r="I6" s="15" t="s">
        <v>171</v>
      </c>
      <c r="J6" s="452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8"/>
    </row>
    <row r="7" spans="1:107" ht="24.95" customHeight="1" x14ac:dyDescent="0.2">
      <c r="B7" s="240" t="s">
        <v>25</v>
      </c>
      <c r="C7" s="43">
        <v>0</v>
      </c>
      <c r="D7" s="43">
        <v>0</v>
      </c>
      <c r="E7" s="43">
        <v>0</v>
      </c>
      <c r="F7" s="32">
        <v>117.96649100000003</v>
      </c>
      <c r="G7" s="32">
        <v>1.0258400000000001</v>
      </c>
      <c r="H7" s="43">
        <v>0</v>
      </c>
      <c r="I7" s="32">
        <v>28.712910000000004</v>
      </c>
      <c r="J7" s="45">
        <f>SUM(C7:I7)</f>
        <v>147.70524100000003</v>
      </c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  <c r="DC7" s="241"/>
    </row>
    <row r="8" spans="1:107" ht="24.95" customHeight="1" x14ac:dyDescent="0.2">
      <c r="B8" s="195" t="s">
        <v>26</v>
      </c>
      <c r="C8" s="44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6">
        <f>SUM(C8:I8)</f>
        <v>0</v>
      </c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E8" s="241"/>
      <c r="BF8" s="241"/>
      <c r="BG8" s="241"/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B8" s="241"/>
      <c r="CC8" s="241"/>
      <c r="CD8" s="241"/>
      <c r="CE8" s="241"/>
      <c r="CF8" s="241"/>
      <c r="CG8" s="241"/>
      <c r="CH8" s="241"/>
      <c r="CI8" s="241"/>
      <c r="CJ8" s="241"/>
      <c r="CK8" s="241"/>
      <c r="CL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  <c r="DA8" s="241"/>
      <c r="DB8" s="241"/>
      <c r="DC8" s="241"/>
    </row>
    <row r="9" spans="1:107" ht="24.95" customHeight="1" x14ac:dyDescent="0.2">
      <c r="B9" s="182" t="s">
        <v>27</v>
      </c>
      <c r="C9" s="44">
        <v>0</v>
      </c>
      <c r="D9" s="32">
        <v>88.282010000000014</v>
      </c>
      <c r="E9" s="43">
        <v>0</v>
      </c>
      <c r="F9" s="226">
        <v>63.448256999999991</v>
      </c>
      <c r="G9" s="226">
        <v>265.105231</v>
      </c>
      <c r="H9" s="43">
        <v>0</v>
      </c>
      <c r="I9" s="226">
        <v>63.67631999999999</v>
      </c>
      <c r="J9" s="46">
        <f>SUM(C9:I9)</f>
        <v>480.51181800000001</v>
      </c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241"/>
      <c r="BS9" s="241"/>
      <c r="BT9" s="241"/>
      <c r="BU9" s="241"/>
      <c r="BV9" s="241"/>
      <c r="BW9" s="241"/>
      <c r="BX9" s="241"/>
      <c r="BY9" s="241"/>
      <c r="BZ9" s="241"/>
      <c r="CA9" s="241"/>
      <c r="CB9" s="241"/>
      <c r="CC9" s="241"/>
      <c r="CD9" s="241"/>
      <c r="CE9" s="241"/>
      <c r="CF9" s="241"/>
      <c r="CG9" s="241"/>
      <c r="CH9" s="241"/>
      <c r="CI9" s="241"/>
      <c r="CJ9" s="241"/>
      <c r="CK9" s="241"/>
      <c r="CL9" s="241"/>
      <c r="CM9" s="241"/>
      <c r="CN9" s="241"/>
      <c r="CO9" s="241"/>
      <c r="CP9" s="241"/>
      <c r="CQ9" s="241"/>
      <c r="CR9" s="241"/>
      <c r="CS9" s="241"/>
      <c r="CT9" s="241"/>
      <c r="CU9" s="241"/>
      <c r="CV9" s="241"/>
      <c r="CW9" s="241"/>
      <c r="CX9" s="241"/>
      <c r="CY9" s="241"/>
      <c r="CZ9" s="241"/>
      <c r="DA9" s="241"/>
      <c r="DB9" s="241"/>
      <c r="DC9" s="241"/>
    </row>
    <row r="10" spans="1:107" ht="24.95" customHeight="1" x14ac:dyDescent="0.2">
      <c r="B10" s="182" t="s">
        <v>28</v>
      </c>
      <c r="C10" s="32">
        <v>54.102470000000004</v>
      </c>
      <c r="D10" s="32">
        <v>285.36719100000005</v>
      </c>
      <c r="E10" s="32">
        <v>220.74516999999997</v>
      </c>
      <c r="F10" s="32">
        <v>517.38987100000008</v>
      </c>
      <c r="G10" s="32">
        <v>117.30988999999994</v>
      </c>
      <c r="H10" s="32">
        <v>253.60115799999997</v>
      </c>
      <c r="I10" s="32">
        <v>301.13021900000024</v>
      </c>
      <c r="J10" s="46">
        <f>SUM(C10:I10)</f>
        <v>1749.6459690000002</v>
      </c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</row>
    <row r="11" spans="1:107" ht="24.95" customHeight="1" x14ac:dyDescent="0.2">
      <c r="B11" s="183" t="s">
        <v>29</v>
      </c>
      <c r="C11" s="44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6">
        <f t="shared" ref="J11" si="0">SUM(C11:I11)</f>
        <v>0</v>
      </c>
    </row>
    <row r="12" spans="1:107" ht="24.95" customHeight="1" x14ac:dyDescent="0.2">
      <c r="B12" s="184" t="s">
        <v>14</v>
      </c>
      <c r="C12" s="32">
        <v>51.249409999999997</v>
      </c>
      <c r="D12" s="32">
        <v>256.59220999999997</v>
      </c>
      <c r="E12" s="32">
        <v>51.94</v>
      </c>
      <c r="F12" s="43">
        <v>0</v>
      </c>
      <c r="G12" s="32">
        <v>36.436000000000007</v>
      </c>
      <c r="H12" s="43">
        <v>0</v>
      </c>
      <c r="I12" s="32">
        <v>264.2</v>
      </c>
      <c r="J12" s="47">
        <f>SUM(C12:I12)</f>
        <v>660.41761999999994</v>
      </c>
    </row>
    <row r="13" spans="1:107" ht="21.75" customHeight="1" x14ac:dyDescent="0.2">
      <c r="B13" s="185" t="s">
        <v>34</v>
      </c>
      <c r="C13" s="417">
        <f t="shared" ref="C13:J13" si="1">SUM(C7:C12)</f>
        <v>105.35187999999999</v>
      </c>
      <c r="D13" s="418">
        <f t="shared" si="1"/>
        <v>630.24141099999997</v>
      </c>
      <c r="E13" s="418">
        <f t="shared" si="1"/>
        <v>272.68516999999997</v>
      </c>
      <c r="F13" s="418">
        <f t="shared" si="1"/>
        <v>698.80461900000012</v>
      </c>
      <c r="G13" s="418">
        <f t="shared" si="1"/>
        <v>419.87696099999994</v>
      </c>
      <c r="H13" s="418">
        <f t="shared" si="1"/>
        <v>253.60115799999997</v>
      </c>
      <c r="I13" s="418">
        <f>SUM(I7:I12)</f>
        <v>657.71944900000017</v>
      </c>
      <c r="J13" s="242">
        <f t="shared" si="1"/>
        <v>3038.2806479999999</v>
      </c>
    </row>
    <row r="14" spans="1:107" ht="17.25" customHeight="1" x14ac:dyDescent="0.2"/>
    <row r="15" spans="1:107" ht="17.25" customHeight="1" x14ac:dyDescent="0.2">
      <c r="B15" s="243" t="s">
        <v>32</v>
      </c>
      <c r="C15" s="244"/>
      <c r="D15" s="244"/>
      <c r="E15" s="244"/>
      <c r="F15" s="244"/>
      <c r="G15" s="244"/>
      <c r="H15" s="244"/>
      <c r="I15" s="244"/>
      <c r="J15" s="244"/>
      <c r="K15" s="245"/>
    </row>
    <row r="16" spans="1:107" ht="15" customHeight="1" x14ac:dyDescent="0.2">
      <c r="B16" s="245" t="s">
        <v>39</v>
      </c>
      <c r="C16" s="245"/>
      <c r="D16" s="245"/>
      <c r="E16" s="245"/>
      <c r="F16" s="245"/>
      <c r="G16" s="245"/>
      <c r="H16" s="245"/>
      <c r="I16" s="245"/>
      <c r="J16" s="245"/>
      <c r="K16" s="245"/>
    </row>
    <row r="17" spans="2:12" ht="15" customHeight="1" x14ac:dyDescent="0.2">
      <c r="B17" s="33" t="s">
        <v>30</v>
      </c>
    </row>
    <row r="18" spans="2:12" ht="15" customHeight="1" x14ac:dyDescent="0.2">
      <c r="B18" s="449" t="s">
        <v>40</v>
      </c>
      <c r="C18" s="449"/>
      <c r="D18" s="449"/>
      <c r="E18" s="449"/>
      <c r="F18" s="449"/>
      <c r="G18" s="449"/>
      <c r="H18" s="449"/>
      <c r="I18" s="449"/>
      <c r="J18" s="449"/>
      <c r="K18" s="449"/>
      <c r="L18" s="450"/>
    </row>
    <row r="19" spans="2:12" ht="15" customHeight="1" x14ac:dyDescent="0.2">
      <c r="B19" s="490" t="s">
        <v>260</v>
      </c>
      <c r="C19" s="490"/>
      <c r="D19" s="490"/>
      <c r="E19" s="490"/>
      <c r="F19" s="490"/>
      <c r="G19" s="490"/>
      <c r="H19" s="490"/>
      <c r="I19" s="490"/>
      <c r="J19" s="246"/>
      <c r="K19" s="246"/>
    </row>
    <row r="20" spans="2:12" ht="15" customHeight="1" x14ac:dyDescent="0.2">
      <c r="B20" s="246"/>
      <c r="C20" s="246"/>
      <c r="D20" s="246"/>
      <c r="E20" s="246"/>
      <c r="F20" s="246"/>
      <c r="G20" s="246"/>
      <c r="H20" s="246"/>
      <c r="I20" s="246"/>
      <c r="J20" s="246"/>
      <c r="K20" s="246"/>
    </row>
  </sheetData>
  <mergeCells count="5">
    <mergeCell ref="B5:B6"/>
    <mergeCell ref="B18:L18"/>
    <mergeCell ref="J5:J6"/>
    <mergeCell ref="C5:I5"/>
    <mergeCell ref="B19:I19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79"/>
  <sheetViews>
    <sheetView showGridLines="0" workbookViewId="0"/>
  </sheetViews>
  <sheetFormatPr defaultRowHeight="12.75" x14ac:dyDescent="0.2"/>
  <cols>
    <col min="1" max="1" width="6" style="33" customWidth="1"/>
    <col min="2" max="2" width="15.140625" style="33" customWidth="1"/>
    <col min="3" max="3" width="19" style="33" customWidth="1"/>
    <col min="4" max="4" width="17.5703125" style="33" customWidth="1"/>
    <col min="5" max="5" width="14.28515625" style="33" customWidth="1"/>
    <col min="6" max="6" width="15.85546875" style="33" customWidth="1"/>
    <col min="7" max="7" width="9.140625" style="33"/>
    <col min="8" max="8" width="14.85546875" style="33" customWidth="1"/>
    <col min="9" max="9" width="16.28515625" style="33" customWidth="1"/>
    <col min="10" max="10" width="14.7109375" style="33" customWidth="1"/>
    <col min="11" max="11" width="14" style="33" customWidth="1"/>
    <col min="12" max="16384" width="9.140625" style="33"/>
  </cols>
  <sheetData>
    <row r="1" spans="1:13" x14ac:dyDescent="0.2">
      <c r="A1" s="236"/>
    </row>
    <row r="2" spans="1:13" ht="18.75" x14ac:dyDescent="0.2">
      <c r="B2" s="35" t="s">
        <v>241</v>
      </c>
      <c r="D2" s="34"/>
    </row>
    <row r="3" spans="1:13" ht="18.75" x14ac:dyDescent="0.2">
      <c r="B3" s="238" t="s">
        <v>17</v>
      </c>
      <c r="D3" s="34"/>
    </row>
    <row r="4" spans="1:13" x14ac:dyDescent="0.2">
      <c r="D4" s="34"/>
    </row>
    <row r="5" spans="1:13" x14ac:dyDescent="0.2">
      <c r="B5" s="232"/>
      <c r="C5" s="234"/>
      <c r="D5" s="470" t="s">
        <v>85</v>
      </c>
      <c r="E5" s="470"/>
      <c r="F5" s="470"/>
      <c r="G5" s="470"/>
      <c r="H5" s="470"/>
      <c r="I5" s="470"/>
      <c r="J5" s="470"/>
      <c r="K5" s="470"/>
      <c r="L5" s="229"/>
      <c r="M5" s="247"/>
    </row>
    <row r="6" spans="1:13" ht="25.5" x14ac:dyDescent="0.2">
      <c r="B6" s="50" t="s">
        <v>162</v>
      </c>
      <c r="C6" s="51" t="s">
        <v>12</v>
      </c>
      <c r="D6" s="52" t="s">
        <v>174</v>
      </c>
      <c r="E6" s="15" t="s">
        <v>175</v>
      </c>
      <c r="F6" s="15" t="s">
        <v>166</v>
      </c>
      <c r="G6" s="15" t="s">
        <v>167</v>
      </c>
      <c r="H6" s="15" t="s">
        <v>168</v>
      </c>
      <c r="I6" s="15" t="s">
        <v>169</v>
      </c>
      <c r="J6" s="15" t="s">
        <v>170</v>
      </c>
      <c r="K6" s="53" t="s">
        <v>171</v>
      </c>
      <c r="L6" s="230" t="s">
        <v>173</v>
      </c>
      <c r="M6" s="247"/>
    </row>
    <row r="7" spans="1:13" x14ac:dyDescent="0.2">
      <c r="B7" s="456" t="s">
        <v>176</v>
      </c>
      <c r="C7" s="459" t="s">
        <v>177</v>
      </c>
      <c r="D7" s="248" t="s">
        <v>178</v>
      </c>
      <c r="E7" s="249">
        <v>169</v>
      </c>
      <c r="F7" s="249">
        <v>6</v>
      </c>
      <c r="G7" s="249">
        <v>404</v>
      </c>
      <c r="H7" s="249">
        <v>9</v>
      </c>
      <c r="I7" s="249">
        <v>144</v>
      </c>
      <c r="J7" s="249">
        <v>51</v>
      </c>
      <c r="K7" s="249">
        <v>93</v>
      </c>
      <c r="L7" s="250">
        <f>SUM(E7:K7)</f>
        <v>876</v>
      </c>
      <c r="M7" s="247"/>
    </row>
    <row r="8" spans="1:13" x14ac:dyDescent="0.2">
      <c r="B8" s="457"/>
      <c r="C8" s="460"/>
      <c r="D8" s="251" t="s">
        <v>179</v>
      </c>
      <c r="E8" s="249">
        <v>376</v>
      </c>
      <c r="F8" s="249">
        <v>361</v>
      </c>
      <c r="G8" s="249">
        <v>597</v>
      </c>
      <c r="H8" s="249">
        <v>150</v>
      </c>
      <c r="I8" s="249">
        <v>176</v>
      </c>
      <c r="J8" s="249">
        <v>367</v>
      </c>
      <c r="K8" s="249">
        <v>562</v>
      </c>
      <c r="L8" s="252">
        <f t="shared" ref="L8:L55" si="0">SUM(E8:K8)</f>
        <v>2589</v>
      </c>
      <c r="M8" s="247"/>
    </row>
    <row r="9" spans="1:13" x14ac:dyDescent="0.2">
      <c r="B9" s="457"/>
      <c r="C9" s="471"/>
      <c r="D9" s="253" t="s">
        <v>180</v>
      </c>
      <c r="E9" s="249">
        <v>4</v>
      </c>
      <c r="F9" s="249">
        <v>3</v>
      </c>
      <c r="G9" s="249">
        <v>9</v>
      </c>
      <c r="H9" s="249"/>
      <c r="I9" s="249">
        <v>54</v>
      </c>
      <c r="J9" s="249">
        <v>23</v>
      </c>
      <c r="K9" s="249">
        <v>46</v>
      </c>
      <c r="L9" s="252">
        <f t="shared" si="0"/>
        <v>139</v>
      </c>
      <c r="M9" s="247"/>
    </row>
    <row r="10" spans="1:13" x14ac:dyDescent="0.2">
      <c r="B10" s="457"/>
      <c r="C10" s="54" t="s">
        <v>181</v>
      </c>
      <c r="D10" s="254"/>
      <c r="E10" s="255">
        <f t="shared" ref="E10:L10" si="1">SUBTOTAL(9,E7:E9)</f>
        <v>549</v>
      </c>
      <c r="F10" s="255">
        <f t="shared" si="1"/>
        <v>370</v>
      </c>
      <c r="G10" s="255">
        <f t="shared" si="1"/>
        <v>1010</v>
      </c>
      <c r="H10" s="255">
        <f t="shared" si="1"/>
        <v>159</v>
      </c>
      <c r="I10" s="255">
        <f t="shared" si="1"/>
        <v>374</v>
      </c>
      <c r="J10" s="255">
        <f t="shared" si="1"/>
        <v>441</v>
      </c>
      <c r="K10" s="255">
        <f t="shared" si="1"/>
        <v>701</v>
      </c>
      <c r="L10" s="256">
        <f t="shared" si="1"/>
        <v>3604</v>
      </c>
      <c r="M10" s="247"/>
    </row>
    <row r="11" spans="1:13" x14ac:dyDescent="0.2">
      <c r="B11" s="457"/>
      <c r="C11" s="465" t="s">
        <v>182</v>
      </c>
      <c r="D11" s="257" t="s">
        <v>178</v>
      </c>
      <c r="E11" s="258">
        <v>169</v>
      </c>
      <c r="F11" s="259">
        <v>133</v>
      </c>
      <c r="G11" s="259">
        <v>287</v>
      </c>
      <c r="H11" s="259">
        <v>102</v>
      </c>
      <c r="I11" s="259">
        <v>57</v>
      </c>
      <c r="J11" s="259">
        <v>102</v>
      </c>
      <c r="K11" s="259">
        <v>85</v>
      </c>
      <c r="L11" s="252">
        <f t="shared" si="0"/>
        <v>935</v>
      </c>
      <c r="M11" s="247"/>
    </row>
    <row r="12" spans="1:13" x14ac:dyDescent="0.2">
      <c r="B12" s="457"/>
      <c r="C12" s="461"/>
      <c r="D12" s="257" t="s">
        <v>179</v>
      </c>
      <c r="E12" s="258">
        <v>0</v>
      </c>
      <c r="F12" s="259">
        <v>0</v>
      </c>
      <c r="G12" s="259">
        <v>399</v>
      </c>
      <c r="H12" s="259">
        <v>325</v>
      </c>
      <c r="I12" s="259">
        <v>235</v>
      </c>
      <c r="J12" s="259">
        <v>115</v>
      </c>
      <c r="K12" s="259">
        <v>294</v>
      </c>
      <c r="L12" s="252">
        <f t="shared" si="0"/>
        <v>1368</v>
      </c>
      <c r="M12" s="247"/>
    </row>
    <row r="13" spans="1:13" x14ac:dyDescent="0.2">
      <c r="B13" s="457"/>
      <c r="C13" s="466"/>
      <c r="D13" s="257" t="s">
        <v>180</v>
      </c>
      <c r="E13" s="258">
        <v>0</v>
      </c>
      <c r="F13" s="259">
        <v>0</v>
      </c>
      <c r="G13" s="259">
        <v>0</v>
      </c>
      <c r="H13" s="259">
        <v>0</v>
      </c>
      <c r="I13" s="259">
        <v>0</v>
      </c>
      <c r="J13" s="259">
        <v>3</v>
      </c>
      <c r="K13" s="259">
        <v>1</v>
      </c>
      <c r="L13" s="252">
        <f t="shared" si="0"/>
        <v>4</v>
      </c>
      <c r="M13" s="247"/>
    </row>
    <row r="14" spans="1:13" x14ac:dyDescent="0.2">
      <c r="B14" s="457"/>
      <c r="C14" s="55" t="s">
        <v>183</v>
      </c>
      <c r="D14" s="254"/>
      <c r="E14" s="255">
        <f t="shared" ref="E14:L14" si="2">SUBTOTAL(9,E11:E13)</f>
        <v>169</v>
      </c>
      <c r="F14" s="255">
        <f t="shared" si="2"/>
        <v>133</v>
      </c>
      <c r="G14" s="255">
        <f t="shared" si="2"/>
        <v>686</v>
      </c>
      <c r="H14" s="255">
        <f t="shared" si="2"/>
        <v>427</v>
      </c>
      <c r="I14" s="255">
        <f t="shared" si="2"/>
        <v>292</v>
      </c>
      <c r="J14" s="255">
        <f t="shared" si="2"/>
        <v>220</v>
      </c>
      <c r="K14" s="255">
        <f t="shared" si="2"/>
        <v>380</v>
      </c>
      <c r="L14" s="256">
        <f t="shared" si="2"/>
        <v>2307</v>
      </c>
      <c r="M14" s="247"/>
    </row>
    <row r="15" spans="1:13" x14ac:dyDescent="0.2">
      <c r="B15" s="457"/>
      <c r="C15" s="467" t="s">
        <v>184</v>
      </c>
      <c r="D15" s="257" t="s">
        <v>178</v>
      </c>
      <c r="E15" s="258">
        <v>23</v>
      </c>
      <c r="F15" s="259">
        <v>0</v>
      </c>
      <c r="G15" s="259">
        <v>209</v>
      </c>
      <c r="H15" s="259">
        <v>182</v>
      </c>
      <c r="I15" s="259">
        <v>0</v>
      </c>
      <c r="J15" s="259">
        <v>30</v>
      </c>
      <c r="K15" s="259">
        <v>15</v>
      </c>
      <c r="L15" s="252">
        <f t="shared" si="0"/>
        <v>459</v>
      </c>
      <c r="M15" s="247"/>
    </row>
    <row r="16" spans="1:13" x14ac:dyDescent="0.2">
      <c r="B16" s="457"/>
      <c r="C16" s="468"/>
      <c r="D16" s="257" t="s">
        <v>179</v>
      </c>
      <c r="E16" s="258">
        <v>0</v>
      </c>
      <c r="F16" s="259">
        <v>0</v>
      </c>
      <c r="G16" s="259">
        <v>0</v>
      </c>
      <c r="H16" s="259">
        <v>0</v>
      </c>
      <c r="I16" s="259">
        <v>0</v>
      </c>
      <c r="J16" s="259">
        <v>0</v>
      </c>
      <c r="K16" s="259">
        <v>0</v>
      </c>
      <c r="L16" s="252">
        <f t="shared" si="0"/>
        <v>0</v>
      </c>
      <c r="M16" s="247"/>
    </row>
    <row r="17" spans="2:13" x14ac:dyDescent="0.2">
      <c r="B17" s="457"/>
      <c r="C17" s="469"/>
      <c r="D17" s="257" t="s">
        <v>180</v>
      </c>
      <c r="E17" s="258">
        <v>0</v>
      </c>
      <c r="F17" s="259">
        <v>0</v>
      </c>
      <c r="G17" s="259">
        <v>0</v>
      </c>
      <c r="H17" s="259">
        <v>0</v>
      </c>
      <c r="I17" s="259">
        <v>0</v>
      </c>
      <c r="J17" s="259">
        <v>1</v>
      </c>
      <c r="K17" s="259"/>
      <c r="L17" s="252">
        <f t="shared" si="0"/>
        <v>1</v>
      </c>
      <c r="M17" s="247"/>
    </row>
    <row r="18" spans="2:13" x14ac:dyDescent="0.2">
      <c r="B18" s="457"/>
      <c r="C18" s="56" t="s">
        <v>185</v>
      </c>
      <c r="D18" s="254"/>
      <c r="E18" s="255">
        <f t="shared" ref="E18:L18" si="3">SUBTOTAL(9,E15:E17)</f>
        <v>23</v>
      </c>
      <c r="F18" s="255">
        <f t="shared" si="3"/>
        <v>0</v>
      </c>
      <c r="G18" s="255">
        <f t="shared" si="3"/>
        <v>209</v>
      </c>
      <c r="H18" s="255">
        <f t="shared" si="3"/>
        <v>182</v>
      </c>
      <c r="I18" s="255">
        <f t="shared" si="3"/>
        <v>0</v>
      </c>
      <c r="J18" s="255">
        <f t="shared" si="3"/>
        <v>31</v>
      </c>
      <c r="K18" s="255">
        <f t="shared" si="3"/>
        <v>15</v>
      </c>
      <c r="L18" s="256">
        <f t="shared" si="3"/>
        <v>460</v>
      </c>
      <c r="M18" s="247"/>
    </row>
    <row r="19" spans="2:13" x14ac:dyDescent="0.2">
      <c r="B19" s="457"/>
      <c r="C19" s="465" t="s">
        <v>186</v>
      </c>
      <c r="D19" s="257" t="s">
        <v>178</v>
      </c>
      <c r="E19" s="258">
        <v>20</v>
      </c>
      <c r="F19" s="259">
        <v>91</v>
      </c>
      <c r="G19" s="259">
        <v>9</v>
      </c>
      <c r="H19" s="259">
        <v>0</v>
      </c>
      <c r="I19" s="259">
        <v>9</v>
      </c>
      <c r="J19" s="259">
        <v>1</v>
      </c>
      <c r="K19" s="259">
        <v>0</v>
      </c>
      <c r="L19" s="252">
        <f t="shared" si="0"/>
        <v>130</v>
      </c>
      <c r="M19" s="247"/>
    </row>
    <row r="20" spans="2:13" x14ac:dyDescent="0.2">
      <c r="B20" s="457"/>
      <c r="C20" s="461"/>
      <c r="D20" s="257" t="s">
        <v>179</v>
      </c>
      <c r="E20" s="258">
        <v>89</v>
      </c>
      <c r="F20" s="259">
        <v>1</v>
      </c>
      <c r="G20" s="259">
        <v>0</v>
      </c>
      <c r="H20" s="259">
        <v>0</v>
      </c>
      <c r="I20" s="259">
        <v>0</v>
      </c>
      <c r="J20" s="259">
        <v>6</v>
      </c>
      <c r="K20" s="259">
        <v>0</v>
      </c>
      <c r="L20" s="252">
        <f t="shared" si="0"/>
        <v>96</v>
      </c>
      <c r="M20" s="247"/>
    </row>
    <row r="21" spans="2:13" x14ac:dyDescent="0.2">
      <c r="B21" s="457"/>
      <c r="C21" s="466"/>
      <c r="D21" s="257" t="s">
        <v>180</v>
      </c>
      <c r="E21" s="258">
        <v>0</v>
      </c>
      <c r="F21" s="259">
        <v>0</v>
      </c>
      <c r="G21" s="259">
        <v>0</v>
      </c>
      <c r="H21" s="259">
        <v>0</v>
      </c>
      <c r="I21" s="259">
        <v>0</v>
      </c>
      <c r="J21" s="259">
        <v>0</v>
      </c>
      <c r="K21" s="259">
        <v>0</v>
      </c>
      <c r="L21" s="252">
        <f t="shared" si="0"/>
        <v>0</v>
      </c>
      <c r="M21" s="247"/>
    </row>
    <row r="22" spans="2:13" x14ac:dyDescent="0.2">
      <c r="B22" s="458"/>
      <c r="C22" s="57" t="s">
        <v>187</v>
      </c>
      <c r="D22" s="254"/>
      <c r="E22" s="260">
        <f t="shared" ref="E22:L22" si="4">SUBTOTAL(9,E19:E21)</f>
        <v>109</v>
      </c>
      <c r="F22" s="260">
        <f t="shared" si="4"/>
        <v>92</v>
      </c>
      <c r="G22" s="260">
        <f t="shared" si="4"/>
        <v>9</v>
      </c>
      <c r="H22" s="260">
        <f t="shared" si="4"/>
        <v>0</v>
      </c>
      <c r="I22" s="260">
        <f t="shared" si="4"/>
        <v>9</v>
      </c>
      <c r="J22" s="260">
        <f t="shared" si="4"/>
        <v>7</v>
      </c>
      <c r="K22" s="260">
        <f t="shared" si="4"/>
        <v>0</v>
      </c>
      <c r="L22" s="250">
        <f t="shared" si="4"/>
        <v>226</v>
      </c>
      <c r="M22" s="247"/>
    </row>
    <row r="23" spans="2:13" x14ac:dyDescent="0.2">
      <c r="B23" s="58" t="s">
        <v>188</v>
      </c>
      <c r="C23" s="59"/>
      <c r="D23" s="261"/>
      <c r="E23" s="62">
        <f t="shared" ref="E23:L23" si="5">SUBTOTAL(9,E7:E21)</f>
        <v>850</v>
      </c>
      <c r="F23" s="62">
        <f t="shared" si="5"/>
        <v>595</v>
      </c>
      <c r="G23" s="62">
        <f t="shared" si="5"/>
        <v>1914</v>
      </c>
      <c r="H23" s="62">
        <f t="shared" si="5"/>
        <v>768</v>
      </c>
      <c r="I23" s="62">
        <f t="shared" si="5"/>
        <v>675</v>
      </c>
      <c r="J23" s="62">
        <f t="shared" si="5"/>
        <v>699</v>
      </c>
      <c r="K23" s="62">
        <f t="shared" si="5"/>
        <v>1096</v>
      </c>
      <c r="L23" s="84">
        <f t="shared" si="5"/>
        <v>6597</v>
      </c>
      <c r="M23" s="247"/>
    </row>
    <row r="24" spans="2:13" x14ac:dyDescent="0.2">
      <c r="B24" s="456" t="s">
        <v>189</v>
      </c>
      <c r="C24" s="459" t="s">
        <v>177</v>
      </c>
      <c r="D24" s="257" t="s">
        <v>178</v>
      </c>
      <c r="E24" s="258">
        <v>86.188000000000002</v>
      </c>
      <c r="F24" s="259">
        <v>28.62</v>
      </c>
      <c r="G24" s="259">
        <v>250.345</v>
      </c>
      <c r="H24" s="259">
        <v>0</v>
      </c>
      <c r="I24" s="259">
        <v>14.428000000000001</v>
      </c>
      <c r="J24" s="259">
        <v>36.036000000000001</v>
      </c>
      <c r="K24" s="259">
        <v>73.528000000000006</v>
      </c>
      <c r="L24" s="252">
        <f t="shared" si="0"/>
        <v>489.14500000000004</v>
      </c>
      <c r="M24" s="247"/>
    </row>
    <row r="25" spans="2:13" x14ac:dyDescent="0.2">
      <c r="B25" s="457"/>
      <c r="C25" s="460"/>
      <c r="D25" s="257" t="s">
        <v>179</v>
      </c>
      <c r="E25" s="258">
        <v>179.12100000000001</v>
      </c>
      <c r="F25" s="259">
        <v>367</v>
      </c>
      <c r="G25" s="259">
        <v>636.42700000000002</v>
      </c>
      <c r="H25" s="259">
        <v>0</v>
      </c>
      <c r="I25" s="259">
        <v>31.507000000000001</v>
      </c>
      <c r="J25" s="259">
        <v>330.322</v>
      </c>
      <c r="K25" s="259">
        <v>476.53699999999998</v>
      </c>
      <c r="L25" s="252">
        <f t="shared" si="0"/>
        <v>2020.914</v>
      </c>
      <c r="M25" s="247"/>
    </row>
    <row r="26" spans="2:13" x14ac:dyDescent="0.2">
      <c r="B26" s="457"/>
      <c r="C26" s="460"/>
      <c r="D26" s="257" t="s">
        <v>180</v>
      </c>
      <c r="E26" s="258">
        <v>2.6579999999999999</v>
      </c>
      <c r="F26" s="259">
        <v>5.5</v>
      </c>
      <c r="G26" s="259">
        <v>6.7</v>
      </c>
      <c r="H26" s="259">
        <v>0</v>
      </c>
      <c r="I26" s="259">
        <v>39.630000000000003</v>
      </c>
      <c r="J26" s="259">
        <v>26.603000000000002</v>
      </c>
      <c r="K26" s="259">
        <v>64.858999999999995</v>
      </c>
      <c r="L26" s="252">
        <f t="shared" si="0"/>
        <v>145.94999999999999</v>
      </c>
      <c r="M26" s="247"/>
    </row>
    <row r="27" spans="2:13" x14ac:dyDescent="0.2">
      <c r="B27" s="457"/>
      <c r="C27" s="60" t="s">
        <v>181</v>
      </c>
      <c r="D27" s="254"/>
      <c r="E27" s="255">
        <f t="shared" ref="E27:L27" si="6">SUBTOTAL(9,E24:E26)</f>
        <v>267.96700000000004</v>
      </c>
      <c r="F27" s="255">
        <f t="shared" si="6"/>
        <v>401.12</v>
      </c>
      <c r="G27" s="255">
        <f t="shared" si="6"/>
        <v>893.47200000000009</v>
      </c>
      <c r="H27" s="255">
        <f t="shared" si="6"/>
        <v>0</v>
      </c>
      <c r="I27" s="255">
        <f t="shared" si="6"/>
        <v>85.564999999999998</v>
      </c>
      <c r="J27" s="255">
        <f t="shared" si="6"/>
        <v>392.96100000000001</v>
      </c>
      <c r="K27" s="255">
        <f t="shared" si="6"/>
        <v>614.92399999999998</v>
      </c>
      <c r="L27" s="256">
        <f t="shared" si="6"/>
        <v>2656.009</v>
      </c>
      <c r="M27" s="247"/>
    </row>
    <row r="28" spans="2:13" x14ac:dyDescent="0.2">
      <c r="B28" s="457"/>
      <c r="C28" s="465" t="s">
        <v>182</v>
      </c>
      <c r="D28" s="257" t="s">
        <v>178</v>
      </c>
      <c r="E28" s="258">
        <v>39.462000000000003</v>
      </c>
      <c r="F28" s="259">
        <v>163.24</v>
      </c>
      <c r="G28" s="259">
        <v>60.417999999999999</v>
      </c>
      <c r="H28" s="259">
        <v>112.271</v>
      </c>
      <c r="I28" s="259">
        <v>321.70100000000002</v>
      </c>
      <c r="J28" s="259">
        <v>98.432000000000002</v>
      </c>
      <c r="K28" s="259">
        <v>392.1</v>
      </c>
      <c r="L28" s="252">
        <f t="shared" si="0"/>
        <v>1187.6240000000003</v>
      </c>
      <c r="M28" s="247"/>
    </row>
    <row r="29" spans="2:13" x14ac:dyDescent="0.2">
      <c r="B29" s="457"/>
      <c r="C29" s="461"/>
      <c r="D29" s="257" t="s">
        <v>179</v>
      </c>
      <c r="E29" s="258">
        <v>0.46600000000000003</v>
      </c>
      <c r="F29" s="259">
        <v>0.48499999999999999</v>
      </c>
      <c r="G29" s="259">
        <v>221.63200000000001</v>
      </c>
      <c r="H29" s="259">
        <v>483.82900000000001</v>
      </c>
      <c r="I29" s="259">
        <v>575.27800000000002</v>
      </c>
      <c r="J29" s="259">
        <v>135.523</v>
      </c>
      <c r="K29" s="259">
        <v>299.70299999999997</v>
      </c>
      <c r="L29" s="252">
        <f t="shared" si="0"/>
        <v>1716.9159999999999</v>
      </c>
      <c r="M29" s="247"/>
    </row>
    <row r="30" spans="2:13" x14ac:dyDescent="0.2">
      <c r="B30" s="457"/>
      <c r="C30" s="466"/>
      <c r="D30" s="257" t="s">
        <v>180</v>
      </c>
      <c r="E30" s="258">
        <v>0</v>
      </c>
      <c r="F30" s="259">
        <v>0</v>
      </c>
      <c r="G30" s="259">
        <v>0.20699999999999999</v>
      </c>
      <c r="H30" s="259">
        <v>2E-3</v>
      </c>
      <c r="I30" s="259">
        <v>3.2320000000000002</v>
      </c>
      <c r="J30" s="259">
        <v>2.5310000000000001</v>
      </c>
      <c r="K30" s="259">
        <v>11.871</v>
      </c>
      <c r="L30" s="252">
        <f t="shared" si="0"/>
        <v>17.843</v>
      </c>
      <c r="M30" s="247"/>
    </row>
    <row r="31" spans="2:13" x14ac:dyDescent="0.2">
      <c r="B31" s="457"/>
      <c r="C31" s="55" t="s">
        <v>183</v>
      </c>
      <c r="D31" s="254"/>
      <c r="E31" s="255">
        <f t="shared" ref="E31:L31" si="7">SUBTOTAL(9,E28:E30)</f>
        <v>39.928000000000004</v>
      </c>
      <c r="F31" s="255">
        <f t="shared" si="7"/>
        <v>163.72500000000002</v>
      </c>
      <c r="G31" s="255">
        <f t="shared" si="7"/>
        <v>282.25700000000001</v>
      </c>
      <c r="H31" s="255">
        <f t="shared" si="7"/>
        <v>596.10199999999998</v>
      </c>
      <c r="I31" s="255">
        <f t="shared" si="7"/>
        <v>900.21100000000001</v>
      </c>
      <c r="J31" s="255">
        <f t="shared" si="7"/>
        <v>236.48599999999999</v>
      </c>
      <c r="K31" s="255">
        <f t="shared" si="7"/>
        <v>703.67399999999998</v>
      </c>
      <c r="L31" s="256">
        <f t="shared" si="7"/>
        <v>2922.3829999999998</v>
      </c>
      <c r="M31" s="247"/>
    </row>
    <row r="32" spans="2:13" x14ac:dyDescent="0.2">
      <c r="B32" s="457"/>
      <c r="C32" s="467" t="s">
        <v>184</v>
      </c>
      <c r="D32" s="257" t="s">
        <v>178</v>
      </c>
      <c r="E32" s="258">
        <v>189.43600000000001</v>
      </c>
      <c r="F32" s="259">
        <v>0.42</v>
      </c>
      <c r="G32" s="259">
        <v>401.221</v>
      </c>
      <c r="H32" s="259">
        <v>200.61699999999999</v>
      </c>
      <c r="I32" s="259">
        <v>0</v>
      </c>
      <c r="J32" s="259">
        <v>30.381</v>
      </c>
      <c r="K32" s="259">
        <v>41.027000000000001</v>
      </c>
      <c r="L32" s="252">
        <f t="shared" si="0"/>
        <v>863.10199999999998</v>
      </c>
      <c r="M32" s="247"/>
    </row>
    <row r="33" spans="2:13" x14ac:dyDescent="0.2">
      <c r="B33" s="457"/>
      <c r="C33" s="468"/>
      <c r="D33" s="257" t="s">
        <v>179</v>
      </c>
      <c r="E33" s="258">
        <v>0</v>
      </c>
      <c r="F33" s="259">
        <v>0.88</v>
      </c>
      <c r="G33" s="259">
        <v>76.094999999999999</v>
      </c>
      <c r="H33" s="259">
        <v>3.3000000000000002E-2</v>
      </c>
      <c r="I33" s="259">
        <v>0</v>
      </c>
      <c r="J33" s="259">
        <v>0</v>
      </c>
      <c r="K33" s="259">
        <v>0</v>
      </c>
      <c r="L33" s="252">
        <f t="shared" si="0"/>
        <v>77.007999999999996</v>
      </c>
      <c r="M33" s="247"/>
    </row>
    <row r="34" spans="2:13" x14ac:dyDescent="0.2">
      <c r="B34" s="457"/>
      <c r="C34" s="469"/>
      <c r="D34" s="257" t="s">
        <v>180</v>
      </c>
      <c r="E34" s="258">
        <v>0</v>
      </c>
      <c r="F34" s="259">
        <v>0</v>
      </c>
      <c r="G34" s="259">
        <v>0</v>
      </c>
      <c r="H34" s="259">
        <v>0</v>
      </c>
      <c r="I34" s="259">
        <v>0</v>
      </c>
      <c r="J34" s="259">
        <v>0</v>
      </c>
      <c r="K34" s="259">
        <v>0</v>
      </c>
      <c r="L34" s="252">
        <f t="shared" si="0"/>
        <v>0</v>
      </c>
      <c r="M34" s="247"/>
    </row>
    <row r="35" spans="2:13" x14ac:dyDescent="0.2">
      <c r="B35" s="457"/>
      <c r="C35" s="56" t="s">
        <v>185</v>
      </c>
      <c r="D35" s="254"/>
      <c r="E35" s="255">
        <f t="shared" ref="E35:L35" si="8">SUBTOTAL(9,E32:E34)</f>
        <v>189.43600000000001</v>
      </c>
      <c r="F35" s="255">
        <f t="shared" si="8"/>
        <v>1.3</v>
      </c>
      <c r="G35" s="255">
        <f t="shared" si="8"/>
        <v>477.31600000000003</v>
      </c>
      <c r="H35" s="255">
        <f t="shared" si="8"/>
        <v>200.64999999999998</v>
      </c>
      <c r="I35" s="255">
        <f t="shared" si="8"/>
        <v>0</v>
      </c>
      <c r="J35" s="255">
        <f t="shared" si="8"/>
        <v>30.381</v>
      </c>
      <c r="K35" s="255">
        <f t="shared" si="8"/>
        <v>41.027000000000001</v>
      </c>
      <c r="L35" s="256">
        <f t="shared" si="8"/>
        <v>940.11</v>
      </c>
      <c r="M35" s="247"/>
    </row>
    <row r="36" spans="2:13" x14ac:dyDescent="0.2">
      <c r="B36" s="457"/>
      <c r="C36" s="465" t="s">
        <v>186</v>
      </c>
      <c r="D36" s="257" t="s">
        <v>178</v>
      </c>
      <c r="E36" s="258">
        <v>6.548</v>
      </c>
      <c r="F36" s="259">
        <v>0</v>
      </c>
      <c r="G36" s="259">
        <v>0</v>
      </c>
      <c r="H36" s="259">
        <v>0</v>
      </c>
      <c r="I36" s="259">
        <v>0</v>
      </c>
      <c r="J36" s="259">
        <v>0.57999999999999996</v>
      </c>
      <c r="K36" s="259">
        <v>0</v>
      </c>
      <c r="L36" s="252">
        <f t="shared" si="0"/>
        <v>7.1280000000000001</v>
      </c>
      <c r="M36" s="247"/>
    </row>
    <row r="37" spans="2:13" x14ac:dyDescent="0.2">
      <c r="B37" s="457"/>
      <c r="C37" s="461"/>
      <c r="D37" s="257" t="s">
        <v>179</v>
      </c>
      <c r="E37" s="258">
        <v>76.12</v>
      </c>
      <c r="F37" s="259">
        <v>0</v>
      </c>
      <c r="G37" s="259">
        <v>0</v>
      </c>
      <c r="H37" s="259">
        <v>0</v>
      </c>
      <c r="I37" s="259">
        <v>7.3760000000000003</v>
      </c>
      <c r="J37" s="259">
        <v>1.4730000000000001</v>
      </c>
      <c r="K37" s="259">
        <v>0</v>
      </c>
      <c r="L37" s="252">
        <f t="shared" si="0"/>
        <v>84.969000000000008</v>
      </c>
      <c r="M37" s="247"/>
    </row>
    <row r="38" spans="2:13" x14ac:dyDescent="0.2">
      <c r="B38" s="457"/>
      <c r="C38" s="466"/>
      <c r="D38" s="257" t="s">
        <v>180</v>
      </c>
      <c r="E38" s="258">
        <v>7.9409999999999998</v>
      </c>
      <c r="F38" s="259">
        <v>0</v>
      </c>
      <c r="G38" s="259">
        <v>0</v>
      </c>
      <c r="H38" s="259">
        <v>0</v>
      </c>
      <c r="I38" s="259">
        <v>0</v>
      </c>
      <c r="J38" s="259">
        <v>0</v>
      </c>
      <c r="K38" s="259">
        <v>0</v>
      </c>
      <c r="L38" s="252">
        <f t="shared" si="0"/>
        <v>7.9409999999999998</v>
      </c>
      <c r="M38" s="247"/>
    </row>
    <row r="39" spans="2:13" x14ac:dyDescent="0.2">
      <c r="B39" s="457"/>
      <c r="C39" s="57" t="s">
        <v>187</v>
      </c>
      <c r="D39" s="254"/>
      <c r="E39" s="260">
        <f t="shared" ref="E39:L39" si="9">SUBTOTAL(9,E36:E38)</f>
        <v>90.609000000000009</v>
      </c>
      <c r="F39" s="260">
        <f t="shared" si="9"/>
        <v>0</v>
      </c>
      <c r="G39" s="260">
        <f t="shared" si="9"/>
        <v>0</v>
      </c>
      <c r="H39" s="260">
        <f t="shared" si="9"/>
        <v>0</v>
      </c>
      <c r="I39" s="260">
        <f t="shared" si="9"/>
        <v>7.3760000000000003</v>
      </c>
      <c r="J39" s="260">
        <f t="shared" si="9"/>
        <v>2.0529999999999999</v>
      </c>
      <c r="K39" s="260">
        <f t="shared" si="9"/>
        <v>0</v>
      </c>
      <c r="L39" s="250">
        <f t="shared" si="9"/>
        <v>100.03800000000001</v>
      </c>
      <c r="M39" s="247"/>
    </row>
    <row r="40" spans="2:13" x14ac:dyDescent="0.2">
      <c r="B40" s="48" t="s">
        <v>190</v>
      </c>
      <c r="C40" s="59"/>
      <c r="D40" s="261"/>
      <c r="E40" s="62">
        <f>SUBTOTAL(9,E24:E38)</f>
        <v>587.94000000000005</v>
      </c>
      <c r="F40" s="62">
        <f t="shared" ref="F40:L40" si="10">SUBTOTAL(9,F24:F38)</f>
        <v>566.14499999999998</v>
      </c>
      <c r="G40" s="62">
        <f t="shared" si="10"/>
        <v>1653.0450000000003</v>
      </c>
      <c r="H40" s="62">
        <f t="shared" si="10"/>
        <v>796.75199999999995</v>
      </c>
      <c r="I40" s="62">
        <f t="shared" si="10"/>
        <v>993.15200000000004</v>
      </c>
      <c r="J40" s="62">
        <f t="shared" si="10"/>
        <v>661.88099999999997</v>
      </c>
      <c r="K40" s="62">
        <f t="shared" si="10"/>
        <v>1359.625</v>
      </c>
      <c r="L40" s="84">
        <f t="shared" si="10"/>
        <v>6618.5399999999991</v>
      </c>
      <c r="M40" s="247"/>
    </row>
    <row r="41" spans="2:13" x14ac:dyDescent="0.2">
      <c r="B41" s="456" t="s">
        <v>191</v>
      </c>
      <c r="C41" s="460" t="s">
        <v>180</v>
      </c>
      <c r="D41" s="257" t="s">
        <v>178</v>
      </c>
      <c r="E41" s="258">
        <v>0</v>
      </c>
      <c r="F41" s="259">
        <v>14.685780276894569</v>
      </c>
      <c r="G41" s="259">
        <v>0</v>
      </c>
      <c r="H41" s="259">
        <v>0</v>
      </c>
      <c r="I41" s="259">
        <v>0</v>
      </c>
      <c r="J41" s="259">
        <v>0.222</v>
      </c>
      <c r="K41" s="259">
        <v>57.191117493629456</v>
      </c>
      <c r="L41" s="252">
        <f t="shared" si="0"/>
        <v>72.098897770524019</v>
      </c>
      <c r="M41" s="247"/>
    </row>
    <row r="42" spans="2:13" x14ac:dyDescent="0.2">
      <c r="B42" s="457"/>
      <c r="C42" s="460"/>
      <c r="D42" s="257" t="s">
        <v>179</v>
      </c>
      <c r="E42" s="258">
        <v>0</v>
      </c>
      <c r="F42" s="259">
        <v>0.18494000276923181</v>
      </c>
      <c r="G42" s="259">
        <v>0</v>
      </c>
      <c r="H42" s="259">
        <v>0</v>
      </c>
      <c r="I42" s="259">
        <v>0</v>
      </c>
      <c r="J42" s="259">
        <v>0</v>
      </c>
      <c r="K42" s="259">
        <v>236.66601283597947</v>
      </c>
      <c r="L42" s="252">
        <f t="shared" si="0"/>
        <v>236.8509528387487</v>
      </c>
      <c r="M42" s="247"/>
    </row>
    <row r="43" spans="2:13" x14ac:dyDescent="0.2">
      <c r="B43" s="457"/>
      <c r="C43" s="460"/>
      <c r="D43" s="257" t="s">
        <v>180</v>
      </c>
      <c r="E43" s="258">
        <v>0</v>
      </c>
      <c r="F43" s="259">
        <v>1.2503300039172172</v>
      </c>
      <c r="G43" s="259">
        <v>0</v>
      </c>
      <c r="H43" s="259">
        <v>0</v>
      </c>
      <c r="I43" s="259">
        <v>0</v>
      </c>
      <c r="J43" s="259">
        <v>3.0970500163324179</v>
      </c>
      <c r="K43" s="259">
        <v>71.591539812251924</v>
      </c>
      <c r="L43" s="252">
        <f t="shared" si="0"/>
        <v>75.938919832501554</v>
      </c>
      <c r="M43" s="247"/>
    </row>
    <row r="44" spans="2:13" x14ac:dyDescent="0.2">
      <c r="B44" s="457"/>
      <c r="C44" s="60" t="s">
        <v>192</v>
      </c>
      <c r="D44" s="254"/>
      <c r="E44" s="255">
        <f t="shared" ref="E44:L44" si="11">SUBTOTAL(9,E41:E43)</f>
        <v>0</v>
      </c>
      <c r="F44" s="255">
        <f t="shared" si="11"/>
        <v>16.121050283581017</v>
      </c>
      <c r="G44" s="255">
        <f t="shared" si="11"/>
        <v>0</v>
      </c>
      <c r="H44" s="255">
        <f t="shared" si="11"/>
        <v>0</v>
      </c>
      <c r="I44" s="255">
        <f t="shared" si="11"/>
        <v>0</v>
      </c>
      <c r="J44" s="255">
        <f t="shared" si="11"/>
        <v>3.3190500163324179</v>
      </c>
      <c r="K44" s="255">
        <f t="shared" si="11"/>
        <v>365.44867014186087</v>
      </c>
      <c r="L44" s="256">
        <f t="shared" si="11"/>
        <v>384.88877044177428</v>
      </c>
      <c r="M44" s="247"/>
    </row>
    <row r="45" spans="2:13" x14ac:dyDescent="0.2">
      <c r="B45" s="457"/>
      <c r="C45" s="461" t="s">
        <v>182</v>
      </c>
      <c r="D45" s="257" t="s">
        <v>178</v>
      </c>
      <c r="E45" s="258">
        <v>84.714998892784124</v>
      </c>
      <c r="F45" s="259">
        <v>46.508530232548715</v>
      </c>
      <c r="G45" s="259">
        <v>218.56683667242527</v>
      </c>
      <c r="H45" s="259">
        <v>79.136880080044264</v>
      </c>
      <c r="I45" s="259">
        <v>73.728598181843751</v>
      </c>
      <c r="J45" s="259">
        <v>152.55913062429428</v>
      </c>
      <c r="K45" s="259">
        <v>212.22986153924464</v>
      </c>
      <c r="L45" s="252">
        <f t="shared" si="0"/>
        <v>867.44483622318512</v>
      </c>
      <c r="M45" s="247"/>
    </row>
    <row r="46" spans="2:13" x14ac:dyDescent="0.2">
      <c r="B46" s="457"/>
      <c r="C46" s="461"/>
      <c r="D46" s="257" t="s">
        <v>179</v>
      </c>
      <c r="E46" s="258">
        <v>145.7174401634112</v>
      </c>
      <c r="F46" s="259">
        <v>372.64810718721151</v>
      </c>
      <c r="G46" s="259">
        <v>855.70445347168766</v>
      </c>
      <c r="H46" s="259">
        <v>457.35091138296576</v>
      </c>
      <c r="I46" s="259">
        <v>296.49559193662179</v>
      </c>
      <c r="J46" s="259">
        <v>234.06572134518623</v>
      </c>
      <c r="K46" s="259">
        <v>682.34372294898333</v>
      </c>
      <c r="L46" s="252">
        <f t="shared" si="0"/>
        <v>3044.3259484360674</v>
      </c>
      <c r="M46" s="247"/>
    </row>
    <row r="47" spans="2:13" x14ac:dyDescent="0.2">
      <c r="B47" s="457"/>
      <c r="C47" s="461"/>
      <c r="D47" s="257" t="s">
        <v>180</v>
      </c>
      <c r="E47" s="258">
        <v>0.28960998535156252</v>
      </c>
      <c r="F47" s="259">
        <v>0.61464001476764674</v>
      </c>
      <c r="G47" s="259">
        <v>5.0178399849534037</v>
      </c>
      <c r="H47" s="259">
        <v>0</v>
      </c>
      <c r="I47" s="259">
        <v>44.364439933311196</v>
      </c>
      <c r="J47" s="259">
        <v>7.5417999937534335</v>
      </c>
      <c r="K47" s="259">
        <v>69.735679794669153</v>
      </c>
      <c r="L47" s="252">
        <f t="shared" si="0"/>
        <v>127.56400970680639</v>
      </c>
      <c r="M47" s="247"/>
    </row>
    <row r="48" spans="2:13" x14ac:dyDescent="0.2">
      <c r="B48" s="457"/>
      <c r="C48" s="55" t="s">
        <v>183</v>
      </c>
      <c r="D48" s="254"/>
      <c r="E48" s="255">
        <f t="shared" ref="E48:L48" si="12">SUBTOTAL(9,E45:E47)</f>
        <v>230.72204904154691</v>
      </c>
      <c r="F48" s="255">
        <f t="shared" si="12"/>
        <v>419.77127743452786</v>
      </c>
      <c r="G48" s="255">
        <f t="shared" si="12"/>
        <v>1079.2891301290663</v>
      </c>
      <c r="H48" s="255">
        <f t="shared" si="12"/>
        <v>536.48779146301001</v>
      </c>
      <c r="I48" s="255">
        <f t="shared" si="12"/>
        <v>414.58863005177676</v>
      </c>
      <c r="J48" s="255">
        <f t="shared" si="12"/>
        <v>394.16665196323396</v>
      </c>
      <c r="K48" s="255">
        <f t="shared" si="12"/>
        <v>964.30926428289717</v>
      </c>
      <c r="L48" s="256">
        <f t="shared" si="12"/>
        <v>4039.3347943660588</v>
      </c>
      <c r="M48" s="247"/>
    </row>
    <row r="49" spans="2:13" x14ac:dyDescent="0.2">
      <c r="B49" s="457"/>
      <c r="C49" s="468" t="s">
        <v>184</v>
      </c>
      <c r="D49" s="257" t="s">
        <v>178</v>
      </c>
      <c r="E49" s="258">
        <v>371.33199999999999</v>
      </c>
      <c r="F49" s="259">
        <v>-4.9189099807739254</v>
      </c>
      <c r="G49" s="259">
        <v>232.78094926071199</v>
      </c>
      <c r="H49" s="259">
        <v>122.16380157470699</v>
      </c>
      <c r="I49" s="259">
        <v>0</v>
      </c>
      <c r="J49" s="259">
        <v>19.431000000000001</v>
      </c>
      <c r="K49" s="259">
        <v>70.099999999999994</v>
      </c>
      <c r="L49" s="252">
        <f t="shared" si="0"/>
        <v>810.88884085464508</v>
      </c>
      <c r="M49" s="247"/>
    </row>
    <row r="50" spans="2:13" x14ac:dyDescent="0.2">
      <c r="B50" s="457"/>
      <c r="C50" s="468"/>
      <c r="D50" s="257" t="s">
        <v>179</v>
      </c>
      <c r="E50" s="258">
        <v>0</v>
      </c>
      <c r="F50" s="259">
        <v>1.1634400196075401</v>
      </c>
      <c r="G50" s="259">
        <v>24.224</v>
      </c>
      <c r="H50" s="259">
        <v>0</v>
      </c>
      <c r="I50" s="259">
        <v>0</v>
      </c>
      <c r="J50" s="259">
        <v>0</v>
      </c>
      <c r="K50" s="259">
        <v>0</v>
      </c>
      <c r="L50" s="252">
        <f t="shared" si="0"/>
        <v>25.387440019607538</v>
      </c>
      <c r="M50" s="247"/>
    </row>
    <row r="51" spans="2:13" x14ac:dyDescent="0.2">
      <c r="B51" s="457"/>
      <c r="C51" s="468"/>
      <c r="D51" s="257" t="s">
        <v>180</v>
      </c>
      <c r="E51" s="258">
        <v>26.542999999999999</v>
      </c>
      <c r="F51" s="259">
        <v>0</v>
      </c>
      <c r="G51" s="259">
        <v>0</v>
      </c>
      <c r="H51" s="259">
        <v>0</v>
      </c>
      <c r="I51" s="259">
        <v>0</v>
      </c>
      <c r="J51" s="259">
        <v>0</v>
      </c>
      <c r="K51" s="259">
        <v>0</v>
      </c>
      <c r="L51" s="252">
        <f t="shared" si="0"/>
        <v>26.542999999999999</v>
      </c>
      <c r="M51" s="247"/>
    </row>
    <row r="52" spans="2:13" x14ac:dyDescent="0.2">
      <c r="B52" s="457"/>
      <c r="C52" s="56" t="s">
        <v>185</v>
      </c>
      <c r="D52" s="254"/>
      <c r="E52" s="255">
        <f t="shared" ref="E52:L52" si="13">SUBTOTAL(9,E49:E51)</f>
        <v>397.875</v>
      </c>
      <c r="F52" s="255">
        <f t="shared" si="13"/>
        <v>-3.7554699611663853</v>
      </c>
      <c r="G52" s="255">
        <f t="shared" si="13"/>
        <v>257.00494926071201</v>
      </c>
      <c r="H52" s="255">
        <f t="shared" si="13"/>
        <v>122.16380157470699</v>
      </c>
      <c r="I52" s="255">
        <f t="shared" si="13"/>
        <v>0</v>
      </c>
      <c r="J52" s="255">
        <f t="shared" si="13"/>
        <v>19.431000000000001</v>
      </c>
      <c r="K52" s="255">
        <f t="shared" si="13"/>
        <v>70.099999999999994</v>
      </c>
      <c r="L52" s="256">
        <f t="shared" si="13"/>
        <v>862.81928087425263</v>
      </c>
      <c r="M52" s="247"/>
    </row>
    <row r="53" spans="2:13" x14ac:dyDescent="0.2">
      <c r="B53" s="457"/>
      <c r="C53" s="461" t="s">
        <v>186</v>
      </c>
      <c r="D53" s="257" t="s">
        <v>178</v>
      </c>
      <c r="E53" s="258">
        <v>33.749000000000002</v>
      </c>
      <c r="F53" s="259">
        <v>0</v>
      </c>
      <c r="G53" s="259">
        <v>0</v>
      </c>
      <c r="H53" s="259">
        <v>0</v>
      </c>
      <c r="I53" s="259">
        <v>0</v>
      </c>
      <c r="J53" s="259">
        <v>0.64500000000000002</v>
      </c>
      <c r="K53" s="259">
        <v>0</v>
      </c>
      <c r="L53" s="252">
        <f t="shared" si="0"/>
        <v>34.394000000000005</v>
      </c>
      <c r="M53" s="247"/>
    </row>
    <row r="54" spans="2:13" x14ac:dyDescent="0.2">
      <c r="B54" s="457"/>
      <c r="C54" s="461"/>
      <c r="D54" s="257" t="s">
        <v>179</v>
      </c>
      <c r="E54" s="258">
        <v>0</v>
      </c>
      <c r="F54" s="259">
        <v>0</v>
      </c>
      <c r="G54" s="259">
        <v>0</v>
      </c>
      <c r="H54" s="259">
        <v>0</v>
      </c>
      <c r="I54" s="259">
        <v>0</v>
      </c>
      <c r="J54" s="259">
        <v>0</v>
      </c>
      <c r="K54" s="259">
        <v>0</v>
      </c>
      <c r="L54" s="252">
        <f t="shared" si="0"/>
        <v>0</v>
      </c>
      <c r="M54" s="247"/>
    </row>
    <row r="55" spans="2:13" x14ac:dyDescent="0.2">
      <c r="B55" s="457"/>
      <c r="C55" s="466"/>
      <c r="D55" s="262" t="s">
        <v>180</v>
      </c>
      <c r="E55" s="263">
        <v>10.452</v>
      </c>
      <c r="F55" s="264">
        <v>0</v>
      </c>
      <c r="G55" s="264">
        <v>0</v>
      </c>
      <c r="H55" s="264">
        <v>0</v>
      </c>
      <c r="I55" s="264">
        <v>5.2380098876953127</v>
      </c>
      <c r="J55" s="264">
        <v>0.53553999328613278</v>
      </c>
      <c r="K55" s="264">
        <v>0</v>
      </c>
      <c r="L55" s="265">
        <f t="shared" si="0"/>
        <v>16.225549880981447</v>
      </c>
      <c r="M55" s="247"/>
    </row>
    <row r="56" spans="2:13" x14ac:dyDescent="0.2">
      <c r="B56" s="457"/>
      <c r="C56" s="55" t="s">
        <v>187</v>
      </c>
      <c r="D56" s="254"/>
      <c r="E56" s="259">
        <f t="shared" ref="E56:L56" si="14">SUBTOTAL(9,E53:E55)</f>
        <v>44.201000000000001</v>
      </c>
      <c r="F56" s="259">
        <f t="shared" si="14"/>
        <v>0</v>
      </c>
      <c r="G56" s="259">
        <f t="shared" si="14"/>
        <v>0</v>
      </c>
      <c r="H56" s="259">
        <f t="shared" si="14"/>
        <v>0</v>
      </c>
      <c r="I56" s="259">
        <f t="shared" si="14"/>
        <v>5.2380098876953127</v>
      </c>
      <c r="J56" s="259">
        <f t="shared" si="14"/>
        <v>1.1805399932861329</v>
      </c>
      <c r="K56" s="259">
        <f t="shared" si="14"/>
        <v>0</v>
      </c>
      <c r="L56" s="252">
        <f t="shared" si="14"/>
        <v>50.619549880981452</v>
      </c>
      <c r="M56" s="247"/>
    </row>
    <row r="57" spans="2:13" x14ac:dyDescent="0.2">
      <c r="B57" s="48" t="s">
        <v>193</v>
      </c>
      <c r="C57" s="59"/>
      <c r="D57" s="266"/>
      <c r="E57" s="62">
        <f t="shared" ref="E57:L57" si="15">SUBTOTAL(9,E41:E55)</f>
        <v>672.79804904154696</v>
      </c>
      <c r="F57" s="62">
        <f t="shared" si="15"/>
        <v>432.1368577569425</v>
      </c>
      <c r="G57" s="62">
        <f t="shared" si="15"/>
        <v>1336.2940793897783</v>
      </c>
      <c r="H57" s="62">
        <f t="shared" si="15"/>
        <v>658.65159303771702</v>
      </c>
      <c r="I57" s="62">
        <f t="shared" si="15"/>
        <v>419.8266399394721</v>
      </c>
      <c r="J57" s="62">
        <f t="shared" si="15"/>
        <v>418.09724197285249</v>
      </c>
      <c r="K57" s="62">
        <f t="shared" si="15"/>
        <v>1399.8579344247578</v>
      </c>
      <c r="L57" s="84">
        <f t="shared" si="15"/>
        <v>5337.6623955630675</v>
      </c>
      <c r="M57" s="247"/>
    </row>
    <row r="58" spans="2:13" x14ac:dyDescent="0.2">
      <c r="B58" s="456">
        <v>2005</v>
      </c>
      <c r="C58" s="459" t="s">
        <v>180</v>
      </c>
      <c r="D58" s="248" t="s">
        <v>178</v>
      </c>
      <c r="E58" s="267">
        <v>0</v>
      </c>
      <c r="F58" s="267">
        <v>0</v>
      </c>
      <c r="G58" s="267">
        <v>0</v>
      </c>
      <c r="H58" s="267">
        <v>0</v>
      </c>
      <c r="I58" s="267">
        <v>0</v>
      </c>
      <c r="J58" s="267">
        <v>0</v>
      </c>
      <c r="K58" s="268">
        <v>2.7897799224853501</v>
      </c>
      <c r="L58" s="252">
        <f>SUM(E58:K58)</f>
        <v>2.7897799224853501</v>
      </c>
      <c r="M58" s="247"/>
    </row>
    <row r="59" spans="2:13" x14ac:dyDescent="0.2">
      <c r="B59" s="457"/>
      <c r="C59" s="460"/>
      <c r="D59" s="251" t="s">
        <v>179</v>
      </c>
      <c r="E59" s="267">
        <v>0</v>
      </c>
      <c r="F59" s="267">
        <v>0</v>
      </c>
      <c r="G59" s="267">
        <v>0</v>
      </c>
      <c r="H59" s="267">
        <v>0</v>
      </c>
      <c r="I59" s="267">
        <v>0</v>
      </c>
      <c r="J59" s="267">
        <v>0</v>
      </c>
      <c r="K59" s="267">
        <v>0</v>
      </c>
      <c r="L59" s="252">
        <f>SUM(E59:K59)</f>
        <v>0</v>
      </c>
      <c r="M59" s="247"/>
    </row>
    <row r="60" spans="2:13" x14ac:dyDescent="0.2">
      <c r="B60" s="457"/>
      <c r="C60" s="460"/>
      <c r="D60" s="253" t="s">
        <v>180</v>
      </c>
      <c r="E60" s="267">
        <v>0</v>
      </c>
      <c r="F60" s="267">
        <v>0</v>
      </c>
      <c r="G60" s="267">
        <v>0</v>
      </c>
      <c r="H60" s="267">
        <v>0</v>
      </c>
      <c r="I60" s="267">
        <v>42.263429153516803</v>
      </c>
      <c r="J60" s="267">
        <v>3.9766349809169701</v>
      </c>
      <c r="K60" s="267">
        <v>33.8542300758957</v>
      </c>
      <c r="L60" s="252">
        <f>SUM(E60:K60)</f>
        <v>80.09429421032948</v>
      </c>
      <c r="M60" s="247"/>
    </row>
    <row r="61" spans="2:13" x14ac:dyDescent="0.2">
      <c r="B61" s="457"/>
      <c r="C61" s="60" t="s">
        <v>192</v>
      </c>
      <c r="D61" s="254"/>
      <c r="E61" s="255">
        <f t="shared" ref="E61:L61" si="16">SUBTOTAL(9,E58:E60)</f>
        <v>0</v>
      </c>
      <c r="F61" s="255">
        <f t="shared" si="16"/>
        <v>0</v>
      </c>
      <c r="G61" s="255">
        <f t="shared" si="16"/>
        <v>0</v>
      </c>
      <c r="H61" s="255">
        <f t="shared" si="16"/>
        <v>0</v>
      </c>
      <c r="I61" s="255">
        <f t="shared" si="16"/>
        <v>42.263429153516803</v>
      </c>
      <c r="J61" s="255">
        <f t="shared" si="16"/>
        <v>3.9766349809169701</v>
      </c>
      <c r="K61" s="255">
        <f t="shared" si="16"/>
        <v>36.644009998381051</v>
      </c>
      <c r="L61" s="256">
        <f t="shared" si="16"/>
        <v>82.884074132814831</v>
      </c>
      <c r="M61" s="247"/>
    </row>
    <row r="62" spans="2:13" x14ac:dyDescent="0.2">
      <c r="B62" s="457"/>
      <c r="C62" s="461" t="s">
        <v>182</v>
      </c>
      <c r="D62" s="248" t="s">
        <v>178</v>
      </c>
      <c r="E62" s="267">
        <v>135.15054709243799</v>
      </c>
      <c r="F62" s="267">
        <v>89.524829754233394</v>
      </c>
      <c r="G62" s="267">
        <v>232.73179936690599</v>
      </c>
      <c r="H62" s="267">
        <v>98.192485245645003</v>
      </c>
      <c r="I62" s="267">
        <v>221.926467513338</v>
      </c>
      <c r="J62" s="267">
        <v>162.51317794895201</v>
      </c>
      <c r="K62" s="267">
        <v>178.55142899942399</v>
      </c>
      <c r="L62" s="250">
        <f>SUM(E62:K62)</f>
        <v>1118.5907359209364</v>
      </c>
      <c r="M62" s="247"/>
    </row>
    <row r="63" spans="2:13" x14ac:dyDescent="0.2">
      <c r="B63" s="457"/>
      <c r="C63" s="461"/>
      <c r="D63" s="251" t="s">
        <v>179</v>
      </c>
      <c r="E63" s="267">
        <v>228.42792575584201</v>
      </c>
      <c r="F63" s="267">
        <v>344.05197639760399</v>
      </c>
      <c r="G63" s="267">
        <v>781.66061283719898</v>
      </c>
      <c r="H63" s="267">
        <v>420.97269864389301</v>
      </c>
      <c r="I63" s="267">
        <v>495.62654994723601</v>
      </c>
      <c r="J63" s="267">
        <v>320.57741263806798</v>
      </c>
      <c r="K63" s="267">
        <v>966.56466095668804</v>
      </c>
      <c r="L63" s="252">
        <f>SUM(E63:K63)</f>
        <v>3557.8818371765296</v>
      </c>
      <c r="M63" s="247"/>
    </row>
    <row r="64" spans="2:13" x14ac:dyDescent="0.2">
      <c r="B64" s="457"/>
      <c r="C64" s="461"/>
      <c r="D64" s="253" t="s">
        <v>180</v>
      </c>
      <c r="E64" s="267">
        <v>0</v>
      </c>
      <c r="F64" s="267">
        <v>4.8934099988937296</v>
      </c>
      <c r="G64" s="267">
        <v>10.252130058377899</v>
      </c>
      <c r="H64" s="267">
        <v>4.6570001125335603E-2</v>
      </c>
      <c r="I64" s="267">
        <v>1.0830900038257201</v>
      </c>
      <c r="J64" s="267">
        <v>12.642949944257699</v>
      </c>
      <c r="K64" s="267">
        <v>55.489379545781702</v>
      </c>
      <c r="L64" s="265">
        <f>SUM(E64:K64)</f>
        <v>84.407529552262076</v>
      </c>
      <c r="M64" s="247"/>
    </row>
    <row r="65" spans="2:13" x14ac:dyDescent="0.2">
      <c r="B65" s="457"/>
      <c r="C65" s="55" t="s">
        <v>183</v>
      </c>
      <c r="D65" s="254"/>
      <c r="E65" s="255">
        <f t="shared" ref="E65:L65" si="17">SUBTOTAL(9,E62:E64)</f>
        <v>363.57847284828</v>
      </c>
      <c r="F65" s="255">
        <f t="shared" si="17"/>
        <v>438.47021615073112</v>
      </c>
      <c r="G65" s="255">
        <f t="shared" si="17"/>
        <v>1024.6445422624829</v>
      </c>
      <c r="H65" s="255">
        <f t="shared" si="17"/>
        <v>519.21175389066332</v>
      </c>
      <c r="I65" s="255">
        <f t="shared" si="17"/>
        <v>718.63610746439974</v>
      </c>
      <c r="J65" s="255">
        <f t="shared" si="17"/>
        <v>495.73354053127764</v>
      </c>
      <c r="K65" s="255">
        <f t="shared" si="17"/>
        <v>1200.6054695018938</v>
      </c>
      <c r="L65" s="256">
        <f t="shared" si="17"/>
        <v>4760.8801026497276</v>
      </c>
      <c r="M65" s="247"/>
    </row>
    <row r="66" spans="2:13" x14ac:dyDescent="0.2">
      <c r="B66" s="457"/>
      <c r="C66" s="462" t="s">
        <v>184</v>
      </c>
      <c r="D66" s="248" t="s">
        <v>178</v>
      </c>
      <c r="E66" s="267">
        <v>386.08024999999998</v>
      </c>
      <c r="F66" s="267">
        <v>1.0449999999999999</v>
      </c>
      <c r="G66" s="267">
        <v>219.00159765625</v>
      </c>
      <c r="H66" s="267">
        <v>173.87949114990201</v>
      </c>
      <c r="I66" s="267">
        <v>0</v>
      </c>
      <c r="J66" s="267">
        <v>72.647499999999994</v>
      </c>
      <c r="K66" s="267">
        <v>65.875</v>
      </c>
      <c r="L66" s="252">
        <f>SUM(E66:K66)</f>
        <v>918.52883880615207</v>
      </c>
      <c r="M66" s="247"/>
    </row>
    <row r="67" spans="2:13" x14ac:dyDescent="0.2">
      <c r="B67" s="457"/>
      <c r="C67" s="462"/>
      <c r="D67" s="251" t="s">
        <v>179</v>
      </c>
      <c r="E67" s="267">
        <v>0</v>
      </c>
      <c r="F67" s="267">
        <v>0</v>
      </c>
      <c r="G67" s="267">
        <v>9.1773300781249993</v>
      </c>
      <c r="H67" s="267">
        <v>0</v>
      </c>
      <c r="I67" s="267">
        <v>0</v>
      </c>
      <c r="J67" s="267">
        <v>0</v>
      </c>
      <c r="K67" s="267">
        <v>0</v>
      </c>
      <c r="L67" s="252">
        <f>SUM(E67:K67)</f>
        <v>9.1773300781249993</v>
      </c>
      <c r="M67" s="247"/>
    </row>
    <row r="68" spans="2:13" x14ac:dyDescent="0.2">
      <c r="B68" s="457"/>
      <c r="C68" s="462"/>
      <c r="D68" s="253" t="s">
        <v>180</v>
      </c>
      <c r="E68" s="267">
        <v>6.6357499999999998</v>
      </c>
      <c r="F68" s="267">
        <v>0</v>
      </c>
      <c r="G68" s="267">
        <v>0</v>
      </c>
      <c r="H68" s="267">
        <v>0</v>
      </c>
      <c r="I68" s="267">
        <v>0</v>
      </c>
      <c r="J68" s="267">
        <v>0</v>
      </c>
      <c r="K68" s="267">
        <v>0</v>
      </c>
      <c r="L68" s="252">
        <f>SUM(E68:K68)</f>
        <v>6.6357499999999998</v>
      </c>
      <c r="M68" s="247"/>
    </row>
    <row r="69" spans="2:13" x14ac:dyDescent="0.2">
      <c r="B69" s="457"/>
      <c r="C69" s="56" t="s">
        <v>185</v>
      </c>
      <c r="D69" s="254"/>
      <c r="E69" s="255">
        <f t="shared" ref="E69:L69" si="18">SUBTOTAL(9,E66:E68)</f>
        <v>392.71599999999995</v>
      </c>
      <c r="F69" s="255">
        <f t="shared" si="18"/>
        <v>1.0449999999999999</v>
      </c>
      <c r="G69" s="255">
        <f t="shared" si="18"/>
        <v>228.17892773437501</v>
      </c>
      <c r="H69" s="255">
        <f t="shared" si="18"/>
        <v>173.87949114990201</v>
      </c>
      <c r="I69" s="255">
        <f t="shared" si="18"/>
        <v>0</v>
      </c>
      <c r="J69" s="255">
        <f t="shared" si="18"/>
        <v>72.647499999999994</v>
      </c>
      <c r="K69" s="255">
        <f t="shared" si="18"/>
        <v>65.875</v>
      </c>
      <c r="L69" s="256">
        <f t="shared" si="18"/>
        <v>934.34191888427711</v>
      </c>
      <c r="M69" s="247"/>
    </row>
    <row r="70" spans="2:13" x14ac:dyDescent="0.2">
      <c r="B70" s="457"/>
      <c r="C70" s="463" t="s">
        <v>186</v>
      </c>
      <c r="D70" s="248" t="s">
        <v>178</v>
      </c>
      <c r="E70" s="267">
        <v>25.620999999999999</v>
      </c>
      <c r="F70" s="267">
        <v>3.3217599897384602</v>
      </c>
      <c r="G70" s="267">
        <v>0</v>
      </c>
      <c r="H70" s="267">
        <v>0</v>
      </c>
      <c r="I70" s="267">
        <v>0</v>
      </c>
      <c r="J70" s="267">
        <v>0</v>
      </c>
      <c r="K70" s="267">
        <v>0</v>
      </c>
      <c r="L70" s="252">
        <f>SUM(E70:K70)</f>
        <v>28.942759989738459</v>
      </c>
      <c r="M70" s="247"/>
    </row>
    <row r="71" spans="2:13" x14ac:dyDescent="0.2">
      <c r="B71" s="457"/>
      <c r="C71" s="463"/>
      <c r="D71" s="251" t="s">
        <v>179</v>
      </c>
      <c r="E71" s="267">
        <v>7.0315000000000003</v>
      </c>
      <c r="F71" s="267">
        <v>1.4662799930572501</v>
      </c>
      <c r="G71" s="267">
        <v>0</v>
      </c>
      <c r="H71" s="267">
        <v>0</v>
      </c>
      <c r="I71" s="267">
        <v>4.72084002685546</v>
      </c>
      <c r="J71" s="267">
        <v>0</v>
      </c>
      <c r="K71" s="267">
        <v>0.80043001556396398</v>
      </c>
      <c r="L71" s="252">
        <f>SUM(E71:K71)</f>
        <v>14.019050035476674</v>
      </c>
      <c r="M71" s="247"/>
    </row>
    <row r="72" spans="2:13" x14ac:dyDescent="0.2">
      <c r="B72" s="457"/>
      <c r="C72" s="464"/>
      <c r="D72" s="253" t="s">
        <v>180</v>
      </c>
      <c r="E72" s="267">
        <v>0</v>
      </c>
      <c r="F72" s="267">
        <v>0</v>
      </c>
      <c r="G72" s="267">
        <v>0</v>
      </c>
      <c r="H72" s="267">
        <v>0</v>
      </c>
      <c r="I72" s="267">
        <v>0</v>
      </c>
      <c r="J72" s="267">
        <v>0</v>
      </c>
      <c r="K72" s="267">
        <v>0</v>
      </c>
      <c r="L72" s="265">
        <f>SUM(E72:K72)</f>
        <v>0</v>
      </c>
      <c r="M72" s="247"/>
    </row>
    <row r="73" spans="2:13" x14ac:dyDescent="0.2">
      <c r="B73" s="458"/>
      <c r="C73" s="55" t="s">
        <v>187</v>
      </c>
      <c r="D73" s="254"/>
      <c r="E73" s="255">
        <f t="shared" ref="E73:L73" si="19">SUBTOTAL(9,E70:E72)</f>
        <v>32.652499999999996</v>
      </c>
      <c r="F73" s="255">
        <f t="shared" si="19"/>
        <v>4.7880399827957101</v>
      </c>
      <c r="G73" s="255">
        <f t="shared" si="19"/>
        <v>0</v>
      </c>
      <c r="H73" s="255">
        <f t="shared" si="19"/>
        <v>0</v>
      </c>
      <c r="I73" s="255">
        <f t="shared" si="19"/>
        <v>4.72084002685546</v>
      </c>
      <c r="J73" s="255">
        <f t="shared" si="19"/>
        <v>0</v>
      </c>
      <c r="K73" s="255">
        <f t="shared" si="19"/>
        <v>0.80043001556396398</v>
      </c>
      <c r="L73" s="256">
        <f t="shared" si="19"/>
        <v>42.961810025215129</v>
      </c>
      <c r="M73" s="247"/>
    </row>
    <row r="74" spans="2:13" x14ac:dyDescent="0.2">
      <c r="B74" s="48" t="s">
        <v>194</v>
      </c>
      <c r="C74" s="59"/>
      <c r="D74" s="266"/>
      <c r="E74" s="62">
        <f t="shared" ref="E74:L74" si="20">SUBTOTAL(9,E58:E72)</f>
        <v>788.94697284827998</v>
      </c>
      <c r="F74" s="62">
        <f t="shared" si="20"/>
        <v>444.30325613352682</v>
      </c>
      <c r="G74" s="62">
        <f t="shared" si="20"/>
        <v>1252.8234699968577</v>
      </c>
      <c r="H74" s="62">
        <f t="shared" si="20"/>
        <v>693.09124504056535</v>
      </c>
      <c r="I74" s="62">
        <f t="shared" si="20"/>
        <v>765.62037664477214</v>
      </c>
      <c r="J74" s="62">
        <f t="shared" si="20"/>
        <v>572.35767551219465</v>
      </c>
      <c r="K74" s="62">
        <f t="shared" si="20"/>
        <v>1303.9249095158389</v>
      </c>
      <c r="L74" s="203">
        <f t="shared" si="20"/>
        <v>5821.0679056920344</v>
      </c>
      <c r="M74" s="247"/>
    </row>
    <row r="75" spans="2:13" x14ac:dyDescent="0.2">
      <c r="B75" s="456">
        <v>2006</v>
      </c>
      <c r="C75" s="459" t="s">
        <v>180</v>
      </c>
      <c r="D75" s="248" t="s">
        <v>178</v>
      </c>
      <c r="E75" s="269">
        <v>0</v>
      </c>
      <c r="F75" s="269">
        <v>0</v>
      </c>
      <c r="G75" s="269">
        <v>0</v>
      </c>
      <c r="H75" s="269">
        <v>0</v>
      </c>
      <c r="I75" s="269">
        <v>0</v>
      </c>
      <c r="J75" s="269">
        <v>0</v>
      </c>
      <c r="K75" s="269">
        <v>2.1268800201415998</v>
      </c>
      <c r="L75" s="252">
        <f>SUM(E75:K75)</f>
        <v>2.1268800201415998</v>
      </c>
      <c r="M75" s="247"/>
    </row>
    <row r="76" spans="2:13" x14ac:dyDescent="0.2">
      <c r="B76" s="457"/>
      <c r="C76" s="460"/>
      <c r="D76" s="251" t="s">
        <v>179</v>
      </c>
      <c r="E76" s="269">
        <v>0</v>
      </c>
      <c r="F76" s="269">
        <v>0</v>
      </c>
      <c r="G76" s="269">
        <v>0</v>
      </c>
      <c r="H76" s="269">
        <v>0</v>
      </c>
      <c r="I76" s="269">
        <v>0</v>
      </c>
      <c r="J76" s="269">
        <v>0</v>
      </c>
      <c r="K76" s="270">
        <v>3.8180000782012898E-2</v>
      </c>
      <c r="L76" s="252">
        <f>SUM(E76:K76)</f>
        <v>3.8180000782012898E-2</v>
      </c>
      <c r="M76" s="247"/>
    </row>
    <row r="77" spans="2:13" x14ac:dyDescent="0.2">
      <c r="B77" s="457"/>
      <c r="C77" s="460"/>
      <c r="D77" s="253" t="s">
        <v>180</v>
      </c>
      <c r="E77" s="269">
        <v>0</v>
      </c>
      <c r="F77" s="269">
        <v>0</v>
      </c>
      <c r="G77" s="269">
        <v>0</v>
      </c>
      <c r="H77" s="269">
        <v>0</v>
      </c>
      <c r="I77" s="269">
        <v>0</v>
      </c>
      <c r="J77" s="269">
        <v>1.6122299913167899</v>
      </c>
      <c r="K77" s="269">
        <v>7.8643700020909302</v>
      </c>
      <c r="L77" s="252">
        <f>SUM(E77:K77)</f>
        <v>9.4765999934077207</v>
      </c>
      <c r="M77" s="247"/>
    </row>
    <row r="78" spans="2:13" x14ac:dyDescent="0.2">
      <c r="B78" s="457"/>
      <c r="C78" s="60" t="s">
        <v>192</v>
      </c>
      <c r="D78" s="254"/>
      <c r="E78" s="255">
        <f t="shared" ref="E78:L78" si="21">SUBTOTAL(9,E75:E77)</f>
        <v>0</v>
      </c>
      <c r="F78" s="255">
        <f t="shared" si="21"/>
        <v>0</v>
      </c>
      <c r="G78" s="255">
        <f t="shared" si="21"/>
        <v>0</v>
      </c>
      <c r="H78" s="255">
        <f t="shared" si="21"/>
        <v>0</v>
      </c>
      <c r="I78" s="255">
        <f t="shared" si="21"/>
        <v>0</v>
      </c>
      <c r="J78" s="255">
        <f t="shared" si="21"/>
        <v>1.6122299913167899</v>
      </c>
      <c r="K78" s="255">
        <f t="shared" si="21"/>
        <v>10.029430023014543</v>
      </c>
      <c r="L78" s="256">
        <f t="shared" si="21"/>
        <v>11.641660014331332</v>
      </c>
      <c r="M78" s="247"/>
    </row>
    <row r="79" spans="2:13" x14ac:dyDescent="0.2">
      <c r="B79" s="457"/>
      <c r="C79" s="461" t="s">
        <v>182</v>
      </c>
      <c r="D79" s="248" t="s">
        <v>178</v>
      </c>
      <c r="E79" s="271">
        <v>174.20837588009201</v>
      </c>
      <c r="F79" s="272">
        <v>61.587700263969602</v>
      </c>
      <c r="G79" s="272">
        <v>341.85778683298798</v>
      </c>
      <c r="H79" s="272">
        <v>73.5398906592131</v>
      </c>
      <c r="I79" s="272">
        <v>284.65057184483101</v>
      </c>
      <c r="J79" s="272">
        <v>246.36551883798799</v>
      </c>
      <c r="K79" s="273">
        <v>210.218269173354</v>
      </c>
      <c r="L79" s="250">
        <f>SUM(E79:K79)</f>
        <v>1392.4281134924356</v>
      </c>
      <c r="M79" s="247"/>
    </row>
    <row r="80" spans="2:13" x14ac:dyDescent="0.2">
      <c r="B80" s="457"/>
      <c r="C80" s="461"/>
      <c r="D80" s="251" t="s">
        <v>179</v>
      </c>
      <c r="E80" s="274">
        <v>229.25657477510001</v>
      </c>
      <c r="F80" s="249">
        <v>377.32452517456602</v>
      </c>
      <c r="G80" s="249">
        <v>718.61759560484404</v>
      </c>
      <c r="H80" s="249">
        <v>431.85254016134098</v>
      </c>
      <c r="I80" s="249">
        <v>619.52610687467802</v>
      </c>
      <c r="J80" s="249">
        <v>264.430420626044</v>
      </c>
      <c r="K80" s="275">
        <v>698.213579251081</v>
      </c>
      <c r="L80" s="252">
        <f>SUM(E80:K80)</f>
        <v>3339.2213424676538</v>
      </c>
      <c r="M80" s="247"/>
    </row>
    <row r="81" spans="2:13" x14ac:dyDescent="0.2">
      <c r="B81" s="457"/>
      <c r="C81" s="461"/>
      <c r="D81" s="253" t="s">
        <v>180</v>
      </c>
      <c r="E81" s="276">
        <v>7.1119199814796401</v>
      </c>
      <c r="F81" s="277">
        <v>1.0121800124645199</v>
      </c>
      <c r="G81" s="277">
        <v>2.6346199916303101</v>
      </c>
      <c r="H81" s="277">
        <v>0</v>
      </c>
      <c r="I81" s="278">
        <v>0.29997000206261798</v>
      </c>
      <c r="J81" s="277">
        <v>3.1190300276279399</v>
      </c>
      <c r="K81" s="279">
        <v>62.064020300738498</v>
      </c>
      <c r="L81" s="265">
        <f>SUM(E81:K81)</f>
        <v>76.241740316003529</v>
      </c>
      <c r="M81" s="247"/>
    </row>
    <row r="82" spans="2:13" x14ac:dyDescent="0.2">
      <c r="B82" s="457"/>
      <c r="C82" s="55" t="s">
        <v>183</v>
      </c>
      <c r="D82" s="254"/>
      <c r="E82" s="255">
        <f t="shared" ref="E82:L82" si="22">SUBTOTAL(9,E79:E81)</f>
        <v>410.57687063667163</v>
      </c>
      <c r="F82" s="255">
        <f t="shared" si="22"/>
        <v>439.92440545100015</v>
      </c>
      <c r="G82" s="255">
        <f t="shared" si="22"/>
        <v>1063.1100024294624</v>
      </c>
      <c r="H82" s="255">
        <f t="shared" si="22"/>
        <v>505.39243082055407</v>
      </c>
      <c r="I82" s="255">
        <f t="shared" si="22"/>
        <v>904.47664872157168</v>
      </c>
      <c r="J82" s="255">
        <f t="shared" si="22"/>
        <v>513.91496949165992</v>
      </c>
      <c r="K82" s="255">
        <f t="shared" si="22"/>
        <v>970.49586872517352</v>
      </c>
      <c r="L82" s="256">
        <f t="shared" si="22"/>
        <v>4807.8911962760931</v>
      </c>
      <c r="M82" s="247"/>
    </row>
    <row r="83" spans="2:13" x14ac:dyDescent="0.2">
      <c r="B83" s="457"/>
      <c r="C83" s="462" t="s">
        <v>184</v>
      </c>
      <c r="D83" s="248" t="s">
        <v>178</v>
      </c>
      <c r="E83" s="271">
        <v>120.77200000000001</v>
      </c>
      <c r="F83" s="272">
        <v>0</v>
      </c>
      <c r="G83" s="272">
        <v>248.50365063476599</v>
      </c>
      <c r="H83" s="272">
        <v>133.52896020507799</v>
      </c>
      <c r="I83" s="272">
        <v>0</v>
      </c>
      <c r="J83" s="272">
        <v>95.876999999999995</v>
      </c>
      <c r="K83" s="273">
        <v>95.9</v>
      </c>
      <c r="L83" s="252">
        <f>SUM(E83:K83)</f>
        <v>694.58161083984396</v>
      </c>
      <c r="M83" s="247"/>
    </row>
    <row r="84" spans="2:13" x14ac:dyDescent="0.2">
      <c r="B84" s="457"/>
      <c r="C84" s="462"/>
      <c r="D84" s="251" t="s">
        <v>179</v>
      </c>
      <c r="E84" s="274">
        <v>0</v>
      </c>
      <c r="F84" s="249">
        <v>0</v>
      </c>
      <c r="G84" s="249">
        <v>0</v>
      </c>
      <c r="H84" s="249">
        <v>0</v>
      </c>
      <c r="I84" s="249">
        <v>0</v>
      </c>
      <c r="J84" s="249">
        <v>0</v>
      </c>
      <c r="K84" s="275">
        <v>0</v>
      </c>
      <c r="L84" s="252">
        <f>SUM(E84:K84)</f>
        <v>0</v>
      </c>
      <c r="M84" s="247"/>
    </row>
    <row r="85" spans="2:13" x14ac:dyDescent="0.2">
      <c r="B85" s="457"/>
      <c r="C85" s="462"/>
      <c r="D85" s="253" t="s">
        <v>180</v>
      </c>
      <c r="E85" s="276">
        <v>0</v>
      </c>
      <c r="F85" s="277">
        <v>0</v>
      </c>
      <c r="G85" s="277">
        <v>0</v>
      </c>
      <c r="H85" s="277">
        <v>0</v>
      </c>
      <c r="I85" s="277">
        <v>0</v>
      </c>
      <c r="J85" s="277">
        <v>0</v>
      </c>
      <c r="K85" s="279">
        <v>0</v>
      </c>
      <c r="L85" s="252">
        <f>SUM(E85:K85)</f>
        <v>0</v>
      </c>
      <c r="M85" s="247"/>
    </row>
    <row r="86" spans="2:13" x14ac:dyDescent="0.2">
      <c r="B86" s="457"/>
      <c r="C86" s="56" t="s">
        <v>185</v>
      </c>
      <c r="D86" s="254"/>
      <c r="E86" s="255">
        <f t="shared" ref="E86:L86" si="23">SUBTOTAL(9,E83:E85)</f>
        <v>120.77200000000001</v>
      </c>
      <c r="F86" s="255">
        <f t="shared" si="23"/>
        <v>0</v>
      </c>
      <c r="G86" s="255">
        <f t="shared" si="23"/>
        <v>248.50365063476599</v>
      </c>
      <c r="H86" s="255">
        <f t="shared" si="23"/>
        <v>133.52896020507799</v>
      </c>
      <c r="I86" s="255">
        <f t="shared" si="23"/>
        <v>0</v>
      </c>
      <c r="J86" s="255">
        <f t="shared" si="23"/>
        <v>95.876999999999995</v>
      </c>
      <c r="K86" s="255">
        <f t="shared" si="23"/>
        <v>95.9</v>
      </c>
      <c r="L86" s="256">
        <f t="shared" si="23"/>
        <v>694.58161083984396</v>
      </c>
      <c r="M86" s="247"/>
    </row>
    <row r="87" spans="2:13" x14ac:dyDescent="0.2">
      <c r="B87" s="457"/>
      <c r="C87" s="463" t="s">
        <v>186</v>
      </c>
      <c r="D87" s="248" t="s">
        <v>178</v>
      </c>
      <c r="E87" s="249">
        <v>364.03399999999999</v>
      </c>
      <c r="F87" s="249">
        <v>3.8185699930190999</v>
      </c>
      <c r="G87" s="249">
        <v>0</v>
      </c>
      <c r="H87" s="249">
        <v>0</v>
      </c>
      <c r="I87" s="249">
        <v>0</v>
      </c>
      <c r="J87" s="249">
        <v>0</v>
      </c>
      <c r="K87" s="249">
        <v>0</v>
      </c>
      <c r="L87" s="252">
        <f>SUM(E87:K87)</f>
        <v>367.85256999301907</v>
      </c>
      <c r="M87" s="247"/>
    </row>
    <row r="88" spans="2:13" x14ac:dyDescent="0.2">
      <c r="B88" s="457"/>
      <c r="C88" s="463"/>
      <c r="D88" s="251" t="s">
        <v>179</v>
      </c>
      <c r="E88" s="249">
        <v>1.2589999999999999</v>
      </c>
      <c r="F88" s="249">
        <v>0</v>
      </c>
      <c r="G88" s="249">
        <v>0</v>
      </c>
      <c r="H88" s="249">
        <v>0</v>
      </c>
      <c r="I88" s="249">
        <v>3.0778999938964802</v>
      </c>
      <c r="J88" s="249">
        <v>0</v>
      </c>
      <c r="K88" s="280">
        <v>0.68620001220703097</v>
      </c>
      <c r="L88" s="252">
        <f>SUM(E88:K88)</f>
        <v>5.0231000061035118</v>
      </c>
      <c r="M88" s="247"/>
    </row>
    <row r="89" spans="2:13" x14ac:dyDescent="0.2">
      <c r="B89" s="457"/>
      <c r="C89" s="464"/>
      <c r="D89" s="253" t="s">
        <v>180</v>
      </c>
      <c r="E89" s="249">
        <v>0</v>
      </c>
      <c r="F89" s="249">
        <v>0</v>
      </c>
      <c r="G89" s="249">
        <v>0</v>
      </c>
      <c r="H89" s="249">
        <v>0</v>
      </c>
      <c r="I89" s="249">
        <v>0</v>
      </c>
      <c r="J89" s="249">
        <v>0</v>
      </c>
      <c r="K89" s="249">
        <v>0</v>
      </c>
      <c r="L89" s="265">
        <f>SUM(E89:K89)</f>
        <v>0</v>
      </c>
      <c r="M89" s="247"/>
    </row>
    <row r="90" spans="2:13" x14ac:dyDescent="0.2">
      <c r="B90" s="458"/>
      <c r="C90" s="55" t="s">
        <v>187</v>
      </c>
      <c r="D90" s="254"/>
      <c r="E90" s="255">
        <f t="shared" ref="E90:L90" si="24">SUBTOTAL(9,E87:E89)</f>
        <v>365.29300000000001</v>
      </c>
      <c r="F90" s="255">
        <f t="shared" si="24"/>
        <v>3.8185699930190999</v>
      </c>
      <c r="G90" s="255">
        <f t="shared" si="24"/>
        <v>0</v>
      </c>
      <c r="H90" s="255">
        <f t="shared" si="24"/>
        <v>0</v>
      </c>
      <c r="I90" s="255">
        <f t="shared" si="24"/>
        <v>3.0778999938964802</v>
      </c>
      <c r="J90" s="255">
        <f t="shared" si="24"/>
        <v>0</v>
      </c>
      <c r="K90" s="255">
        <f t="shared" si="24"/>
        <v>0.68620001220703097</v>
      </c>
      <c r="L90" s="256">
        <f t="shared" si="24"/>
        <v>372.87566999912258</v>
      </c>
      <c r="M90" s="247"/>
    </row>
    <row r="91" spans="2:13" x14ac:dyDescent="0.2">
      <c r="B91" s="48" t="s">
        <v>195</v>
      </c>
      <c r="C91" s="59"/>
      <c r="D91" s="266"/>
      <c r="E91" s="62">
        <f t="shared" ref="E91:L91" si="25">SUBTOTAL(9,E75:E89)</f>
        <v>896.64187063667168</v>
      </c>
      <c r="F91" s="62">
        <f t="shared" si="25"/>
        <v>443.74297544401924</v>
      </c>
      <c r="G91" s="62">
        <f t="shared" si="25"/>
        <v>1311.6136530642284</v>
      </c>
      <c r="H91" s="62">
        <f t="shared" si="25"/>
        <v>638.92139102563203</v>
      </c>
      <c r="I91" s="62">
        <f t="shared" si="25"/>
        <v>907.55454871546817</v>
      </c>
      <c r="J91" s="62">
        <f t="shared" si="25"/>
        <v>611.40419948297665</v>
      </c>
      <c r="K91" s="62">
        <f t="shared" si="25"/>
        <v>1077.1114987603953</v>
      </c>
      <c r="L91" s="203">
        <f t="shared" si="25"/>
        <v>5886.9901371293909</v>
      </c>
      <c r="M91" s="247"/>
    </row>
    <row r="92" spans="2:13" x14ac:dyDescent="0.2">
      <c r="B92" s="456">
        <v>2007</v>
      </c>
      <c r="C92" s="459" t="s">
        <v>180</v>
      </c>
      <c r="D92" s="248" t="s">
        <v>178</v>
      </c>
      <c r="E92" s="281">
        <v>0</v>
      </c>
      <c r="F92" s="281">
        <v>0</v>
      </c>
      <c r="G92" s="281">
        <v>0</v>
      </c>
      <c r="H92" s="281">
        <v>0</v>
      </c>
      <c r="I92" s="281">
        <v>0</v>
      </c>
      <c r="J92" s="281">
        <v>0</v>
      </c>
      <c r="K92" s="281">
        <v>1.499640007019043</v>
      </c>
      <c r="L92" s="252">
        <f t="shared" ref="L92:L106" si="26">SUM(E92:K92)</f>
        <v>1.499640007019043</v>
      </c>
      <c r="M92" s="247"/>
    </row>
    <row r="93" spans="2:13" x14ac:dyDescent="0.2">
      <c r="B93" s="457"/>
      <c r="C93" s="460"/>
      <c r="D93" s="251" t="s">
        <v>179</v>
      </c>
      <c r="E93" s="281">
        <v>0</v>
      </c>
      <c r="F93" s="281">
        <v>0</v>
      </c>
      <c r="G93" s="281">
        <v>0</v>
      </c>
      <c r="H93" s="281">
        <v>0</v>
      </c>
      <c r="I93" s="281">
        <v>0</v>
      </c>
      <c r="J93" s="281">
        <v>0</v>
      </c>
      <c r="K93" s="281">
        <v>0</v>
      </c>
      <c r="L93" s="252">
        <f t="shared" si="26"/>
        <v>0</v>
      </c>
      <c r="M93" s="247"/>
    </row>
    <row r="94" spans="2:13" x14ac:dyDescent="0.2">
      <c r="B94" s="457"/>
      <c r="C94" s="460"/>
      <c r="D94" s="253" t="s">
        <v>180</v>
      </c>
      <c r="E94" s="281">
        <v>0</v>
      </c>
      <c r="F94" s="281">
        <v>0</v>
      </c>
      <c r="G94" s="281">
        <v>0</v>
      </c>
      <c r="H94" s="281">
        <v>0</v>
      </c>
      <c r="I94" s="281">
        <v>0</v>
      </c>
      <c r="J94" s="281">
        <v>0</v>
      </c>
      <c r="K94" s="281">
        <v>12.909950317442418</v>
      </c>
      <c r="L94" s="252">
        <f t="shared" si="26"/>
        <v>12.909950317442418</v>
      </c>
      <c r="M94" s="247"/>
    </row>
    <row r="95" spans="2:13" x14ac:dyDescent="0.2">
      <c r="B95" s="457"/>
      <c r="C95" s="60" t="s">
        <v>192</v>
      </c>
      <c r="D95" s="282"/>
      <c r="E95" s="255">
        <f>SUM(E92:E94)</f>
        <v>0</v>
      </c>
      <c r="F95" s="255">
        <f t="shared" ref="F95:L95" si="27">SUM(F92:F94)</f>
        <v>0</v>
      </c>
      <c r="G95" s="255">
        <f t="shared" si="27"/>
        <v>0</v>
      </c>
      <c r="H95" s="255">
        <f t="shared" si="27"/>
        <v>0</v>
      </c>
      <c r="I95" s="255">
        <f t="shared" si="27"/>
        <v>0</v>
      </c>
      <c r="J95" s="255">
        <f t="shared" si="27"/>
        <v>0</v>
      </c>
      <c r="K95" s="255">
        <f t="shared" si="27"/>
        <v>14.40959032446146</v>
      </c>
      <c r="L95" s="256">
        <f t="shared" si="27"/>
        <v>14.40959032446146</v>
      </c>
      <c r="M95" s="247"/>
    </row>
    <row r="96" spans="2:13" x14ac:dyDescent="0.2">
      <c r="B96" s="457"/>
      <c r="C96" s="461" t="s">
        <v>182</v>
      </c>
      <c r="D96" s="248" t="s">
        <v>178</v>
      </c>
      <c r="E96" s="283">
        <v>93.027650085330009</v>
      </c>
      <c r="F96" s="283">
        <v>225.19966871131956</v>
      </c>
      <c r="G96" s="283">
        <v>267.4951708356142</v>
      </c>
      <c r="H96" s="283">
        <v>382.45758867767455</v>
      </c>
      <c r="I96" s="283">
        <v>245.69496218587457</v>
      </c>
      <c r="J96" s="283">
        <v>83.621289257705214</v>
      </c>
      <c r="K96" s="283">
        <v>325.83198177918791</v>
      </c>
      <c r="L96" s="252">
        <f t="shared" si="26"/>
        <v>1623.3283115327063</v>
      </c>
      <c r="M96" s="247"/>
    </row>
    <row r="97" spans="2:13" x14ac:dyDescent="0.2">
      <c r="B97" s="457"/>
      <c r="C97" s="461"/>
      <c r="D97" s="251" t="s">
        <v>179</v>
      </c>
      <c r="E97" s="283">
        <v>119.4696598495841</v>
      </c>
      <c r="F97" s="283">
        <v>360.18297093944994</v>
      </c>
      <c r="G97" s="283">
        <v>719.19149494779674</v>
      </c>
      <c r="H97" s="283">
        <v>491.77815183132884</v>
      </c>
      <c r="I97" s="283">
        <v>599.88966060201449</v>
      </c>
      <c r="J97" s="283">
        <v>290.73975141452996</v>
      </c>
      <c r="K97" s="283">
        <v>502.56491150800139</v>
      </c>
      <c r="L97" s="252">
        <f t="shared" si="26"/>
        <v>3083.8166010927057</v>
      </c>
      <c r="M97" s="247"/>
    </row>
    <row r="98" spans="2:13" x14ac:dyDescent="0.2">
      <c r="B98" s="457"/>
      <c r="C98" s="461"/>
      <c r="D98" s="253" t="s">
        <v>180</v>
      </c>
      <c r="E98" s="283">
        <v>5.1471900143623355</v>
      </c>
      <c r="F98" s="283">
        <v>1.1786400082111359</v>
      </c>
      <c r="G98" s="283">
        <v>2.7989000054597857</v>
      </c>
      <c r="H98" s="283">
        <v>6.4305798956304789</v>
      </c>
      <c r="I98" s="283">
        <v>0.2247099993415177</v>
      </c>
      <c r="J98" s="283">
        <v>3.7572800216674804</v>
      </c>
      <c r="K98" s="283">
        <v>43.037784545630217</v>
      </c>
      <c r="L98" s="252">
        <f t="shared" si="26"/>
        <v>62.575084490302949</v>
      </c>
      <c r="M98" s="247"/>
    </row>
    <row r="99" spans="2:13" x14ac:dyDescent="0.2">
      <c r="B99" s="457"/>
      <c r="C99" s="55" t="s">
        <v>183</v>
      </c>
      <c r="D99" s="282"/>
      <c r="E99" s="255">
        <f>SUM(E96:E98)</f>
        <v>217.64449994927645</v>
      </c>
      <c r="F99" s="255">
        <f t="shared" ref="F99:L99" si="28">SUM(F96:F98)</f>
        <v>586.56127965898065</v>
      </c>
      <c r="G99" s="255">
        <f t="shared" si="28"/>
        <v>989.48556578887076</v>
      </c>
      <c r="H99" s="255">
        <f t="shared" si="28"/>
        <v>880.66632040463378</v>
      </c>
      <c r="I99" s="255">
        <f t="shared" si="28"/>
        <v>845.80933278723057</v>
      </c>
      <c r="J99" s="255">
        <f t="shared" si="28"/>
        <v>378.11832069390266</v>
      </c>
      <c r="K99" s="255">
        <f t="shared" si="28"/>
        <v>871.43467783281949</v>
      </c>
      <c r="L99" s="256">
        <f t="shared" si="28"/>
        <v>4769.7199971157152</v>
      </c>
      <c r="M99" s="247"/>
    </row>
    <row r="100" spans="2:13" x14ac:dyDescent="0.2">
      <c r="B100" s="457"/>
      <c r="C100" s="462" t="s">
        <v>184</v>
      </c>
      <c r="D100" s="248" t="s">
        <v>178</v>
      </c>
      <c r="E100" s="283">
        <v>0.57219299757480624</v>
      </c>
      <c r="F100" s="283">
        <v>0</v>
      </c>
      <c r="G100" s="283">
        <v>347.786</v>
      </c>
      <c r="H100" s="283">
        <v>8.0874399414062506</v>
      </c>
      <c r="I100" s="283">
        <v>40.013805480957032</v>
      </c>
      <c r="J100" s="283">
        <v>76.424392000675198</v>
      </c>
      <c r="K100" s="283">
        <v>30.99011996650696</v>
      </c>
      <c r="L100" s="252">
        <f t="shared" si="26"/>
        <v>503.87395038712026</v>
      </c>
      <c r="M100" s="247"/>
    </row>
    <row r="101" spans="2:13" x14ac:dyDescent="0.2">
      <c r="B101" s="457"/>
      <c r="C101" s="462"/>
      <c r="D101" s="251" t="s">
        <v>179</v>
      </c>
      <c r="E101" s="283">
        <v>0</v>
      </c>
      <c r="F101" s="283">
        <v>0</v>
      </c>
      <c r="G101" s="283">
        <v>2.1120000000000001</v>
      </c>
      <c r="H101" s="283">
        <v>0</v>
      </c>
      <c r="I101" s="283">
        <v>0</v>
      </c>
      <c r="J101" s="283">
        <v>0</v>
      </c>
      <c r="K101" s="283">
        <v>0</v>
      </c>
      <c r="L101" s="252">
        <f t="shared" si="26"/>
        <v>2.1120000000000001</v>
      </c>
      <c r="M101" s="247"/>
    </row>
    <row r="102" spans="2:13" x14ac:dyDescent="0.2">
      <c r="B102" s="457"/>
      <c r="C102" s="462"/>
      <c r="D102" s="253" t="s">
        <v>180</v>
      </c>
      <c r="E102" s="283">
        <v>0</v>
      </c>
      <c r="F102" s="283">
        <v>0</v>
      </c>
      <c r="G102" s="283">
        <v>0</v>
      </c>
      <c r="H102" s="283">
        <v>0</v>
      </c>
      <c r="I102" s="283">
        <v>0</v>
      </c>
      <c r="J102" s="283">
        <v>0</v>
      </c>
      <c r="K102" s="283">
        <v>0</v>
      </c>
      <c r="L102" s="252">
        <f t="shared" si="26"/>
        <v>0</v>
      </c>
      <c r="M102" s="247"/>
    </row>
    <row r="103" spans="2:13" x14ac:dyDescent="0.2">
      <c r="B103" s="457"/>
      <c r="C103" s="56" t="s">
        <v>185</v>
      </c>
      <c r="D103" s="282"/>
      <c r="E103" s="255">
        <f>SUM(E100:E102)</f>
        <v>0.57219299757480624</v>
      </c>
      <c r="F103" s="255">
        <f t="shared" ref="F103:L103" si="29">SUM(F100:F102)</f>
        <v>0</v>
      </c>
      <c r="G103" s="255">
        <f t="shared" si="29"/>
        <v>349.89800000000002</v>
      </c>
      <c r="H103" s="255">
        <f t="shared" si="29"/>
        <v>8.0874399414062506</v>
      </c>
      <c r="I103" s="255">
        <f t="shared" si="29"/>
        <v>40.013805480957032</v>
      </c>
      <c r="J103" s="255">
        <f t="shared" si="29"/>
        <v>76.424392000675198</v>
      </c>
      <c r="K103" s="255">
        <f t="shared" si="29"/>
        <v>30.99011996650696</v>
      </c>
      <c r="L103" s="256">
        <f t="shared" si="29"/>
        <v>505.98595038712028</v>
      </c>
      <c r="M103" s="247"/>
    </row>
    <row r="104" spans="2:13" x14ac:dyDescent="0.2">
      <c r="B104" s="457"/>
      <c r="C104" s="463" t="s">
        <v>186</v>
      </c>
      <c r="D104" s="248" t="s">
        <v>178</v>
      </c>
      <c r="E104" s="283">
        <v>0</v>
      </c>
      <c r="F104" s="283">
        <v>4.1254999999999997</v>
      </c>
      <c r="G104" s="283">
        <v>0</v>
      </c>
      <c r="H104" s="283">
        <v>0</v>
      </c>
      <c r="I104" s="283">
        <v>0</v>
      </c>
      <c r="J104" s="283">
        <v>0</v>
      </c>
      <c r="K104" s="283">
        <v>0</v>
      </c>
      <c r="L104" s="252">
        <f t="shared" si="26"/>
        <v>4.1254999999999997</v>
      </c>
      <c r="M104" s="247"/>
    </row>
    <row r="105" spans="2:13" x14ac:dyDescent="0.2">
      <c r="B105" s="457"/>
      <c r="C105" s="463"/>
      <c r="D105" s="251" t="s">
        <v>179</v>
      </c>
      <c r="E105" s="283">
        <v>0</v>
      </c>
      <c r="F105" s="283">
        <v>0</v>
      </c>
      <c r="G105" s="283">
        <v>0</v>
      </c>
      <c r="H105" s="283">
        <v>0</v>
      </c>
      <c r="I105" s="283">
        <v>2.8687000122070314</v>
      </c>
      <c r="J105" s="283">
        <v>0</v>
      </c>
      <c r="K105" s="283">
        <v>0</v>
      </c>
      <c r="L105" s="252">
        <f t="shared" si="26"/>
        <v>2.8687000122070314</v>
      </c>
      <c r="M105" s="247"/>
    </row>
    <row r="106" spans="2:13" x14ac:dyDescent="0.2">
      <c r="B106" s="457"/>
      <c r="C106" s="464"/>
      <c r="D106" s="253" t="s">
        <v>180</v>
      </c>
      <c r="E106" s="283">
        <v>0</v>
      </c>
      <c r="F106" s="283">
        <v>0</v>
      </c>
      <c r="G106" s="283">
        <v>0</v>
      </c>
      <c r="H106" s="283">
        <v>0</v>
      </c>
      <c r="I106" s="283">
        <v>0</v>
      </c>
      <c r="J106" s="283">
        <v>0</v>
      </c>
      <c r="K106" s="283">
        <v>0</v>
      </c>
      <c r="L106" s="252">
        <f t="shared" si="26"/>
        <v>0</v>
      </c>
      <c r="M106" s="247"/>
    </row>
    <row r="107" spans="2:13" x14ac:dyDescent="0.2">
      <c r="B107" s="458"/>
      <c r="C107" s="55" t="s">
        <v>187</v>
      </c>
      <c r="D107" s="282"/>
      <c r="E107" s="255">
        <f>SUM(E104:E106)</f>
        <v>0</v>
      </c>
      <c r="F107" s="255">
        <f t="shared" ref="F107:L107" si="30">SUM(F104:F106)</f>
        <v>4.1254999999999997</v>
      </c>
      <c r="G107" s="255">
        <f t="shared" si="30"/>
        <v>0</v>
      </c>
      <c r="H107" s="255">
        <f t="shared" si="30"/>
        <v>0</v>
      </c>
      <c r="I107" s="255">
        <f t="shared" si="30"/>
        <v>2.8687000122070314</v>
      </c>
      <c r="J107" s="255">
        <f t="shared" si="30"/>
        <v>0</v>
      </c>
      <c r="K107" s="255">
        <f t="shared" si="30"/>
        <v>0</v>
      </c>
      <c r="L107" s="256">
        <f t="shared" si="30"/>
        <v>6.9942000122070311</v>
      </c>
      <c r="M107" s="247"/>
    </row>
    <row r="108" spans="2:13" x14ac:dyDescent="0.2">
      <c r="B108" s="48" t="s">
        <v>196</v>
      </c>
      <c r="C108" s="59"/>
      <c r="D108" s="266"/>
      <c r="E108" s="62">
        <f>+E107+E103+E99+E95</f>
        <v>218.21669294685125</v>
      </c>
      <c r="F108" s="62">
        <f t="shared" ref="F108:L108" si="31">+F107+F103+F99+F95</f>
        <v>590.68677965898064</v>
      </c>
      <c r="G108" s="62">
        <f t="shared" si="31"/>
        <v>1339.3835657888708</v>
      </c>
      <c r="H108" s="62">
        <f t="shared" si="31"/>
        <v>888.75376034604005</v>
      </c>
      <c r="I108" s="62">
        <f t="shared" si="31"/>
        <v>888.69183828039468</v>
      </c>
      <c r="J108" s="62">
        <f>+J107+J103+J99+J95</f>
        <v>454.54271269457786</v>
      </c>
      <c r="K108" s="62">
        <f t="shared" si="31"/>
        <v>916.8343881237879</v>
      </c>
      <c r="L108" s="84">
        <f t="shared" si="31"/>
        <v>5297.1097378395043</v>
      </c>
      <c r="M108" s="247"/>
    </row>
    <row r="109" spans="2:13" x14ac:dyDescent="0.2">
      <c r="B109" s="456">
        <v>2008</v>
      </c>
      <c r="C109" s="459" t="s">
        <v>180</v>
      </c>
      <c r="D109" s="248" t="s">
        <v>178</v>
      </c>
      <c r="E109" s="281">
        <v>0</v>
      </c>
      <c r="F109" s="281">
        <v>0</v>
      </c>
      <c r="G109" s="281">
        <v>0</v>
      </c>
      <c r="H109" s="281">
        <v>0</v>
      </c>
      <c r="I109" s="281">
        <v>0</v>
      </c>
      <c r="J109" s="281">
        <v>1.78</v>
      </c>
      <c r="K109" s="281">
        <v>3.2931599845886232</v>
      </c>
      <c r="L109" s="252">
        <f>SUM(E109:K109)</f>
        <v>5.0731599845886235</v>
      </c>
      <c r="M109" s="247"/>
    </row>
    <row r="110" spans="2:13" x14ac:dyDescent="0.2">
      <c r="B110" s="457"/>
      <c r="C110" s="460"/>
      <c r="D110" s="251" t="s">
        <v>179</v>
      </c>
      <c r="E110" s="281">
        <v>0</v>
      </c>
      <c r="F110" s="281">
        <v>0</v>
      </c>
      <c r="G110" s="281">
        <v>0</v>
      </c>
      <c r="H110" s="281">
        <v>0</v>
      </c>
      <c r="I110" s="281">
        <v>12.29020004004985</v>
      </c>
      <c r="J110" s="281">
        <v>0</v>
      </c>
      <c r="K110" s="281">
        <v>0</v>
      </c>
      <c r="L110" s="252">
        <f>SUM(E110:K110)</f>
        <v>12.29020004004985</v>
      </c>
      <c r="M110" s="247"/>
    </row>
    <row r="111" spans="2:13" x14ac:dyDescent="0.2">
      <c r="B111" s="457"/>
      <c r="C111" s="460"/>
      <c r="D111" s="253" t="s">
        <v>180</v>
      </c>
      <c r="E111" s="281">
        <v>0</v>
      </c>
      <c r="F111" s="281">
        <v>0</v>
      </c>
      <c r="G111" s="281">
        <v>0</v>
      </c>
      <c r="H111" s="281">
        <v>0</v>
      </c>
      <c r="I111" s="281">
        <v>7.8940000355243678E-2</v>
      </c>
      <c r="J111" s="281">
        <v>0.23632000285387039</v>
      </c>
      <c r="K111" s="281">
        <v>61.616669772386551</v>
      </c>
      <c r="L111" s="252">
        <f>SUM(E111:K111)</f>
        <v>61.931929775595663</v>
      </c>
      <c r="M111" s="247"/>
    </row>
    <row r="112" spans="2:13" x14ac:dyDescent="0.2">
      <c r="B112" s="457"/>
      <c r="C112" s="60" t="s">
        <v>192</v>
      </c>
      <c r="D112" s="282"/>
      <c r="E112" s="255">
        <f t="shared" ref="E112:L112" si="32">SUM(E109:E111)</f>
        <v>0</v>
      </c>
      <c r="F112" s="255">
        <f t="shared" si="32"/>
        <v>0</v>
      </c>
      <c r="G112" s="255">
        <f t="shared" si="32"/>
        <v>0</v>
      </c>
      <c r="H112" s="255">
        <f t="shared" si="32"/>
        <v>0</v>
      </c>
      <c r="I112" s="255">
        <f t="shared" si="32"/>
        <v>12.369140040405094</v>
      </c>
      <c r="J112" s="255">
        <f t="shared" si="32"/>
        <v>2.0163200028538704</v>
      </c>
      <c r="K112" s="255">
        <f t="shared" si="32"/>
        <v>64.909829756975171</v>
      </c>
      <c r="L112" s="256">
        <f t="shared" si="32"/>
        <v>79.295289800234144</v>
      </c>
      <c r="M112" s="247"/>
    </row>
    <row r="113" spans="2:13" x14ac:dyDescent="0.2">
      <c r="B113" s="457"/>
      <c r="C113" s="461" t="s">
        <v>182</v>
      </c>
      <c r="D113" s="248" t="s">
        <v>178</v>
      </c>
      <c r="E113" s="283">
        <v>87.430280442811565</v>
      </c>
      <c r="F113" s="283">
        <v>91.385289856825025</v>
      </c>
      <c r="G113" s="283">
        <v>326.65070013529061</v>
      </c>
      <c r="H113" s="283">
        <v>38.178460158467296</v>
      </c>
      <c r="I113" s="283">
        <v>180.25157034566996</v>
      </c>
      <c r="J113" s="283">
        <v>52.467130889989434</v>
      </c>
      <c r="K113" s="283">
        <v>195.57800930587197</v>
      </c>
      <c r="L113" s="252">
        <f>SUM(E113:K113)</f>
        <v>971.94144113492587</v>
      </c>
      <c r="M113" s="247"/>
    </row>
    <row r="114" spans="2:13" x14ac:dyDescent="0.2">
      <c r="B114" s="457"/>
      <c r="C114" s="461"/>
      <c r="D114" s="251" t="s">
        <v>179</v>
      </c>
      <c r="E114" s="283">
        <v>169.3022770560747</v>
      </c>
      <c r="F114" s="283">
        <v>395.08471015397458</v>
      </c>
      <c r="G114" s="283">
        <v>613.45672851964082</v>
      </c>
      <c r="H114" s="283">
        <v>383.01315280635652</v>
      </c>
      <c r="I114" s="283">
        <v>595.72943257159739</v>
      </c>
      <c r="J114" s="283">
        <v>164.57026913120225</v>
      </c>
      <c r="K114" s="283">
        <v>515.8706386934183</v>
      </c>
      <c r="L114" s="252">
        <f>SUM(E114:K114)</f>
        <v>2837.0272089322643</v>
      </c>
      <c r="M114" s="247"/>
    </row>
    <row r="115" spans="2:13" x14ac:dyDescent="0.2">
      <c r="B115" s="457"/>
      <c r="C115" s="461"/>
      <c r="D115" s="253" t="s">
        <v>180</v>
      </c>
      <c r="E115" s="283">
        <v>6.1771299411058429</v>
      </c>
      <c r="F115" s="283">
        <v>1.135340000152588</v>
      </c>
      <c r="G115" s="283">
        <v>3.2195599892139435</v>
      </c>
      <c r="H115" s="283">
        <v>0</v>
      </c>
      <c r="I115" s="283">
        <v>0</v>
      </c>
      <c r="J115" s="283">
        <v>1.8128599877357483</v>
      </c>
      <c r="K115" s="283">
        <v>29.178135953068733</v>
      </c>
      <c r="L115" s="252">
        <f>SUM(E115:K115)</f>
        <v>41.523025871276857</v>
      </c>
      <c r="M115" s="247"/>
    </row>
    <row r="116" spans="2:13" x14ac:dyDescent="0.2">
      <c r="B116" s="457"/>
      <c r="C116" s="55" t="s">
        <v>183</v>
      </c>
      <c r="D116" s="282"/>
      <c r="E116" s="255">
        <f t="shared" ref="E116:L116" si="33">SUM(E113:E115)</f>
        <v>262.90968743999207</v>
      </c>
      <c r="F116" s="255">
        <f t="shared" si="33"/>
        <v>487.6053400109522</v>
      </c>
      <c r="G116" s="255">
        <f t="shared" si="33"/>
        <v>943.32698864414544</v>
      </c>
      <c r="H116" s="255">
        <f t="shared" si="33"/>
        <v>421.19161296482383</v>
      </c>
      <c r="I116" s="255">
        <f t="shared" si="33"/>
        <v>775.98100291726735</v>
      </c>
      <c r="J116" s="255">
        <f t="shared" si="33"/>
        <v>218.85026000892742</v>
      </c>
      <c r="K116" s="255">
        <f t="shared" si="33"/>
        <v>740.62678395235901</v>
      </c>
      <c r="L116" s="256">
        <f t="shared" si="33"/>
        <v>3850.4916759384669</v>
      </c>
      <c r="M116" s="247"/>
    </row>
    <row r="117" spans="2:13" x14ac:dyDescent="0.2">
      <c r="B117" s="457"/>
      <c r="C117" s="462" t="s">
        <v>184</v>
      </c>
      <c r="D117" s="248" t="s">
        <v>178</v>
      </c>
      <c r="E117" s="283"/>
      <c r="F117" s="283">
        <v>2.351</v>
      </c>
      <c r="G117" s="283">
        <v>275.66039990234378</v>
      </c>
      <c r="H117" s="283">
        <v>158.4815520019531</v>
      </c>
      <c r="I117" s="283">
        <v>27.07</v>
      </c>
      <c r="J117" s="283">
        <v>62.756999999999998</v>
      </c>
      <c r="K117" s="283">
        <v>23.858859559059141</v>
      </c>
      <c r="L117" s="252">
        <f>SUM(E117:K117)</f>
        <v>550.17881146335606</v>
      </c>
      <c r="M117" s="247"/>
    </row>
    <row r="118" spans="2:13" x14ac:dyDescent="0.2">
      <c r="B118" s="457"/>
      <c r="C118" s="462"/>
      <c r="D118" s="251" t="s">
        <v>179</v>
      </c>
      <c r="E118" s="283">
        <v>0</v>
      </c>
      <c r="F118" s="283">
        <v>0</v>
      </c>
      <c r="G118" s="283">
        <v>0</v>
      </c>
      <c r="H118" s="283">
        <v>0</v>
      </c>
      <c r="I118" s="283">
        <v>0</v>
      </c>
      <c r="J118" s="283">
        <v>0</v>
      </c>
      <c r="K118" s="283">
        <v>0</v>
      </c>
      <c r="L118" s="252">
        <f>SUM(E118:K118)</f>
        <v>0</v>
      </c>
      <c r="M118" s="247"/>
    </row>
    <row r="119" spans="2:13" x14ac:dyDescent="0.2">
      <c r="B119" s="457"/>
      <c r="C119" s="462"/>
      <c r="D119" s="253" t="s">
        <v>180</v>
      </c>
      <c r="E119" s="283">
        <v>0</v>
      </c>
      <c r="F119" s="283">
        <v>0</v>
      </c>
      <c r="G119" s="283">
        <v>0</v>
      </c>
      <c r="H119" s="283">
        <v>0</v>
      </c>
      <c r="I119" s="283">
        <v>0</v>
      </c>
      <c r="J119" s="283">
        <v>0</v>
      </c>
      <c r="K119" s="283">
        <v>0</v>
      </c>
      <c r="L119" s="252">
        <f>SUM(E119:K119)</f>
        <v>0</v>
      </c>
      <c r="M119" s="247"/>
    </row>
    <row r="120" spans="2:13" x14ac:dyDescent="0.2">
      <c r="B120" s="457"/>
      <c r="C120" s="56" t="s">
        <v>185</v>
      </c>
      <c r="D120" s="282"/>
      <c r="E120" s="255">
        <f t="shared" ref="E120:L120" si="34">SUM(E117:E119)</f>
        <v>0</v>
      </c>
      <c r="F120" s="255">
        <f t="shared" si="34"/>
        <v>2.351</v>
      </c>
      <c r="G120" s="255">
        <f t="shared" si="34"/>
        <v>275.66039990234378</v>
      </c>
      <c r="H120" s="255">
        <f t="shared" si="34"/>
        <v>158.4815520019531</v>
      </c>
      <c r="I120" s="255">
        <f t="shared" si="34"/>
        <v>27.07</v>
      </c>
      <c r="J120" s="255">
        <f t="shared" si="34"/>
        <v>62.756999999999998</v>
      </c>
      <c r="K120" s="255">
        <f t="shared" si="34"/>
        <v>23.858859559059141</v>
      </c>
      <c r="L120" s="256">
        <f t="shared" si="34"/>
        <v>550.17881146335606</v>
      </c>
      <c r="M120" s="247"/>
    </row>
    <row r="121" spans="2:13" x14ac:dyDescent="0.2">
      <c r="B121" s="457"/>
      <c r="C121" s="463" t="s">
        <v>186</v>
      </c>
      <c r="D121" s="248" t="s">
        <v>178</v>
      </c>
      <c r="E121" s="283">
        <v>0</v>
      </c>
      <c r="F121" s="283">
        <v>0</v>
      </c>
      <c r="G121" s="283">
        <v>0</v>
      </c>
      <c r="H121" s="283">
        <v>0</v>
      </c>
      <c r="I121" s="283">
        <v>0</v>
      </c>
      <c r="J121" s="283">
        <v>0</v>
      </c>
      <c r="K121" s="283">
        <v>0</v>
      </c>
      <c r="L121" s="252">
        <f>SUM(E121:K121)</f>
        <v>0</v>
      </c>
      <c r="M121" s="247"/>
    </row>
    <row r="122" spans="2:13" x14ac:dyDescent="0.2">
      <c r="B122" s="457"/>
      <c r="C122" s="463"/>
      <c r="D122" s="251" t="s">
        <v>179</v>
      </c>
      <c r="E122" s="283">
        <v>0</v>
      </c>
      <c r="F122" s="283">
        <v>0</v>
      </c>
      <c r="G122" s="283">
        <v>0</v>
      </c>
      <c r="H122" s="283">
        <v>0</v>
      </c>
      <c r="I122" s="283">
        <v>0</v>
      </c>
      <c r="J122" s="283">
        <v>0</v>
      </c>
      <c r="K122" s="283">
        <v>0</v>
      </c>
      <c r="L122" s="252">
        <f>SUM(E122:K122)</f>
        <v>0</v>
      </c>
      <c r="M122" s="247"/>
    </row>
    <row r="123" spans="2:13" x14ac:dyDescent="0.2">
      <c r="B123" s="457"/>
      <c r="C123" s="464"/>
      <c r="D123" s="253" t="s">
        <v>180</v>
      </c>
      <c r="E123" s="283">
        <v>0</v>
      </c>
      <c r="F123" s="283">
        <v>0</v>
      </c>
      <c r="G123" s="283">
        <v>0</v>
      </c>
      <c r="H123" s="283">
        <v>0</v>
      </c>
      <c r="I123" s="283">
        <v>0</v>
      </c>
      <c r="J123" s="283">
        <v>0</v>
      </c>
      <c r="K123" s="283">
        <v>0</v>
      </c>
      <c r="L123" s="252">
        <f>SUM(E123:K123)</f>
        <v>0</v>
      </c>
      <c r="M123" s="247"/>
    </row>
    <row r="124" spans="2:13" x14ac:dyDescent="0.2">
      <c r="B124" s="458"/>
      <c r="C124" s="55" t="s">
        <v>187</v>
      </c>
      <c r="D124" s="282"/>
      <c r="E124" s="255">
        <f t="shared" ref="E124:L124" si="35">SUM(E121:E123)</f>
        <v>0</v>
      </c>
      <c r="F124" s="255">
        <f t="shared" si="35"/>
        <v>0</v>
      </c>
      <c r="G124" s="255">
        <f t="shared" si="35"/>
        <v>0</v>
      </c>
      <c r="H124" s="255">
        <f t="shared" si="35"/>
        <v>0</v>
      </c>
      <c r="I124" s="255">
        <f t="shared" si="35"/>
        <v>0</v>
      </c>
      <c r="J124" s="255">
        <f t="shared" si="35"/>
        <v>0</v>
      </c>
      <c r="K124" s="255">
        <f t="shared" si="35"/>
        <v>0</v>
      </c>
      <c r="L124" s="256">
        <f t="shared" si="35"/>
        <v>0</v>
      </c>
      <c r="M124" s="247"/>
    </row>
    <row r="125" spans="2:13" x14ac:dyDescent="0.2">
      <c r="B125" s="48" t="s">
        <v>197</v>
      </c>
      <c r="C125" s="59"/>
      <c r="D125" s="266"/>
      <c r="E125" s="62">
        <f t="shared" ref="E125:L125" si="36">+E124+E120+E116+E112</f>
        <v>262.90968743999207</v>
      </c>
      <c r="F125" s="62">
        <f t="shared" si="36"/>
        <v>489.9563400109522</v>
      </c>
      <c r="G125" s="62">
        <f t="shared" si="36"/>
        <v>1218.9873885464892</v>
      </c>
      <c r="H125" s="62">
        <f t="shared" si="36"/>
        <v>579.67316496677699</v>
      </c>
      <c r="I125" s="62">
        <f t="shared" si="36"/>
        <v>815.42014295767251</v>
      </c>
      <c r="J125" s="62">
        <f t="shared" si="36"/>
        <v>283.62358001178131</v>
      </c>
      <c r="K125" s="62">
        <f t="shared" si="36"/>
        <v>829.39547326839329</v>
      </c>
      <c r="L125" s="84">
        <f t="shared" si="36"/>
        <v>4479.9657772020573</v>
      </c>
      <c r="M125" s="247"/>
    </row>
    <row r="126" spans="2:13" x14ac:dyDescent="0.2">
      <c r="B126" s="456">
        <v>2009</v>
      </c>
      <c r="C126" s="459" t="s">
        <v>180</v>
      </c>
      <c r="D126" s="248" t="s">
        <v>178</v>
      </c>
      <c r="E126" s="281">
        <v>0</v>
      </c>
      <c r="F126" s="281">
        <v>0</v>
      </c>
      <c r="G126" s="281">
        <v>0</v>
      </c>
      <c r="H126" s="281">
        <v>0</v>
      </c>
      <c r="I126" s="281">
        <v>1.1439999999999999E-2</v>
      </c>
      <c r="J126" s="281">
        <v>1.63903</v>
      </c>
      <c r="K126" s="281">
        <v>1.31094</v>
      </c>
      <c r="L126" s="252">
        <f>SUM(E126:K126)</f>
        <v>2.9614099999999999</v>
      </c>
      <c r="M126" s="247"/>
    </row>
    <row r="127" spans="2:13" x14ac:dyDescent="0.2">
      <c r="B127" s="457"/>
      <c r="C127" s="460"/>
      <c r="D127" s="251" t="s">
        <v>179</v>
      </c>
      <c r="E127" s="281">
        <v>0</v>
      </c>
      <c r="F127" s="281">
        <v>0</v>
      </c>
      <c r="G127" s="281">
        <v>0</v>
      </c>
      <c r="H127" s="281">
        <v>0</v>
      </c>
      <c r="I127" s="281">
        <v>30.19464</v>
      </c>
      <c r="J127" s="281">
        <v>0</v>
      </c>
      <c r="K127" s="281">
        <v>0</v>
      </c>
      <c r="L127" s="252">
        <f>SUM(E127:K127)</f>
        <v>30.19464</v>
      </c>
      <c r="M127" s="247"/>
    </row>
    <row r="128" spans="2:13" x14ac:dyDescent="0.2">
      <c r="B128" s="457"/>
      <c r="C128" s="460"/>
      <c r="D128" s="253" t="s">
        <v>180</v>
      </c>
      <c r="E128" s="281">
        <v>0</v>
      </c>
      <c r="F128" s="281">
        <v>0</v>
      </c>
      <c r="G128" s="281">
        <v>0</v>
      </c>
      <c r="H128" s="281">
        <v>0</v>
      </c>
      <c r="I128" s="281">
        <v>6.7879999999999996E-2</v>
      </c>
      <c r="J128" s="281">
        <v>0</v>
      </c>
      <c r="K128" s="281">
        <v>10.46058</v>
      </c>
      <c r="L128" s="252">
        <f>SUM(E128:K128)</f>
        <v>10.528460000000001</v>
      </c>
      <c r="M128" s="247"/>
    </row>
    <row r="129" spans="2:13" x14ac:dyDescent="0.2">
      <c r="B129" s="457"/>
      <c r="C129" s="60" t="s">
        <v>192</v>
      </c>
      <c r="D129" s="282"/>
      <c r="E129" s="255">
        <f t="shared" ref="E129:L129" si="37">SUM(E126:E128)</f>
        <v>0</v>
      </c>
      <c r="F129" s="255">
        <f t="shared" si="37"/>
        <v>0</v>
      </c>
      <c r="G129" s="255">
        <f t="shared" si="37"/>
        <v>0</v>
      </c>
      <c r="H129" s="255">
        <f t="shared" si="37"/>
        <v>0</v>
      </c>
      <c r="I129" s="255">
        <f t="shared" si="37"/>
        <v>30.273959999999999</v>
      </c>
      <c r="J129" s="255">
        <f t="shared" si="37"/>
        <v>1.63903</v>
      </c>
      <c r="K129" s="255">
        <f t="shared" si="37"/>
        <v>11.771520000000001</v>
      </c>
      <c r="L129" s="256">
        <f t="shared" si="37"/>
        <v>43.684510000000003</v>
      </c>
      <c r="M129" s="247"/>
    </row>
    <row r="130" spans="2:13" x14ac:dyDescent="0.2">
      <c r="B130" s="457"/>
      <c r="C130" s="461" t="s">
        <v>182</v>
      </c>
      <c r="D130" s="248" t="s">
        <v>178</v>
      </c>
      <c r="E130" s="283">
        <v>156.50283999999991</v>
      </c>
      <c r="F130" s="283">
        <v>111.73544000000001</v>
      </c>
      <c r="G130" s="283">
        <v>224.44410000000008</v>
      </c>
      <c r="H130" s="283">
        <v>66.668880000000001</v>
      </c>
      <c r="I130" s="283">
        <v>68.103769999999983</v>
      </c>
      <c r="J130" s="283">
        <v>83.438079999999985</v>
      </c>
      <c r="K130" s="283">
        <v>174.47812999999996</v>
      </c>
      <c r="L130" s="252">
        <f>SUM(E130:K130)</f>
        <v>885.37123999999983</v>
      </c>
      <c r="M130" s="247"/>
    </row>
    <row r="131" spans="2:13" x14ac:dyDescent="0.2">
      <c r="B131" s="457"/>
      <c r="C131" s="461"/>
      <c r="D131" s="251" t="s">
        <v>179</v>
      </c>
      <c r="E131" s="283">
        <v>177.09014999999997</v>
      </c>
      <c r="F131" s="283">
        <v>391.04546000000011</v>
      </c>
      <c r="G131" s="283">
        <v>565.68615000000011</v>
      </c>
      <c r="H131" s="283">
        <v>445.13625000000002</v>
      </c>
      <c r="I131" s="283">
        <v>317.30140000000011</v>
      </c>
      <c r="J131" s="283">
        <v>284.37406999999996</v>
      </c>
      <c r="K131" s="283">
        <v>652.10655999999972</v>
      </c>
      <c r="L131" s="252">
        <f>SUM(E131:K131)</f>
        <v>2832.7400400000001</v>
      </c>
      <c r="M131" s="247"/>
    </row>
    <row r="132" spans="2:13" x14ac:dyDescent="0.2">
      <c r="B132" s="457"/>
      <c r="C132" s="461"/>
      <c r="D132" s="253" t="s">
        <v>180</v>
      </c>
      <c r="E132" s="283">
        <v>2.2099199999999999</v>
      </c>
      <c r="F132" s="283">
        <v>0.95123999999999997</v>
      </c>
      <c r="G132" s="283">
        <v>9.8110800000000022</v>
      </c>
      <c r="H132" s="283">
        <v>0</v>
      </c>
      <c r="I132" s="283">
        <v>7.8200000000000006E-3</v>
      </c>
      <c r="J132" s="283">
        <v>3.8517399999999999</v>
      </c>
      <c r="K132" s="283">
        <v>31.655540000000013</v>
      </c>
      <c r="L132" s="252">
        <f>SUM(E132:K132)</f>
        <v>48.487340000000017</v>
      </c>
      <c r="M132" s="247"/>
    </row>
    <row r="133" spans="2:13" x14ac:dyDescent="0.2">
      <c r="B133" s="457"/>
      <c r="C133" s="55" t="s">
        <v>183</v>
      </c>
      <c r="D133" s="282"/>
      <c r="E133" s="255">
        <f t="shared" ref="E133:L133" si="38">SUM(E130:E132)</f>
        <v>335.80290999999988</v>
      </c>
      <c r="F133" s="255">
        <f t="shared" si="38"/>
        <v>503.73214000000007</v>
      </c>
      <c r="G133" s="255">
        <f t="shared" si="38"/>
        <v>799.94133000000011</v>
      </c>
      <c r="H133" s="255">
        <f t="shared" si="38"/>
        <v>511.80513000000002</v>
      </c>
      <c r="I133" s="255">
        <f t="shared" si="38"/>
        <v>385.41299000000009</v>
      </c>
      <c r="J133" s="255">
        <f t="shared" si="38"/>
        <v>371.66388999999998</v>
      </c>
      <c r="K133" s="255">
        <f t="shared" si="38"/>
        <v>858.24022999999966</v>
      </c>
      <c r="L133" s="256">
        <f t="shared" si="38"/>
        <v>3766.5986200000002</v>
      </c>
      <c r="M133" s="247"/>
    </row>
    <row r="134" spans="2:13" x14ac:dyDescent="0.2">
      <c r="B134" s="457"/>
      <c r="C134" s="462" t="s">
        <v>184</v>
      </c>
      <c r="D134" s="248" t="s">
        <v>178</v>
      </c>
      <c r="E134" s="283">
        <v>0</v>
      </c>
      <c r="F134" s="283">
        <v>0.85770000000000002</v>
      </c>
      <c r="G134" s="283">
        <v>184.23345</v>
      </c>
      <c r="H134" s="283">
        <v>122.80565999999999</v>
      </c>
      <c r="I134" s="283">
        <v>3.2881999999999998</v>
      </c>
      <c r="J134" s="283">
        <v>48.209000000000003</v>
      </c>
      <c r="K134" s="283">
        <v>13.49682</v>
      </c>
      <c r="L134" s="252">
        <f>SUM(E134:K134)</f>
        <v>372.89082999999999</v>
      </c>
      <c r="M134" s="247"/>
    </row>
    <row r="135" spans="2:13" x14ac:dyDescent="0.2">
      <c r="B135" s="457"/>
      <c r="C135" s="462"/>
      <c r="D135" s="251" t="s">
        <v>179</v>
      </c>
      <c r="E135" s="283">
        <v>0</v>
      </c>
      <c r="F135" s="283">
        <v>0</v>
      </c>
      <c r="G135" s="283">
        <v>0</v>
      </c>
      <c r="H135" s="283">
        <v>0</v>
      </c>
      <c r="I135" s="283">
        <v>0</v>
      </c>
      <c r="J135" s="283">
        <v>0</v>
      </c>
      <c r="K135" s="283">
        <v>0</v>
      </c>
      <c r="L135" s="252">
        <f>SUM(E135:K135)</f>
        <v>0</v>
      </c>
      <c r="M135" s="247"/>
    </row>
    <row r="136" spans="2:13" x14ac:dyDescent="0.2">
      <c r="B136" s="457"/>
      <c r="C136" s="462"/>
      <c r="D136" s="253" t="s">
        <v>180</v>
      </c>
      <c r="E136" s="283">
        <v>0</v>
      </c>
      <c r="F136" s="283">
        <v>0</v>
      </c>
      <c r="G136" s="283">
        <v>0</v>
      </c>
      <c r="H136" s="283">
        <v>0</v>
      </c>
      <c r="I136" s="283">
        <v>0</v>
      </c>
      <c r="J136" s="283">
        <v>0</v>
      </c>
      <c r="K136" s="283">
        <v>0</v>
      </c>
      <c r="L136" s="252">
        <f>SUM(E136:K136)</f>
        <v>0</v>
      </c>
      <c r="M136" s="247"/>
    </row>
    <row r="137" spans="2:13" x14ac:dyDescent="0.2">
      <c r="B137" s="457"/>
      <c r="C137" s="56" t="s">
        <v>185</v>
      </c>
      <c r="D137" s="282"/>
      <c r="E137" s="255">
        <f t="shared" ref="E137:L137" si="39">SUM(E134:E136)</f>
        <v>0</v>
      </c>
      <c r="F137" s="255">
        <f t="shared" si="39"/>
        <v>0.85770000000000002</v>
      </c>
      <c r="G137" s="255">
        <f t="shared" si="39"/>
        <v>184.23345</v>
      </c>
      <c r="H137" s="255">
        <f t="shared" si="39"/>
        <v>122.80565999999999</v>
      </c>
      <c r="I137" s="255">
        <f t="shared" si="39"/>
        <v>3.2881999999999998</v>
      </c>
      <c r="J137" s="255">
        <f t="shared" si="39"/>
        <v>48.209000000000003</v>
      </c>
      <c r="K137" s="255">
        <f t="shared" si="39"/>
        <v>13.49682</v>
      </c>
      <c r="L137" s="256">
        <f t="shared" si="39"/>
        <v>372.89082999999999</v>
      </c>
      <c r="M137" s="247"/>
    </row>
    <row r="138" spans="2:13" x14ac:dyDescent="0.2">
      <c r="B138" s="457"/>
      <c r="C138" s="463" t="s">
        <v>186</v>
      </c>
      <c r="D138" s="248" t="s">
        <v>178</v>
      </c>
      <c r="E138" s="283">
        <v>0</v>
      </c>
      <c r="F138" s="283">
        <v>0</v>
      </c>
      <c r="G138" s="283">
        <v>0</v>
      </c>
      <c r="H138" s="283">
        <v>0</v>
      </c>
      <c r="I138" s="283">
        <v>0</v>
      </c>
      <c r="J138" s="283">
        <v>0</v>
      </c>
      <c r="K138" s="283">
        <v>0</v>
      </c>
      <c r="L138" s="252">
        <f>SUM(E138:K138)</f>
        <v>0</v>
      </c>
      <c r="M138" s="247"/>
    </row>
    <row r="139" spans="2:13" x14ac:dyDescent="0.2">
      <c r="B139" s="457"/>
      <c r="C139" s="463"/>
      <c r="D139" s="251" t="s">
        <v>179</v>
      </c>
      <c r="E139" s="283">
        <v>0</v>
      </c>
      <c r="F139" s="283">
        <v>0</v>
      </c>
      <c r="G139" s="283">
        <v>0</v>
      </c>
      <c r="H139" s="283">
        <v>0</v>
      </c>
      <c r="I139" s="283">
        <v>0</v>
      </c>
      <c r="J139" s="283">
        <v>0</v>
      </c>
      <c r="K139" s="283">
        <v>0.53458001708984371</v>
      </c>
      <c r="L139" s="252">
        <f>SUM(E139:K139)</f>
        <v>0.53458001708984371</v>
      </c>
      <c r="M139" s="247"/>
    </row>
    <row r="140" spans="2:13" x14ac:dyDescent="0.2">
      <c r="B140" s="457"/>
      <c r="C140" s="464"/>
      <c r="D140" s="253" t="s">
        <v>180</v>
      </c>
      <c r="E140" s="283">
        <v>0</v>
      </c>
      <c r="F140" s="283">
        <v>0</v>
      </c>
      <c r="G140" s="283">
        <v>0</v>
      </c>
      <c r="H140" s="283">
        <v>0</v>
      </c>
      <c r="I140" s="283">
        <v>0</v>
      </c>
      <c r="J140" s="283">
        <v>0</v>
      </c>
      <c r="K140" s="283">
        <v>0</v>
      </c>
      <c r="L140" s="252">
        <f>SUM(E140:K140)</f>
        <v>0</v>
      </c>
      <c r="M140" s="247"/>
    </row>
    <row r="141" spans="2:13" x14ac:dyDescent="0.2">
      <c r="B141" s="458"/>
      <c r="C141" s="55" t="s">
        <v>187</v>
      </c>
      <c r="D141" s="282"/>
      <c r="E141" s="255">
        <f t="shared" ref="E141:L141" si="40">SUM(E138:E140)</f>
        <v>0</v>
      </c>
      <c r="F141" s="255">
        <f t="shared" si="40"/>
        <v>0</v>
      </c>
      <c r="G141" s="255">
        <f t="shared" si="40"/>
        <v>0</v>
      </c>
      <c r="H141" s="255">
        <f t="shared" si="40"/>
        <v>0</v>
      </c>
      <c r="I141" s="255">
        <f t="shared" si="40"/>
        <v>0</v>
      </c>
      <c r="J141" s="255">
        <f t="shared" si="40"/>
        <v>0</v>
      </c>
      <c r="K141" s="255">
        <f t="shared" si="40"/>
        <v>0.53458001708984371</v>
      </c>
      <c r="L141" s="256">
        <f t="shared" si="40"/>
        <v>0.53458001708984371</v>
      </c>
      <c r="M141" s="247"/>
    </row>
    <row r="142" spans="2:13" x14ac:dyDescent="0.2">
      <c r="B142" s="48" t="s">
        <v>198</v>
      </c>
      <c r="C142" s="59"/>
      <c r="D142" s="266"/>
      <c r="E142" s="62">
        <f t="shared" ref="E142:L142" si="41">+E141+E137+E133+E129</f>
        <v>335.80290999999988</v>
      </c>
      <c r="F142" s="62">
        <f t="shared" si="41"/>
        <v>504.58984000000009</v>
      </c>
      <c r="G142" s="62">
        <f t="shared" si="41"/>
        <v>984.17478000000006</v>
      </c>
      <c r="H142" s="62">
        <f t="shared" si="41"/>
        <v>634.61078999999995</v>
      </c>
      <c r="I142" s="62">
        <f t="shared" si="41"/>
        <v>418.9751500000001</v>
      </c>
      <c r="J142" s="62">
        <f t="shared" si="41"/>
        <v>421.51191999999998</v>
      </c>
      <c r="K142" s="62">
        <f t="shared" si="41"/>
        <v>884.04315001708949</v>
      </c>
      <c r="L142" s="84">
        <f t="shared" si="41"/>
        <v>4183.7085400170899</v>
      </c>
      <c r="M142" s="247"/>
    </row>
    <row r="143" spans="2:13" x14ac:dyDescent="0.2">
      <c r="B143" s="456">
        <v>2010</v>
      </c>
      <c r="C143" s="459" t="s">
        <v>180</v>
      </c>
      <c r="D143" s="248" t="s">
        <v>178</v>
      </c>
      <c r="E143" s="281">
        <v>0</v>
      </c>
      <c r="F143" s="281">
        <v>0</v>
      </c>
      <c r="G143" s="281">
        <v>0</v>
      </c>
      <c r="H143" s="281">
        <v>0</v>
      </c>
      <c r="I143" s="281">
        <v>0</v>
      </c>
      <c r="J143" s="281">
        <v>0</v>
      </c>
      <c r="K143" s="281">
        <v>1.887</v>
      </c>
      <c r="L143" s="252">
        <f>SUM(E143:K143)</f>
        <v>1.887</v>
      </c>
      <c r="M143" s="247"/>
    </row>
    <row r="144" spans="2:13" x14ac:dyDescent="0.2">
      <c r="B144" s="457"/>
      <c r="C144" s="460"/>
      <c r="D144" s="251" t="s">
        <v>179</v>
      </c>
      <c r="E144" s="281">
        <v>0</v>
      </c>
      <c r="F144" s="281">
        <v>0</v>
      </c>
      <c r="G144" s="281">
        <v>0</v>
      </c>
      <c r="H144" s="281">
        <v>0</v>
      </c>
      <c r="I144" s="281">
        <v>0</v>
      </c>
      <c r="J144" s="281">
        <v>0</v>
      </c>
      <c r="K144" s="281">
        <v>0</v>
      </c>
      <c r="L144" s="252">
        <f>SUM(E144:K144)</f>
        <v>0</v>
      </c>
      <c r="M144" s="247"/>
    </row>
    <row r="145" spans="2:13" x14ac:dyDescent="0.2">
      <c r="B145" s="457"/>
      <c r="C145" s="460"/>
      <c r="D145" s="253" t="s">
        <v>180</v>
      </c>
      <c r="E145" s="281">
        <v>0</v>
      </c>
      <c r="F145" s="281">
        <v>0</v>
      </c>
      <c r="G145" s="281">
        <v>0</v>
      </c>
      <c r="H145" s="281">
        <v>0</v>
      </c>
      <c r="I145" s="281">
        <v>38.408000000000008</v>
      </c>
      <c r="J145" s="281">
        <v>0</v>
      </c>
      <c r="K145" s="281">
        <v>16.751000000000001</v>
      </c>
      <c r="L145" s="252">
        <f>SUM(E145:K145)</f>
        <v>55.159000000000006</v>
      </c>
      <c r="M145" s="247"/>
    </row>
    <row r="146" spans="2:13" x14ac:dyDescent="0.2">
      <c r="B146" s="457"/>
      <c r="C146" s="60" t="s">
        <v>192</v>
      </c>
      <c r="D146" s="282"/>
      <c r="E146" s="255">
        <f t="shared" ref="E146:L146" si="42">SUM(E143:E145)</f>
        <v>0</v>
      </c>
      <c r="F146" s="255">
        <f t="shared" si="42"/>
        <v>0</v>
      </c>
      <c r="G146" s="255">
        <f t="shared" si="42"/>
        <v>0</v>
      </c>
      <c r="H146" s="255">
        <f t="shared" si="42"/>
        <v>0</v>
      </c>
      <c r="I146" s="255">
        <f t="shared" si="42"/>
        <v>38.408000000000008</v>
      </c>
      <c r="J146" s="255">
        <f t="shared" si="42"/>
        <v>0</v>
      </c>
      <c r="K146" s="255">
        <f t="shared" si="42"/>
        <v>18.638000000000002</v>
      </c>
      <c r="L146" s="256">
        <f t="shared" si="42"/>
        <v>57.046000000000006</v>
      </c>
      <c r="M146" s="247"/>
    </row>
    <row r="147" spans="2:13" x14ac:dyDescent="0.2">
      <c r="B147" s="457"/>
      <c r="C147" s="461" t="s">
        <v>182</v>
      </c>
      <c r="D147" s="248" t="s">
        <v>178</v>
      </c>
      <c r="E147" s="283">
        <v>146.10400000000001</v>
      </c>
      <c r="F147" s="283">
        <v>296.69299999999998</v>
      </c>
      <c r="G147" s="283">
        <v>175.995</v>
      </c>
      <c r="H147" s="283">
        <v>57.359000000000002</v>
      </c>
      <c r="I147" s="283">
        <v>49.829000000000008</v>
      </c>
      <c r="J147" s="283">
        <v>116.52699999999999</v>
      </c>
      <c r="K147" s="283">
        <v>136.57499999999999</v>
      </c>
      <c r="L147" s="252">
        <f>SUM(E147:K147)</f>
        <v>979.08200000000011</v>
      </c>
      <c r="M147" s="247"/>
    </row>
    <row r="148" spans="2:13" x14ac:dyDescent="0.2">
      <c r="B148" s="457"/>
      <c r="C148" s="461"/>
      <c r="D148" s="251" t="s">
        <v>179</v>
      </c>
      <c r="E148" s="283">
        <v>154.20299999999995</v>
      </c>
      <c r="F148" s="283">
        <v>387.02299999999997</v>
      </c>
      <c r="G148" s="283">
        <v>429.85199999999992</v>
      </c>
      <c r="H148" s="283">
        <v>273.21199999999999</v>
      </c>
      <c r="I148" s="283">
        <v>337.10699999999986</v>
      </c>
      <c r="J148" s="283">
        <v>251.45199999999991</v>
      </c>
      <c r="K148" s="283">
        <v>617.31500000000005</v>
      </c>
      <c r="L148" s="252">
        <f>SUM(E148:K148)</f>
        <v>2450.1639999999998</v>
      </c>
      <c r="M148" s="247"/>
    </row>
    <row r="149" spans="2:13" x14ac:dyDescent="0.2">
      <c r="B149" s="457"/>
      <c r="C149" s="461"/>
      <c r="D149" s="253" t="s">
        <v>180</v>
      </c>
      <c r="E149" s="283">
        <v>0</v>
      </c>
      <c r="F149" s="283">
        <v>1.4889999999999999</v>
      </c>
      <c r="G149" s="283">
        <v>4.9240000000000004</v>
      </c>
      <c r="H149" s="283">
        <v>0</v>
      </c>
      <c r="I149" s="283">
        <v>11.045</v>
      </c>
      <c r="J149" s="283">
        <v>4.8840000000000003</v>
      </c>
      <c r="K149" s="283">
        <v>28.097999999999999</v>
      </c>
      <c r="L149" s="252">
        <f>SUM(E149:K149)</f>
        <v>50.44</v>
      </c>
      <c r="M149" s="247"/>
    </row>
    <row r="150" spans="2:13" x14ac:dyDescent="0.2">
      <c r="B150" s="457"/>
      <c r="C150" s="55" t="s">
        <v>183</v>
      </c>
      <c r="D150" s="282"/>
      <c r="E150" s="255">
        <f t="shared" ref="E150:L150" si="43">SUM(E147:E149)</f>
        <v>300.30699999999996</v>
      </c>
      <c r="F150" s="255">
        <f t="shared" si="43"/>
        <v>685.20499999999993</v>
      </c>
      <c r="G150" s="255">
        <f t="shared" si="43"/>
        <v>610.77099999999996</v>
      </c>
      <c r="H150" s="255">
        <f t="shared" si="43"/>
        <v>330.57099999999997</v>
      </c>
      <c r="I150" s="255">
        <f t="shared" si="43"/>
        <v>397.98099999999988</v>
      </c>
      <c r="J150" s="255">
        <f t="shared" si="43"/>
        <v>372.86299999999994</v>
      </c>
      <c r="K150" s="255">
        <f t="shared" si="43"/>
        <v>781.98800000000006</v>
      </c>
      <c r="L150" s="256">
        <f t="shared" si="43"/>
        <v>3479.6860000000001</v>
      </c>
      <c r="M150" s="247"/>
    </row>
    <row r="151" spans="2:13" x14ac:dyDescent="0.2">
      <c r="B151" s="457"/>
      <c r="C151" s="462" t="s">
        <v>184</v>
      </c>
      <c r="D151" s="248" t="s">
        <v>178</v>
      </c>
      <c r="E151" s="283">
        <v>42.813000000000009</v>
      </c>
      <c r="F151" s="283">
        <v>5.2879999999999994</v>
      </c>
      <c r="G151" s="283">
        <v>148.63300000000001</v>
      </c>
      <c r="H151" s="283">
        <v>55.157000000000004</v>
      </c>
      <c r="I151" s="283">
        <v>15.422000000000001</v>
      </c>
      <c r="J151" s="283">
        <v>55.58</v>
      </c>
      <c r="K151" s="283">
        <v>120.099</v>
      </c>
      <c r="L151" s="252">
        <f>SUM(E151:K151)</f>
        <v>442.99200000000002</v>
      </c>
      <c r="M151" s="247"/>
    </row>
    <row r="152" spans="2:13" x14ac:dyDescent="0.2">
      <c r="B152" s="457"/>
      <c r="C152" s="462"/>
      <c r="D152" s="251" t="s">
        <v>179</v>
      </c>
      <c r="E152" s="283">
        <v>0</v>
      </c>
      <c r="F152" s="283">
        <v>0</v>
      </c>
      <c r="G152" s="283">
        <v>0</v>
      </c>
      <c r="H152" s="283">
        <v>0</v>
      </c>
      <c r="I152" s="283">
        <v>0</v>
      </c>
      <c r="J152" s="283">
        <v>0</v>
      </c>
      <c r="K152" s="283">
        <v>0</v>
      </c>
      <c r="L152" s="252">
        <f>SUM(E152:K152)</f>
        <v>0</v>
      </c>
      <c r="M152" s="247"/>
    </row>
    <row r="153" spans="2:13" x14ac:dyDescent="0.2">
      <c r="B153" s="457"/>
      <c r="C153" s="462"/>
      <c r="D153" s="253" t="s">
        <v>180</v>
      </c>
      <c r="E153" s="283">
        <v>0</v>
      </c>
      <c r="F153" s="283">
        <v>0</v>
      </c>
      <c r="G153" s="283">
        <v>0</v>
      </c>
      <c r="H153" s="283">
        <v>0</v>
      </c>
      <c r="I153" s="283">
        <v>0</v>
      </c>
      <c r="J153" s="283">
        <v>0</v>
      </c>
      <c r="K153" s="283">
        <v>0</v>
      </c>
      <c r="L153" s="252">
        <f>SUM(E153:K153)</f>
        <v>0</v>
      </c>
      <c r="M153" s="247"/>
    </row>
    <row r="154" spans="2:13" x14ac:dyDescent="0.2">
      <c r="B154" s="457"/>
      <c r="C154" s="56" t="s">
        <v>185</v>
      </c>
      <c r="D154" s="282"/>
      <c r="E154" s="255">
        <f t="shared" ref="E154:L154" si="44">SUM(E151:E153)</f>
        <v>42.813000000000009</v>
      </c>
      <c r="F154" s="255">
        <f t="shared" si="44"/>
        <v>5.2879999999999994</v>
      </c>
      <c r="G154" s="255">
        <f t="shared" si="44"/>
        <v>148.63300000000001</v>
      </c>
      <c r="H154" s="255">
        <f t="shared" si="44"/>
        <v>55.157000000000004</v>
      </c>
      <c r="I154" s="255">
        <f t="shared" si="44"/>
        <v>15.422000000000001</v>
      </c>
      <c r="J154" s="255">
        <f t="shared" si="44"/>
        <v>55.58</v>
      </c>
      <c r="K154" s="255">
        <f t="shared" si="44"/>
        <v>120.099</v>
      </c>
      <c r="L154" s="256">
        <f t="shared" si="44"/>
        <v>442.99200000000002</v>
      </c>
      <c r="M154" s="247"/>
    </row>
    <row r="155" spans="2:13" x14ac:dyDescent="0.2">
      <c r="B155" s="457"/>
      <c r="C155" s="463" t="s">
        <v>186</v>
      </c>
      <c r="D155" s="248" t="s">
        <v>178</v>
      </c>
      <c r="E155" s="283">
        <v>0</v>
      </c>
      <c r="F155" s="283">
        <v>0</v>
      </c>
      <c r="G155" s="283">
        <v>0</v>
      </c>
      <c r="H155" s="283">
        <v>0</v>
      </c>
      <c r="I155" s="283">
        <v>0</v>
      </c>
      <c r="J155" s="283">
        <v>0</v>
      </c>
      <c r="K155" s="283">
        <v>0</v>
      </c>
      <c r="L155" s="252">
        <f>SUM(E155:K155)</f>
        <v>0</v>
      </c>
      <c r="M155" s="247"/>
    </row>
    <row r="156" spans="2:13" x14ac:dyDescent="0.2">
      <c r="B156" s="457"/>
      <c r="C156" s="463"/>
      <c r="D156" s="251" t="s">
        <v>179</v>
      </c>
      <c r="E156" s="283">
        <v>0</v>
      </c>
      <c r="F156" s="283">
        <v>0</v>
      </c>
      <c r="G156" s="283">
        <v>0</v>
      </c>
      <c r="H156" s="283">
        <v>0</v>
      </c>
      <c r="I156" s="283">
        <v>0</v>
      </c>
      <c r="J156" s="283">
        <v>0</v>
      </c>
      <c r="K156" s="283">
        <v>0</v>
      </c>
      <c r="L156" s="252">
        <f>SUM(E156:K156)</f>
        <v>0</v>
      </c>
      <c r="M156" s="247"/>
    </row>
    <row r="157" spans="2:13" x14ac:dyDescent="0.2">
      <c r="B157" s="457"/>
      <c r="C157" s="464"/>
      <c r="D157" s="253" t="s">
        <v>180</v>
      </c>
      <c r="E157" s="283">
        <v>0</v>
      </c>
      <c r="F157" s="283">
        <v>0</v>
      </c>
      <c r="G157" s="283">
        <v>0</v>
      </c>
      <c r="H157" s="283">
        <v>0</v>
      </c>
      <c r="I157" s="283">
        <v>0</v>
      </c>
      <c r="J157" s="283">
        <v>0</v>
      </c>
      <c r="K157" s="283">
        <v>0</v>
      </c>
      <c r="L157" s="252">
        <f>SUM(E157:K157)</f>
        <v>0</v>
      </c>
      <c r="M157" s="247"/>
    </row>
    <row r="158" spans="2:13" x14ac:dyDescent="0.2">
      <c r="B158" s="458"/>
      <c r="C158" s="55" t="s">
        <v>187</v>
      </c>
      <c r="D158" s="282"/>
      <c r="E158" s="255">
        <f t="shared" ref="E158:L158" si="45">SUM(E155:E157)</f>
        <v>0</v>
      </c>
      <c r="F158" s="255">
        <f t="shared" si="45"/>
        <v>0</v>
      </c>
      <c r="G158" s="255">
        <f t="shared" si="45"/>
        <v>0</v>
      </c>
      <c r="H158" s="255">
        <f t="shared" si="45"/>
        <v>0</v>
      </c>
      <c r="I158" s="255">
        <f t="shared" si="45"/>
        <v>0</v>
      </c>
      <c r="J158" s="255">
        <f t="shared" si="45"/>
        <v>0</v>
      </c>
      <c r="K158" s="255">
        <f t="shared" si="45"/>
        <v>0</v>
      </c>
      <c r="L158" s="256">
        <f t="shared" si="45"/>
        <v>0</v>
      </c>
      <c r="M158" s="247"/>
    </row>
    <row r="159" spans="2:13" x14ac:dyDescent="0.2">
      <c r="B159" s="48" t="s">
        <v>199</v>
      </c>
      <c r="C159" s="59"/>
      <c r="D159" s="266"/>
      <c r="E159" s="62">
        <f t="shared" ref="E159:L159" si="46">+E158+E154+E150+E146</f>
        <v>343.11999999999995</v>
      </c>
      <c r="F159" s="62">
        <f t="shared" si="46"/>
        <v>690.49299999999994</v>
      </c>
      <c r="G159" s="62">
        <f t="shared" si="46"/>
        <v>759.404</v>
      </c>
      <c r="H159" s="62">
        <f t="shared" si="46"/>
        <v>385.72799999999995</v>
      </c>
      <c r="I159" s="62">
        <f t="shared" si="46"/>
        <v>451.81099999999992</v>
      </c>
      <c r="J159" s="62">
        <f t="shared" si="46"/>
        <v>428.44299999999993</v>
      </c>
      <c r="K159" s="62">
        <f t="shared" si="46"/>
        <v>920.72500000000014</v>
      </c>
      <c r="L159" s="84">
        <f t="shared" si="46"/>
        <v>3979.7240000000002</v>
      </c>
      <c r="M159" s="247"/>
    </row>
    <row r="160" spans="2:13" x14ac:dyDescent="0.2">
      <c r="B160" s="456">
        <v>2011</v>
      </c>
      <c r="C160" s="459" t="s">
        <v>180</v>
      </c>
      <c r="D160" s="248" t="s">
        <v>178</v>
      </c>
      <c r="E160" s="281">
        <v>0</v>
      </c>
      <c r="F160" s="281">
        <v>0</v>
      </c>
      <c r="G160" s="281">
        <v>0</v>
      </c>
      <c r="H160" s="281">
        <v>0</v>
      </c>
      <c r="I160" s="281">
        <v>3.1E-2</v>
      </c>
      <c r="J160" s="281">
        <v>0</v>
      </c>
      <c r="K160" s="281">
        <v>1.5712400000000002</v>
      </c>
      <c r="L160" s="252">
        <f>SUM(E160:K160)</f>
        <v>1.6022400000000001</v>
      </c>
      <c r="M160" s="247"/>
    </row>
    <row r="161" spans="2:13" x14ac:dyDescent="0.2">
      <c r="B161" s="457"/>
      <c r="C161" s="460"/>
      <c r="D161" s="251" t="s">
        <v>179</v>
      </c>
      <c r="E161" s="281">
        <v>0</v>
      </c>
      <c r="F161" s="281">
        <v>0</v>
      </c>
      <c r="G161" s="281">
        <v>0</v>
      </c>
      <c r="H161" s="281">
        <v>0</v>
      </c>
      <c r="I161" s="281">
        <v>0</v>
      </c>
      <c r="J161" s="281">
        <v>0</v>
      </c>
      <c r="K161" s="281">
        <v>0</v>
      </c>
      <c r="L161" s="252">
        <f>SUM(E161:K161)</f>
        <v>0</v>
      </c>
      <c r="M161" s="247"/>
    </row>
    <row r="162" spans="2:13" x14ac:dyDescent="0.2">
      <c r="B162" s="457"/>
      <c r="C162" s="460"/>
      <c r="D162" s="253" t="s">
        <v>180</v>
      </c>
      <c r="E162" s="281">
        <v>0</v>
      </c>
      <c r="F162" s="281">
        <v>0</v>
      </c>
      <c r="G162" s="281">
        <v>0</v>
      </c>
      <c r="H162" s="281">
        <v>0</v>
      </c>
      <c r="I162" s="281">
        <v>57.902104000000001</v>
      </c>
      <c r="J162" s="281">
        <v>0</v>
      </c>
      <c r="K162" s="281">
        <v>13.611170000000001</v>
      </c>
      <c r="L162" s="252">
        <f>SUM(E162:K162)</f>
        <v>71.513273999999996</v>
      </c>
      <c r="M162" s="247"/>
    </row>
    <row r="163" spans="2:13" x14ac:dyDescent="0.2">
      <c r="B163" s="457"/>
      <c r="C163" s="60" t="s">
        <v>192</v>
      </c>
      <c r="D163" s="282"/>
      <c r="E163" s="255">
        <f t="shared" ref="E163:L163" si="47">SUM(E160:E162)</f>
        <v>0</v>
      </c>
      <c r="F163" s="255">
        <f t="shared" si="47"/>
        <v>0</v>
      </c>
      <c r="G163" s="255">
        <f t="shared" si="47"/>
        <v>0</v>
      </c>
      <c r="H163" s="255">
        <f t="shared" si="47"/>
        <v>0</v>
      </c>
      <c r="I163" s="255">
        <f t="shared" si="47"/>
        <v>57.933104</v>
      </c>
      <c r="J163" s="255">
        <f t="shared" si="47"/>
        <v>0</v>
      </c>
      <c r="K163" s="255">
        <f t="shared" si="47"/>
        <v>15.182410000000001</v>
      </c>
      <c r="L163" s="256">
        <f t="shared" si="47"/>
        <v>73.11551399999999</v>
      </c>
      <c r="M163" s="247"/>
    </row>
    <row r="164" spans="2:13" x14ac:dyDescent="0.2">
      <c r="B164" s="457"/>
      <c r="C164" s="461" t="s">
        <v>182</v>
      </c>
      <c r="D164" s="248" t="s">
        <v>178</v>
      </c>
      <c r="E164" s="283">
        <v>144.07265999999998</v>
      </c>
      <c r="F164" s="283">
        <v>284.77036099999992</v>
      </c>
      <c r="G164" s="283">
        <v>60.223389999999995</v>
      </c>
      <c r="H164" s="283">
        <v>44.25177</v>
      </c>
      <c r="I164" s="283">
        <v>81.390188000000009</v>
      </c>
      <c r="J164" s="283">
        <v>108.624021</v>
      </c>
      <c r="K164" s="283">
        <v>222.52405099999999</v>
      </c>
      <c r="L164" s="252">
        <f>SUM(E164:K164)</f>
        <v>945.85644099999979</v>
      </c>
      <c r="M164" s="247"/>
    </row>
    <row r="165" spans="2:13" x14ac:dyDescent="0.2">
      <c r="B165" s="457"/>
      <c r="C165" s="461"/>
      <c r="D165" s="251" t="s">
        <v>179</v>
      </c>
      <c r="E165" s="283">
        <v>131.05653000000001</v>
      </c>
      <c r="F165" s="283">
        <v>382.08902699999999</v>
      </c>
      <c r="G165" s="283">
        <v>396.24947999999989</v>
      </c>
      <c r="H165" s="283">
        <v>228.72480899999999</v>
      </c>
      <c r="I165" s="283">
        <v>295.73488799999996</v>
      </c>
      <c r="J165" s="283">
        <v>233.61146900000006</v>
      </c>
      <c r="K165" s="283">
        <v>633.83423599999946</v>
      </c>
      <c r="L165" s="252">
        <f>SUM(E165:K165)</f>
        <v>2301.3004389999996</v>
      </c>
      <c r="M165" s="247"/>
    </row>
    <row r="166" spans="2:13" x14ac:dyDescent="0.2">
      <c r="B166" s="457"/>
      <c r="C166" s="461"/>
      <c r="D166" s="253" t="s">
        <v>180</v>
      </c>
      <c r="E166" s="283">
        <v>0</v>
      </c>
      <c r="F166" s="283">
        <v>0.45854</v>
      </c>
      <c r="G166" s="283">
        <v>5.5085600000000001</v>
      </c>
      <c r="H166" s="283">
        <v>0</v>
      </c>
      <c r="I166" s="283">
        <v>7.0000000000000001E-3</v>
      </c>
      <c r="J166" s="283">
        <v>11.370420000000001</v>
      </c>
      <c r="K166" s="283">
        <v>32.368380000000002</v>
      </c>
      <c r="L166" s="252">
        <f>SUM(E166:K166)</f>
        <v>49.712900000000005</v>
      </c>
      <c r="M166" s="247"/>
    </row>
    <row r="167" spans="2:13" x14ac:dyDescent="0.2">
      <c r="B167" s="457"/>
      <c r="C167" s="55" t="s">
        <v>183</v>
      </c>
      <c r="D167" s="282"/>
      <c r="E167" s="255">
        <f t="shared" ref="E167:L167" si="48">SUM(E164:E166)</f>
        <v>275.12918999999999</v>
      </c>
      <c r="F167" s="255">
        <f t="shared" si="48"/>
        <v>667.31792799999982</v>
      </c>
      <c r="G167" s="255">
        <f t="shared" si="48"/>
        <v>461.98142999999988</v>
      </c>
      <c r="H167" s="255">
        <f t="shared" si="48"/>
        <v>272.97657900000002</v>
      </c>
      <c r="I167" s="255">
        <f t="shared" si="48"/>
        <v>377.13207599999998</v>
      </c>
      <c r="J167" s="255">
        <f t="shared" si="48"/>
        <v>353.60591000000005</v>
      </c>
      <c r="K167" s="255">
        <f t="shared" si="48"/>
        <v>888.72666699999945</v>
      </c>
      <c r="L167" s="256">
        <f t="shared" si="48"/>
        <v>3296.8697799999995</v>
      </c>
      <c r="M167" s="247"/>
    </row>
    <row r="168" spans="2:13" x14ac:dyDescent="0.2">
      <c r="B168" s="457"/>
      <c r="C168" s="462" t="s">
        <v>184</v>
      </c>
      <c r="D168" s="248" t="s">
        <v>178</v>
      </c>
      <c r="E168" s="283">
        <v>4.96</v>
      </c>
      <c r="F168" s="283">
        <v>15.992649999999999</v>
      </c>
      <c r="G168" s="283">
        <v>257.34228999999999</v>
      </c>
      <c r="H168" s="283">
        <v>29.749460000000003</v>
      </c>
      <c r="I168" s="283">
        <v>10.013999999999999</v>
      </c>
      <c r="J168" s="283">
        <v>88.87299999999999</v>
      </c>
      <c r="K168" s="283">
        <v>154.69730100000001</v>
      </c>
      <c r="L168" s="252">
        <f>SUM(E168:K168)</f>
        <v>561.62870099999998</v>
      </c>
      <c r="M168" s="247"/>
    </row>
    <row r="169" spans="2:13" x14ac:dyDescent="0.2">
      <c r="B169" s="457"/>
      <c r="C169" s="462"/>
      <c r="D169" s="251" t="s">
        <v>179</v>
      </c>
      <c r="E169" s="283">
        <v>0</v>
      </c>
      <c r="F169" s="283">
        <v>0</v>
      </c>
      <c r="G169" s="283">
        <v>0</v>
      </c>
      <c r="H169" s="283">
        <v>0</v>
      </c>
      <c r="I169" s="283">
        <v>0</v>
      </c>
      <c r="J169" s="283">
        <v>0</v>
      </c>
      <c r="K169" s="283">
        <v>0</v>
      </c>
      <c r="L169" s="252">
        <f>SUM(E169:K169)</f>
        <v>0</v>
      </c>
      <c r="M169" s="247"/>
    </row>
    <row r="170" spans="2:13" x14ac:dyDescent="0.2">
      <c r="B170" s="457"/>
      <c r="C170" s="462"/>
      <c r="D170" s="253" t="s">
        <v>180</v>
      </c>
      <c r="E170" s="283">
        <v>0</v>
      </c>
      <c r="F170" s="283">
        <v>0</v>
      </c>
      <c r="G170" s="283">
        <v>0</v>
      </c>
      <c r="H170" s="283">
        <v>0</v>
      </c>
      <c r="I170" s="283">
        <v>0</v>
      </c>
      <c r="J170" s="283">
        <v>0</v>
      </c>
      <c r="K170" s="283">
        <v>0</v>
      </c>
      <c r="L170" s="252">
        <f>SUM(E170:K170)</f>
        <v>0</v>
      </c>
      <c r="M170" s="247"/>
    </row>
    <row r="171" spans="2:13" x14ac:dyDescent="0.2">
      <c r="B171" s="457"/>
      <c r="C171" s="56" t="s">
        <v>185</v>
      </c>
      <c r="D171" s="282"/>
      <c r="E171" s="255">
        <f t="shared" ref="E171:L171" si="49">SUM(E168:E170)</f>
        <v>4.96</v>
      </c>
      <c r="F171" s="255">
        <f t="shared" si="49"/>
        <v>15.992649999999999</v>
      </c>
      <c r="G171" s="255">
        <f t="shared" si="49"/>
        <v>257.34228999999999</v>
      </c>
      <c r="H171" s="255">
        <f t="shared" si="49"/>
        <v>29.749460000000003</v>
      </c>
      <c r="I171" s="255">
        <f t="shared" si="49"/>
        <v>10.013999999999999</v>
      </c>
      <c r="J171" s="255">
        <f t="shared" si="49"/>
        <v>88.87299999999999</v>
      </c>
      <c r="K171" s="255">
        <f t="shared" si="49"/>
        <v>154.69730100000001</v>
      </c>
      <c r="L171" s="256">
        <f t="shared" si="49"/>
        <v>561.62870099999998</v>
      </c>
      <c r="M171" s="247"/>
    </row>
    <row r="172" spans="2:13" x14ac:dyDescent="0.2">
      <c r="B172" s="457"/>
      <c r="C172" s="463" t="s">
        <v>186</v>
      </c>
      <c r="D172" s="248" t="s">
        <v>178</v>
      </c>
      <c r="E172" s="283">
        <v>0</v>
      </c>
      <c r="F172" s="283">
        <v>0</v>
      </c>
      <c r="G172" s="283">
        <v>0</v>
      </c>
      <c r="H172" s="283">
        <v>0</v>
      </c>
      <c r="I172" s="283">
        <v>0</v>
      </c>
      <c r="J172" s="283">
        <v>0</v>
      </c>
      <c r="K172" s="283">
        <v>0</v>
      </c>
      <c r="L172" s="252">
        <f>SUM(E172:K172)</f>
        <v>0</v>
      </c>
      <c r="M172" s="247"/>
    </row>
    <row r="173" spans="2:13" x14ac:dyDescent="0.2">
      <c r="B173" s="457"/>
      <c r="C173" s="463"/>
      <c r="D173" s="251" t="s">
        <v>179</v>
      </c>
      <c r="E173" s="283">
        <v>0</v>
      </c>
      <c r="F173" s="283">
        <v>0</v>
      </c>
      <c r="G173" s="283">
        <v>0</v>
      </c>
      <c r="H173" s="283">
        <v>0</v>
      </c>
      <c r="I173" s="283">
        <v>0</v>
      </c>
      <c r="J173" s="283">
        <v>0</v>
      </c>
      <c r="K173" s="283">
        <v>0</v>
      </c>
      <c r="L173" s="252">
        <f>SUM(E173:K173)</f>
        <v>0</v>
      </c>
      <c r="M173" s="247"/>
    </row>
    <row r="174" spans="2:13" x14ac:dyDescent="0.2">
      <c r="B174" s="457"/>
      <c r="C174" s="464"/>
      <c r="D174" s="253" t="s">
        <v>180</v>
      </c>
      <c r="E174" s="283">
        <v>0</v>
      </c>
      <c r="F174" s="283">
        <v>0</v>
      </c>
      <c r="G174" s="283">
        <v>0</v>
      </c>
      <c r="H174" s="283">
        <v>0</v>
      </c>
      <c r="I174" s="283">
        <v>0</v>
      </c>
      <c r="J174" s="283">
        <v>0</v>
      </c>
      <c r="K174" s="283">
        <v>0</v>
      </c>
      <c r="L174" s="252">
        <f>SUM(E174:K174)</f>
        <v>0</v>
      </c>
      <c r="M174" s="247"/>
    </row>
    <row r="175" spans="2:13" x14ac:dyDescent="0.2">
      <c r="B175" s="458"/>
      <c r="C175" s="55" t="s">
        <v>187</v>
      </c>
      <c r="D175" s="282"/>
      <c r="E175" s="255">
        <f t="shared" ref="E175:L175" si="50">SUM(E172:E174)</f>
        <v>0</v>
      </c>
      <c r="F175" s="255">
        <f t="shared" si="50"/>
        <v>0</v>
      </c>
      <c r="G175" s="255">
        <f t="shared" si="50"/>
        <v>0</v>
      </c>
      <c r="H175" s="255">
        <f t="shared" si="50"/>
        <v>0</v>
      </c>
      <c r="I175" s="255">
        <f t="shared" si="50"/>
        <v>0</v>
      </c>
      <c r="J175" s="255">
        <f t="shared" si="50"/>
        <v>0</v>
      </c>
      <c r="K175" s="255">
        <f t="shared" si="50"/>
        <v>0</v>
      </c>
      <c r="L175" s="256">
        <f t="shared" si="50"/>
        <v>0</v>
      </c>
      <c r="M175" s="247"/>
    </row>
    <row r="176" spans="2:13" x14ac:dyDescent="0.2">
      <c r="B176" s="48" t="s">
        <v>200</v>
      </c>
      <c r="C176" s="59"/>
      <c r="D176" s="266"/>
      <c r="E176" s="62">
        <f t="shared" ref="E176:L176" si="51">+E175+E171+E167+E163</f>
        <v>280.08918999999997</v>
      </c>
      <c r="F176" s="62">
        <f t="shared" si="51"/>
        <v>683.31057799999985</v>
      </c>
      <c r="G176" s="62">
        <f t="shared" si="51"/>
        <v>719.32371999999987</v>
      </c>
      <c r="H176" s="62">
        <f t="shared" si="51"/>
        <v>302.72603900000001</v>
      </c>
      <c r="I176" s="62">
        <f t="shared" si="51"/>
        <v>445.07918000000001</v>
      </c>
      <c r="J176" s="62">
        <f t="shared" si="51"/>
        <v>442.47891000000004</v>
      </c>
      <c r="K176" s="62">
        <f t="shared" si="51"/>
        <v>1058.6063779999993</v>
      </c>
      <c r="L176" s="84">
        <f t="shared" si="51"/>
        <v>3931.6139949999997</v>
      </c>
      <c r="M176" s="247"/>
    </row>
    <row r="177" spans="2:13" x14ac:dyDescent="0.2">
      <c r="B177" s="456">
        <v>2012</v>
      </c>
      <c r="C177" s="459" t="s">
        <v>180</v>
      </c>
      <c r="D177" s="248" t="s">
        <v>178</v>
      </c>
      <c r="E177" s="281">
        <v>0</v>
      </c>
      <c r="F177" s="281">
        <v>0</v>
      </c>
      <c r="G177" s="281">
        <v>0</v>
      </c>
      <c r="H177" s="281">
        <v>0</v>
      </c>
      <c r="I177" s="284">
        <v>0.33349999999999996</v>
      </c>
      <c r="J177" s="281">
        <v>0</v>
      </c>
      <c r="K177" s="284">
        <v>1.41517</v>
      </c>
      <c r="L177" s="252">
        <f>SUM(E177:K177)</f>
        <v>1.7486699999999999</v>
      </c>
      <c r="M177" s="247"/>
    </row>
    <row r="178" spans="2:13" x14ac:dyDescent="0.2">
      <c r="B178" s="457"/>
      <c r="C178" s="460"/>
      <c r="D178" s="251" t="s">
        <v>179</v>
      </c>
      <c r="E178" s="281">
        <v>0</v>
      </c>
      <c r="F178" s="281">
        <v>0</v>
      </c>
      <c r="G178" s="281">
        <v>0</v>
      </c>
      <c r="H178" s="281">
        <v>0</v>
      </c>
      <c r="I178" s="284">
        <v>2.1620000000000004E-2</v>
      </c>
      <c r="J178" s="281">
        <v>0</v>
      </c>
      <c r="K178" s="281">
        <v>0</v>
      </c>
      <c r="L178" s="252">
        <f>SUM(E178:K178)</f>
        <v>2.1620000000000004E-2</v>
      </c>
      <c r="M178" s="247"/>
    </row>
    <row r="179" spans="2:13" x14ac:dyDescent="0.2">
      <c r="B179" s="457"/>
      <c r="C179" s="460"/>
      <c r="D179" s="253" t="s">
        <v>180</v>
      </c>
      <c r="E179" s="281">
        <v>0</v>
      </c>
      <c r="F179" s="281">
        <v>0</v>
      </c>
      <c r="G179" s="281">
        <v>0</v>
      </c>
      <c r="H179" s="281">
        <v>0</v>
      </c>
      <c r="I179" s="284">
        <v>42.913260999999984</v>
      </c>
      <c r="J179" s="281">
        <v>0</v>
      </c>
      <c r="K179" s="284">
        <v>12.27872</v>
      </c>
      <c r="L179" s="252">
        <f>SUM(E179:K179)</f>
        <v>55.191980999999984</v>
      </c>
      <c r="M179" s="247"/>
    </row>
    <row r="180" spans="2:13" x14ac:dyDescent="0.2">
      <c r="B180" s="457"/>
      <c r="C180" s="60" t="s">
        <v>192</v>
      </c>
      <c r="D180" s="282"/>
      <c r="E180" s="255">
        <f t="shared" ref="E180:L180" si="52">SUM(E177:E179)</f>
        <v>0</v>
      </c>
      <c r="F180" s="255">
        <f t="shared" si="52"/>
        <v>0</v>
      </c>
      <c r="G180" s="255">
        <f t="shared" si="52"/>
        <v>0</v>
      </c>
      <c r="H180" s="255">
        <f t="shared" si="52"/>
        <v>0</v>
      </c>
      <c r="I180" s="419">
        <f t="shared" si="52"/>
        <v>43.268380999999984</v>
      </c>
      <c r="J180" s="255">
        <f t="shared" si="52"/>
        <v>0</v>
      </c>
      <c r="K180" s="419">
        <f t="shared" si="52"/>
        <v>13.69389</v>
      </c>
      <c r="L180" s="256">
        <f t="shared" si="52"/>
        <v>56.962270999999987</v>
      </c>
      <c r="M180" s="247"/>
    </row>
    <row r="181" spans="2:13" x14ac:dyDescent="0.2">
      <c r="B181" s="457"/>
      <c r="C181" s="461" t="s">
        <v>182</v>
      </c>
      <c r="D181" s="248" t="s">
        <v>178</v>
      </c>
      <c r="E181" s="284">
        <v>159.90862999999996</v>
      </c>
      <c r="F181" s="284">
        <v>154.41486100000003</v>
      </c>
      <c r="G181" s="284">
        <v>55.733509999999995</v>
      </c>
      <c r="H181" s="284">
        <v>35.616110000000006</v>
      </c>
      <c r="I181" s="284">
        <v>50.571040000000004</v>
      </c>
      <c r="J181" s="284">
        <v>96.851360999999997</v>
      </c>
      <c r="K181" s="284">
        <v>131.13764399999999</v>
      </c>
      <c r="L181" s="252">
        <f>SUM(E181:K181)</f>
        <v>684.23315600000001</v>
      </c>
      <c r="M181" s="247"/>
    </row>
    <row r="182" spans="2:13" x14ac:dyDescent="0.2">
      <c r="B182" s="457"/>
      <c r="C182" s="461"/>
      <c r="D182" s="251" t="s">
        <v>179</v>
      </c>
      <c r="E182" s="284">
        <v>111.07577899999997</v>
      </c>
      <c r="F182" s="284">
        <v>304.2781700000001</v>
      </c>
      <c r="G182" s="284">
        <v>393.67164100000008</v>
      </c>
      <c r="H182" s="284">
        <v>210.80470099999994</v>
      </c>
      <c r="I182" s="284">
        <v>312.43540400000001</v>
      </c>
      <c r="J182" s="284">
        <v>221.98342599999995</v>
      </c>
      <c r="K182" s="284">
        <v>559.88106899999968</v>
      </c>
      <c r="L182" s="252">
        <f>SUM(E182:K182)</f>
        <v>2114.1301899999999</v>
      </c>
      <c r="M182" s="247"/>
    </row>
    <row r="183" spans="2:13" x14ac:dyDescent="0.2">
      <c r="B183" s="457"/>
      <c r="C183" s="461"/>
      <c r="D183" s="253" t="s">
        <v>180</v>
      </c>
      <c r="E183" s="281">
        <v>0</v>
      </c>
      <c r="F183" s="281">
        <v>0</v>
      </c>
      <c r="G183" s="284">
        <v>4.6398800000000007</v>
      </c>
      <c r="H183" s="281">
        <v>0</v>
      </c>
      <c r="I183" s="284">
        <v>0.10694000000000001</v>
      </c>
      <c r="J183" s="284">
        <v>102.27162899999999</v>
      </c>
      <c r="K183" s="284">
        <v>38.584960000000002</v>
      </c>
      <c r="L183" s="252">
        <f>SUM(E183:K183)</f>
        <v>145.603409</v>
      </c>
      <c r="M183" s="247"/>
    </row>
    <row r="184" spans="2:13" x14ac:dyDescent="0.2">
      <c r="B184" s="457"/>
      <c r="C184" s="55" t="s">
        <v>183</v>
      </c>
      <c r="D184" s="282"/>
      <c r="E184" s="419">
        <f t="shared" ref="E184:L184" si="53">SUM(E181:E183)</f>
        <v>270.98440899999991</v>
      </c>
      <c r="F184" s="419">
        <f t="shared" si="53"/>
        <v>458.69303100000013</v>
      </c>
      <c r="G184" s="419">
        <f t="shared" si="53"/>
        <v>454.04503100000005</v>
      </c>
      <c r="H184" s="419">
        <f t="shared" si="53"/>
        <v>246.42081099999996</v>
      </c>
      <c r="I184" s="419">
        <f t="shared" si="53"/>
        <v>363.113384</v>
      </c>
      <c r="J184" s="419">
        <f t="shared" si="53"/>
        <v>421.10641599999997</v>
      </c>
      <c r="K184" s="419">
        <f t="shared" si="53"/>
        <v>729.60367299999973</v>
      </c>
      <c r="L184" s="256">
        <f t="shared" si="53"/>
        <v>2943.9667549999999</v>
      </c>
      <c r="M184" s="247"/>
    </row>
    <row r="185" spans="2:13" x14ac:dyDescent="0.2">
      <c r="B185" s="457"/>
      <c r="C185" s="462" t="s">
        <v>184</v>
      </c>
      <c r="D185" s="248" t="s">
        <v>178</v>
      </c>
      <c r="E185" s="284">
        <v>0.1</v>
      </c>
      <c r="F185" s="284">
        <v>49.63944</v>
      </c>
      <c r="G185" s="284">
        <v>292.16538100000002</v>
      </c>
      <c r="H185" s="284">
        <v>17.520619999999997</v>
      </c>
      <c r="I185" s="284">
        <v>3.944</v>
      </c>
      <c r="J185" s="284">
        <v>60.344999999999999</v>
      </c>
      <c r="K185" s="284">
        <v>128.96833900000001</v>
      </c>
      <c r="L185" s="252">
        <f>SUM(E185:K185)</f>
        <v>552.68278000000009</v>
      </c>
      <c r="M185" s="247"/>
    </row>
    <row r="186" spans="2:13" x14ac:dyDescent="0.2">
      <c r="B186" s="457"/>
      <c r="C186" s="462"/>
      <c r="D186" s="251" t="s">
        <v>179</v>
      </c>
      <c r="E186" s="283">
        <v>0</v>
      </c>
      <c r="F186" s="283">
        <v>0</v>
      </c>
      <c r="G186" s="283">
        <v>0</v>
      </c>
      <c r="H186" s="283">
        <v>0</v>
      </c>
      <c r="I186" s="283">
        <v>0</v>
      </c>
      <c r="J186" s="283">
        <v>0</v>
      </c>
      <c r="K186" s="283">
        <v>0</v>
      </c>
      <c r="L186" s="252">
        <f>SUM(E186:K186)</f>
        <v>0</v>
      </c>
      <c r="M186" s="247"/>
    </row>
    <row r="187" spans="2:13" x14ac:dyDescent="0.2">
      <c r="B187" s="457"/>
      <c r="C187" s="462"/>
      <c r="D187" s="253" t="s">
        <v>180</v>
      </c>
      <c r="E187" s="283">
        <v>0</v>
      </c>
      <c r="F187" s="283">
        <v>0</v>
      </c>
      <c r="G187" s="283">
        <v>0</v>
      </c>
      <c r="H187" s="283">
        <v>0</v>
      </c>
      <c r="I187" s="283">
        <v>0</v>
      </c>
      <c r="J187" s="283">
        <v>0</v>
      </c>
      <c r="K187" s="283">
        <v>0</v>
      </c>
      <c r="L187" s="252">
        <f>SUM(E187:K187)</f>
        <v>0</v>
      </c>
      <c r="M187" s="247"/>
    </row>
    <row r="188" spans="2:13" x14ac:dyDescent="0.2">
      <c r="B188" s="457"/>
      <c r="C188" s="56" t="s">
        <v>185</v>
      </c>
      <c r="D188" s="282"/>
      <c r="E188" s="419">
        <f t="shared" ref="E188:L188" si="54">SUM(E185:E187)</f>
        <v>0.1</v>
      </c>
      <c r="F188" s="419">
        <f t="shared" si="54"/>
        <v>49.63944</v>
      </c>
      <c r="G188" s="419">
        <f t="shared" si="54"/>
        <v>292.16538100000002</v>
      </c>
      <c r="H188" s="419">
        <f t="shared" si="54"/>
        <v>17.520619999999997</v>
      </c>
      <c r="I188" s="419">
        <f t="shared" si="54"/>
        <v>3.944</v>
      </c>
      <c r="J188" s="419">
        <f t="shared" si="54"/>
        <v>60.344999999999999</v>
      </c>
      <c r="K188" s="419">
        <f t="shared" si="54"/>
        <v>128.96833900000001</v>
      </c>
      <c r="L188" s="256">
        <f t="shared" si="54"/>
        <v>552.68278000000009</v>
      </c>
      <c r="M188" s="247"/>
    </row>
    <row r="189" spans="2:13" x14ac:dyDescent="0.2">
      <c r="B189" s="457"/>
      <c r="C189" s="463" t="s">
        <v>186</v>
      </c>
      <c r="D189" s="248" t="s">
        <v>178</v>
      </c>
      <c r="E189" s="283">
        <v>0</v>
      </c>
      <c r="F189" s="283">
        <v>0</v>
      </c>
      <c r="G189" s="283">
        <v>0</v>
      </c>
      <c r="H189" s="283">
        <v>0</v>
      </c>
      <c r="I189" s="283">
        <v>0</v>
      </c>
      <c r="J189" s="283">
        <v>0</v>
      </c>
      <c r="K189" s="283">
        <v>0</v>
      </c>
      <c r="L189" s="252">
        <f>SUM(E189:K189)</f>
        <v>0</v>
      </c>
      <c r="M189" s="247"/>
    </row>
    <row r="190" spans="2:13" x14ac:dyDescent="0.2">
      <c r="B190" s="457"/>
      <c r="C190" s="463"/>
      <c r="D190" s="251" t="s">
        <v>179</v>
      </c>
      <c r="E190" s="283">
        <v>0</v>
      </c>
      <c r="F190" s="283">
        <v>0</v>
      </c>
      <c r="G190" s="283">
        <v>0</v>
      </c>
      <c r="H190" s="283">
        <v>0</v>
      </c>
      <c r="I190" s="283">
        <v>0</v>
      </c>
      <c r="J190" s="283">
        <v>0</v>
      </c>
      <c r="K190" s="283">
        <v>0</v>
      </c>
      <c r="L190" s="252">
        <f>SUM(E190:K190)</f>
        <v>0</v>
      </c>
      <c r="M190" s="247"/>
    </row>
    <row r="191" spans="2:13" x14ac:dyDescent="0.2">
      <c r="B191" s="457"/>
      <c r="C191" s="464"/>
      <c r="D191" s="253" t="s">
        <v>180</v>
      </c>
      <c r="E191" s="283">
        <v>0</v>
      </c>
      <c r="F191" s="283">
        <v>0</v>
      </c>
      <c r="G191" s="283">
        <v>0</v>
      </c>
      <c r="H191" s="283">
        <v>0</v>
      </c>
      <c r="I191" s="283">
        <v>0</v>
      </c>
      <c r="J191" s="283">
        <v>0</v>
      </c>
      <c r="K191" s="283">
        <v>0</v>
      </c>
      <c r="L191" s="252">
        <f>SUM(E191:K191)</f>
        <v>0</v>
      </c>
      <c r="M191" s="247"/>
    </row>
    <row r="192" spans="2:13" x14ac:dyDescent="0.2">
      <c r="B192" s="458"/>
      <c r="C192" s="55" t="s">
        <v>187</v>
      </c>
      <c r="D192" s="282"/>
      <c r="E192" s="255">
        <f t="shared" ref="E192:L192" si="55">SUM(E189:E191)</f>
        <v>0</v>
      </c>
      <c r="F192" s="255">
        <f t="shared" si="55"/>
        <v>0</v>
      </c>
      <c r="G192" s="255">
        <f t="shared" si="55"/>
        <v>0</v>
      </c>
      <c r="H192" s="255">
        <f t="shared" si="55"/>
        <v>0</v>
      </c>
      <c r="I192" s="255">
        <f t="shared" si="55"/>
        <v>0</v>
      </c>
      <c r="J192" s="255">
        <f t="shared" si="55"/>
        <v>0</v>
      </c>
      <c r="K192" s="255">
        <f t="shared" si="55"/>
        <v>0</v>
      </c>
      <c r="L192" s="256">
        <f t="shared" si="55"/>
        <v>0</v>
      </c>
      <c r="M192" s="247"/>
    </row>
    <row r="193" spans="2:13" x14ac:dyDescent="0.2">
      <c r="B193" s="48" t="s">
        <v>201</v>
      </c>
      <c r="C193" s="59"/>
      <c r="D193" s="266"/>
      <c r="E193" s="418">
        <f t="shared" ref="E193:L193" si="56">+E192+E188+E184+E180</f>
        <v>271.08440899999994</v>
      </c>
      <c r="F193" s="418">
        <f t="shared" si="56"/>
        <v>508.33247100000011</v>
      </c>
      <c r="G193" s="418">
        <f t="shared" si="56"/>
        <v>746.21041200000013</v>
      </c>
      <c r="H193" s="418">
        <f t="shared" si="56"/>
        <v>263.94143099999997</v>
      </c>
      <c r="I193" s="418">
        <f t="shared" si="56"/>
        <v>410.32576499999999</v>
      </c>
      <c r="J193" s="418">
        <f t="shared" si="56"/>
        <v>481.45141599999999</v>
      </c>
      <c r="K193" s="418">
        <f t="shared" si="56"/>
        <v>872.26590199999976</v>
      </c>
      <c r="L193" s="84">
        <f t="shared" si="56"/>
        <v>3553.6118059999999</v>
      </c>
      <c r="M193" s="247"/>
    </row>
    <row r="194" spans="2:13" x14ac:dyDescent="0.2">
      <c r="B194" s="456">
        <v>2013</v>
      </c>
      <c r="C194" s="459" t="s">
        <v>180</v>
      </c>
      <c r="D194" s="248" t="s">
        <v>178</v>
      </c>
      <c r="E194" s="281">
        <v>0</v>
      </c>
      <c r="F194" s="281">
        <v>0</v>
      </c>
      <c r="G194" s="281">
        <v>0</v>
      </c>
      <c r="H194" s="281">
        <v>0</v>
      </c>
      <c r="I194" s="32">
        <v>2.3980000000000001E-2</v>
      </c>
      <c r="J194" s="281">
        <v>0</v>
      </c>
      <c r="K194" s="32">
        <v>1.4546599999999998</v>
      </c>
      <c r="L194" s="252">
        <f>SUM(E194:K194)</f>
        <v>1.47864</v>
      </c>
      <c r="M194" s="247"/>
    </row>
    <row r="195" spans="2:13" x14ac:dyDescent="0.2">
      <c r="B195" s="457"/>
      <c r="C195" s="460"/>
      <c r="D195" s="251" t="s">
        <v>179</v>
      </c>
      <c r="E195" s="281">
        <v>0</v>
      </c>
      <c r="F195" s="281">
        <v>0</v>
      </c>
      <c r="G195" s="281">
        <v>0</v>
      </c>
      <c r="H195" s="281">
        <v>0</v>
      </c>
      <c r="I195" s="32">
        <v>0.28881999999999997</v>
      </c>
      <c r="J195" s="281">
        <v>0</v>
      </c>
      <c r="K195" s="281">
        <v>0</v>
      </c>
      <c r="L195" s="252">
        <f>SUM(E195:K195)</f>
        <v>0.28881999999999997</v>
      </c>
      <c r="M195" s="247"/>
    </row>
    <row r="196" spans="2:13" x14ac:dyDescent="0.2">
      <c r="B196" s="457"/>
      <c r="C196" s="460"/>
      <c r="D196" s="253" t="s">
        <v>180</v>
      </c>
      <c r="E196" s="281">
        <v>0</v>
      </c>
      <c r="F196" s="281">
        <v>0</v>
      </c>
      <c r="G196" s="281">
        <v>0</v>
      </c>
      <c r="H196" s="281">
        <v>0</v>
      </c>
      <c r="I196" s="32">
        <v>51.946331000000008</v>
      </c>
      <c r="J196" s="281">
        <v>0</v>
      </c>
      <c r="K196" s="32">
        <v>8.8153400000000026</v>
      </c>
      <c r="L196" s="252">
        <f>SUM(E196:K196)</f>
        <v>60.761671000000007</v>
      </c>
      <c r="M196" s="247"/>
    </row>
    <row r="197" spans="2:13" x14ac:dyDescent="0.2">
      <c r="B197" s="457"/>
      <c r="C197" s="60" t="s">
        <v>192</v>
      </c>
      <c r="D197" s="282"/>
      <c r="E197" s="255">
        <f t="shared" ref="E197:L197" si="57">SUM(E194:E196)</f>
        <v>0</v>
      </c>
      <c r="F197" s="255">
        <f t="shared" si="57"/>
        <v>0</v>
      </c>
      <c r="G197" s="255">
        <f t="shared" si="57"/>
        <v>0</v>
      </c>
      <c r="H197" s="255">
        <f t="shared" si="57"/>
        <v>0</v>
      </c>
      <c r="I197" s="419">
        <f t="shared" si="57"/>
        <v>52.259131000000011</v>
      </c>
      <c r="J197" s="255">
        <f t="shared" si="57"/>
        <v>0</v>
      </c>
      <c r="K197" s="419">
        <f t="shared" si="57"/>
        <v>10.270000000000003</v>
      </c>
      <c r="L197" s="256">
        <f t="shared" si="57"/>
        <v>62.529131000000007</v>
      </c>
      <c r="M197" s="247"/>
    </row>
    <row r="198" spans="2:13" x14ac:dyDescent="0.2">
      <c r="B198" s="457"/>
      <c r="C198" s="461" t="s">
        <v>182</v>
      </c>
      <c r="D198" s="248" t="s">
        <v>178</v>
      </c>
      <c r="E198" s="32">
        <v>172.21427799999998</v>
      </c>
      <c r="F198" s="32">
        <v>67.767189999999999</v>
      </c>
      <c r="G198" s="32">
        <v>61.327710999999979</v>
      </c>
      <c r="H198" s="32">
        <v>23.312809999999999</v>
      </c>
      <c r="I198" s="32">
        <v>35.743609999999997</v>
      </c>
      <c r="J198" s="32">
        <v>150.42974899999999</v>
      </c>
      <c r="K198" s="32">
        <v>190.03241000000003</v>
      </c>
      <c r="L198" s="252">
        <f>SUM(E198:K198)</f>
        <v>700.82775800000002</v>
      </c>
      <c r="M198" s="247"/>
    </row>
    <row r="199" spans="2:13" x14ac:dyDescent="0.2">
      <c r="B199" s="457"/>
      <c r="C199" s="461"/>
      <c r="D199" s="251" t="s">
        <v>179</v>
      </c>
      <c r="E199" s="32">
        <v>116.64796000000001</v>
      </c>
      <c r="F199" s="32">
        <v>278.23629799999998</v>
      </c>
      <c r="G199" s="32">
        <v>431.20705700000013</v>
      </c>
      <c r="H199" s="32">
        <v>193.13308900000001</v>
      </c>
      <c r="I199" s="32">
        <v>331.571305</v>
      </c>
      <c r="J199" s="32">
        <v>207.38796000000002</v>
      </c>
      <c r="K199" s="32">
        <v>513.05386899999996</v>
      </c>
      <c r="L199" s="252">
        <f>SUM(E199:K199)</f>
        <v>2071.2375380000003</v>
      </c>
      <c r="M199" s="247"/>
    </row>
    <row r="200" spans="2:13" x14ac:dyDescent="0.2">
      <c r="B200" s="457"/>
      <c r="C200" s="461"/>
      <c r="D200" s="253" t="s">
        <v>180</v>
      </c>
      <c r="E200" s="281">
        <v>0</v>
      </c>
      <c r="F200" s="281">
        <v>0</v>
      </c>
      <c r="G200" s="32">
        <v>3.19746</v>
      </c>
      <c r="H200" s="32">
        <v>4.8600000000000006E-3</v>
      </c>
      <c r="I200" s="32">
        <v>0.16542399999999999</v>
      </c>
      <c r="J200" s="32">
        <v>7.7648600000000005</v>
      </c>
      <c r="K200" s="32">
        <v>36.725560000000002</v>
      </c>
      <c r="L200" s="252">
        <f>SUM(E200:K200)</f>
        <v>47.858164000000002</v>
      </c>
      <c r="M200" s="247"/>
    </row>
    <row r="201" spans="2:13" x14ac:dyDescent="0.2">
      <c r="B201" s="457"/>
      <c r="C201" s="55" t="s">
        <v>183</v>
      </c>
      <c r="D201" s="282"/>
      <c r="E201" s="419">
        <f t="shared" ref="E201:L201" si="58">SUM(E198:E200)</f>
        <v>288.86223799999999</v>
      </c>
      <c r="F201" s="419">
        <f t="shared" si="58"/>
        <v>346.00348799999995</v>
      </c>
      <c r="G201" s="419">
        <f t="shared" si="58"/>
        <v>495.73222800000008</v>
      </c>
      <c r="H201" s="419">
        <f t="shared" si="58"/>
        <v>216.45075900000001</v>
      </c>
      <c r="I201" s="419">
        <f t="shared" si="58"/>
        <v>367.48033899999996</v>
      </c>
      <c r="J201" s="419">
        <f t="shared" si="58"/>
        <v>365.58256900000003</v>
      </c>
      <c r="K201" s="419">
        <f t="shared" si="58"/>
        <v>739.81183899999996</v>
      </c>
      <c r="L201" s="256">
        <f t="shared" si="58"/>
        <v>2819.9234600000004</v>
      </c>
      <c r="M201" s="247"/>
    </row>
    <row r="202" spans="2:13" x14ac:dyDescent="0.2">
      <c r="B202" s="457"/>
      <c r="C202" s="462" t="s">
        <v>184</v>
      </c>
      <c r="D202" s="248" t="s">
        <v>178</v>
      </c>
      <c r="E202" s="283">
        <v>0</v>
      </c>
      <c r="F202" s="32">
        <v>42.95449</v>
      </c>
      <c r="G202" s="32">
        <v>321.85304099999996</v>
      </c>
      <c r="H202" s="32">
        <v>130.21600000000001</v>
      </c>
      <c r="I202" s="283">
        <v>0</v>
      </c>
      <c r="J202" s="32">
        <v>50.222999999999999</v>
      </c>
      <c r="K202" s="32">
        <v>41.099420000000002</v>
      </c>
      <c r="L202" s="252">
        <f>SUM(E202:K202)</f>
        <v>586.34595100000001</v>
      </c>
      <c r="M202" s="247"/>
    </row>
    <row r="203" spans="2:13" x14ac:dyDescent="0.2">
      <c r="B203" s="457"/>
      <c r="C203" s="462"/>
      <c r="D203" s="251" t="s">
        <v>179</v>
      </c>
      <c r="E203" s="283">
        <v>0</v>
      </c>
      <c r="F203" s="283">
        <v>0</v>
      </c>
      <c r="G203" s="32">
        <v>1.1999999999999999E-3</v>
      </c>
      <c r="H203" s="283">
        <v>0</v>
      </c>
      <c r="I203" s="283">
        <v>0</v>
      </c>
      <c r="J203" s="283">
        <v>0</v>
      </c>
      <c r="K203" s="283">
        <v>0</v>
      </c>
      <c r="L203" s="252">
        <f>SUM(E203:K203)</f>
        <v>1.1999999999999999E-3</v>
      </c>
      <c r="M203" s="247"/>
    </row>
    <row r="204" spans="2:13" x14ac:dyDescent="0.2">
      <c r="B204" s="457"/>
      <c r="C204" s="462"/>
      <c r="D204" s="253" t="s">
        <v>180</v>
      </c>
      <c r="E204" s="283">
        <v>0</v>
      </c>
      <c r="F204" s="32">
        <v>8.1000000000000003E-2</v>
      </c>
      <c r="G204" s="283">
        <v>0</v>
      </c>
      <c r="H204" s="283">
        <v>0</v>
      </c>
      <c r="I204" s="283">
        <v>0</v>
      </c>
      <c r="J204" s="283">
        <v>0</v>
      </c>
      <c r="K204" s="283">
        <v>0</v>
      </c>
      <c r="L204" s="252">
        <f>SUM(E204:K204)</f>
        <v>8.1000000000000003E-2</v>
      </c>
      <c r="M204" s="247"/>
    </row>
    <row r="205" spans="2:13" x14ac:dyDescent="0.2">
      <c r="B205" s="457"/>
      <c r="C205" s="56" t="s">
        <v>185</v>
      </c>
      <c r="D205" s="282"/>
      <c r="E205" s="255">
        <f t="shared" ref="E205:L205" si="59">SUM(E202:E204)</f>
        <v>0</v>
      </c>
      <c r="F205" s="419">
        <f t="shared" si="59"/>
        <v>43.035490000000003</v>
      </c>
      <c r="G205" s="419">
        <f t="shared" si="59"/>
        <v>321.85424099999994</v>
      </c>
      <c r="H205" s="419">
        <f t="shared" si="59"/>
        <v>130.21600000000001</v>
      </c>
      <c r="I205" s="255">
        <f t="shared" si="59"/>
        <v>0</v>
      </c>
      <c r="J205" s="419">
        <f t="shared" si="59"/>
        <v>50.222999999999999</v>
      </c>
      <c r="K205" s="419">
        <f t="shared" si="59"/>
        <v>41.099420000000002</v>
      </c>
      <c r="L205" s="256">
        <f t="shared" si="59"/>
        <v>586.42815100000007</v>
      </c>
      <c r="M205" s="247"/>
    </row>
    <row r="206" spans="2:13" x14ac:dyDescent="0.2">
      <c r="B206" s="457"/>
      <c r="C206" s="463" t="s">
        <v>186</v>
      </c>
      <c r="D206" s="248" t="s">
        <v>178</v>
      </c>
      <c r="E206" s="283">
        <v>0</v>
      </c>
      <c r="F206" s="283">
        <v>0</v>
      </c>
      <c r="G206" s="283">
        <v>0</v>
      </c>
      <c r="H206" s="283">
        <v>0</v>
      </c>
      <c r="I206" s="283">
        <v>0</v>
      </c>
      <c r="J206" s="283">
        <v>0</v>
      </c>
      <c r="K206" s="283">
        <v>0</v>
      </c>
      <c r="L206" s="252">
        <f>SUM(E206:K206)</f>
        <v>0</v>
      </c>
      <c r="M206" s="247"/>
    </row>
    <row r="207" spans="2:13" x14ac:dyDescent="0.2">
      <c r="B207" s="457"/>
      <c r="C207" s="463"/>
      <c r="D207" s="251" t="s">
        <v>179</v>
      </c>
      <c r="E207" s="283">
        <v>0</v>
      </c>
      <c r="F207" s="283">
        <v>0</v>
      </c>
      <c r="G207" s="283">
        <v>0</v>
      </c>
      <c r="H207" s="283">
        <v>0</v>
      </c>
      <c r="I207" s="283">
        <v>0</v>
      </c>
      <c r="J207" s="283">
        <v>0</v>
      </c>
      <c r="K207" s="283">
        <v>0</v>
      </c>
      <c r="L207" s="252">
        <f>SUM(E207:K207)</f>
        <v>0</v>
      </c>
      <c r="M207" s="247"/>
    </row>
    <row r="208" spans="2:13" x14ac:dyDescent="0.2">
      <c r="B208" s="457"/>
      <c r="C208" s="464"/>
      <c r="D208" s="253" t="s">
        <v>180</v>
      </c>
      <c r="E208" s="283">
        <v>0</v>
      </c>
      <c r="F208" s="283">
        <v>0</v>
      </c>
      <c r="G208" s="283">
        <v>0</v>
      </c>
      <c r="H208" s="283">
        <v>0</v>
      </c>
      <c r="I208" s="283">
        <v>0</v>
      </c>
      <c r="J208" s="283">
        <v>0</v>
      </c>
      <c r="K208" s="283">
        <v>0</v>
      </c>
      <c r="L208" s="252">
        <f>SUM(E208:K208)</f>
        <v>0</v>
      </c>
      <c r="M208" s="247"/>
    </row>
    <row r="209" spans="2:13" x14ac:dyDescent="0.2">
      <c r="B209" s="458"/>
      <c r="C209" s="55" t="s">
        <v>187</v>
      </c>
      <c r="D209" s="282"/>
      <c r="E209" s="255">
        <f t="shared" ref="E209:L209" si="60">SUM(E206:E208)</f>
        <v>0</v>
      </c>
      <c r="F209" s="255">
        <f t="shared" si="60"/>
        <v>0</v>
      </c>
      <c r="G209" s="255">
        <f t="shared" si="60"/>
        <v>0</v>
      </c>
      <c r="H209" s="255">
        <f t="shared" si="60"/>
        <v>0</v>
      </c>
      <c r="I209" s="255">
        <f t="shared" si="60"/>
        <v>0</v>
      </c>
      <c r="J209" s="255">
        <f t="shared" si="60"/>
        <v>0</v>
      </c>
      <c r="K209" s="255">
        <f t="shared" si="60"/>
        <v>0</v>
      </c>
      <c r="L209" s="256">
        <f t="shared" si="60"/>
        <v>0</v>
      </c>
      <c r="M209" s="247"/>
    </row>
    <row r="210" spans="2:13" x14ac:dyDescent="0.2">
      <c r="B210" s="48" t="s">
        <v>205</v>
      </c>
      <c r="C210" s="59"/>
      <c r="D210" s="266"/>
      <c r="E210" s="418">
        <f t="shared" ref="E210:L210" si="61">+E209+E205+E201+E197</f>
        <v>288.86223799999999</v>
      </c>
      <c r="F210" s="418">
        <f t="shared" si="61"/>
        <v>389.03897799999993</v>
      </c>
      <c r="G210" s="418">
        <f t="shared" si="61"/>
        <v>817.58646900000008</v>
      </c>
      <c r="H210" s="418">
        <f t="shared" si="61"/>
        <v>346.66675900000001</v>
      </c>
      <c r="I210" s="418">
        <f t="shared" si="61"/>
        <v>419.73946999999998</v>
      </c>
      <c r="J210" s="418">
        <f t="shared" si="61"/>
        <v>415.80556900000005</v>
      </c>
      <c r="K210" s="418">
        <f t="shared" si="61"/>
        <v>791.18125899999995</v>
      </c>
      <c r="L210" s="84">
        <f t="shared" si="61"/>
        <v>3468.8807420000003</v>
      </c>
      <c r="M210" s="247"/>
    </row>
    <row r="211" spans="2:13" x14ac:dyDescent="0.2">
      <c r="B211" s="456">
        <v>2014</v>
      </c>
      <c r="C211" s="459" t="s">
        <v>180</v>
      </c>
      <c r="D211" s="248" t="s">
        <v>178</v>
      </c>
      <c r="E211" s="281">
        <v>0</v>
      </c>
      <c r="F211" s="281">
        <v>0</v>
      </c>
      <c r="G211" s="281">
        <v>0</v>
      </c>
      <c r="H211" s="281">
        <v>0</v>
      </c>
      <c r="I211" s="32">
        <v>1.0039999999999999E-2</v>
      </c>
      <c r="J211" s="281">
        <v>0</v>
      </c>
      <c r="K211" s="32">
        <v>1.9251299999999998</v>
      </c>
      <c r="L211" s="252">
        <f>SUM(E211:K211)</f>
        <v>1.9351699999999998</v>
      </c>
      <c r="M211" s="247"/>
    </row>
    <row r="212" spans="2:13" x14ac:dyDescent="0.2">
      <c r="B212" s="457"/>
      <c r="C212" s="460"/>
      <c r="D212" s="251" t="s">
        <v>179</v>
      </c>
      <c r="E212" s="281">
        <v>0</v>
      </c>
      <c r="F212" s="281">
        <v>0</v>
      </c>
      <c r="G212" s="281">
        <v>0</v>
      </c>
      <c r="H212" s="281">
        <v>0</v>
      </c>
      <c r="I212" s="32">
        <v>0.14868000000000001</v>
      </c>
      <c r="J212" s="281">
        <v>0</v>
      </c>
      <c r="K212" s="281">
        <v>0</v>
      </c>
      <c r="L212" s="252">
        <f>SUM(E212:K212)</f>
        <v>0.14868000000000001</v>
      </c>
      <c r="M212" s="247"/>
    </row>
    <row r="213" spans="2:13" x14ac:dyDescent="0.2">
      <c r="B213" s="457"/>
      <c r="C213" s="460"/>
      <c r="D213" s="253" t="s">
        <v>180</v>
      </c>
      <c r="E213" s="281">
        <v>0</v>
      </c>
      <c r="F213" s="281">
        <v>0</v>
      </c>
      <c r="G213" s="281">
        <v>0</v>
      </c>
      <c r="H213" s="281">
        <v>0</v>
      </c>
      <c r="I213" s="32">
        <v>50.036737999999993</v>
      </c>
      <c r="J213" s="281">
        <v>0</v>
      </c>
      <c r="K213" s="32">
        <v>9.8757100000000015</v>
      </c>
      <c r="L213" s="252">
        <f>SUM(E213:K213)</f>
        <v>59.912447999999998</v>
      </c>
      <c r="M213" s="247"/>
    </row>
    <row r="214" spans="2:13" x14ac:dyDescent="0.2">
      <c r="B214" s="457"/>
      <c r="C214" s="60" t="s">
        <v>192</v>
      </c>
      <c r="D214" s="282"/>
      <c r="E214" s="255">
        <f t="shared" ref="E214:L214" si="62">SUM(E211:E213)</f>
        <v>0</v>
      </c>
      <c r="F214" s="255">
        <f t="shared" si="62"/>
        <v>0</v>
      </c>
      <c r="G214" s="255">
        <f t="shared" si="62"/>
        <v>0</v>
      </c>
      <c r="H214" s="255">
        <f t="shared" si="62"/>
        <v>0</v>
      </c>
      <c r="I214" s="419">
        <f t="shared" si="62"/>
        <v>50.195457999999995</v>
      </c>
      <c r="J214" s="255">
        <f t="shared" si="62"/>
        <v>0</v>
      </c>
      <c r="K214" s="419">
        <f t="shared" si="62"/>
        <v>11.800840000000001</v>
      </c>
      <c r="L214" s="256">
        <f t="shared" si="62"/>
        <v>61.996297999999996</v>
      </c>
      <c r="M214" s="247"/>
    </row>
    <row r="215" spans="2:13" x14ac:dyDescent="0.2">
      <c r="B215" s="457"/>
      <c r="C215" s="461" t="s">
        <v>182</v>
      </c>
      <c r="D215" s="248" t="s">
        <v>178</v>
      </c>
      <c r="E215" s="32">
        <v>62.914479</v>
      </c>
      <c r="F215" s="32">
        <v>64.13463999999999</v>
      </c>
      <c r="G215" s="32">
        <v>73.961689000000007</v>
      </c>
      <c r="H215" s="32">
        <v>52.724780000000003</v>
      </c>
      <c r="I215" s="32">
        <v>34.197099999999992</v>
      </c>
      <c r="J215" s="32">
        <v>96.327035000000024</v>
      </c>
      <c r="K215" s="32">
        <v>209.78219099999998</v>
      </c>
      <c r="L215" s="252">
        <f>SUM(E215:K215)</f>
        <v>594.04191400000002</v>
      </c>
      <c r="M215" s="247"/>
    </row>
    <row r="216" spans="2:13" x14ac:dyDescent="0.2">
      <c r="B216" s="457"/>
      <c r="C216" s="461"/>
      <c r="D216" s="251" t="s">
        <v>179</v>
      </c>
      <c r="E216" s="32">
        <v>102.48658899999997</v>
      </c>
      <c r="F216" s="32">
        <v>297.77993500000002</v>
      </c>
      <c r="G216" s="32">
        <v>399.06962099999993</v>
      </c>
      <c r="H216" s="32">
        <v>218.37814000000003</v>
      </c>
      <c r="I216" s="32">
        <v>311.6634959999999</v>
      </c>
      <c r="J216" s="32">
        <v>223.66943000000003</v>
      </c>
      <c r="K216" s="32">
        <v>416.54920599999986</v>
      </c>
      <c r="L216" s="252">
        <f>SUM(E216:K216)</f>
        <v>1969.596417</v>
      </c>
      <c r="M216" s="247"/>
    </row>
    <row r="217" spans="2:13" x14ac:dyDescent="0.2">
      <c r="B217" s="457"/>
      <c r="C217" s="461"/>
      <c r="D217" s="253" t="s">
        <v>180</v>
      </c>
      <c r="E217" s="281">
        <v>0</v>
      </c>
      <c r="F217" s="281">
        <v>0</v>
      </c>
      <c r="G217" s="32">
        <v>3.3510800000000001</v>
      </c>
      <c r="H217" s="281">
        <v>0</v>
      </c>
      <c r="I217" s="32">
        <v>1.8630000000000001E-2</v>
      </c>
      <c r="J217" s="32">
        <v>7.2517000000000005</v>
      </c>
      <c r="K217" s="32">
        <v>38.717200999999996</v>
      </c>
      <c r="L217" s="252">
        <f>SUM(E217:K217)</f>
        <v>49.338611</v>
      </c>
      <c r="M217" s="247"/>
    </row>
    <row r="218" spans="2:13" x14ac:dyDescent="0.2">
      <c r="B218" s="457"/>
      <c r="C218" s="55" t="s">
        <v>183</v>
      </c>
      <c r="D218" s="282"/>
      <c r="E218" s="419">
        <f t="shared" ref="E218:L218" si="63">SUM(E215:E217)</f>
        <v>165.40106799999995</v>
      </c>
      <c r="F218" s="419">
        <f t="shared" si="63"/>
        <v>361.91457500000001</v>
      </c>
      <c r="G218" s="419">
        <f t="shared" si="63"/>
        <v>476.38238999999999</v>
      </c>
      <c r="H218" s="419">
        <f t="shared" si="63"/>
        <v>271.10292000000004</v>
      </c>
      <c r="I218" s="419">
        <f t="shared" si="63"/>
        <v>345.87922599999985</v>
      </c>
      <c r="J218" s="419">
        <f t="shared" si="63"/>
        <v>327.24816500000009</v>
      </c>
      <c r="K218" s="419">
        <f t="shared" si="63"/>
        <v>665.04859799999986</v>
      </c>
      <c r="L218" s="256">
        <f t="shared" si="63"/>
        <v>2612.9769420000002</v>
      </c>
      <c r="M218" s="247"/>
    </row>
    <row r="219" spans="2:13" x14ac:dyDescent="0.2">
      <c r="B219" s="457"/>
      <c r="C219" s="462" t="s">
        <v>184</v>
      </c>
      <c r="D219" s="248" t="s">
        <v>178</v>
      </c>
      <c r="E219" s="283">
        <v>0</v>
      </c>
      <c r="F219" s="32">
        <v>117.9195</v>
      </c>
      <c r="G219" s="32">
        <v>326.51070000000004</v>
      </c>
      <c r="H219" s="32">
        <v>99.079000000000008</v>
      </c>
      <c r="I219" s="283">
        <v>0</v>
      </c>
      <c r="J219" s="32">
        <v>54.137</v>
      </c>
      <c r="K219" s="32">
        <v>135.63208900000001</v>
      </c>
      <c r="L219" s="252">
        <f>SUM(E219:K219)</f>
        <v>733.27828899999986</v>
      </c>
      <c r="M219" s="247"/>
    </row>
    <row r="220" spans="2:13" x14ac:dyDescent="0.2">
      <c r="B220" s="457"/>
      <c r="C220" s="462"/>
      <c r="D220" s="251" t="s">
        <v>179</v>
      </c>
      <c r="E220" s="283">
        <v>0</v>
      </c>
      <c r="F220" s="283">
        <v>0</v>
      </c>
      <c r="G220" s="32">
        <v>0.39768000000000003</v>
      </c>
      <c r="H220" s="283">
        <v>0</v>
      </c>
      <c r="I220" s="283">
        <v>0</v>
      </c>
      <c r="J220" s="283">
        <v>0</v>
      </c>
      <c r="K220" s="283">
        <v>0</v>
      </c>
      <c r="L220" s="252">
        <f>SUM(E220:K220)</f>
        <v>0.39768000000000003</v>
      </c>
      <c r="M220" s="247"/>
    </row>
    <row r="221" spans="2:13" x14ac:dyDescent="0.2">
      <c r="B221" s="457"/>
      <c r="C221" s="462"/>
      <c r="D221" s="253" t="s">
        <v>180</v>
      </c>
      <c r="E221" s="283">
        <v>0</v>
      </c>
      <c r="F221" s="283">
        <v>0</v>
      </c>
      <c r="G221" s="283">
        <v>0</v>
      </c>
      <c r="H221" s="283">
        <v>0</v>
      </c>
      <c r="I221" s="283">
        <v>0</v>
      </c>
      <c r="J221" s="283">
        <v>0</v>
      </c>
      <c r="K221" s="283">
        <v>0</v>
      </c>
      <c r="L221" s="252">
        <f>SUM(E221:K221)</f>
        <v>0</v>
      </c>
      <c r="M221" s="247"/>
    </row>
    <row r="222" spans="2:13" x14ac:dyDescent="0.2">
      <c r="B222" s="457"/>
      <c r="C222" s="56" t="s">
        <v>185</v>
      </c>
      <c r="D222" s="282"/>
      <c r="E222" s="255">
        <f t="shared" ref="E222:L222" si="64">SUM(E219:E221)</f>
        <v>0</v>
      </c>
      <c r="F222" s="419">
        <f t="shared" si="64"/>
        <v>117.9195</v>
      </c>
      <c r="G222" s="419">
        <f t="shared" si="64"/>
        <v>326.90838000000002</v>
      </c>
      <c r="H222" s="419">
        <f t="shared" si="64"/>
        <v>99.079000000000008</v>
      </c>
      <c r="I222" s="255">
        <f t="shared" si="64"/>
        <v>0</v>
      </c>
      <c r="J222" s="419">
        <f t="shared" si="64"/>
        <v>54.137</v>
      </c>
      <c r="K222" s="419">
        <f t="shared" si="64"/>
        <v>135.63208900000001</v>
      </c>
      <c r="L222" s="256">
        <f t="shared" si="64"/>
        <v>733.6759689999999</v>
      </c>
      <c r="M222" s="247"/>
    </row>
    <row r="223" spans="2:13" x14ac:dyDescent="0.2">
      <c r="B223" s="457"/>
      <c r="C223" s="463" t="s">
        <v>186</v>
      </c>
      <c r="D223" s="248" t="s">
        <v>178</v>
      </c>
      <c r="E223" s="283">
        <v>0</v>
      </c>
      <c r="F223" s="283">
        <v>0</v>
      </c>
      <c r="G223" s="283">
        <v>0</v>
      </c>
      <c r="H223" s="283">
        <v>0</v>
      </c>
      <c r="I223" s="283">
        <v>0</v>
      </c>
      <c r="J223" s="283">
        <v>0</v>
      </c>
      <c r="K223" s="283">
        <v>0</v>
      </c>
      <c r="L223" s="252">
        <f>SUM(E223:K223)</f>
        <v>0</v>
      </c>
      <c r="M223" s="247"/>
    </row>
    <row r="224" spans="2:13" x14ac:dyDescent="0.2">
      <c r="B224" s="457"/>
      <c r="C224" s="463"/>
      <c r="D224" s="251" t="s">
        <v>179</v>
      </c>
      <c r="E224" s="283">
        <v>0</v>
      </c>
      <c r="F224" s="283">
        <v>0</v>
      </c>
      <c r="G224" s="283">
        <v>0</v>
      </c>
      <c r="H224" s="283">
        <v>0</v>
      </c>
      <c r="I224" s="283">
        <v>0</v>
      </c>
      <c r="J224" s="283">
        <v>0</v>
      </c>
      <c r="K224" s="283">
        <v>0</v>
      </c>
      <c r="L224" s="252">
        <f>SUM(E224:K224)</f>
        <v>0</v>
      </c>
      <c r="M224" s="247"/>
    </row>
    <row r="225" spans="2:13" x14ac:dyDescent="0.2">
      <c r="B225" s="457"/>
      <c r="C225" s="464"/>
      <c r="D225" s="253" t="s">
        <v>180</v>
      </c>
      <c r="E225" s="283">
        <v>0</v>
      </c>
      <c r="F225" s="283">
        <v>0</v>
      </c>
      <c r="G225" s="283">
        <v>0</v>
      </c>
      <c r="H225" s="283">
        <v>0</v>
      </c>
      <c r="I225" s="283">
        <v>0</v>
      </c>
      <c r="J225" s="283">
        <v>0</v>
      </c>
      <c r="K225" s="283">
        <v>0</v>
      </c>
      <c r="L225" s="252">
        <f>SUM(E225:K225)</f>
        <v>0</v>
      </c>
      <c r="M225" s="247"/>
    </row>
    <row r="226" spans="2:13" x14ac:dyDescent="0.2">
      <c r="B226" s="458"/>
      <c r="C226" s="55" t="s">
        <v>187</v>
      </c>
      <c r="D226" s="282"/>
      <c r="E226" s="255">
        <f t="shared" ref="E226:L226" si="65">SUM(E223:E225)</f>
        <v>0</v>
      </c>
      <c r="F226" s="255">
        <f t="shared" si="65"/>
        <v>0</v>
      </c>
      <c r="G226" s="255">
        <f t="shared" si="65"/>
        <v>0</v>
      </c>
      <c r="H226" s="255">
        <f t="shared" si="65"/>
        <v>0</v>
      </c>
      <c r="I226" s="255">
        <f t="shared" si="65"/>
        <v>0</v>
      </c>
      <c r="J226" s="255">
        <f t="shared" si="65"/>
        <v>0</v>
      </c>
      <c r="K226" s="255">
        <f t="shared" si="65"/>
        <v>0</v>
      </c>
      <c r="L226" s="256">
        <f t="shared" si="65"/>
        <v>0</v>
      </c>
      <c r="M226" s="247"/>
    </row>
    <row r="227" spans="2:13" x14ac:dyDescent="0.2">
      <c r="B227" s="48" t="s">
        <v>221</v>
      </c>
      <c r="C227" s="59"/>
      <c r="D227" s="266"/>
      <c r="E227" s="418">
        <f t="shared" ref="E227:L227" si="66">+E226+E222+E218+E214</f>
        <v>165.40106799999995</v>
      </c>
      <c r="F227" s="418">
        <f t="shared" si="66"/>
        <v>479.83407499999998</v>
      </c>
      <c r="G227" s="418">
        <f t="shared" si="66"/>
        <v>803.29077000000007</v>
      </c>
      <c r="H227" s="418">
        <f t="shared" si="66"/>
        <v>370.18192000000005</v>
      </c>
      <c r="I227" s="418">
        <f t="shared" si="66"/>
        <v>396.07468399999982</v>
      </c>
      <c r="J227" s="418">
        <f t="shared" si="66"/>
        <v>381.38516500000009</v>
      </c>
      <c r="K227" s="418">
        <f t="shared" si="66"/>
        <v>812.4815269999998</v>
      </c>
      <c r="L227" s="84">
        <f t="shared" si="66"/>
        <v>3408.6492090000002</v>
      </c>
      <c r="M227" s="247"/>
    </row>
    <row r="228" spans="2:13" x14ac:dyDescent="0.2">
      <c r="B228" s="456">
        <v>2015</v>
      </c>
      <c r="C228" s="459" t="s">
        <v>180</v>
      </c>
      <c r="D228" s="248" t="s">
        <v>178</v>
      </c>
      <c r="E228" s="281">
        <v>0</v>
      </c>
      <c r="F228" s="281">
        <v>0</v>
      </c>
      <c r="G228" s="281">
        <v>0</v>
      </c>
      <c r="H228" s="281">
        <v>0</v>
      </c>
      <c r="I228" s="32">
        <v>8.3000000000000001E-3</v>
      </c>
      <c r="J228" s="281">
        <v>0</v>
      </c>
      <c r="K228" s="32">
        <v>1.72512</v>
      </c>
      <c r="L228" s="252">
        <f>SUM(E228:K228)</f>
        <v>1.73342</v>
      </c>
      <c r="M228" s="247"/>
    </row>
    <row r="229" spans="2:13" x14ac:dyDescent="0.2">
      <c r="B229" s="457"/>
      <c r="C229" s="460"/>
      <c r="D229" s="251" t="s">
        <v>179</v>
      </c>
      <c r="E229" s="281">
        <v>0</v>
      </c>
      <c r="F229" s="281">
        <v>0</v>
      </c>
      <c r="G229" s="281">
        <v>0</v>
      </c>
      <c r="H229" s="281">
        <v>0</v>
      </c>
      <c r="I229" s="32">
        <v>0.25739999999999996</v>
      </c>
      <c r="J229" s="281">
        <v>0</v>
      </c>
      <c r="K229" s="281">
        <v>0</v>
      </c>
      <c r="L229" s="252">
        <f>SUM(E229:K229)</f>
        <v>0.25739999999999996</v>
      </c>
      <c r="M229" s="247"/>
    </row>
    <row r="230" spans="2:13" x14ac:dyDescent="0.2">
      <c r="B230" s="457"/>
      <c r="C230" s="460"/>
      <c r="D230" s="253" t="s">
        <v>180</v>
      </c>
      <c r="E230" s="281">
        <v>0</v>
      </c>
      <c r="F230" s="281">
        <v>0</v>
      </c>
      <c r="G230" s="281">
        <v>0</v>
      </c>
      <c r="H230" s="281">
        <v>0</v>
      </c>
      <c r="I230" s="32">
        <v>73.136870999999999</v>
      </c>
      <c r="J230" s="281">
        <v>0</v>
      </c>
      <c r="K230" s="32">
        <v>3.5253200000000007</v>
      </c>
      <c r="L230" s="252">
        <f>SUM(E230:K230)</f>
        <v>76.662191000000007</v>
      </c>
      <c r="M230" s="247"/>
    </row>
    <row r="231" spans="2:13" x14ac:dyDescent="0.2">
      <c r="B231" s="457"/>
      <c r="C231" s="60" t="s">
        <v>192</v>
      </c>
      <c r="D231" s="282"/>
      <c r="E231" s="255">
        <f t="shared" ref="E231:L231" si="67">SUM(E228:E230)</f>
        <v>0</v>
      </c>
      <c r="F231" s="255">
        <f t="shared" si="67"/>
        <v>0</v>
      </c>
      <c r="G231" s="255">
        <f t="shared" si="67"/>
        <v>0</v>
      </c>
      <c r="H231" s="255">
        <f t="shared" si="67"/>
        <v>0</v>
      </c>
      <c r="I231" s="419">
        <f t="shared" si="67"/>
        <v>73.402570999999995</v>
      </c>
      <c r="J231" s="255">
        <f t="shared" si="67"/>
        <v>0</v>
      </c>
      <c r="K231" s="419">
        <f t="shared" si="67"/>
        <v>5.2504400000000011</v>
      </c>
      <c r="L231" s="256">
        <f t="shared" si="67"/>
        <v>78.653011000000006</v>
      </c>
      <c r="M231" s="247"/>
    </row>
    <row r="232" spans="2:13" x14ac:dyDescent="0.2">
      <c r="B232" s="457"/>
      <c r="C232" s="461" t="s">
        <v>182</v>
      </c>
      <c r="D232" s="248" t="s">
        <v>178</v>
      </c>
      <c r="E232" s="285">
        <v>84.001201000000009</v>
      </c>
      <c r="F232" s="285">
        <v>45.331128999999997</v>
      </c>
      <c r="G232" s="285">
        <v>238.08003500000001</v>
      </c>
      <c r="H232" s="285">
        <v>27.757629999999999</v>
      </c>
      <c r="I232" s="285">
        <v>197.46646100000001</v>
      </c>
      <c r="J232" s="285">
        <v>163.94964999999996</v>
      </c>
      <c r="K232" s="285">
        <v>196.189581</v>
      </c>
      <c r="L232" s="252">
        <f>SUM(E232:K232)</f>
        <v>952.77568699999995</v>
      </c>
      <c r="M232" s="247"/>
    </row>
    <row r="233" spans="2:13" x14ac:dyDescent="0.2">
      <c r="B233" s="457"/>
      <c r="C233" s="461"/>
      <c r="D233" s="251" t="s">
        <v>179</v>
      </c>
      <c r="E233" s="285">
        <v>84.130918999999992</v>
      </c>
      <c r="F233" s="285">
        <v>229.20440299999999</v>
      </c>
      <c r="G233" s="285">
        <v>279.16215000000005</v>
      </c>
      <c r="H233" s="285">
        <v>168.55542899999998</v>
      </c>
      <c r="I233" s="285">
        <v>289.38866499999989</v>
      </c>
      <c r="J233" s="285">
        <v>246.573151</v>
      </c>
      <c r="K233" s="285">
        <v>338.06691999999993</v>
      </c>
      <c r="L233" s="252">
        <f>SUM(E233:K233)</f>
        <v>1635.081637</v>
      </c>
      <c r="M233" s="247"/>
    </row>
    <row r="234" spans="2:13" x14ac:dyDescent="0.2">
      <c r="B234" s="457"/>
      <c r="C234" s="461"/>
      <c r="D234" s="253" t="s">
        <v>180</v>
      </c>
      <c r="E234" s="286" t="s">
        <v>223</v>
      </c>
      <c r="F234" s="286" t="s">
        <v>223</v>
      </c>
      <c r="G234" s="285">
        <v>1.73536</v>
      </c>
      <c r="H234" s="286" t="s">
        <v>223</v>
      </c>
      <c r="I234" s="285">
        <v>7.714E-2</v>
      </c>
      <c r="J234" s="285">
        <v>26.773189000000002</v>
      </c>
      <c r="K234" s="285">
        <v>51.627340000000004</v>
      </c>
      <c r="L234" s="252">
        <f>SUM(E234:K234)</f>
        <v>80.213029000000006</v>
      </c>
      <c r="M234" s="247"/>
    </row>
    <row r="235" spans="2:13" x14ac:dyDescent="0.2">
      <c r="B235" s="457"/>
      <c r="C235" s="55" t="s">
        <v>183</v>
      </c>
      <c r="D235" s="282"/>
      <c r="E235" s="419">
        <f t="shared" ref="E235:L235" si="68">SUM(E232:E234)</f>
        <v>168.13211999999999</v>
      </c>
      <c r="F235" s="419">
        <f t="shared" si="68"/>
        <v>274.53553199999999</v>
      </c>
      <c r="G235" s="419">
        <f t="shared" si="68"/>
        <v>518.97754500000008</v>
      </c>
      <c r="H235" s="419">
        <f t="shared" si="68"/>
        <v>196.31305899999998</v>
      </c>
      <c r="I235" s="419">
        <f t="shared" si="68"/>
        <v>486.93226599999991</v>
      </c>
      <c r="J235" s="419">
        <f t="shared" si="68"/>
        <v>437.29598999999996</v>
      </c>
      <c r="K235" s="419">
        <f t="shared" si="68"/>
        <v>585.88384099999996</v>
      </c>
      <c r="L235" s="256">
        <f t="shared" si="68"/>
        <v>2668.0703530000001</v>
      </c>
      <c r="M235" s="247"/>
    </row>
    <row r="236" spans="2:13" x14ac:dyDescent="0.2">
      <c r="B236" s="457"/>
      <c r="C236" s="462" t="s">
        <v>184</v>
      </c>
      <c r="D236" s="248" t="s">
        <v>178</v>
      </c>
      <c r="E236" s="283">
        <v>0</v>
      </c>
      <c r="F236" s="32">
        <v>62.197789999999998</v>
      </c>
      <c r="G236" s="32">
        <v>271.11630200000002</v>
      </c>
      <c r="H236" s="420">
        <v>75.075000000000003</v>
      </c>
      <c r="I236" s="283">
        <v>0</v>
      </c>
      <c r="J236" s="32">
        <v>26.58588</v>
      </c>
      <c r="K236" s="32">
        <v>279.68375400000002</v>
      </c>
      <c r="L236" s="252">
        <f>SUM(E236:K236)</f>
        <v>714.658726</v>
      </c>
      <c r="M236" s="247"/>
    </row>
    <row r="237" spans="2:13" x14ac:dyDescent="0.2">
      <c r="B237" s="457"/>
      <c r="C237" s="462"/>
      <c r="D237" s="251" t="s">
        <v>179</v>
      </c>
      <c r="E237" s="283">
        <v>0</v>
      </c>
      <c r="F237" s="283">
        <v>0</v>
      </c>
      <c r="G237" s="283">
        <v>0</v>
      </c>
      <c r="H237" s="283">
        <v>0</v>
      </c>
      <c r="I237" s="283">
        <v>0</v>
      </c>
      <c r="J237" s="283">
        <v>0</v>
      </c>
      <c r="K237" s="283">
        <v>0</v>
      </c>
      <c r="L237" s="252">
        <f>SUM(E237:K237)</f>
        <v>0</v>
      </c>
      <c r="M237" s="247"/>
    </row>
    <row r="238" spans="2:13" x14ac:dyDescent="0.2">
      <c r="B238" s="457"/>
      <c r="C238" s="462"/>
      <c r="D238" s="253" t="s">
        <v>180</v>
      </c>
      <c r="E238" s="283">
        <v>0</v>
      </c>
      <c r="F238" s="283">
        <v>0</v>
      </c>
      <c r="G238" s="283">
        <v>0</v>
      </c>
      <c r="H238" s="283">
        <v>0</v>
      </c>
      <c r="I238" s="283">
        <v>0</v>
      </c>
      <c r="J238" s="283">
        <v>0</v>
      </c>
      <c r="K238" s="283">
        <v>0</v>
      </c>
      <c r="L238" s="252">
        <f>SUM(E238:K238)</f>
        <v>0</v>
      </c>
      <c r="M238" s="247"/>
    </row>
    <row r="239" spans="2:13" x14ac:dyDescent="0.2">
      <c r="B239" s="457"/>
      <c r="C239" s="56" t="s">
        <v>185</v>
      </c>
      <c r="D239" s="282"/>
      <c r="E239" s="255">
        <f t="shared" ref="E239:L239" si="69">SUM(E236:E238)</f>
        <v>0</v>
      </c>
      <c r="F239" s="419">
        <f t="shared" si="69"/>
        <v>62.197789999999998</v>
      </c>
      <c r="G239" s="419">
        <f t="shared" si="69"/>
        <v>271.11630200000002</v>
      </c>
      <c r="H239" s="419">
        <f t="shared" si="69"/>
        <v>75.075000000000003</v>
      </c>
      <c r="I239" s="255">
        <f t="shared" si="69"/>
        <v>0</v>
      </c>
      <c r="J239" s="419">
        <f t="shared" si="69"/>
        <v>26.58588</v>
      </c>
      <c r="K239" s="419">
        <f t="shared" si="69"/>
        <v>279.68375400000002</v>
      </c>
      <c r="L239" s="256">
        <f t="shared" si="69"/>
        <v>714.658726</v>
      </c>
      <c r="M239" s="247"/>
    </row>
    <row r="240" spans="2:13" x14ac:dyDescent="0.2">
      <c r="B240" s="457"/>
      <c r="C240" s="463" t="s">
        <v>186</v>
      </c>
      <c r="D240" s="248" t="s">
        <v>178</v>
      </c>
      <c r="E240" s="283">
        <v>0</v>
      </c>
      <c r="F240" s="283">
        <v>0</v>
      </c>
      <c r="G240" s="283">
        <v>0</v>
      </c>
      <c r="H240" s="283">
        <v>0</v>
      </c>
      <c r="I240" s="283">
        <v>0</v>
      </c>
      <c r="J240" s="283">
        <v>0</v>
      </c>
      <c r="K240" s="283">
        <v>0</v>
      </c>
      <c r="L240" s="252">
        <f>SUM(E240:K240)</f>
        <v>0</v>
      </c>
      <c r="M240" s="247"/>
    </row>
    <row r="241" spans="2:13" x14ac:dyDescent="0.2">
      <c r="B241" s="457"/>
      <c r="C241" s="463"/>
      <c r="D241" s="251" t="s">
        <v>179</v>
      </c>
      <c r="E241" s="283">
        <v>0</v>
      </c>
      <c r="F241" s="283">
        <v>0</v>
      </c>
      <c r="G241" s="283">
        <v>0</v>
      </c>
      <c r="H241" s="283">
        <v>0</v>
      </c>
      <c r="I241" s="283">
        <v>0</v>
      </c>
      <c r="J241" s="283">
        <v>0</v>
      </c>
      <c r="K241" s="283">
        <v>0</v>
      </c>
      <c r="L241" s="252">
        <f>SUM(E241:K241)</f>
        <v>0</v>
      </c>
      <c r="M241" s="247"/>
    </row>
    <row r="242" spans="2:13" x14ac:dyDescent="0.2">
      <c r="B242" s="457"/>
      <c r="C242" s="464"/>
      <c r="D242" s="253" t="s">
        <v>180</v>
      </c>
      <c r="E242" s="283">
        <v>0</v>
      </c>
      <c r="F242" s="283">
        <v>0</v>
      </c>
      <c r="G242" s="283">
        <v>0</v>
      </c>
      <c r="H242" s="283">
        <v>0</v>
      </c>
      <c r="I242" s="283">
        <v>0</v>
      </c>
      <c r="J242" s="283">
        <v>0</v>
      </c>
      <c r="K242" s="283">
        <v>0</v>
      </c>
      <c r="L242" s="252">
        <f>SUM(E242:K242)</f>
        <v>0</v>
      </c>
      <c r="M242" s="247"/>
    </row>
    <row r="243" spans="2:13" x14ac:dyDescent="0.2">
      <c r="B243" s="458"/>
      <c r="C243" s="55" t="s">
        <v>187</v>
      </c>
      <c r="D243" s="282"/>
      <c r="E243" s="255">
        <f t="shared" ref="E243:L243" si="70">SUM(E240:E242)</f>
        <v>0</v>
      </c>
      <c r="F243" s="255">
        <f t="shared" si="70"/>
        <v>0</v>
      </c>
      <c r="G243" s="255">
        <f t="shared" si="70"/>
        <v>0</v>
      </c>
      <c r="H243" s="255">
        <f t="shared" si="70"/>
        <v>0</v>
      </c>
      <c r="I243" s="255">
        <f t="shared" si="70"/>
        <v>0</v>
      </c>
      <c r="J243" s="255">
        <f t="shared" si="70"/>
        <v>0</v>
      </c>
      <c r="K243" s="255">
        <f t="shared" si="70"/>
        <v>0</v>
      </c>
      <c r="L243" s="256">
        <f t="shared" si="70"/>
        <v>0</v>
      </c>
      <c r="M243" s="247"/>
    </row>
    <row r="244" spans="2:13" x14ac:dyDescent="0.2">
      <c r="B244" s="48" t="s">
        <v>222</v>
      </c>
      <c r="C244" s="59"/>
      <c r="D244" s="266"/>
      <c r="E244" s="418">
        <f t="shared" ref="E244:L244" si="71">+E243+E239+E235+E231</f>
        <v>168.13211999999999</v>
      </c>
      <c r="F244" s="418">
        <f t="shared" si="71"/>
        <v>336.73332199999999</v>
      </c>
      <c r="G244" s="418">
        <f t="shared" si="71"/>
        <v>790.0938470000001</v>
      </c>
      <c r="H244" s="418">
        <f t="shared" si="71"/>
        <v>271.388059</v>
      </c>
      <c r="I244" s="418">
        <f t="shared" si="71"/>
        <v>560.33483699999988</v>
      </c>
      <c r="J244" s="418">
        <f t="shared" si="71"/>
        <v>463.88186999999994</v>
      </c>
      <c r="K244" s="418">
        <f t="shared" si="71"/>
        <v>870.81803500000001</v>
      </c>
      <c r="L244" s="84">
        <f t="shared" si="71"/>
        <v>3461.3820900000001</v>
      </c>
      <c r="M244" s="247"/>
    </row>
    <row r="245" spans="2:13" x14ac:dyDescent="0.2">
      <c r="B245" s="456">
        <v>2016</v>
      </c>
      <c r="C245" s="459" t="s">
        <v>180</v>
      </c>
      <c r="D245" s="248" t="s">
        <v>178</v>
      </c>
      <c r="E245" s="281">
        <v>0</v>
      </c>
      <c r="F245" s="281">
        <v>0</v>
      </c>
      <c r="G245" s="281">
        <v>0</v>
      </c>
      <c r="H245" s="281">
        <v>0</v>
      </c>
      <c r="I245" s="281">
        <v>0</v>
      </c>
      <c r="J245" s="421">
        <v>1.0258400000000001</v>
      </c>
      <c r="K245" s="32">
        <v>1.1510799999999999</v>
      </c>
      <c r="L245" s="252">
        <f>SUM(E245:K245)</f>
        <v>2.17692</v>
      </c>
      <c r="M245" s="247"/>
    </row>
    <row r="246" spans="2:13" x14ac:dyDescent="0.2">
      <c r="B246" s="457"/>
      <c r="C246" s="460"/>
      <c r="D246" s="251" t="s">
        <v>179</v>
      </c>
      <c r="E246" s="281">
        <v>0</v>
      </c>
      <c r="F246" s="281">
        <v>0</v>
      </c>
      <c r="G246" s="281">
        <v>0</v>
      </c>
      <c r="H246" s="281">
        <v>0</v>
      </c>
      <c r="I246" s="32">
        <v>0.43156999999999995</v>
      </c>
      <c r="J246" s="281">
        <v>0</v>
      </c>
      <c r="K246" s="421">
        <v>2.5239999999999999E-2</v>
      </c>
      <c r="L246" s="252">
        <f>SUM(E246:K246)</f>
        <v>0.45680999999999994</v>
      </c>
    </row>
    <row r="247" spans="2:13" x14ac:dyDescent="0.2">
      <c r="B247" s="457"/>
      <c r="C247" s="460"/>
      <c r="D247" s="253" t="s">
        <v>180</v>
      </c>
      <c r="E247" s="281">
        <v>0</v>
      </c>
      <c r="F247" s="281">
        <v>0</v>
      </c>
      <c r="G247" s="281">
        <v>0</v>
      </c>
      <c r="H247" s="281">
        <v>0</v>
      </c>
      <c r="I247" s="32">
        <v>117.53492100000004</v>
      </c>
      <c r="J247" s="281">
        <v>0</v>
      </c>
      <c r="K247" s="32">
        <v>27.53659</v>
      </c>
      <c r="L247" s="252">
        <f>SUM(E247:K247)</f>
        <v>145.07151100000004</v>
      </c>
    </row>
    <row r="248" spans="2:13" x14ac:dyDescent="0.2">
      <c r="B248" s="457"/>
      <c r="C248" s="60" t="s">
        <v>192</v>
      </c>
      <c r="D248" s="282"/>
      <c r="E248" s="255">
        <f t="shared" ref="E248:L248" si="72">SUM(E245:E247)</f>
        <v>0</v>
      </c>
      <c r="F248" s="255">
        <f t="shared" si="72"/>
        <v>0</v>
      </c>
      <c r="G248" s="255">
        <f t="shared" si="72"/>
        <v>0</v>
      </c>
      <c r="H248" s="255">
        <f t="shared" si="72"/>
        <v>0</v>
      </c>
      <c r="I248" s="419">
        <f t="shared" si="72"/>
        <v>117.96649100000003</v>
      </c>
      <c r="J248" s="419">
        <f t="shared" si="72"/>
        <v>1.0258400000000001</v>
      </c>
      <c r="K248" s="419">
        <f t="shared" si="72"/>
        <v>28.712910000000001</v>
      </c>
      <c r="L248" s="256">
        <f t="shared" si="72"/>
        <v>147.70524100000006</v>
      </c>
    </row>
    <row r="249" spans="2:13" x14ac:dyDescent="0.2">
      <c r="B249" s="457"/>
      <c r="C249" s="461" t="s">
        <v>182</v>
      </c>
      <c r="D249" s="248" t="s">
        <v>178</v>
      </c>
      <c r="E249" s="285">
        <v>126.99229800000001</v>
      </c>
      <c r="F249" s="285">
        <v>14.682839999999999</v>
      </c>
      <c r="G249" s="285">
        <v>162.64876099999992</v>
      </c>
      <c r="H249" s="285">
        <v>47.943060000000003</v>
      </c>
      <c r="I249" s="285">
        <v>283.65457200000003</v>
      </c>
      <c r="J249" s="285">
        <v>72.123860999999977</v>
      </c>
      <c r="K249" s="285">
        <v>79.663113999999993</v>
      </c>
      <c r="L249" s="252">
        <f>SUM(E249:K249)</f>
        <v>787.70850599999994</v>
      </c>
    </row>
    <row r="250" spans="2:13" x14ac:dyDescent="0.2">
      <c r="B250" s="457"/>
      <c r="C250" s="461"/>
      <c r="D250" s="251" t="s">
        <v>179</v>
      </c>
      <c r="E250" s="285">
        <v>126.60885999999999</v>
      </c>
      <c r="F250" s="285">
        <v>39.419630000000012</v>
      </c>
      <c r="G250" s="285">
        <v>209.25245999999987</v>
      </c>
      <c r="H250" s="285">
        <v>172.80211000000006</v>
      </c>
      <c r="I250" s="285">
        <v>297.16075600000016</v>
      </c>
      <c r="J250" s="285">
        <v>291.39283999999998</v>
      </c>
      <c r="K250" s="285">
        <v>254.30590500000017</v>
      </c>
      <c r="L250" s="252">
        <f>SUM(E250:K250)</f>
        <v>1390.9425610000003</v>
      </c>
    </row>
    <row r="251" spans="2:13" x14ac:dyDescent="0.2">
      <c r="B251" s="457"/>
      <c r="C251" s="461"/>
      <c r="D251" s="253" t="s">
        <v>180</v>
      </c>
      <c r="E251" s="281">
        <v>0</v>
      </c>
      <c r="F251" s="281">
        <v>0</v>
      </c>
      <c r="G251" s="285">
        <v>1.7479799999999999</v>
      </c>
      <c r="H251" s="281">
        <v>0</v>
      </c>
      <c r="I251" s="285">
        <v>2.2800000000000001E-2</v>
      </c>
      <c r="J251" s="285">
        <v>18.898420000000002</v>
      </c>
      <c r="K251" s="285">
        <v>30.837519999999991</v>
      </c>
      <c r="L251" s="252">
        <f>SUM(E251:K251)</f>
        <v>51.506719999999987</v>
      </c>
    </row>
    <row r="252" spans="2:13" x14ac:dyDescent="0.2">
      <c r="B252" s="457"/>
      <c r="C252" s="55" t="s">
        <v>183</v>
      </c>
      <c r="D252" s="282"/>
      <c r="E252" s="419">
        <f t="shared" ref="E252:L252" si="73">SUM(E249:E251)</f>
        <v>253.601158</v>
      </c>
      <c r="F252" s="419">
        <f t="shared" si="73"/>
        <v>54.102470000000011</v>
      </c>
      <c r="G252" s="419">
        <f t="shared" si="73"/>
        <v>373.64920099999978</v>
      </c>
      <c r="H252" s="419">
        <f t="shared" si="73"/>
        <v>220.74517000000006</v>
      </c>
      <c r="I252" s="419">
        <f t="shared" si="73"/>
        <v>580.8381280000001</v>
      </c>
      <c r="J252" s="419">
        <f t="shared" si="73"/>
        <v>382.41512099999994</v>
      </c>
      <c r="K252" s="419">
        <f t="shared" si="73"/>
        <v>364.80653900000016</v>
      </c>
      <c r="L252" s="256">
        <f t="shared" si="73"/>
        <v>2230.1577870000001</v>
      </c>
    </row>
    <row r="253" spans="2:13" x14ac:dyDescent="0.2">
      <c r="B253" s="457"/>
      <c r="C253" s="462" t="s">
        <v>184</v>
      </c>
      <c r="D253" s="248" t="s">
        <v>178</v>
      </c>
      <c r="E253" s="283">
        <v>0</v>
      </c>
      <c r="F253" s="32">
        <v>51.249409999999997</v>
      </c>
      <c r="G253" s="32">
        <v>256.59220999999997</v>
      </c>
      <c r="H253" s="420">
        <v>51.94</v>
      </c>
      <c r="I253" s="283">
        <v>0</v>
      </c>
      <c r="J253" s="32">
        <v>36.436000000000007</v>
      </c>
      <c r="K253" s="32">
        <v>264.21529099999998</v>
      </c>
      <c r="L253" s="252">
        <f>SUM(E253:K253)</f>
        <v>660.43291099999999</v>
      </c>
    </row>
    <row r="254" spans="2:13" x14ac:dyDescent="0.2">
      <c r="B254" s="457"/>
      <c r="C254" s="462"/>
      <c r="D254" s="251" t="s">
        <v>179</v>
      </c>
      <c r="E254" s="283">
        <v>0</v>
      </c>
      <c r="F254" s="283">
        <v>0</v>
      </c>
      <c r="G254" s="283">
        <v>0</v>
      </c>
      <c r="H254" s="283">
        <v>0</v>
      </c>
      <c r="I254" s="283">
        <v>0</v>
      </c>
      <c r="J254" s="283">
        <v>0</v>
      </c>
      <c r="K254" s="283">
        <v>0</v>
      </c>
      <c r="L254" s="252">
        <f>SUM(E254:K254)</f>
        <v>0</v>
      </c>
    </row>
    <row r="255" spans="2:13" x14ac:dyDescent="0.2">
      <c r="B255" s="457"/>
      <c r="C255" s="462"/>
      <c r="D255" s="253" t="s">
        <v>180</v>
      </c>
      <c r="E255" s="283">
        <v>0</v>
      </c>
      <c r="F255" s="283">
        <v>0</v>
      </c>
      <c r="G255" s="283">
        <v>0</v>
      </c>
      <c r="H255" s="283">
        <v>0</v>
      </c>
      <c r="I255" s="283">
        <v>0</v>
      </c>
      <c r="J255" s="283">
        <v>0</v>
      </c>
      <c r="K255" s="283">
        <v>0</v>
      </c>
      <c r="L255" s="252">
        <f>SUM(E255:K255)</f>
        <v>0</v>
      </c>
    </row>
    <row r="256" spans="2:13" x14ac:dyDescent="0.2">
      <c r="B256" s="457"/>
      <c r="C256" s="56" t="s">
        <v>185</v>
      </c>
      <c r="D256" s="282"/>
      <c r="E256" s="255">
        <f t="shared" ref="E256:L256" si="74">SUM(E253:E255)</f>
        <v>0</v>
      </c>
      <c r="F256" s="419">
        <f t="shared" si="74"/>
        <v>51.249409999999997</v>
      </c>
      <c r="G256" s="419">
        <f t="shared" si="74"/>
        <v>256.59220999999997</v>
      </c>
      <c r="H256" s="419">
        <f t="shared" si="74"/>
        <v>51.94</v>
      </c>
      <c r="I256" s="255">
        <f t="shared" si="74"/>
        <v>0</v>
      </c>
      <c r="J256" s="419">
        <f t="shared" si="74"/>
        <v>36.436000000000007</v>
      </c>
      <c r="K256" s="419">
        <f t="shared" si="74"/>
        <v>264.21529099999998</v>
      </c>
      <c r="L256" s="256">
        <f t="shared" si="74"/>
        <v>660.43291099999999</v>
      </c>
    </row>
    <row r="257" spans="2:12" x14ac:dyDescent="0.2">
      <c r="B257" s="457"/>
      <c r="C257" s="463" t="s">
        <v>186</v>
      </c>
      <c r="D257" s="248" t="s">
        <v>178</v>
      </c>
      <c r="E257" s="283">
        <v>0</v>
      </c>
      <c r="F257" s="283">
        <v>0</v>
      </c>
      <c r="G257" s="283">
        <v>0</v>
      </c>
      <c r="H257" s="283">
        <v>0</v>
      </c>
      <c r="I257" s="283">
        <v>0</v>
      </c>
      <c r="J257" s="283">
        <v>0</v>
      </c>
      <c r="K257" s="283">
        <v>0</v>
      </c>
      <c r="L257" s="252">
        <f>SUM(E257:K257)</f>
        <v>0</v>
      </c>
    </row>
    <row r="258" spans="2:12" x14ac:dyDescent="0.2">
      <c r="B258" s="457"/>
      <c r="C258" s="463"/>
      <c r="D258" s="251" t="s">
        <v>179</v>
      </c>
      <c r="E258" s="283">
        <v>0</v>
      </c>
      <c r="F258" s="283">
        <v>0</v>
      </c>
      <c r="G258" s="283">
        <v>0</v>
      </c>
      <c r="H258" s="283">
        <v>0</v>
      </c>
      <c r="I258" s="283">
        <v>0</v>
      </c>
      <c r="J258" s="283">
        <v>0</v>
      </c>
      <c r="K258" s="283">
        <v>0</v>
      </c>
      <c r="L258" s="252">
        <f>SUM(E258:K258)</f>
        <v>0</v>
      </c>
    </row>
    <row r="259" spans="2:12" x14ac:dyDescent="0.2">
      <c r="B259" s="457"/>
      <c r="C259" s="464"/>
      <c r="D259" s="253" t="s">
        <v>180</v>
      </c>
      <c r="E259" s="283">
        <v>0</v>
      </c>
      <c r="F259" s="283">
        <v>0</v>
      </c>
      <c r="G259" s="283">
        <v>0</v>
      </c>
      <c r="H259" s="283">
        <v>0</v>
      </c>
      <c r="I259" s="283">
        <v>0</v>
      </c>
      <c r="J259" s="283">
        <v>0</v>
      </c>
      <c r="K259" s="283">
        <v>0</v>
      </c>
      <c r="L259" s="252">
        <f>SUM(E259:K259)</f>
        <v>0</v>
      </c>
    </row>
    <row r="260" spans="2:12" x14ac:dyDescent="0.2">
      <c r="B260" s="458"/>
      <c r="C260" s="55" t="s">
        <v>187</v>
      </c>
      <c r="D260" s="282"/>
      <c r="E260" s="255">
        <f t="shared" ref="E260:L260" si="75">SUM(E257:E259)</f>
        <v>0</v>
      </c>
      <c r="F260" s="255">
        <f t="shared" si="75"/>
        <v>0</v>
      </c>
      <c r="G260" s="255">
        <f t="shared" si="75"/>
        <v>0</v>
      </c>
      <c r="H260" s="255">
        <f t="shared" si="75"/>
        <v>0</v>
      </c>
      <c r="I260" s="255">
        <f t="shared" si="75"/>
        <v>0</v>
      </c>
      <c r="J260" s="255">
        <f t="shared" si="75"/>
        <v>0</v>
      </c>
      <c r="K260" s="255">
        <f t="shared" si="75"/>
        <v>0</v>
      </c>
      <c r="L260" s="256">
        <f t="shared" si="75"/>
        <v>0</v>
      </c>
    </row>
    <row r="261" spans="2:12" x14ac:dyDescent="0.2">
      <c r="B261" s="48" t="s">
        <v>242</v>
      </c>
      <c r="C261" s="59"/>
      <c r="D261" s="266"/>
      <c r="E261" s="418">
        <f t="shared" ref="E261:L261" si="76">+E260+E256+E252+E248</f>
        <v>253.601158</v>
      </c>
      <c r="F261" s="418">
        <f t="shared" si="76"/>
        <v>105.35188000000001</v>
      </c>
      <c r="G261" s="418">
        <f t="shared" si="76"/>
        <v>630.24141099999974</v>
      </c>
      <c r="H261" s="418">
        <f t="shared" si="76"/>
        <v>272.68517000000008</v>
      </c>
      <c r="I261" s="418">
        <f t="shared" si="76"/>
        <v>698.80461900000012</v>
      </c>
      <c r="J261" s="418">
        <f t="shared" si="76"/>
        <v>419.87696099999994</v>
      </c>
      <c r="K261" s="418">
        <f t="shared" si="76"/>
        <v>657.7347400000001</v>
      </c>
      <c r="L261" s="84">
        <f t="shared" si="76"/>
        <v>3038.2959390000001</v>
      </c>
    </row>
    <row r="262" spans="2:12" x14ac:dyDescent="0.2">
      <c r="B262" s="247"/>
      <c r="C262" s="247"/>
      <c r="D262" s="287"/>
      <c r="E262" s="247"/>
      <c r="F262" s="247"/>
      <c r="G262" s="247"/>
      <c r="H262" s="247"/>
      <c r="I262" s="247"/>
      <c r="J262" s="247"/>
      <c r="K262" s="247"/>
      <c r="L262" s="247"/>
    </row>
    <row r="263" spans="2:12" x14ac:dyDescent="0.2">
      <c r="B263" s="247" t="s">
        <v>30</v>
      </c>
      <c r="C263" s="247"/>
      <c r="D263" s="287"/>
      <c r="E263" s="247"/>
      <c r="F263" s="247"/>
      <c r="G263" s="247"/>
      <c r="H263" s="247"/>
      <c r="I263" s="247"/>
      <c r="J263" s="247"/>
      <c r="K263" s="247"/>
      <c r="L263" s="247"/>
    </row>
    <row r="264" spans="2:12" x14ac:dyDescent="0.2">
      <c r="B264" s="247" t="s">
        <v>40</v>
      </c>
      <c r="C264" s="247"/>
      <c r="D264" s="287"/>
      <c r="E264" s="247"/>
      <c r="F264" s="247"/>
      <c r="G264" s="247"/>
      <c r="H264" s="247"/>
      <c r="I264" s="247"/>
      <c r="J264" s="247"/>
      <c r="K264" s="247"/>
      <c r="L264" s="247"/>
    </row>
    <row r="265" spans="2:12" x14ac:dyDescent="0.2">
      <c r="B265" s="247" t="s">
        <v>202</v>
      </c>
      <c r="C265" s="247"/>
      <c r="D265" s="287"/>
      <c r="E265" s="247"/>
      <c r="F265" s="247"/>
      <c r="G265" s="247"/>
      <c r="H265" s="247"/>
      <c r="I265" s="247"/>
      <c r="J265" s="247"/>
      <c r="K265" s="247"/>
      <c r="L265" s="247"/>
    </row>
    <row r="266" spans="2:12" x14ac:dyDescent="0.2">
      <c r="B266" s="247" t="s">
        <v>203</v>
      </c>
      <c r="C266" s="247"/>
      <c r="D266" s="287"/>
      <c r="E266" s="247"/>
      <c r="F266" s="247"/>
      <c r="G266" s="247"/>
      <c r="H266" s="247"/>
      <c r="I266" s="247"/>
      <c r="J266" s="247"/>
      <c r="K266" s="247"/>
      <c r="L266" s="247"/>
    </row>
    <row r="267" spans="2:12" x14ac:dyDescent="0.2">
      <c r="B267" s="247" t="s">
        <v>204</v>
      </c>
      <c r="C267" s="247"/>
      <c r="D267" s="287"/>
      <c r="E267" s="247"/>
      <c r="F267" s="247"/>
      <c r="G267" s="247"/>
      <c r="H267" s="247"/>
      <c r="I267" s="247"/>
      <c r="J267" s="247"/>
      <c r="K267" s="247"/>
      <c r="L267" s="247"/>
    </row>
    <row r="268" spans="2:12" x14ac:dyDescent="0.2">
      <c r="B268" s="490" t="s">
        <v>260</v>
      </c>
      <c r="C268" s="490"/>
      <c r="D268" s="490"/>
      <c r="E268" s="490"/>
      <c r="F268" s="490"/>
      <c r="G268" s="490"/>
      <c r="H268" s="490"/>
      <c r="I268" s="490"/>
      <c r="J268" s="247"/>
      <c r="K268" s="247"/>
      <c r="L268" s="247"/>
    </row>
    <row r="269" spans="2:12" x14ac:dyDescent="0.2">
      <c r="B269" s="247"/>
      <c r="C269" s="247"/>
      <c r="D269" s="247"/>
      <c r="E269" s="247"/>
      <c r="F269" s="247"/>
      <c r="G269" s="247"/>
      <c r="H269" s="247"/>
      <c r="I269" s="247"/>
      <c r="J269" s="247"/>
      <c r="K269" s="247"/>
      <c r="L269" s="247"/>
    </row>
    <row r="270" spans="2:12" x14ac:dyDescent="0.2">
      <c r="B270" s="247"/>
      <c r="C270" s="247"/>
      <c r="D270" s="247"/>
      <c r="E270" s="247"/>
      <c r="F270" s="247"/>
      <c r="G270" s="247"/>
      <c r="H270" s="247"/>
      <c r="I270" s="247"/>
      <c r="J270" s="247"/>
      <c r="K270" s="247"/>
      <c r="L270" s="247"/>
    </row>
    <row r="271" spans="2:12" x14ac:dyDescent="0.2">
      <c r="B271" s="247"/>
      <c r="C271" s="247"/>
      <c r="D271" s="247"/>
      <c r="E271" s="247"/>
      <c r="F271" s="247"/>
      <c r="G271" s="247"/>
      <c r="H271" s="247"/>
      <c r="I271" s="247"/>
      <c r="J271" s="247"/>
      <c r="K271" s="247"/>
      <c r="L271" s="247"/>
    </row>
    <row r="272" spans="2:12" x14ac:dyDescent="0.2">
      <c r="B272" s="247"/>
      <c r="C272" s="247"/>
      <c r="D272" s="247"/>
      <c r="E272" s="247"/>
      <c r="F272" s="247"/>
      <c r="G272" s="247"/>
      <c r="H272" s="247"/>
      <c r="I272" s="247"/>
      <c r="J272" s="247"/>
      <c r="K272" s="247"/>
      <c r="L272" s="247"/>
    </row>
    <row r="273" spans="2:12" x14ac:dyDescent="0.2">
      <c r="B273" s="247"/>
      <c r="C273" s="247"/>
      <c r="D273" s="247"/>
      <c r="E273" s="247"/>
      <c r="F273" s="247"/>
      <c r="G273" s="247"/>
      <c r="H273" s="247"/>
      <c r="I273" s="247"/>
      <c r="J273" s="247"/>
      <c r="K273" s="247"/>
      <c r="L273" s="247"/>
    </row>
    <row r="274" spans="2:12" x14ac:dyDescent="0.2">
      <c r="B274" s="247"/>
      <c r="C274" s="247"/>
      <c r="D274" s="247"/>
      <c r="E274" s="247"/>
      <c r="F274" s="247"/>
      <c r="G274" s="247"/>
      <c r="H274" s="247"/>
      <c r="I274" s="247"/>
      <c r="J274" s="247"/>
      <c r="K274" s="247"/>
      <c r="L274" s="247"/>
    </row>
    <row r="275" spans="2:12" x14ac:dyDescent="0.2">
      <c r="B275" s="247"/>
      <c r="C275" s="247"/>
      <c r="D275" s="247"/>
      <c r="E275" s="247"/>
      <c r="F275" s="247"/>
      <c r="G275" s="247"/>
      <c r="H275" s="247"/>
      <c r="I275" s="247"/>
      <c r="J275" s="247"/>
      <c r="K275" s="247"/>
      <c r="L275" s="247"/>
    </row>
    <row r="276" spans="2:12" x14ac:dyDescent="0.2">
      <c r="B276" s="247"/>
      <c r="C276" s="247"/>
      <c r="D276" s="247"/>
      <c r="E276" s="247"/>
      <c r="F276" s="247"/>
      <c r="G276" s="247"/>
      <c r="H276" s="247"/>
      <c r="I276" s="247"/>
      <c r="J276" s="247"/>
      <c r="K276" s="247"/>
      <c r="L276" s="247"/>
    </row>
    <row r="277" spans="2:12" x14ac:dyDescent="0.2">
      <c r="B277" s="247"/>
      <c r="C277" s="247"/>
      <c r="D277" s="247"/>
      <c r="E277" s="247"/>
      <c r="F277" s="247"/>
      <c r="G277" s="247"/>
      <c r="H277" s="247"/>
      <c r="I277" s="247"/>
      <c r="J277" s="247"/>
      <c r="K277" s="247"/>
      <c r="L277" s="247"/>
    </row>
    <row r="278" spans="2:12" x14ac:dyDescent="0.2">
      <c r="B278" s="247"/>
      <c r="C278" s="247"/>
      <c r="D278" s="247"/>
      <c r="E278" s="247"/>
      <c r="F278" s="247"/>
      <c r="G278" s="247"/>
      <c r="H278" s="247"/>
      <c r="I278" s="247"/>
      <c r="J278" s="247"/>
      <c r="K278" s="247"/>
      <c r="L278" s="247"/>
    </row>
    <row r="279" spans="2:12" x14ac:dyDescent="0.2">
      <c r="B279" s="247"/>
      <c r="C279" s="247"/>
      <c r="D279" s="247"/>
      <c r="E279" s="247"/>
      <c r="F279" s="247"/>
      <c r="G279" s="247"/>
      <c r="H279" s="247"/>
      <c r="I279" s="247"/>
      <c r="J279" s="247"/>
      <c r="K279" s="247"/>
      <c r="L279" s="247"/>
    </row>
  </sheetData>
  <mergeCells count="77">
    <mergeCell ref="B268:I268"/>
    <mergeCell ref="B228:B243"/>
    <mergeCell ref="C228:C230"/>
    <mergeCell ref="C232:C234"/>
    <mergeCell ref="C236:C238"/>
    <mergeCell ref="C240:C242"/>
    <mergeCell ref="D5:K5"/>
    <mergeCell ref="B7:B22"/>
    <mergeCell ref="C7:C9"/>
    <mergeCell ref="C11:C13"/>
    <mergeCell ref="C15:C17"/>
    <mergeCell ref="C19:C21"/>
    <mergeCell ref="B41:B56"/>
    <mergeCell ref="C41:C43"/>
    <mergeCell ref="C45:C47"/>
    <mergeCell ref="C49:C51"/>
    <mergeCell ref="C53:C55"/>
    <mergeCell ref="B24:B39"/>
    <mergeCell ref="C24:C26"/>
    <mergeCell ref="C28:C30"/>
    <mergeCell ref="C32:C34"/>
    <mergeCell ref="C36:C38"/>
    <mergeCell ref="B75:B90"/>
    <mergeCell ref="C75:C77"/>
    <mergeCell ref="C79:C81"/>
    <mergeCell ref="C83:C85"/>
    <mergeCell ref="C87:C89"/>
    <mergeCell ref="B58:B73"/>
    <mergeCell ref="C58:C60"/>
    <mergeCell ref="C62:C64"/>
    <mergeCell ref="C66:C68"/>
    <mergeCell ref="C70:C72"/>
    <mergeCell ref="B109:B124"/>
    <mergeCell ref="C109:C111"/>
    <mergeCell ref="C113:C115"/>
    <mergeCell ref="C117:C119"/>
    <mergeCell ref="C121:C123"/>
    <mergeCell ref="B92:B107"/>
    <mergeCell ref="C92:C94"/>
    <mergeCell ref="C96:C98"/>
    <mergeCell ref="C100:C102"/>
    <mergeCell ref="C104:C106"/>
    <mergeCell ref="B143:B158"/>
    <mergeCell ref="C143:C145"/>
    <mergeCell ref="C147:C149"/>
    <mergeCell ref="C151:C153"/>
    <mergeCell ref="C155:C157"/>
    <mergeCell ref="B126:B141"/>
    <mergeCell ref="C126:C128"/>
    <mergeCell ref="C130:C132"/>
    <mergeCell ref="C134:C136"/>
    <mergeCell ref="C138:C140"/>
    <mergeCell ref="B177:B192"/>
    <mergeCell ref="C177:C179"/>
    <mergeCell ref="C181:C183"/>
    <mergeCell ref="C185:C187"/>
    <mergeCell ref="C189:C191"/>
    <mergeCell ref="B160:B175"/>
    <mergeCell ref="C160:C162"/>
    <mergeCell ref="C164:C166"/>
    <mergeCell ref="C168:C170"/>
    <mergeCell ref="C172:C174"/>
    <mergeCell ref="B194:B209"/>
    <mergeCell ref="C194:C196"/>
    <mergeCell ref="C198:C200"/>
    <mergeCell ref="C202:C204"/>
    <mergeCell ref="C206:C208"/>
    <mergeCell ref="B211:B226"/>
    <mergeCell ref="C211:C213"/>
    <mergeCell ref="C215:C217"/>
    <mergeCell ref="C219:C221"/>
    <mergeCell ref="C223:C225"/>
    <mergeCell ref="B245:B260"/>
    <mergeCell ref="C245:C247"/>
    <mergeCell ref="C249:C251"/>
    <mergeCell ref="C253:C255"/>
    <mergeCell ref="C257:C2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  <pageSetUpPr fitToPage="1"/>
  </sheetPr>
  <dimension ref="A1:L20"/>
  <sheetViews>
    <sheetView showGridLines="0" workbookViewId="0"/>
  </sheetViews>
  <sheetFormatPr defaultRowHeight="12.75" x14ac:dyDescent="0.2"/>
  <cols>
    <col min="1" max="1" width="5.7109375" style="33" customWidth="1"/>
    <col min="2" max="2" width="33.5703125" style="33" customWidth="1"/>
    <col min="3" max="6" width="16" style="33" customWidth="1"/>
    <col min="7" max="7" width="15.42578125" style="33" customWidth="1"/>
    <col min="8" max="8" width="18.140625" style="33" customWidth="1"/>
    <col min="9" max="9" width="15.7109375" style="33" customWidth="1"/>
    <col min="10" max="10" width="15" style="33" customWidth="1"/>
    <col min="11" max="11" width="11.42578125" style="33" customWidth="1"/>
    <col min="12" max="12" width="9.140625" style="33"/>
    <col min="13" max="13" width="14.42578125" style="33" customWidth="1"/>
    <col min="14" max="14" width="12.5703125" style="33" customWidth="1"/>
    <col min="15" max="18" width="12" style="33" customWidth="1"/>
    <col min="19" max="19" width="14.28515625" style="33" customWidth="1"/>
    <col min="20" max="20" width="12" style="33" customWidth="1"/>
    <col min="21" max="16384" width="9.140625" style="33"/>
  </cols>
  <sheetData>
    <row r="1" spans="1:12" x14ac:dyDescent="0.2">
      <c r="A1" s="236"/>
    </row>
    <row r="2" spans="1:12" ht="22.5" customHeight="1" x14ac:dyDescent="0.2">
      <c r="B2" s="35" t="s">
        <v>243</v>
      </c>
      <c r="C2" s="317"/>
      <c r="D2" s="317"/>
      <c r="E2" s="317"/>
      <c r="F2" s="317"/>
      <c r="G2" s="237"/>
      <c r="H2" s="317"/>
      <c r="I2" s="245"/>
      <c r="J2" s="317"/>
      <c r="K2" s="318"/>
    </row>
    <row r="3" spans="1:12" ht="18.75" x14ac:dyDescent="0.2">
      <c r="B3" s="238" t="s">
        <v>31</v>
      </c>
      <c r="C3" s="317"/>
      <c r="D3" s="317"/>
      <c r="E3" s="317"/>
      <c r="F3" s="317"/>
      <c r="G3" s="317"/>
      <c r="H3" s="317"/>
      <c r="I3" s="245"/>
      <c r="J3" s="317"/>
      <c r="K3" s="318"/>
    </row>
    <row r="4" spans="1:12" x14ac:dyDescent="0.2">
      <c r="B4" s="319"/>
    </row>
    <row r="5" spans="1:12" ht="12.75" customHeight="1" x14ac:dyDescent="0.2">
      <c r="B5" s="447" t="s">
        <v>23</v>
      </c>
      <c r="C5" s="473" t="s">
        <v>13</v>
      </c>
      <c r="D5" s="470"/>
      <c r="E5" s="470"/>
      <c r="F5" s="470"/>
      <c r="G5" s="470"/>
      <c r="H5" s="470"/>
      <c r="I5" s="474"/>
      <c r="J5" s="451" t="s">
        <v>173</v>
      </c>
    </row>
    <row r="6" spans="1:12" ht="37.5" customHeight="1" x14ac:dyDescent="0.2">
      <c r="B6" s="448"/>
      <c r="C6" s="15" t="s">
        <v>166</v>
      </c>
      <c r="D6" s="15" t="s">
        <v>167</v>
      </c>
      <c r="E6" s="15" t="s">
        <v>168</v>
      </c>
      <c r="F6" s="15" t="s">
        <v>169</v>
      </c>
      <c r="G6" s="15" t="s">
        <v>170</v>
      </c>
      <c r="H6" s="15" t="s">
        <v>172</v>
      </c>
      <c r="I6" s="15" t="s">
        <v>171</v>
      </c>
      <c r="J6" s="472"/>
    </row>
    <row r="7" spans="1:12" ht="24.95" customHeight="1" x14ac:dyDescent="0.2">
      <c r="B7" s="180" t="s">
        <v>25</v>
      </c>
      <c r="C7" s="43">
        <v>0</v>
      </c>
      <c r="D7" s="43">
        <v>0</v>
      </c>
      <c r="E7" s="43">
        <v>0</v>
      </c>
      <c r="F7" s="32">
        <v>1109.6379999999999</v>
      </c>
      <c r="G7" s="32">
        <v>214.09800000000001</v>
      </c>
      <c r="H7" s="43">
        <v>0</v>
      </c>
      <c r="I7" s="32">
        <v>424.26600000000002</v>
      </c>
      <c r="J7" s="181">
        <f t="shared" ref="J7:J12" si="0">SUM(C7:I7)</f>
        <v>1748.002</v>
      </c>
    </row>
    <row r="8" spans="1:12" ht="24.95" customHeight="1" x14ac:dyDescent="0.2">
      <c r="B8" s="182" t="s">
        <v>26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82">
        <f t="shared" si="0"/>
        <v>0</v>
      </c>
      <c r="K8" s="241"/>
      <c r="L8" s="241"/>
    </row>
    <row r="9" spans="1:12" ht="24.95" customHeight="1" x14ac:dyDescent="0.2">
      <c r="B9" s="182" t="s">
        <v>38</v>
      </c>
      <c r="C9" s="43">
        <v>0</v>
      </c>
      <c r="D9" s="32">
        <v>195.988</v>
      </c>
      <c r="E9" s="43">
        <v>0</v>
      </c>
      <c r="F9" s="32">
        <v>1606.9680000000001</v>
      </c>
      <c r="G9" s="32">
        <v>1630.0730000000001</v>
      </c>
      <c r="H9" s="43">
        <v>0</v>
      </c>
      <c r="I9" s="32">
        <v>928.94899999999996</v>
      </c>
      <c r="J9" s="82">
        <f t="shared" si="0"/>
        <v>4361.9780000000001</v>
      </c>
      <c r="K9" s="16"/>
      <c r="L9" s="241"/>
    </row>
    <row r="10" spans="1:12" ht="24.95" customHeight="1" x14ac:dyDescent="0.2">
      <c r="B10" s="182" t="s">
        <v>28</v>
      </c>
      <c r="C10" s="32">
        <v>1564.3259999999998</v>
      </c>
      <c r="D10" s="32">
        <v>691.13400000000001</v>
      </c>
      <c r="E10" s="32">
        <v>478</v>
      </c>
      <c r="F10" s="32">
        <v>1553.7460000000001</v>
      </c>
      <c r="G10" s="32">
        <v>1409.6510000000001</v>
      </c>
      <c r="H10" s="32">
        <v>782.596</v>
      </c>
      <c r="I10" s="32">
        <v>4545.4570000000003</v>
      </c>
      <c r="J10" s="82">
        <f t="shared" si="0"/>
        <v>11024.91</v>
      </c>
      <c r="K10" s="241"/>
      <c r="L10" s="241"/>
    </row>
    <row r="11" spans="1:12" ht="24.95" customHeight="1" x14ac:dyDescent="0.2">
      <c r="B11" s="183" t="s">
        <v>29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82">
        <f t="shared" si="0"/>
        <v>0</v>
      </c>
      <c r="K11" s="241"/>
    </row>
    <row r="12" spans="1:12" ht="24.95" customHeight="1" x14ac:dyDescent="0.2">
      <c r="B12" s="184" t="s">
        <v>14</v>
      </c>
      <c r="C12" s="32">
        <v>338.39099999999996</v>
      </c>
      <c r="D12" s="32">
        <v>2759.3870000000002</v>
      </c>
      <c r="E12" s="32">
        <v>1176.356</v>
      </c>
      <c r="F12" s="32">
        <v>0</v>
      </c>
      <c r="G12" s="32">
        <v>654.43700000000001</v>
      </c>
      <c r="H12" s="32">
        <v>4700</v>
      </c>
      <c r="I12" s="32">
        <v>134.18600000000001</v>
      </c>
      <c r="J12" s="82">
        <f t="shared" si="0"/>
        <v>9762.7569999999996</v>
      </c>
    </row>
    <row r="13" spans="1:12" ht="24.95" customHeight="1" x14ac:dyDescent="0.2">
      <c r="B13" s="185" t="s">
        <v>34</v>
      </c>
      <c r="C13" s="417">
        <f t="shared" ref="C13:J13" si="1">SUM(C7:C12)</f>
        <v>1902.7169999999996</v>
      </c>
      <c r="D13" s="418">
        <f t="shared" si="1"/>
        <v>3646.509</v>
      </c>
      <c r="E13" s="418">
        <f t="shared" si="1"/>
        <v>1654.356</v>
      </c>
      <c r="F13" s="418">
        <f t="shared" si="1"/>
        <v>4270.3519999999999</v>
      </c>
      <c r="G13" s="418">
        <f t="shared" si="1"/>
        <v>3908.259</v>
      </c>
      <c r="H13" s="418">
        <f t="shared" si="1"/>
        <v>5482.5959999999995</v>
      </c>
      <c r="I13" s="418">
        <f t="shared" si="1"/>
        <v>6032.8580000000002</v>
      </c>
      <c r="J13" s="187">
        <f t="shared" si="1"/>
        <v>26897.646999999997</v>
      </c>
    </row>
    <row r="14" spans="1:12" x14ac:dyDescent="0.2">
      <c r="B14" s="320" t="s">
        <v>70</v>
      </c>
      <c r="K14" s="321"/>
    </row>
    <row r="15" spans="1:12" ht="6" customHeight="1" x14ac:dyDescent="0.2">
      <c r="B15" s="320"/>
      <c r="C15" s="245"/>
      <c r="D15" s="245"/>
      <c r="E15" s="245"/>
      <c r="F15" s="245"/>
      <c r="G15" s="245"/>
      <c r="H15" s="245"/>
      <c r="I15" s="245"/>
      <c r="K15" s="321"/>
    </row>
    <row r="16" spans="1:12" x14ac:dyDescent="0.2">
      <c r="B16" s="243" t="s">
        <v>32</v>
      </c>
      <c r="C16" s="246"/>
      <c r="D16" s="246"/>
      <c r="E16" s="246"/>
      <c r="F16" s="246"/>
      <c r="G16" s="246"/>
      <c r="H16" s="246"/>
      <c r="I16" s="246"/>
      <c r="J16" s="246"/>
      <c r="K16" s="321"/>
    </row>
    <row r="17" spans="2:11" x14ac:dyDescent="0.2">
      <c r="B17" s="245" t="s">
        <v>239</v>
      </c>
      <c r="C17" s="246"/>
      <c r="D17" s="246"/>
      <c r="E17" s="246"/>
      <c r="F17" s="246"/>
      <c r="G17" s="246"/>
      <c r="H17" s="246"/>
      <c r="I17" s="246"/>
      <c r="J17" s="246"/>
      <c r="K17" s="321"/>
    </row>
    <row r="18" spans="2:11" x14ac:dyDescent="0.2">
      <c r="B18" s="33" t="s">
        <v>240</v>
      </c>
      <c r="K18" s="321"/>
    </row>
    <row r="19" spans="2:11" ht="9" customHeight="1" x14ac:dyDescent="0.2">
      <c r="B19" s="449"/>
      <c r="C19" s="449"/>
      <c r="D19" s="449"/>
      <c r="E19" s="449"/>
      <c r="F19" s="449"/>
      <c r="G19" s="449"/>
      <c r="H19" s="449"/>
      <c r="I19" s="449"/>
      <c r="J19" s="450"/>
      <c r="K19" s="321"/>
    </row>
    <row r="20" spans="2:11" ht="12.75" customHeight="1" x14ac:dyDescent="0.2">
      <c r="B20" s="449"/>
      <c r="C20" s="449"/>
      <c r="D20" s="449"/>
      <c r="E20" s="449"/>
      <c r="F20" s="449"/>
      <c r="G20" s="449"/>
      <c r="H20" s="449"/>
      <c r="I20" s="449"/>
      <c r="J20" s="450"/>
      <c r="K20" s="321"/>
    </row>
  </sheetData>
  <mergeCells count="5">
    <mergeCell ref="J5:J6"/>
    <mergeCell ref="B19:J19"/>
    <mergeCell ref="B20:J20"/>
    <mergeCell ref="B5:B6"/>
    <mergeCell ref="C5:I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7"/>
  <sheetViews>
    <sheetView topLeftCell="C1" workbookViewId="0">
      <selection activeCell="D2" sqref="D2"/>
    </sheetView>
  </sheetViews>
  <sheetFormatPr defaultRowHeight="12.75" customHeight="1" x14ac:dyDescent="0.2"/>
  <cols>
    <col min="1" max="1" width="20.5703125" customWidth="1"/>
  </cols>
  <sheetData>
    <row r="1" spans="1:19" ht="12.75" customHeight="1" x14ac:dyDescent="0.2">
      <c r="A1" s="2" t="s">
        <v>41</v>
      </c>
      <c r="B1" s="2" t="s">
        <v>42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43</v>
      </c>
      <c r="I1" s="2" t="s">
        <v>43</v>
      </c>
      <c r="J1" s="2" t="s">
        <v>43</v>
      </c>
      <c r="K1" s="2" t="s">
        <v>43</v>
      </c>
      <c r="L1" s="2" t="s">
        <v>43</v>
      </c>
      <c r="M1" s="2" t="s">
        <v>43</v>
      </c>
      <c r="N1" s="2" t="s">
        <v>43</v>
      </c>
      <c r="O1" s="2" t="s">
        <v>43</v>
      </c>
      <c r="P1" s="2" t="s">
        <v>43</v>
      </c>
      <c r="Q1" s="2" t="s">
        <v>43</v>
      </c>
      <c r="R1" s="2" t="s">
        <v>43</v>
      </c>
      <c r="S1" s="2" t="s">
        <v>43</v>
      </c>
    </row>
    <row r="2" spans="1:19" ht="12.75" customHeight="1" x14ac:dyDescent="0.2">
      <c r="A2" s="1" t="s">
        <v>25</v>
      </c>
      <c r="B2" s="1" t="s">
        <v>62</v>
      </c>
      <c r="C2" s="1"/>
      <c r="D2" s="1"/>
      <c r="E2" s="1"/>
      <c r="F2" s="1">
        <v>101507.6806574259</v>
      </c>
      <c r="G2" s="1"/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</row>
    <row r="3" spans="1:19" ht="12.75" customHeight="1" x14ac:dyDescent="0.2">
      <c r="A3" s="1" t="s">
        <v>26</v>
      </c>
      <c r="B3" s="1" t="s">
        <v>63</v>
      </c>
      <c r="C3" s="1"/>
      <c r="D3" s="1">
        <v>3123.0599975585937</v>
      </c>
      <c r="E3" s="1"/>
      <c r="F3" s="1"/>
      <c r="G3" s="1"/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</row>
    <row r="4" spans="1:19" ht="12.75" customHeight="1" x14ac:dyDescent="0.2">
      <c r="A4" s="1" t="s">
        <v>27</v>
      </c>
      <c r="B4" s="1" t="s">
        <v>64</v>
      </c>
      <c r="C4" s="1">
        <v>337489.73020474985</v>
      </c>
      <c r="D4" s="1">
        <v>355566.2149105072</v>
      </c>
      <c r="E4" s="1"/>
      <c r="F4" s="1"/>
      <c r="G4" s="1"/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</row>
    <row r="5" spans="1:19" ht="12.75" customHeight="1" x14ac:dyDescent="0.2">
      <c r="A5" s="1" t="s">
        <v>28</v>
      </c>
      <c r="B5" s="1" t="s">
        <v>65</v>
      </c>
      <c r="C5" s="1">
        <v>525450.74613016844</v>
      </c>
      <c r="D5" s="1">
        <v>850466.12842583656</v>
      </c>
      <c r="E5" s="1">
        <v>272692.6303473264</v>
      </c>
      <c r="F5" s="1">
        <v>720991.3239916712</v>
      </c>
      <c r="G5" s="1">
        <v>728843.60285353661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</row>
    <row r="6" spans="1:19" ht="12.75" customHeight="1" x14ac:dyDescent="0.2">
      <c r="A6" s="1" t="s">
        <v>29</v>
      </c>
      <c r="B6" s="1" t="s">
        <v>66</v>
      </c>
      <c r="C6" s="1">
        <v>7664</v>
      </c>
      <c r="D6" s="1">
        <v>10483</v>
      </c>
      <c r="E6" s="1">
        <v>4235</v>
      </c>
      <c r="F6" s="1"/>
      <c r="G6" s="1">
        <v>572540.46875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</row>
    <row r="7" spans="1:19" ht="12.75" customHeight="1" x14ac:dyDescent="0.2">
      <c r="A7" s="1" t="s">
        <v>14</v>
      </c>
      <c r="B7" s="1" t="s">
        <v>67</v>
      </c>
      <c r="C7" s="1">
        <v>408902</v>
      </c>
      <c r="D7" s="1">
        <v>312232.42006015778</v>
      </c>
      <c r="E7" s="1">
        <v>294459.0892496109</v>
      </c>
      <c r="F7" s="1">
        <v>442927.875</v>
      </c>
      <c r="G7" s="1">
        <v>230556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73"/>
  <sheetViews>
    <sheetView showGridLines="0" workbookViewId="0"/>
  </sheetViews>
  <sheetFormatPr defaultRowHeight="12.75" x14ac:dyDescent="0.2"/>
  <cols>
    <col min="1" max="1" width="4.42578125" style="33" customWidth="1"/>
    <col min="2" max="2" width="14" style="33" customWidth="1"/>
    <col min="3" max="3" width="17.85546875" style="33" customWidth="1"/>
    <col min="4" max="4" width="12.5703125" style="33" customWidth="1"/>
    <col min="5" max="5" width="15" style="33" customWidth="1"/>
    <col min="6" max="6" width="10" style="33" bestFit="1" customWidth="1"/>
    <col min="7" max="7" width="13.28515625" style="33" customWidth="1"/>
    <col min="8" max="8" width="14.85546875" style="33" customWidth="1"/>
    <col min="9" max="9" width="13" style="33" customWidth="1"/>
    <col min="10" max="10" width="12.7109375" style="33" customWidth="1"/>
    <col min="11" max="11" width="11" style="33" bestFit="1" customWidth="1"/>
    <col min="12" max="16384" width="9.140625" style="33"/>
  </cols>
  <sheetData>
    <row r="1" spans="1:11" x14ac:dyDescent="0.2">
      <c r="A1" s="236"/>
    </row>
    <row r="2" spans="1:11" ht="18.75" x14ac:dyDescent="0.2">
      <c r="B2" s="288" t="s">
        <v>244</v>
      </c>
      <c r="C2" s="241"/>
      <c r="D2" s="241"/>
      <c r="E2" s="241"/>
      <c r="F2" s="241"/>
      <c r="G2" s="241"/>
      <c r="H2" s="241"/>
      <c r="I2" s="241"/>
      <c r="J2" s="241"/>
    </row>
    <row r="3" spans="1:11" ht="18.75" x14ac:dyDescent="0.2">
      <c r="B3" s="238" t="s">
        <v>31</v>
      </c>
      <c r="C3" s="241"/>
      <c r="D3" s="241"/>
      <c r="E3" s="241"/>
      <c r="F3" s="241"/>
      <c r="G3" s="241"/>
      <c r="H3" s="241"/>
      <c r="I3" s="241"/>
      <c r="J3" s="241"/>
    </row>
    <row r="4" spans="1:11" x14ac:dyDescent="0.2">
      <c r="B4" s="241"/>
      <c r="C4" s="241"/>
      <c r="D4" s="241"/>
      <c r="E4" s="241"/>
      <c r="F4" s="241"/>
      <c r="G4" s="241"/>
      <c r="H4" s="241"/>
      <c r="I4" s="241"/>
      <c r="J4" s="241"/>
    </row>
    <row r="5" spans="1:11" x14ac:dyDescent="0.2">
      <c r="B5" s="227" t="s">
        <v>81</v>
      </c>
      <c r="C5" s="234" t="s">
        <v>81</v>
      </c>
      <c r="D5" s="470" t="s">
        <v>85</v>
      </c>
      <c r="E5" s="470"/>
      <c r="F5" s="470"/>
      <c r="G5" s="470"/>
      <c r="H5" s="470"/>
      <c r="I5" s="470"/>
      <c r="J5" s="470"/>
      <c r="K5" s="229"/>
    </row>
    <row r="6" spans="1:11" ht="38.25" x14ac:dyDescent="0.2">
      <c r="B6" s="228" t="s">
        <v>162</v>
      </c>
      <c r="C6" s="235" t="s">
        <v>12</v>
      </c>
      <c r="D6" s="15" t="s">
        <v>175</v>
      </c>
      <c r="E6" s="15" t="s">
        <v>166</v>
      </c>
      <c r="F6" s="15" t="s">
        <v>167</v>
      </c>
      <c r="G6" s="15" t="s">
        <v>168</v>
      </c>
      <c r="H6" s="15" t="s">
        <v>169</v>
      </c>
      <c r="I6" s="15" t="s">
        <v>170</v>
      </c>
      <c r="J6" s="53" t="s">
        <v>171</v>
      </c>
      <c r="K6" s="231" t="s">
        <v>173</v>
      </c>
    </row>
    <row r="7" spans="1:11" x14ac:dyDescent="0.2">
      <c r="B7" s="477" t="s">
        <v>212</v>
      </c>
      <c r="C7" s="289" t="s">
        <v>14</v>
      </c>
      <c r="D7" s="290">
        <v>144</v>
      </c>
      <c r="E7" s="291">
        <v>1703</v>
      </c>
      <c r="F7" s="291">
        <v>5404</v>
      </c>
      <c r="G7" s="291">
        <v>509</v>
      </c>
      <c r="H7" s="291">
        <v>386</v>
      </c>
      <c r="I7" s="291">
        <v>45</v>
      </c>
      <c r="J7" s="291">
        <v>30</v>
      </c>
      <c r="K7" s="292">
        <f>SUM(D7:J7)</f>
        <v>8221</v>
      </c>
    </row>
    <row r="8" spans="1:11" x14ac:dyDescent="0.2">
      <c r="B8" s="475"/>
      <c r="C8" s="293" t="s">
        <v>213</v>
      </c>
      <c r="D8" s="294">
        <v>2796</v>
      </c>
      <c r="E8" s="267">
        <v>1717</v>
      </c>
      <c r="F8" s="267">
        <v>6718</v>
      </c>
      <c r="G8" s="267">
        <v>8745</v>
      </c>
      <c r="H8" s="267">
        <v>8533</v>
      </c>
      <c r="I8" s="267">
        <v>4035</v>
      </c>
      <c r="J8" s="267">
        <v>8614</v>
      </c>
      <c r="K8" s="295">
        <f>SUM(D8:J8)</f>
        <v>41158</v>
      </c>
    </row>
    <row r="9" spans="1:11" x14ac:dyDescent="0.2">
      <c r="B9" s="475"/>
      <c r="C9" s="293" t="s">
        <v>214</v>
      </c>
      <c r="D9" s="294">
        <v>245</v>
      </c>
      <c r="E9" s="267">
        <v>625</v>
      </c>
      <c r="F9" s="267">
        <v>290</v>
      </c>
      <c r="G9" s="267">
        <v>0</v>
      </c>
      <c r="H9" s="267">
        <v>36</v>
      </c>
      <c r="I9" s="267">
        <v>44</v>
      </c>
      <c r="J9" s="267">
        <v>0</v>
      </c>
      <c r="K9" s="295">
        <f t="shared" ref="K9:K17" si="0">SUM(D9:J9)</f>
        <v>1240</v>
      </c>
    </row>
    <row r="10" spans="1:11" x14ac:dyDescent="0.2">
      <c r="B10" s="61" t="s">
        <v>81</v>
      </c>
      <c r="C10" s="59"/>
      <c r="D10" s="62">
        <f t="shared" ref="D10:K10" si="1">SUBTOTAL(9,D7:D9)</f>
        <v>3185</v>
      </c>
      <c r="E10" s="62">
        <f t="shared" si="1"/>
        <v>4045</v>
      </c>
      <c r="F10" s="62">
        <f t="shared" si="1"/>
        <v>12412</v>
      </c>
      <c r="G10" s="62">
        <f t="shared" si="1"/>
        <v>9254</v>
      </c>
      <c r="H10" s="62">
        <f t="shared" si="1"/>
        <v>8955</v>
      </c>
      <c r="I10" s="62">
        <f t="shared" si="1"/>
        <v>4124</v>
      </c>
      <c r="J10" s="62">
        <f t="shared" si="1"/>
        <v>8644</v>
      </c>
      <c r="K10" s="84">
        <f t="shared" si="1"/>
        <v>50619</v>
      </c>
    </row>
    <row r="11" spans="1:11" x14ac:dyDescent="0.2">
      <c r="B11" s="475" t="s">
        <v>215</v>
      </c>
      <c r="C11" s="293" t="s">
        <v>14</v>
      </c>
      <c r="D11" s="294">
        <v>100</v>
      </c>
      <c r="E11" s="267">
        <v>220</v>
      </c>
      <c r="F11" s="267">
        <v>1350</v>
      </c>
      <c r="G11" s="267">
        <v>393</v>
      </c>
      <c r="H11" s="267">
        <v>78</v>
      </c>
      <c r="I11" s="267">
        <v>49</v>
      </c>
      <c r="J11" s="268">
        <v>1450</v>
      </c>
      <c r="K11" s="295">
        <f t="shared" si="0"/>
        <v>3640</v>
      </c>
    </row>
    <row r="12" spans="1:11" x14ac:dyDescent="0.2">
      <c r="B12" s="475"/>
      <c r="C12" s="293" t="s">
        <v>213</v>
      </c>
      <c r="D12" s="294">
        <v>1875</v>
      </c>
      <c r="E12" s="267">
        <v>4308</v>
      </c>
      <c r="F12" s="267">
        <v>11257</v>
      </c>
      <c r="G12" s="267">
        <v>8480</v>
      </c>
      <c r="H12" s="267">
        <v>14588</v>
      </c>
      <c r="I12" s="267">
        <v>2939</v>
      </c>
      <c r="J12" s="268">
        <v>7451</v>
      </c>
      <c r="K12" s="295">
        <f t="shared" si="0"/>
        <v>50898</v>
      </c>
    </row>
    <row r="13" spans="1:11" x14ac:dyDescent="0.2">
      <c r="B13" s="476"/>
      <c r="C13" s="296" t="s">
        <v>214</v>
      </c>
      <c r="D13" s="297">
        <v>412</v>
      </c>
      <c r="E13" s="298">
        <v>269</v>
      </c>
      <c r="F13" s="298">
        <v>32</v>
      </c>
      <c r="G13" s="298">
        <v>0</v>
      </c>
      <c r="H13" s="298">
        <v>10</v>
      </c>
      <c r="I13" s="298">
        <v>44</v>
      </c>
      <c r="J13" s="299">
        <v>33</v>
      </c>
      <c r="K13" s="300">
        <f t="shared" si="0"/>
        <v>800</v>
      </c>
    </row>
    <row r="14" spans="1:11" x14ac:dyDescent="0.2">
      <c r="B14" s="25" t="s">
        <v>81</v>
      </c>
      <c r="C14" s="59"/>
      <c r="D14" s="62">
        <f t="shared" ref="D14:K14" si="2">SUBTOTAL(9,D11:D13)</f>
        <v>2387</v>
      </c>
      <c r="E14" s="62">
        <f t="shared" si="2"/>
        <v>4797</v>
      </c>
      <c r="F14" s="62">
        <f t="shared" si="2"/>
        <v>12639</v>
      </c>
      <c r="G14" s="62">
        <f t="shared" si="2"/>
        <v>8873</v>
      </c>
      <c r="H14" s="62">
        <f t="shared" si="2"/>
        <v>14676</v>
      </c>
      <c r="I14" s="62">
        <f t="shared" si="2"/>
        <v>3032</v>
      </c>
      <c r="J14" s="203">
        <f t="shared" si="2"/>
        <v>8934</v>
      </c>
      <c r="K14" s="84">
        <f t="shared" si="2"/>
        <v>55338</v>
      </c>
    </row>
    <row r="15" spans="1:11" x14ac:dyDescent="0.2">
      <c r="B15" s="475">
        <v>2004</v>
      </c>
      <c r="C15" s="293" t="s">
        <v>14</v>
      </c>
      <c r="D15" s="294">
        <v>1019.648</v>
      </c>
      <c r="E15" s="267">
        <v>83.161000000000001</v>
      </c>
      <c r="F15" s="267">
        <v>3649.346</v>
      </c>
      <c r="G15" s="267">
        <v>546.77099999999996</v>
      </c>
      <c r="H15" s="267">
        <v>0</v>
      </c>
      <c r="I15" s="267">
        <v>37.180999999999997</v>
      </c>
      <c r="J15" s="268">
        <v>255.9</v>
      </c>
      <c r="K15" s="295">
        <f t="shared" si="0"/>
        <v>5592.0069999999987</v>
      </c>
    </row>
    <row r="16" spans="1:11" x14ac:dyDescent="0.2">
      <c r="B16" s="475"/>
      <c r="C16" s="293" t="s">
        <v>213</v>
      </c>
      <c r="D16" s="294">
        <v>247.05</v>
      </c>
      <c r="E16" s="267">
        <v>5490.0509999999995</v>
      </c>
      <c r="F16" s="267">
        <v>5659.6720000000005</v>
      </c>
      <c r="G16" s="267">
        <v>3857.2489999999998</v>
      </c>
      <c r="H16" s="267">
        <v>15036</v>
      </c>
      <c r="I16" s="267">
        <v>5897.53</v>
      </c>
      <c r="J16" s="268">
        <v>10921.553</v>
      </c>
      <c r="K16" s="295">
        <f t="shared" si="0"/>
        <v>47109.105000000003</v>
      </c>
    </row>
    <row r="17" spans="2:11" x14ac:dyDescent="0.2">
      <c r="B17" s="475"/>
      <c r="C17" s="293" t="s">
        <v>214</v>
      </c>
      <c r="D17" s="294">
        <v>409.02499999999998</v>
      </c>
      <c r="E17" s="267">
        <v>0</v>
      </c>
      <c r="F17" s="267">
        <v>0</v>
      </c>
      <c r="G17" s="267">
        <v>0</v>
      </c>
      <c r="H17" s="267">
        <v>3</v>
      </c>
      <c r="I17" s="267">
        <v>0</v>
      </c>
      <c r="J17" s="268">
        <v>0</v>
      </c>
      <c r="K17" s="295">
        <f t="shared" si="0"/>
        <v>412.02499999999998</v>
      </c>
    </row>
    <row r="18" spans="2:11" x14ac:dyDescent="0.2">
      <c r="B18" s="25" t="s">
        <v>81</v>
      </c>
      <c r="C18" s="59"/>
      <c r="D18" s="62">
        <f t="shared" ref="D18:K18" si="3">SUBTOTAL(9,D15:D17)</f>
        <v>1675.723</v>
      </c>
      <c r="E18" s="62">
        <f t="shared" si="3"/>
        <v>5573.2119999999995</v>
      </c>
      <c r="F18" s="62">
        <f t="shared" si="3"/>
        <v>9309.018</v>
      </c>
      <c r="G18" s="62">
        <f t="shared" si="3"/>
        <v>4404.0199999999995</v>
      </c>
      <c r="H18" s="62">
        <f t="shared" si="3"/>
        <v>15039</v>
      </c>
      <c r="I18" s="62">
        <f t="shared" si="3"/>
        <v>5934.7109999999993</v>
      </c>
      <c r="J18" s="62">
        <f t="shared" si="3"/>
        <v>11177.453</v>
      </c>
      <c r="K18" s="84">
        <f t="shared" si="3"/>
        <v>53113.137000000002</v>
      </c>
    </row>
    <row r="19" spans="2:11" x14ac:dyDescent="0.2">
      <c r="B19" s="475">
        <v>2005</v>
      </c>
      <c r="C19" s="293" t="s">
        <v>14</v>
      </c>
      <c r="D19" s="267">
        <v>613</v>
      </c>
      <c r="E19" s="267">
        <v>0</v>
      </c>
      <c r="F19" s="267">
        <v>3715.4969999999998</v>
      </c>
      <c r="G19" s="267">
        <v>344.786</v>
      </c>
      <c r="H19" s="267">
        <v>0</v>
      </c>
      <c r="I19" s="267">
        <v>1068.971</v>
      </c>
      <c r="J19" s="267">
        <v>216.2</v>
      </c>
      <c r="K19" s="295">
        <f>SUM(D19:J19)</f>
        <v>5958.4539999999988</v>
      </c>
    </row>
    <row r="20" spans="2:11" x14ac:dyDescent="0.2">
      <c r="B20" s="475"/>
      <c r="C20" s="293" t="s">
        <v>213</v>
      </c>
      <c r="D20" s="267">
        <v>1011.153</v>
      </c>
      <c r="E20" s="267">
        <v>6728.7049999999999</v>
      </c>
      <c r="F20" s="267">
        <v>7371.7169999999996</v>
      </c>
      <c r="G20" s="267">
        <v>5272.9579999999996</v>
      </c>
      <c r="H20" s="267">
        <v>9715.0789999999997</v>
      </c>
      <c r="I20" s="267">
        <v>4253.9229999999998</v>
      </c>
      <c r="J20" s="267">
        <v>12462.495000000001</v>
      </c>
      <c r="K20" s="295">
        <f>SUM(D20:J20)</f>
        <v>46816.030000000006</v>
      </c>
    </row>
    <row r="21" spans="2:11" x14ac:dyDescent="0.2">
      <c r="B21" s="476"/>
      <c r="C21" s="293" t="s">
        <v>214</v>
      </c>
      <c r="D21" s="267">
        <v>69.825000000000003</v>
      </c>
      <c r="E21" s="267">
        <v>92.460999999999999</v>
      </c>
      <c r="F21" s="267">
        <v>0</v>
      </c>
      <c r="G21" s="267">
        <v>0</v>
      </c>
      <c r="H21" s="267">
        <v>3</v>
      </c>
      <c r="I21" s="267">
        <v>0</v>
      </c>
      <c r="J21" s="267">
        <v>46.521999999999998</v>
      </c>
      <c r="K21" s="295">
        <f>SUM(D21:J21)</f>
        <v>211.80799999999999</v>
      </c>
    </row>
    <row r="22" spans="2:11" x14ac:dyDescent="0.2">
      <c r="B22" s="25" t="s">
        <v>81</v>
      </c>
      <c r="C22" s="59"/>
      <c r="D22" s="62">
        <f t="shared" ref="D22:K22" si="4">SUBTOTAL(9,D19:D21)</f>
        <v>1693.9780000000001</v>
      </c>
      <c r="E22" s="62">
        <f t="shared" si="4"/>
        <v>6821.1660000000002</v>
      </c>
      <c r="F22" s="62">
        <f t="shared" si="4"/>
        <v>11087.214</v>
      </c>
      <c r="G22" s="62">
        <f t="shared" si="4"/>
        <v>5617.7439999999997</v>
      </c>
      <c r="H22" s="62">
        <f t="shared" si="4"/>
        <v>9718.0789999999997</v>
      </c>
      <c r="I22" s="62">
        <f t="shared" si="4"/>
        <v>5322.8940000000002</v>
      </c>
      <c r="J22" s="62">
        <f t="shared" si="4"/>
        <v>12725.217000000002</v>
      </c>
      <c r="K22" s="203">
        <f t="shared" si="4"/>
        <v>52986.292000000001</v>
      </c>
    </row>
    <row r="23" spans="2:11" x14ac:dyDescent="0.2">
      <c r="B23" s="475">
        <v>2006</v>
      </c>
      <c r="C23" s="293" t="s">
        <v>14</v>
      </c>
      <c r="D23" s="267">
        <v>641.29999999999995</v>
      </c>
      <c r="E23" s="267">
        <v>0</v>
      </c>
      <c r="F23" s="267">
        <v>3274.5970000000002</v>
      </c>
      <c r="G23" s="267">
        <v>556.78599999999994</v>
      </c>
      <c r="H23" s="267">
        <v>0</v>
      </c>
      <c r="I23" s="267">
        <v>1003</v>
      </c>
      <c r="J23" s="267">
        <v>1339</v>
      </c>
      <c r="K23" s="295">
        <f>SUM(D23:J23)</f>
        <v>6814.683</v>
      </c>
    </row>
    <row r="24" spans="2:11" x14ac:dyDescent="0.2">
      <c r="B24" s="475"/>
      <c r="C24" s="293" t="s">
        <v>213</v>
      </c>
      <c r="D24" s="267">
        <f>1343.433+300</f>
        <v>1643.433</v>
      </c>
      <c r="E24" s="267">
        <v>6711.1949999999997</v>
      </c>
      <c r="F24" s="267">
        <f>5688.618+28</f>
        <v>5716.6180000000004</v>
      </c>
      <c r="G24" s="267">
        <v>4932.1750000000002</v>
      </c>
      <c r="H24" s="267">
        <v>14186</v>
      </c>
      <c r="I24" s="267">
        <v>5945.7120000000004</v>
      </c>
      <c r="J24" s="267">
        <f>11399.695+202.334</f>
        <v>11602.029</v>
      </c>
      <c r="K24" s="295">
        <f>SUM(D24:J24)</f>
        <v>50737.162000000004</v>
      </c>
    </row>
    <row r="25" spans="2:11" x14ac:dyDescent="0.2">
      <c r="B25" s="476"/>
      <c r="C25" s="293" t="s">
        <v>214</v>
      </c>
      <c r="D25" s="267">
        <v>25.9</v>
      </c>
      <c r="E25" s="267">
        <v>44.889000000000003</v>
      </c>
      <c r="F25" s="267">
        <v>0</v>
      </c>
      <c r="G25" s="267">
        <v>0</v>
      </c>
      <c r="H25" s="267">
        <v>0</v>
      </c>
      <c r="I25" s="267">
        <v>0</v>
      </c>
      <c r="J25" s="267">
        <v>46.738</v>
      </c>
      <c r="K25" s="295">
        <f>SUM(D25:J25)</f>
        <v>117.527</v>
      </c>
    </row>
    <row r="26" spans="2:11" x14ac:dyDescent="0.2">
      <c r="B26" s="25" t="s">
        <v>81</v>
      </c>
      <c r="C26" s="59"/>
      <c r="D26" s="62">
        <f t="shared" ref="D26:K26" si="5">SUBTOTAL(9,D23:D25)</f>
        <v>2310.6330000000003</v>
      </c>
      <c r="E26" s="62">
        <f t="shared" si="5"/>
        <v>6756.0839999999998</v>
      </c>
      <c r="F26" s="62">
        <f t="shared" si="5"/>
        <v>8991.2150000000001</v>
      </c>
      <c r="G26" s="62">
        <f t="shared" si="5"/>
        <v>5488.9610000000002</v>
      </c>
      <c r="H26" s="62">
        <f t="shared" si="5"/>
        <v>14186</v>
      </c>
      <c r="I26" s="62">
        <f t="shared" si="5"/>
        <v>6948.7120000000004</v>
      </c>
      <c r="J26" s="62">
        <f t="shared" si="5"/>
        <v>12987.767</v>
      </c>
      <c r="K26" s="203">
        <f t="shared" si="5"/>
        <v>57669.372000000003</v>
      </c>
    </row>
    <row r="27" spans="2:11" x14ac:dyDescent="0.2">
      <c r="B27" s="475">
        <v>2007</v>
      </c>
      <c r="C27" s="293" t="s">
        <v>14</v>
      </c>
      <c r="D27" s="267">
        <v>250</v>
      </c>
      <c r="E27" s="267">
        <v>0</v>
      </c>
      <c r="F27" s="267">
        <v>3080.5770000000002</v>
      </c>
      <c r="G27" s="267">
        <v>496.87700000000001</v>
      </c>
      <c r="H27" s="267">
        <v>109</v>
      </c>
      <c r="I27" s="267">
        <v>765</v>
      </c>
      <c r="J27" s="267">
        <v>1269</v>
      </c>
      <c r="K27" s="295">
        <f>SUM(D27:J27)</f>
        <v>5970.4539999999997</v>
      </c>
    </row>
    <row r="28" spans="2:11" x14ac:dyDescent="0.2">
      <c r="B28" s="475"/>
      <c r="C28" s="293" t="s">
        <v>213</v>
      </c>
      <c r="D28" s="267">
        <f>3087.948+261</f>
        <v>3348.9479999999999</v>
      </c>
      <c r="E28" s="267">
        <v>6150.0860000000002</v>
      </c>
      <c r="F28" s="267">
        <f>4298.335+68</f>
        <v>4366.335</v>
      </c>
      <c r="G28" s="267">
        <v>4725.6099999999997</v>
      </c>
      <c r="H28" s="267">
        <v>12449.831</v>
      </c>
      <c r="I28" s="267">
        <v>5183.924</v>
      </c>
      <c r="J28" s="267">
        <f>10566.313+202.334</f>
        <v>10768.647000000001</v>
      </c>
      <c r="K28" s="295">
        <f>SUM(D28:J28)</f>
        <v>46993.380999999994</v>
      </c>
    </row>
    <row r="29" spans="2:11" x14ac:dyDescent="0.2">
      <c r="B29" s="476"/>
      <c r="C29" s="293" t="s">
        <v>214</v>
      </c>
      <c r="D29" s="267">
        <v>25.9</v>
      </c>
      <c r="E29" s="267">
        <v>41.807000000000002</v>
      </c>
      <c r="F29" s="267">
        <v>0</v>
      </c>
      <c r="G29" s="267">
        <v>0</v>
      </c>
      <c r="H29" s="267">
        <v>0</v>
      </c>
      <c r="I29" s="267">
        <v>0</v>
      </c>
      <c r="J29" s="267">
        <v>46.738</v>
      </c>
      <c r="K29" s="295">
        <f>SUM(D29:J29)</f>
        <v>114.44499999999999</v>
      </c>
    </row>
    <row r="30" spans="2:11" x14ac:dyDescent="0.2">
      <c r="B30" s="25" t="s">
        <v>81</v>
      </c>
      <c r="C30" s="59"/>
      <c r="D30" s="62">
        <f t="shared" ref="D30:K30" si="6">SUBTOTAL(9,D27:D29)</f>
        <v>3624.848</v>
      </c>
      <c r="E30" s="62">
        <f t="shared" si="6"/>
        <v>6191.893</v>
      </c>
      <c r="F30" s="62">
        <f t="shared" si="6"/>
        <v>7446.9120000000003</v>
      </c>
      <c r="G30" s="62">
        <f t="shared" si="6"/>
        <v>5222.4870000000001</v>
      </c>
      <c r="H30" s="62">
        <f t="shared" si="6"/>
        <v>12558.831</v>
      </c>
      <c r="I30" s="62">
        <f t="shared" si="6"/>
        <v>5948.924</v>
      </c>
      <c r="J30" s="62">
        <f t="shared" si="6"/>
        <v>12084.385</v>
      </c>
      <c r="K30" s="203">
        <f t="shared" si="6"/>
        <v>53078.279999999992</v>
      </c>
    </row>
    <row r="31" spans="2:11" x14ac:dyDescent="0.2">
      <c r="B31" s="475">
        <v>2008</v>
      </c>
      <c r="C31" s="293" t="s">
        <v>14</v>
      </c>
      <c r="D31" s="301">
        <v>200</v>
      </c>
      <c r="E31" s="302">
        <v>0</v>
      </c>
      <c r="F31" s="302">
        <v>2760.74</v>
      </c>
      <c r="G31" s="302">
        <v>408</v>
      </c>
      <c r="H31" s="302">
        <v>0</v>
      </c>
      <c r="I31" s="302">
        <v>813.10699999999997</v>
      </c>
      <c r="J31" s="302">
        <v>1236.2</v>
      </c>
      <c r="K31" s="295">
        <f>SUM(D31:J31)</f>
        <v>5418.0469999999996</v>
      </c>
    </row>
    <row r="32" spans="2:11" x14ac:dyDescent="0.2">
      <c r="B32" s="475"/>
      <c r="C32" s="293" t="s">
        <v>213</v>
      </c>
      <c r="D32" s="303">
        <v>2648</v>
      </c>
      <c r="E32" s="304">
        <v>5569.6909999999998</v>
      </c>
      <c r="F32" s="304">
        <v>4735.6769999999997</v>
      </c>
      <c r="G32" s="304">
        <v>3915</v>
      </c>
      <c r="H32" s="304">
        <v>13915.7</v>
      </c>
      <c r="I32" s="304">
        <v>4907.9880000000003</v>
      </c>
      <c r="J32" s="304">
        <v>9785.7579999999998</v>
      </c>
      <c r="K32" s="295">
        <f>SUM(D32:J32)</f>
        <v>45477.813999999998</v>
      </c>
    </row>
    <row r="33" spans="2:11" x14ac:dyDescent="0.2">
      <c r="B33" s="476"/>
      <c r="C33" s="293" t="s">
        <v>214</v>
      </c>
      <c r="D33" s="303">
        <v>4700</v>
      </c>
      <c r="E33" s="304">
        <v>44.100999999999999</v>
      </c>
      <c r="F33" s="304">
        <v>0</v>
      </c>
      <c r="G33" s="304">
        <v>0</v>
      </c>
      <c r="H33" s="304">
        <v>0</v>
      </c>
      <c r="I33" s="304">
        <v>0</v>
      </c>
      <c r="J33" s="304">
        <v>90</v>
      </c>
      <c r="K33" s="295">
        <f>SUM(D33:J33)</f>
        <v>4834.1009999999997</v>
      </c>
    </row>
    <row r="34" spans="2:11" x14ac:dyDescent="0.2">
      <c r="B34" s="25" t="s">
        <v>81</v>
      </c>
      <c r="C34" s="59"/>
      <c r="D34" s="62">
        <f t="shared" ref="D34:K34" si="7">SUBTOTAL(9,D31:D33)</f>
        <v>7548</v>
      </c>
      <c r="E34" s="62">
        <f t="shared" si="7"/>
        <v>5613.7919999999995</v>
      </c>
      <c r="F34" s="62">
        <f t="shared" si="7"/>
        <v>7496.4169999999995</v>
      </c>
      <c r="G34" s="62">
        <f t="shared" si="7"/>
        <v>4323</v>
      </c>
      <c r="H34" s="62">
        <f t="shared" si="7"/>
        <v>13915.7</v>
      </c>
      <c r="I34" s="62">
        <f t="shared" si="7"/>
        <v>5721.0950000000003</v>
      </c>
      <c r="J34" s="62">
        <f t="shared" si="7"/>
        <v>11111.958000000001</v>
      </c>
      <c r="K34" s="203">
        <f t="shared" si="7"/>
        <v>55729.962</v>
      </c>
    </row>
    <row r="35" spans="2:11" x14ac:dyDescent="0.2">
      <c r="B35" s="475">
        <v>2009</v>
      </c>
      <c r="C35" s="293" t="s">
        <v>14</v>
      </c>
      <c r="D35" s="301">
        <v>200</v>
      </c>
      <c r="E35" s="302">
        <v>555</v>
      </c>
      <c r="F35" s="302">
        <v>2606.4850000000001</v>
      </c>
      <c r="G35" s="302">
        <v>380</v>
      </c>
      <c r="H35" s="302">
        <v>0</v>
      </c>
      <c r="I35" s="302">
        <v>907.53899999999999</v>
      </c>
      <c r="J35" s="302">
        <v>1211.2</v>
      </c>
      <c r="K35" s="295">
        <f>SUM(D35:J35)</f>
        <v>5860.2240000000002</v>
      </c>
    </row>
    <row r="36" spans="2:11" x14ac:dyDescent="0.2">
      <c r="B36" s="475"/>
      <c r="C36" s="293" t="s">
        <v>213</v>
      </c>
      <c r="D36" s="303">
        <v>2413.3629999999998</v>
      </c>
      <c r="E36" s="304">
        <v>4735.5190000000002</v>
      </c>
      <c r="F36" s="304">
        <v>3938.9459999999999</v>
      </c>
      <c r="G36" s="304">
        <v>3726.7890000000002</v>
      </c>
      <c r="H36" s="304">
        <v>6379</v>
      </c>
      <c r="I36" s="304">
        <v>5546.5039999999999</v>
      </c>
      <c r="J36" s="304">
        <v>8192.9760000000006</v>
      </c>
      <c r="K36" s="295">
        <f>SUM(D36:J36)</f>
        <v>34933.097000000002</v>
      </c>
    </row>
    <row r="37" spans="2:11" x14ac:dyDescent="0.2">
      <c r="B37" s="476"/>
      <c r="C37" s="293" t="s">
        <v>214</v>
      </c>
      <c r="D37" s="303">
        <v>4700</v>
      </c>
      <c r="E37" s="304">
        <v>43.548999999999999</v>
      </c>
      <c r="F37" s="304">
        <v>0</v>
      </c>
      <c r="G37" s="304">
        <v>0</v>
      </c>
      <c r="H37" s="304">
        <v>0</v>
      </c>
      <c r="I37" s="304">
        <v>0</v>
      </c>
      <c r="J37" s="304">
        <v>0</v>
      </c>
      <c r="K37" s="295">
        <f>SUM(D37:J37)</f>
        <v>4743.549</v>
      </c>
    </row>
    <row r="38" spans="2:11" x14ac:dyDescent="0.2">
      <c r="B38" s="25" t="s">
        <v>81</v>
      </c>
      <c r="C38" s="59"/>
      <c r="D38" s="62">
        <f t="shared" ref="D38:K38" si="8">SUBTOTAL(9,D35:D37)</f>
        <v>7313.3629999999994</v>
      </c>
      <c r="E38" s="62">
        <f t="shared" si="8"/>
        <v>5334.0680000000002</v>
      </c>
      <c r="F38" s="62">
        <f t="shared" si="8"/>
        <v>6545.4310000000005</v>
      </c>
      <c r="G38" s="62">
        <f t="shared" si="8"/>
        <v>4106.7890000000007</v>
      </c>
      <c r="H38" s="62">
        <f t="shared" si="8"/>
        <v>6379</v>
      </c>
      <c r="I38" s="62">
        <f t="shared" si="8"/>
        <v>6454.0429999999997</v>
      </c>
      <c r="J38" s="62">
        <f t="shared" si="8"/>
        <v>9404.1760000000013</v>
      </c>
      <c r="K38" s="203">
        <f t="shared" si="8"/>
        <v>45536.87</v>
      </c>
    </row>
    <row r="39" spans="2:11" x14ac:dyDescent="0.2">
      <c r="B39" s="475">
        <v>2010</v>
      </c>
      <c r="C39" s="293" t="s">
        <v>14</v>
      </c>
      <c r="D39" s="301">
        <v>100</v>
      </c>
      <c r="E39" s="302">
        <v>572.29399999999998</v>
      </c>
      <c r="F39" s="302">
        <v>2432.5630000000001</v>
      </c>
      <c r="G39" s="302">
        <v>430</v>
      </c>
      <c r="H39" s="302">
        <v>0</v>
      </c>
      <c r="I39" s="302">
        <v>880.59</v>
      </c>
      <c r="J39" s="302">
        <v>0</v>
      </c>
      <c r="K39" s="295">
        <f>SUM(D39:J39)</f>
        <v>4415.4470000000001</v>
      </c>
    </row>
    <row r="40" spans="2:11" x14ac:dyDescent="0.2">
      <c r="B40" s="475"/>
      <c r="C40" s="293" t="s">
        <v>213</v>
      </c>
      <c r="D40" s="303">
        <v>1860.1479999999999</v>
      </c>
      <c r="E40" s="304">
        <v>3536.268</v>
      </c>
      <c r="F40" s="304">
        <v>3541.5450000000001</v>
      </c>
      <c r="G40" s="304">
        <v>3040</v>
      </c>
      <c r="H40" s="304">
        <v>6674.34</v>
      </c>
      <c r="I40" s="304">
        <v>5182.549</v>
      </c>
      <c r="J40" s="304">
        <v>9631.0769999999993</v>
      </c>
      <c r="K40" s="295">
        <f>SUM(D40:J40)</f>
        <v>33465.926999999996</v>
      </c>
    </row>
    <row r="41" spans="2:11" x14ac:dyDescent="0.2">
      <c r="B41" s="476"/>
      <c r="C41" s="293" t="s">
        <v>214</v>
      </c>
      <c r="D41" s="303">
        <v>4700</v>
      </c>
      <c r="E41" s="304">
        <v>42.216000000000001</v>
      </c>
      <c r="F41" s="304">
        <v>0</v>
      </c>
      <c r="G41" s="304">
        <v>0</v>
      </c>
      <c r="H41" s="304">
        <v>0</v>
      </c>
      <c r="I41" s="304">
        <v>0</v>
      </c>
      <c r="J41" s="304">
        <v>0</v>
      </c>
      <c r="K41" s="295">
        <f>SUM(D41:J41)</f>
        <v>4742.2160000000003</v>
      </c>
    </row>
    <row r="42" spans="2:11" x14ac:dyDescent="0.2">
      <c r="B42" s="25" t="s">
        <v>81</v>
      </c>
      <c r="C42" s="59"/>
      <c r="D42" s="62">
        <f t="shared" ref="D42:K42" si="9">SUBTOTAL(9,D39:D41)</f>
        <v>6660.1480000000001</v>
      </c>
      <c r="E42" s="62">
        <f t="shared" si="9"/>
        <v>4150.7780000000002</v>
      </c>
      <c r="F42" s="62">
        <f t="shared" si="9"/>
        <v>5974.1080000000002</v>
      </c>
      <c r="G42" s="62">
        <f t="shared" si="9"/>
        <v>3470</v>
      </c>
      <c r="H42" s="62">
        <f t="shared" si="9"/>
        <v>6674.34</v>
      </c>
      <c r="I42" s="62">
        <f t="shared" si="9"/>
        <v>6063.1390000000001</v>
      </c>
      <c r="J42" s="62">
        <f t="shared" si="9"/>
        <v>9631.0769999999993</v>
      </c>
      <c r="K42" s="203">
        <f t="shared" si="9"/>
        <v>42623.59</v>
      </c>
    </row>
    <row r="43" spans="2:11" x14ac:dyDescent="0.2">
      <c r="B43" s="475">
        <v>2011</v>
      </c>
      <c r="C43" s="293" t="s">
        <v>14</v>
      </c>
      <c r="D43" s="301">
        <v>4700</v>
      </c>
      <c r="E43" s="302">
        <v>571.024</v>
      </c>
      <c r="F43" s="302">
        <v>2730.7139999999999</v>
      </c>
      <c r="G43" s="302">
        <v>329</v>
      </c>
      <c r="H43" s="302">
        <v>213</v>
      </c>
      <c r="I43" s="302">
        <v>850.3</v>
      </c>
      <c r="J43" s="302">
        <v>99.49</v>
      </c>
      <c r="K43" s="295">
        <f>SUM(D43:J43)</f>
        <v>9493.5280000000002</v>
      </c>
    </row>
    <row r="44" spans="2:11" x14ac:dyDescent="0.2">
      <c r="B44" s="475"/>
      <c r="C44" s="293" t="s">
        <v>213</v>
      </c>
      <c r="D44" s="303">
        <v>1675.145</v>
      </c>
      <c r="E44" s="304">
        <v>2822.1790000000001</v>
      </c>
      <c r="F44" s="304">
        <v>2891.2280000000001</v>
      </c>
      <c r="G44" s="304">
        <v>1533</v>
      </c>
      <c r="H44" s="304">
        <v>6815.65</v>
      </c>
      <c r="I44" s="304">
        <v>4608.7960000000003</v>
      </c>
      <c r="J44" s="304">
        <v>9712.3799999999992</v>
      </c>
      <c r="K44" s="295">
        <f>SUM(D44:J44)</f>
        <v>30058.377999999997</v>
      </c>
    </row>
    <row r="45" spans="2:11" x14ac:dyDescent="0.2">
      <c r="B45" s="476"/>
      <c r="C45" s="293" t="s">
        <v>214</v>
      </c>
      <c r="D45" s="303">
        <v>0</v>
      </c>
      <c r="E45" s="304">
        <v>40.731999999999999</v>
      </c>
      <c r="F45" s="304">
        <v>0</v>
      </c>
      <c r="G45" s="304">
        <v>0</v>
      </c>
      <c r="H45" s="304">
        <v>0</v>
      </c>
      <c r="I45" s="304">
        <v>0</v>
      </c>
      <c r="J45" s="304">
        <v>0</v>
      </c>
      <c r="K45" s="295">
        <f>SUM(D45:J45)</f>
        <v>40.731999999999999</v>
      </c>
    </row>
    <row r="46" spans="2:11" x14ac:dyDescent="0.2">
      <c r="B46" s="25" t="s">
        <v>81</v>
      </c>
      <c r="C46" s="59"/>
      <c r="D46" s="62">
        <f t="shared" ref="D46:K46" si="10">SUBTOTAL(9,D43:D45)</f>
        <v>6375.1450000000004</v>
      </c>
      <c r="E46" s="305">
        <f t="shared" si="10"/>
        <v>3433.9349999999999</v>
      </c>
      <c r="F46" s="62">
        <f t="shared" si="10"/>
        <v>5621.942</v>
      </c>
      <c r="G46" s="62">
        <f t="shared" si="10"/>
        <v>1862</v>
      </c>
      <c r="H46" s="62">
        <f t="shared" si="10"/>
        <v>7028.65</v>
      </c>
      <c r="I46" s="62">
        <f t="shared" si="10"/>
        <v>5459.0960000000005</v>
      </c>
      <c r="J46" s="62">
        <f t="shared" si="10"/>
        <v>9811.869999999999</v>
      </c>
      <c r="K46" s="203">
        <f t="shared" si="10"/>
        <v>39592.637999999999</v>
      </c>
    </row>
    <row r="47" spans="2:11" x14ac:dyDescent="0.2">
      <c r="B47" s="475">
        <v>2012</v>
      </c>
      <c r="C47" s="293" t="s">
        <v>14</v>
      </c>
      <c r="D47" s="306">
        <v>4700</v>
      </c>
      <c r="E47" s="307">
        <v>405.86700000000002</v>
      </c>
      <c r="F47" s="307">
        <v>3089.5740000000001</v>
      </c>
      <c r="G47" s="307">
        <v>251</v>
      </c>
      <c r="H47" s="307">
        <v>221</v>
      </c>
      <c r="I47" s="307">
        <v>800</v>
      </c>
      <c r="J47" s="307">
        <v>1</v>
      </c>
      <c r="K47" s="295">
        <f>SUM(D47:J47)</f>
        <v>9468.4410000000007</v>
      </c>
    </row>
    <row r="48" spans="2:11" x14ac:dyDescent="0.2">
      <c r="B48" s="475"/>
      <c r="C48" s="293" t="s">
        <v>213</v>
      </c>
      <c r="D48" s="308">
        <v>1458.97</v>
      </c>
      <c r="E48" s="284">
        <v>2456.8620000000001</v>
      </c>
      <c r="F48" s="284">
        <v>2535.2809999999999</v>
      </c>
      <c r="G48" s="284">
        <v>2117.2750000000001</v>
      </c>
      <c r="H48" s="284">
        <v>5798.7820000000002</v>
      </c>
      <c r="I48" s="284">
        <v>4297.7740000000003</v>
      </c>
      <c r="J48" s="284">
        <v>8929.9380000000019</v>
      </c>
      <c r="K48" s="295">
        <f>SUM(D48:J48)</f>
        <v>27594.882000000005</v>
      </c>
    </row>
    <row r="49" spans="2:11" x14ac:dyDescent="0.2">
      <c r="B49" s="475"/>
      <c r="C49" s="293" t="s">
        <v>214</v>
      </c>
      <c r="D49" s="303">
        <v>0</v>
      </c>
      <c r="E49" s="284">
        <v>38.819999999999993</v>
      </c>
      <c r="F49" s="304">
        <v>0</v>
      </c>
      <c r="G49" s="304">
        <v>0</v>
      </c>
      <c r="H49" s="304">
        <v>0</v>
      </c>
      <c r="I49" s="304">
        <v>0</v>
      </c>
      <c r="J49" s="304">
        <v>0</v>
      </c>
      <c r="K49" s="295">
        <f>SUM(D49:J49)</f>
        <v>38.819999999999993</v>
      </c>
    </row>
    <row r="50" spans="2:11" x14ac:dyDescent="0.2">
      <c r="B50" s="25" t="s">
        <v>81</v>
      </c>
      <c r="C50" s="59"/>
      <c r="D50" s="418">
        <f t="shared" ref="D50:K50" si="11">SUBTOTAL(9,D47:D49)</f>
        <v>6158.97</v>
      </c>
      <c r="E50" s="418">
        <f t="shared" si="11"/>
        <v>2901.5490000000004</v>
      </c>
      <c r="F50" s="418">
        <f t="shared" si="11"/>
        <v>5624.8549999999996</v>
      </c>
      <c r="G50" s="418">
        <f t="shared" si="11"/>
        <v>2368.2750000000001</v>
      </c>
      <c r="H50" s="418">
        <f t="shared" si="11"/>
        <v>6019.7820000000002</v>
      </c>
      <c r="I50" s="418">
        <f t="shared" si="11"/>
        <v>5097.7740000000003</v>
      </c>
      <c r="J50" s="418">
        <f t="shared" si="11"/>
        <v>8930.9380000000019</v>
      </c>
      <c r="K50" s="203">
        <f t="shared" si="11"/>
        <v>37102.143000000004</v>
      </c>
    </row>
    <row r="51" spans="2:11" x14ac:dyDescent="0.2">
      <c r="B51" s="475">
        <v>2013</v>
      </c>
      <c r="C51" s="293" t="s">
        <v>14</v>
      </c>
      <c r="D51" s="309">
        <v>4700</v>
      </c>
      <c r="E51" s="310">
        <v>492.83100000000002</v>
      </c>
      <c r="F51" s="310">
        <v>2946.3980000000001</v>
      </c>
      <c r="G51" s="310">
        <v>580</v>
      </c>
      <c r="H51" s="310">
        <v>253</v>
      </c>
      <c r="I51" s="310">
        <v>725.74099999999999</v>
      </c>
      <c r="J51" s="310">
        <v>38.700000000000003</v>
      </c>
      <c r="K51" s="295">
        <f>SUM(D51:J51)</f>
        <v>9736.67</v>
      </c>
    </row>
    <row r="52" spans="2:11" x14ac:dyDescent="0.2">
      <c r="B52" s="475"/>
      <c r="C52" s="293" t="s">
        <v>213</v>
      </c>
      <c r="D52" s="311">
        <v>1262.567</v>
      </c>
      <c r="E52" s="32">
        <v>2187.002</v>
      </c>
      <c r="F52" s="32">
        <v>2223.125</v>
      </c>
      <c r="G52" s="32">
        <v>1817.5239999999999</v>
      </c>
      <c r="H52" s="32">
        <v>5806.9760000000006</v>
      </c>
      <c r="I52" s="32">
        <v>3881.71</v>
      </c>
      <c r="J52" s="32">
        <v>8231.6530000000002</v>
      </c>
      <c r="K52" s="295">
        <f>SUM(D52:J52)</f>
        <v>25410.557000000001</v>
      </c>
    </row>
    <row r="53" spans="2:11" x14ac:dyDescent="0.2">
      <c r="B53" s="475"/>
      <c r="C53" s="293" t="s">
        <v>214</v>
      </c>
      <c r="D53" s="303">
        <v>0</v>
      </c>
      <c r="E53" s="32">
        <v>33.134</v>
      </c>
      <c r="F53" s="304">
        <v>0</v>
      </c>
      <c r="G53" s="304">
        <v>0</v>
      </c>
      <c r="H53" s="304">
        <v>0</v>
      </c>
      <c r="I53" s="304">
        <v>0</v>
      </c>
      <c r="J53" s="304">
        <v>0</v>
      </c>
      <c r="K53" s="295">
        <f>SUM(D53:J53)</f>
        <v>33.134</v>
      </c>
    </row>
    <row r="54" spans="2:11" x14ac:dyDescent="0.2">
      <c r="B54" s="25" t="s">
        <v>81</v>
      </c>
      <c r="C54" s="59"/>
      <c r="D54" s="418">
        <f t="shared" ref="D54:K54" si="12">SUBTOTAL(9,D51:D53)</f>
        <v>5962.567</v>
      </c>
      <c r="E54" s="418">
        <f t="shared" si="12"/>
        <v>2712.9670000000001</v>
      </c>
      <c r="F54" s="418">
        <f t="shared" si="12"/>
        <v>5169.5230000000001</v>
      </c>
      <c r="G54" s="418">
        <f t="shared" si="12"/>
        <v>2397.5239999999999</v>
      </c>
      <c r="H54" s="418">
        <f t="shared" si="12"/>
        <v>6059.9760000000006</v>
      </c>
      <c r="I54" s="418">
        <f t="shared" si="12"/>
        <v>4607.451</v>
      </c>
      <c r="J54" s="418">
        <f t="shared" si="12"/>
        <v>8270.353000000001</v>
      </c>
      <c r="K54" s="203">
        <f t="shared" si="12"/>
        <v>35180.360999999997</v>
      </c>
    </row>
    <row r="55" spans="2:11" x14ac:dyDescent="0.2">
      <c r="B55" s="475">
        <v>2014</v>
      </c>
      <c r="C55" s="293" t="s">
        <v>14</v>
      </c>
      <c r="D55" s="310">
        <v>4700</v>
      </c>
      <c r="E55" s="32">
        <v>428.93700000000001</v>
      </c>
      <c r="F55" s="32">
        <v>2816.5119999999997</v>
      </c>
      <c r="G55" s="32">
        <v>587.38200000000006</v>
      </c>
      <c r="H55" s="32">
        <v>213</v>
      </c>
      <c r="I55" s="32">
        <v>711.97400000000005</v>
      </c>
      <c r="J55" s="32">
        <v>80</v>
      </c>
      <c r="K55" s="295">
        <f>SUM(D55:J55)</f>
        <v>9537.8050000000003</v>
      </c>
    </row>
    <row r="56" spans="2:11" x14ac:dyDescent="0.2">
      <c r="B56" s="475"/>
      <c r="C56" s="293" t="s">
        <v>213</v>
      </c>
      <c r="D56" s="32">
        <v>1129.0899999999999</v>
      </c>
      <c r="E56" s="32">
        <v>1828.6509999999998</v>
      </c>
      <c r="F56" s="32">
        <v>1831.69</v>
      </c>
      <c r="G56" s="32">
        <v>1335.4360000000001</v>
      </c>
      <c r="H56" s="32">
        <v>5204.4579999999996</v>
      </c>
      <c r="I56" s="32">
        <v>3895.5059999999999</v>
      </c>
      <c r="J56" s="32">
        <v>7555.73</v>
      </c>
      <c r="K56" s="295">
        <f>SUM(D56:J56)</f>
        <v>22780.561000000002</v>
      </c>
    </row>
    <row r="57" spans="2:11" x14ac:dyDescent="0.2">
      <c r="B57" s="475"/>
      <c r="C57" s="293" t="s">
        <v>214</v>
      </c>
      <c r="D57" s="30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295">
        <f>SUM(D57:J57)</f>
        <v>0</v>
      </c>
    </row>
    <row r="58" spans="2:11" x14ac:dyDescent="0.2">
      <c r="B58" s="25" t="s">
        <v>81</v>
      </c>
      <c r="C58" s="59"/>
      <c r="D58" s="418">
        <f t="shared" ref="D58:K58" si="13">SUBTOTAL(9,D55:D57)</f>
        <v>5829.09</v>
      </c>
      <c r="E58" s="418">
        <f t="shared" si="13"/>
        <v>2257.5879999999997</v>
      </c>
      <c r="F58" s="418">
        <f t="shared" si="13"/>
        <v>4648.2019999999993</v>
      </c>
      <c r="G58" s="418">
        <f t="shared" si="13"/>
        <v>1922.8180000000002</v>
      </c>
      <c r="H58" s="418">
        <f t="shared" si="13"/>
        <v>5417.4579999999996</v>
      </c>
      <c r="I58" s="418">
        <f t="shared" si="13"/>
        <v>4607.4799999999996</v>
      </c>
      <c r="J58" s="418">
        <f t="shared" si="13"/>
        <v>7635.73</v>
      </c>
      <c r="K58" s="203">
        <f t="shared" si="13"/>
        <v>32318.366000000002</v>
      </c>
    </row>
    <row r="59" spans="2:11" x14ac:dyDescent="0.2">
      <c r="B59" s="475">
        <v>2015</v>
      </c>
      <c r="C59" s="293" t="s">
        <v>14</v>
      </c>
      <c r="D59" s="310">
        <v>4700</v>
      </c>
      <c r="E59" s="32">
        <v>1863.0720000000001</v>
      </c>
      <c r="F59" s="32">
        <v>2942.5030000000002</v>
      </c>
      <c r="G59" s="32">
        <v>520.90899999999999</v>
      </c>
      <c r="H59" s="43">
        <v>0</v>
      </c>
      <c r="I59" s="32">
        <v>675.35699999999997</v>
      </c>
      <c r="J59" s="32">
        <v>195</v>
      </c>
      <c r="K59" s="295">
        <f>SUM(D59:J59)</f>
        <v>10896.841</v>
      </c>
    </row>
    <row r="60" spans="2:11" x14ac:dyDescent="0.2">
      <c r="B60" s="475"/>
      <c r="C60" s="293" t="s">
        <v>213</v>
      </c>
      <c r="D60" s="32">
        <v>963.36900000000003</v>
      </c>
      <c r="E60" s="32">
        <v>1673.3280000000002</v>
      </c>
      <c r="F60" s="32">
        <v>1083.8910000000001</v>
      </c>
      <c r="G60" s="32">
        <v>588.173</v>
      </c>
      <c r="H60" s="32">
        <v>4720.1090000000004</v>
      </c>
      <c r="I60" s="32">
        <v>3369.489</v>
      </c>
      <c r="J60" s="32">
        <v>7157.3020000000006</v>
      </c>
      <c r="K60" s="295">
        <f>SUM(D60:J60)</f>
        <v>19555.661</v>
      </c>
    </row>
    <row r="61" spans="2:11" x14ac:dyDescent="0.2">
      <c r="B61" s="475"/>
      <c r="C61" s="293" t="s">
        <v>214</v>
      </c>
      <c r="D61" s="312" t="s">
        <v>223</v>
      </c>
      <c r="E61" s="215" t="s">
        <v>223</v>
      </c>
      <c r="F61" s="215" t="s">
        <v>223</v>
      </c>
      <c r="G61" s="215" t="s">
        <v>223</v>
      </c>
      <c r="H61" s="215" t="s">
        <v>223</v>
      </c>
      <c r="I61" s="215" t="s">
        <v>223</v>
      </c>
      <c r="J61" s="43">
        <v>0</v>
      </c>
      <c r="K61" s="295">
        <f>SUM(D61:J61)</f>
        <v>0</v>
      </c>
    </row>
    <row r="62" spans="2:11" x14ac:dyDescent="0.2">
      <c r="B62" s="25" t="s">
        <v>81</v>
      </c>
      <c r="C62" s="59"/>
      <c r="D62" s="418">
        <f t="shared" ref="D62:K62" si="14">SUBTOTAL(9,D59:D61)</f>
        <v>5663.3689999999997</v>
      </c>
      <c r="E62" s="418">
        <f t="shared" si="14"/>
        <v>3536.4000000000005</v>
      </c>
      <c r="F62" s="418">
        <f t="shared" si="14"/>
        <v>4026.3940000000002</v>
      </c>
      <c r="G62" s="418">
        <f t="shared" si="14"/>
        <v>1109.0819999999999</v>
      </c>
      <c r="H62" s="418">
        <f t="shared" si="14"/>
        <v>4720.1090000000004</v>
      </c>
      <c r="I62" s="418">
        <f t="shared" si="14"/>
        <v>4044.846</v>
      </c>
      <c r="J62" s="418">
        <f t="shared" si="14"/>
        <v>7352.3020000000006</v>
      </c>
      <c r="K62" s="203">
        <f t="shared" si="14"/>
        <v>30452.502</v>
      </c>
    </row>
    <row r="63" spans="2:11" x14ac:dyDescent="0.2">
      <c r="B63" s="475">
        <v>2016</v>
      </c>
      <c r="C63" s="293" t="s">
        <v>14</v>
      </c>
      <c r="D63" s="310">
        <v>4700</v>
      </c>
      <c r="E63" s="32">
        <v>338.39099999999996</v>
      </c>
      <c r="F63" s="32">
        <v>2759.3870000000002</v>
      </c>
      <c r="G63" s="32">
        <v>1176.356</v>
      </c>
      <c r="H63" s="43">
        <v>0</v>
      </c>
      <c r="I63" s="32">
        <v>654.43700000000001</v>
      </c>
      <c r="J63" s="32">
        <v>134.18600000000001</v>
      </c>
      <c r="K63" s="295">
        <f>SUM(D63:J63)</f>
        <v>9762.7569999999996</v>
      </c>
    </row>
    <row r="64" spans="2:11" x14ac:dyDescent="0.2">
      <c r="B64" s="475"/>
      <c r="C64" s="293" t="s">
        <v>213</v>
      </c>
      <c r="D64" s="32">
        <v>782.596</v>
      </c>
      <c r="E64" s="32">
        <v>1564.3259999999998</v>
      </c>
      <c r="F64" s="32">
        <v>887.12200000000007</v>
      </c>
      <c r="G64" s="32">
        <v>478</v>
      </c>
      <c r="H64" s="32">
        <v>4270.3519999999999</v>
      </c>
      <c r="I64" s="32">
        <v>3253.8220000000001</v>
      </c>
      <c r="J64" s="32">
        <v>5898.6720000000005</v>
      </c>
      <c r="K64" s="295">
        <f>SUM(D64:J64)</f>
        <v>17134.89</v>
      </c>
    </row>
    <row r="65" spans="2:11" x14ac:dyDescent="0.2">
      <c r="B65" s="475"/>
      <c r="C65" s="293" t="s">
        <v>214</v>
      </c>
      <c r="D65" s="312" t="s">
        <v>223</v>
      </c>
      <c r="E65" s="215" t="s">
        <v>223</v>
      </c>
      <c r="F65" s="215" t="s">
        <v>223</v>
      </c>
      <c r="G65" s="215" t="s">
        <v>223</v>
      </c>
      <c r="H65" s="215" t="s">
        <v>223</v>
      </c>
      <c r="I65" s="215" t="s">
        <v>223</v>
      </c>
      <c r="J65" s="43">
        <v>0</v>
      </c>
      <c r="K65" s="295">
        <f>SUM(D65:J65)</f>
        <v>0</v>
      </c>
    </row>
    <row r="66" spans="2:11" x14ac:dyDescent="0.2">
      <c r="B66" s="25" t="s">
        <v>81</v>
      </c>
      <c r="C66" s="59"/>
      <c r="D66" s="418">
        <f t="shared" ref="D66:K66" si="15">SUBTOTAL(9,D63:D65)</f>
        <v>5482.5959999999995</v>
      </c>
      <c r="E66" s="418">
        <f t="shared" si="15"/>
        <v>1902.7169999999996</v>
      </c>
      <c r="F66" s="418">
        <f t="shared" si="15"/>
        <v>3646.509</v>
      </c>
      <c r="G66" s="418">
        <f t="shared" si="15"/>
        <v>1654.356</v>
      </c>
      <c r="H66" s="418">
        <f t="shared" si="15"/>
        <v>4270.3519999999999</v>
      </c>
      <c r="I66" s="418">
        <f t="shared" si="15"/>
        <v>3908.259</v>
      </c>
      <c r="J66" s="418">
        <f t="shared" si="15"/>
        <v>6032.8580000000002</v>
      </c>
      <c r="K66" s="203">
        <f t="shared" si="15"/>
        <v>26897.646999999997</v>
      </c>
    </row>
    <row r="67" spans="2:11" x14ac:dyDescent="0.2">
      <c r="B67" s="313" t="s">
        <v>211</v>
      </c>
      <c r="C67" s="314"/>
      <c r="D67" s="315"/>
      <c r="E67" s="315"/>
      <c r="F67" s="315"/>
      <c r="G67" s="315"/>
      <c r="H67" s="315"/>
      <c r="I67" s="315"/>
      <c r="J67" s="315"/>
      <c r="K67" s="315"/>
    </row>
    <row r="68" spans="2:11" x14ac:dyDescent="0.2">
      <c r="B68" s="313" t="s">
        <v>81</v>
      </c>
      <c r="C68" s="241"/>
      <c r="D68" s="241"/>
      <c r="E68" s="241"/>
      <c r="F68" s="241"/>
      <c r="G68" s="241"/>
      <c r="H68" s="241"/>
      <c r="I68" s="241"/>
      <c r="J68" s="241"/>
      <c r="K68" s="241"/>
    </row>
    <row r="69" spans="2:11" x14ac:dyDescent="0.2">
      <c r="B69" s="316" t="s">
        <v>32</v>
      </c>
      <c r="C69" s="241"/>
      <c r="D69" s="241"/>
      <c r="E69" s="241"/>
      <c r="F69" s="241"/>
      <c r="G69" s="241"/>
      <c r="H69" s="241"/>
      <c r="I69" s="241"/>
      <c r="J69" s="241"/>
      <c r="K69" s="241"/>
    </row>
    <row r="70" spans="2:11" x14ac:dyDescent="0.2">
      <c r="B70" s="241" t="s">
        <v>216</v>
      </c>
      <c r="C70" s="241"/>
      <c r="D70" s="241"/>
      <c r="E70" s="241"/>
      <c r="F70" s="241"/>
      <c r="G70" s="241"/>
      <c r="H70" s="241"/>
      <c r="I70" s="241"/>
      <c r="J70" s="241"/>
      <c r="K70" s="241"/>
    </row>
    <row r="71" spans="2:11" x14ac:dyDescent="0.2">
      <c r="B71" s="241" t="s">
        <v>217</v>
      </c>
      <c r="C71" s="241"/>
      <c r="D71" s="241"/>
      <c r="E71" s="241"/>
      <c r="F71" s="241"/>
      <c r="G71" s="241"/>
      <c r="H71" s="241"/>
      <c r="I71" s="241"/>
      <c r="J71" s="241"/>
      <c r="K71" s="241"/>
    </row>
    <row r="72" spans="2:11" x14ac:dyDescent="0.2">
      <c r="B72" s="241" t="s">
        <v>218</v>
      </c>
      <c r="C72" s="241"/>
      <c r="D72" s="241"/>
      <c r="E72" s="241"/>
      <c r="F72" s="241"/>
      <c r="G72" s="241"/>
      <c r="H72" s="241"/>
      <c r="I72" s="241"/>
      <c r="J72" s="241"/>
      <c r="K72" s="241"/>
    </row>
    <row r="73" spans="2:11" x14ac:dyDescent="0.2">
      <c r="B73" s="241" t="s">
        <v>219</v>
      </c>
      <c r="C73" s="241"/>
      <c r="D73" s="241"/>
      <c r="E73" s="241"/>
      <c r="F73" s="241"/>
      <c r="G73" s="241"/>
      <c r="H73" s="241"/>
      <c r="I73" s="241"/>
      <c r="J73" s="241"/>
      <c r="K73" s="241"/>
    </row>
  </sheetData>
  <mergeCells count="16">
    <mergeCell ref="B63:B65"/>
    <mergeCell ref="B59:B61"/>
    <mergeCell ref="B55:B57"/>
    <mergeCell ref="B23:B25"/>
    <mergeCell ref="D5:J5"/>
    <mergeCell ref="B7:B9"/>
    <mergeCell ref="B11:B13"/>
    <mergeCell ref="B15:B17"/>
    <mergeCell ref="B19:B21"/>
    <mergeCell ref="B51:B53"/>
    <mergeCell ref="B27:B29"/>
    <mergeCell ref="B31:B33"/>
    <mergeCell ref="B35:B37"/>
    <mergeCell ref="B39:B41"/>
    <mergeCell ref="B43:B45"/>
    <mergeCell ref="B47:B4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  <pageSetUpPr fitToPage="1"/>
  </sheetPr>
  <dimension ref="A1:P23"/>
  <sheetViews>
    <sheetView showGridLines="0" workbookViewId="0"/>
  </sheetViews>
  <sheetFormatPr defaultRowHeight="12.75" x14ac:dyDescent="0.2"/>
  <cols>
    <col min="1" max="1" width="5.7109375" style="33" customWidth="1"/>
    <col min="2" max="2" width="33" style="33" customWidth="1"/>
    <col min="3" max="3" width="13.42578125" style="33" customWidth="1"/>
    <col min="4" max="7" width="17.28515625" style="33" customWidth="1"/>
    <col min="8" max="8" width="14.140625" style="33" customWidth="1"/>
    <col min="9" max="9" width="19.85546875" style="33" customWidth="1"/>
    <col min="10" max="10" width="14.85546875" style="33" customWidth="1"/>
    <col min="11" max="11" width="12.5703125" style="33" customWidth="1"/>
    <col min="12" max="19" width="9.140625" style="33"/>
    <col min="20" max="20" width="15.85546875" style="33" customWidth="1"/>
    <col min="21" max="16384" width="9.140625" style="33"/>
  </cols>
  <sheetData>
    <row r="1" spans="1:10" ht="12.75" customHeight="1" x14ac:dyDescent="0.2">
      <c r="A1" s="236"/>
    </row>
    <row r="2" spans="1:10" ht="18.75" x14ac:dyDescent="0.2">
      <c r="B2" s="35" t="s">
        <v>245</v>
      </c>
    </row>
    <row r="3" spans="1:10" ht="18.75" x14ac:dyDescent="0.2">
      <c r="B3" s="238" t="s">
        <v>17</v>
      </c>
      <c r="D3" s="237"/>
      <c r="E3" s="237"/>
      <c r="F3" s="237"/>
      <c r="G3" s="237"/>
    </row>
    <row r="4" spans="1:10" x14ac:dyDescent="0.2">
      <c r="B4" s="322"/>
    </row>
    <row r="5" spans="1:10" ht="12.75" customHeight="1" x14ac:dyDescent="0.2">
      <c r="B5" s="478" t="s">
        <v>12</v>
      </c>
      <c r="C5" s="473" t="s">
        <v>13</v>
      </c>
      <c r="D5" s="470"/>
      <c r="E5" s="470"/>
      <c r="F5" s="470"/>
      <c r="G5" s="470"/>
      <c r="H5" s="470"/>
      <c r="I5" s="474"/>
      <c r="J5" s="451" t="s">
        <v>173</v>
      </c>
    </row>
    <row r="6" spans="1:10" s="20" customFormat="1" ht="42.75" customHeight="1" x14ac:dyDescent="0.2">
      <c r="B6" s="479"/>
      <c r="C6" s="15" t="s">
        <v>166</v>
      </c>
      <c r="D6" s="15" t="s">
        <v>167</v>
      </c>
      <c r="E6" s="15" t="s">
        <v>168</v>
      </c>
      <c r="F6" s="15" t="s">
        <v>169</v>
      </c>
      <c r="G6" s="15" t="s">
        <v>170</v>
      </c>
      <c r="H6" s="15" t="s">
        <v>172</v>
      </c>
      <c r="I6" s="15" t="s">
        <v>171</v>
      </c>
      <c r="J6" s="472"/>
    </row>
    <row r="7" spans="1:10" ht="19.5" customHeight="1" x14ac:dyDescent="0.2">
      <c r="B7" s="188" t="s">
        <v>33</v>
      </c>
      <c r="C7" s="199">
        <v>30.948093999999994</v>
      </c>
      <c r="D7" s="32">
        <v>85.977453000000111</v>
      </c>
      <c r="E7" s="32">
        <v>9.5620300000000036</v>
      </c>
      <c r="F7" s="32">
        <v>155.19916000000006</v>
      </c>
      <c r="G7" s="32">
        <v>5.3766440000000006</v>
      </c>
      <c r="H7" s="32">
        <v>144.50092400000023</v>
      </c>
      <c r="I7" s="32">
        <v>157.35437399999998</v>
      </c>
      <c r="J7" s="189">
        <f>SUM(C7:I7)</f>
        <v>588.91867900000034</v>
      </c>
    </row>
    <row r="8" spans="1:10" ht="19.5" customHeight="1" x14ac:dyDescent="0.2">
      <c r="B8" s="190" t="s">
        <v>7</v>
      </c>
      <c r="C8" s="345">
        <v>229.14862700000006</v>
      </c>
      <c r="D8" s="32">
        <v>613.28026799999998</v>
      </c>
      <c r="E8" s="32">
        <v>208.39048900000003</v>
      </c>
      <c r="F8" s="32">
        <v>145.29691600000004</v>
      </c>
      <c r="G8" s="32">
        <v>164.49494599999997</v>
      </c>
      <c r="H8" s="32">
        <v>510.43739499999981</v>
      </c>
      <c r="I8" s="32">
        <v>265.42721399999988</v>
      </c>
      <c r="J8" s="189">
        <f>SUM(C8:I8)</f>
        <v>2136.4758549999997</v>
      </c>
    </row>
    <row r="9" spans="1:10" ht="19.5" customHeight="1" x14ac:dyDescent="0.2">
      <c r="B9" s="191" t="s">
        <v>8</v>
      </c>
      <c r="C9" s="44">
        <v>0</v>
      </c>
      <c r="D9" s="32">
        <v>5.5874130000000015</v>
      </c>
      <c r="E9" s="32">
        <v>2.05E-4</v>
      </c>
      <c r="F9" s="32">
        <v>12.816990000000002</v>
      </c>
      <c r="G9" s="32">
        <v>19.75827</v>
      </c>
      <c r="H9" s="32">
        <v>5.5498050000000099</v>
      </c>
      <c r="I9" s="323">
        <v>0</v>
      </c>
      <c r="J9" s="189">
        <f>SUM(C9:I9)</f>
        <v>43.712683000000013</v>
      </c>
    </row>
    <row r="10" spans="1:10" ht="19.5" customHeight="1" x14ac:dyDescent="0.2">
      <c r="B10" s="192" t="s">
        <v>10</v>
      </c>
      <c r="C10" s="32">
        <v>84.402997999999982</v>
      </c>
      <c r="D10" s="32">
        <v>138.41582000000008</v>
      </c>
      <c r="E10" s="32">
        <v>218.87531199999992</v>
      </c>
      <c r="F10" s="32">
        <v>74.656835000000001</v>
      </c>
      <c r="G10" s="32">
        <v>73.629870000000054</v>
      </c>
      <c r="H10" s="32">
        <v>138.82014200000003</v>
      </c>
      <c r="I10" s="32">
        <v>125.86315199999991</v>
      </c>
      <c r="J10" s="189">
        <f>SUM(C10:I10)</f>
        <v>854.664129</v>
      </c>
    </row>
    <row r="11" spans="1:10" ht="19.5" customHeight="1" x14ac:dyDescent="0.2">
      <c r="B11" s="193" t="s">
        <v>73</v>
      </c>
      <c r="C11" s="44">
        <v>0</v>
      </c>
      <c r="D11" s="213">
        <v>0</v>
      </c>
      <c r="E11" s="422">
        <v>8.8106600000000004</v>
      </c>
      <c r="F11" s="213">
        <v>0</v>
      </c>
      <c r="G11" s="32">
        <v>2.4683499999999996</v>
      </c>
      <c r="H11" s="32">
        <v>10.929359999999999</v>
      </c>
      <c r="I11" s="32">
        <v>51.620000000000005</v>
      </c>
      <c r="J11" s="189">
        <f>SUM(C11:I11)</f>
        <v>73.828370000000007</v>
      </c>
    </row>
    <row r="12" spans="1:10" ht="19.5" customHeight="1" x14ac:dyDescent="0.2">
      <c r="B12" s="185" t="s">
        <v>11</v>
      </c>
      <c r="C12" s="418">
        <f t="shared" ref="C12:J12" si="0">SUM(C7:C11)</f>
        <v>344.49971900000003</v>
      </c>
      <c r="D12" s="418">
        <f t="shared" si="0"/>
        <v>843.26095400000008</v>
      </c>
      <c r="E12" s="418">
        <f t="shared" si="0"/>
        <v>445.63869599999992</v>
      </c>
      <c r="F12" s="418">
        <f t="shared" si="0"/>
        <v>387.96990100000011</v>
      </c>
      <c r="G12" s="418">
        <f t="shared" si="0"/>
        <v>265.72808000000003</v>
      </c>
      <c r="H12" s="418">
        <f t="shared" si="0"/>
        <v>810.23762600000009</v>
      </c>
      <c r="I12" s="418">
        <f t="shared" si="0"/>
        <v>600.26473999999973</v>
      </c>
      <c r="J12" s="84">
        <f t="shared" si="0"/>
        <v>3697.5997160000006</v>
      </c>
    </row>
    <row r="13" spans="1:10" ht="19.5" customHeight="1" x14ac:dyDescent="0.2">
      <c r="B13" s="194" t="s">
        <v>0</v>
      </c>
      <c r="C13" s="199">
        <v>75.985774000000006</v>
      </c>
      <c r="D13" s="32">
        <v>207.43134999999995</v>
      </c>
      <c r="E13" s="32">
        <v>92.695779999999985</v>
      </c>
      <c r="F13" s="32">
        <v>0.31611599999999995</v>
      </c>
      <c r="G13" s="32">
        <v>17.083330000000004</v>
      </c>
      <c r="H13" s="214">
        <v>0</v>
      </c>
      <c r="I13" s="32">
        <v>47.947654999999997</v>
      </c>
      <c r="J13" s="189">
        <f t="shared" ref="J13:J18" si="1">SUM(C13:I13)</f>
        <v>441.46000499999997</v>
      </c>
    </row>
    <row r="14" spans="1:10" ht="19.5" customHeight="1" x14ac:dyDescent="0.2">
      <c r="B14" s="195" t="s">
        <v>1</v>
      </c>
      <c r="C14" s="345">
        <v>185.25528099999983</v>
      </c>
      <c r="D14" s="32">
        <v>409.96045000000015</v>
      </c>
      <c r="E14" s="32">
        <v>526.54307400000005</v>
      </c>
      <c r="F14" s="32">
        <v>255.56626199999997</v>
      </c>
      <c r="G14" s="32">
        <v>313.39449999999988</v>
      </c>
      <c r="H14" s="32">
        <v>786.95393099999967</v>
      </c>
      <c r="I14" s="32">
        <v>216.13731099999993</v>
      </c>
      <c r="J14" s="189">
        <f t="shared" si="1"/>
        <v>2693.8108089999996</v>
      </c>
    </row>
    <row r="15" spans="1:10" ht="19.5" customHeight="1" x14ac:dyDescent="0.2">
      <c r="B15" s="195" t="s">
        <v>2</v>
      </c>
      <c r="C15" s="345">
        <v>29.581000000000003</v>
      </c>
      <c r="D15" s="32">
        <v>96.683442000000156</v>
      </c>
      <c r="E15" s="32">
        <v>35.243372999999991</v>
      </c>
      <c r="F15" s="32">
        <v>67.262470000000008</v>
      </c>
      <c r="G15" s="32">
        <v>4.334441</v>
      </c>
      <c r="H15" s="226">
        <v>467.73054499999938</v>
      </c>
      <c r="I15" s="212">
        <v>0</v>
      </c>
      <c r="J15" s="189">
        <f t="shared" si="1"/>
        <v>700.83527099999958</v>
      </c>
    </row>
    <row r="16" spans="1:10" ht="19.5" customHeight="1" x14ac:dyDescent="0.2">
      <c r="B16" s="190" t="s">
        <v>3</v>
      </c>
      <c r="C16" s="347">
        <v>0</v>
      </c>
      <c r="D16" s="378">
        <v>0</v>
      </c>
      <c r="E16" s="378">
        <v>0</v>
      </c>
      <c r="F16" s="378">
        <v>0</v>
      </c>
      <c r="G16" s="378">
        <v>0</v>
      </c>
      <c r="H16" s="226">
        <v>34.586940999999982</v>
      </c>
      <c r="I16" s="212">
        <v>0</v>
      </c>
      <c r="J16" s="189">
        <f t="shared" si="1"/>
        <v>34.586940999999982</v>
      </c>
    </row>
    <row r="17" spans="2:16" ht="19.5" customHeight="1" x14ac:dyDescent="0.2">
      <c r="B17" s="190" t="s">
        <v>4</v>
      </c>
      <c r="C17" s="345">
        <v>63.819789999999998</v>
      </c>
      <c r="D17" s="32">
        <v>96.16370000000002</v>
      </c>
      <c r="E17" s="32">
        <v>239.31214900000003</v>
      </c>
      <c r="F17" s="32">
        <v>118.41886</v>
      </c>
      <c r="G17" s="32">
        <v>39.552840000000003</v>
      </c>
      <c r="H17" s="226">
        <v>16.043710000000001</v>
      </c>
      <c r="I17" s="32">
        <v>104.29331999999998</v>
      </c>
      <c r="J17" s="189">
        <f t="shared" si="1"/>
        <v>677.60436900000002</v>
      </c>
    </row>
    <row r="18" spans="2:16" ht="19.5" customHeight="1" x14ac:dyDescent="0.2">
      <c r="B18" s="196" t="s">
        <v>5</v>
      </c>
      <c r="C18" s="201">
        <v>158.690134</v>
      </c>
      <c r="D18" s="32">
        <v>791.74685999999963</v>
      </c>
      <c r="E18" s="32">
        <v>411.42223400000023</v>
      </c>
      <c r="F18" s="32">
        <v>185.21301399999996</v>
      </c>
      <c r="G18" s="32">
        <v>200.60042399999998</v>
      </c>
      <c r="H18" s="32">
        <v>459.47541899999999</v>
      </c>
      <c r="I18" s="32">
        <v>453.30741300000011</v>
      </c>
      <c r="J18" s="189">
        <f t="shared" si="1"/>
        <v>2660.4554979999998</v>
      </c>
    </row>
    <row r="19" spans="2:16" ht="19.5" customHeight="1" x14ac:dyDescent="0.2">
      <c r="B19" s="185" t="s">
        <v>6</v>
      </c>
      <c r="C19" s="423">
        <f t="shared" ref="C19:J19" si="2">SUM(C13:C18)</f>
        <v>513.33197899999982</v>
      </c>
      <c r="D19" s="423">
        <f t="shared" si="2"/>
        <v>1601.9858019999999</v>
      </c>
      <c r="E19" s="423">
        <f t="shared" si="2"/>
        <v>1305.2166100000004</v>
      </c>
      <c r="F19" s="423">
        <f t="shared" si="2"/>
        <v>626.77672199999995</v>
      </c>
      <c r="G19" s="423">
        <f t="shared" si="2"/>
        <v>574.96553499999982</v>
      </c>
      <c r="H19" s="423">
        <f t="shared" si="2"/>
        <v>1764.7905459999988</v>
      </c>
      <c r="I19" s="423">
        <f t="shared" si="2"/>
        <v>821.685699</v>
      </c>
      <c r="J19" s="197">
        <f t="shared" si="2"/>
        <v>7208.7528929999989</v>
      </c>
    </row>
    <row r="20" spans="2:16" ht="20.100000000000001" customHeight="1" x14ac:dyDescent="0.2">
      <c r="B20" s="198" t="s">
        <v>79</v>
      </c>
      <c r="C20" s="199">
        <v>6.5040739999999992</v>
      </c>
      <c r="D20" s="32">
        <v>70.565544999999986</v>
      </c>
      <c r="E20" s="32">
        <v>33.309064000000006</v>
      </c>
      <c r="F20" s="32">
        <v>46.949909999999981</v>
      </c>
      <c r="G20" s="32">
        <v>18.499146000000007</v>
      </c>
      <c r="H20" s="32">
        <v>27.004617000000021</v>
      </c>
      <c r="I20" s="32">
        <v>155.83226499999986</v>
      </c>
      <c r="J20" s="189">
        <f>SUM(C20:I20)</f>
        <v>358.6646209999999</v>
      </c>
    </row>
    <row r="21" spans="2:16" ht="20.25" customHeight="1" x14ac:dyDescent="0.2">
      <c r="B21" s="200" t="s">
        <v>35</v>
      </c>
      <c r="C21" s="201">
        <v>59.964776999999977</v>
      </c>
      <c r="D21" s="32">
        <v>100.53204100000008</v>
      </c>
      <c r="E21" s="32">
        <v>78.814450000000036</v>
      </c>
      <c r="F21" s="32">
        <v>105.07701999999999</v>
      </c>
      <c r="G21" s="32">
        <v>67.844724999999997</v>
      </c>
      <c r="H21" s="32">
        <v>763.5650360000003</v>
      </c>
      <c r="I21" s="32">
        <v>1.3680249999999998</v>
      </c>
      <c r="J21" s="189">
        <f>SUM(C21:I21)</f>
        <v>1177.1660740000004</v>
      </c>
    </row>
    <row r="22" spans="2:16" ht="20.25" customHeight="1" x14ac:dyDescent="0.2">
      <c r="B22" s="185" t="s">
        <v>80</v>
      </c>
      <c r="C22" s="424">
        <f t="shared" ref="C22:J22" si="3">SUM(C20:C21)</f>
        <v>66.468850999999972</v>
      </c>
      <c r="D22" s="418">
        <f t="shared" si="3"/>
        <v>171.09758600000006</v>
      </c>
      <c r="E22" s="418">
        <f t="shared" si="3"/>
        <v>112.12351400000004</v>
      </c>
      <c r="F22" s="418">
        <f t="shared" si="3"/>
        <v>152.02692999999996</v>
      </c>
      <c r="G22" s="418">
        <f t="shared" si="3"/>
        <v>86.343871000000007</v>
      </c>
      <c r="H22" s="418">
        <f t="shared" si="3"/>
        <v>790.56965300000036</v>
      </c>
      <c r="I22" s="418">
        <f t="shared" si="3"/>
        <v>157.20028999999985</v>
      </c>
      <c r="J22" s="84">
        <f t="shared" si="3"/>
        <v>1535.8306950000003</v>
      </c>
    </row>
    <row r="23" spans="2:16" x14ac:dyDescent="0.2"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</row>
  </sheetData>
  <mergeCells count="3">
    <mergeCell ref="B5:B6"/>
    <mergeCell ref="C5:I5"/>
    <mergeCell ref="J5:J6"/>
  </mergeCells>
  <phoneticPr fontId="2" type="noConversion"/>
  <pageMargins left="0.75" right="0.75" top="1" bottom="1" header="0.5" footer="0.5"/>
  <pageSetup paperSize="9" scale="96" orientation="landscape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5"/>
  <sheetViews>
    <sheetView workbookViewId="0">
      <selection activeCell="A2" sqref="A2"/>
    </sheetView>
  </sheetViews>
  <sheetFormatPr defaultRowHeight="12" customHeight="1" x14ac:dyDescent="0.2"/>
  <cols>
    <col min="1" max="1" width="19.140625" customWidth="1"/>
    <col min="2" max="2" width="6.5703125" customWidth="1"/>
    <col min="3" max="5" width="17.7109375" customWidth="1"/>
  </cols>
  <sheetData>
    <row r="1" spans="1:18" ht="12" customHeight="1" x14ac:dyDescent="0.2">
      <c r="A1" s="4" t="s">
        <v>41</v>
      </c>
      <c r="B1" s="4" t="s">
        <v>42</v>
      </c>
      <c r="C1" s="4" t="s">
        <v>57</v>
      </c>
      <c r="D1" s="4" t="s">
        <v>58</v>
      </c>
      <c r="E1" s="4" t="s">
        <v>59</v>
      </c>
      <c r="F1" s="4" t="s">
        <v>60</v>
      </c>
      <c r="G1" s="4" t="s">
        <v>61</v>
      </c>
      <c r="H1" s="4" t="s">
        <v>43</v>
      </c>
      <c r="I1" s="4" t="s">
        <v>43</v>
      </c>
      <c r="J1" s="4" t="s">
        <v>43</v>
      </c>
      <c r="K1" s="4" t="s">
        <v>43</v>
      </c>
      <c r="L1" s="4" t="s">
        <v>43</v>
      </c>
      <c r="M1" s="4" t="s">
        <v>43</v>
      </c>
      <c r="N1" s="4" t="s">
        <v>43</v>
      </c>
      <c r="O1" s="4" t="s">
        <v>43</v>
      </c>
      <c r="P1" s="4" t="s">
        <v>43</v>
      </c>
      <c r="Q1" s="4" t="s">
        <v>43</v>
      </c>
      <c r="R1" s="4" t="s">
        <v>43</v>
      </c>
    </row>
    <row r="2" spans="1:18" ht="12" customHeight="1" x14ac:dyDescent="0.2">
      <c r="A2" s="3" t="s">
        <v>33</v>
      </c>
      <c r="B2" s="3" t="s">
        <v>44</v>
      </c>
      <c r="C2" s="5">
        <v>287192.0743586719</v>
      </c>
      <c r="D2" s="5">
        <v>190201.92469714291</v>
      </c>
      <c r="E2" s="5">
        <v>89462.302239708602</v>
      </c>
      <c r="F2" s="5">
        <v>176384.50999713445</v>
      </c>
      <c r="G2" s="5">
        <v>196743.22645492846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</row>
    <row r="3" spans="1:18" ht="12" customHeight="1" x14ac:dyDescent="0.2">
      <c r="A3" s="3" t="s">
        <v>7</v>
      </c>
      <c r="B3" s="3" t="s">
        <v>45</v>
      </c>
      <c r="C3" s="5">
        <v>347923.16054361686</v>
      </c>
      <c r="D3" s="5">
        <v>740884.97674654424</v>
      </c>
      <c r="E3" s="5">
        <v>244009.09882306075</v>
      </c>
      <c r="F3" s="5">
        <v>495262.69682332873</v>
      </c>
      <c r="G3" s="5">
        <v>330100.94599634409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</row>
    <row r="4" spans="1:18" ht="12" customHeight="1" x14ac:dyDescent="0.2">
      <c r="A4" s="3" t="s">
        <v>8</v>
      </c>
      <c r="B4" s="3" t="s">
        <v>46</v>
      </c>
      <c r="C4" s="5"/>
      <c r="D4" s="5">
        <v>0</v>
      </c>
      <c r="E4" s="5"/>
      <c r="F4" s="5">
        <v>573.00060227513313</v>
      </c>
      <c r="G4" s="5">
        <v>3828.838067740202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ht="12" customHeight="1" x14ac:dyDescent="0.2">
      <c r="A5" s="3" t="s">
        <v>9</v>
      </c>
      <c r="B5" s="3" t="s">
        <v>47</v>
      </c>
      <c r="C5" s="5"/>
      <c r="D5" s="5">
        <v>34277.340148925781</v>
      </c>
      <c r="E5" s="5">
        <v>128148</v>
      </c>
      <c r="F5" s="5">
        <v>650.75</v>
      </c>
      <c r="G5" s="5">
        <v>20080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ht="12" customHeight="1" x14ac:dyDescent="0.2">
      <c r="A6" s="3" t="s">
        <v>10</v>
      </c>
      <c r="B6" s="3" t="s">
        <v>48</v>
      </c>
      <c r="C6" s="5">
        <v>42133.489921569824</v>
      </c>
      <c r="D6" s="5">
        <v>40456.55283510685</v>
      </c>
      <c r="E6" s="5">
        <v>78126.182544767857</v>
      </c>
      <c r="F6" s="5">
        <v>75379.698590278393</v>
      </c>
      <c r="G6" s="5">
        <v>114165.92408340797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ht="12" customHeight="1" x14ac:dyDescent="0.2">
      <c r="A7" s="3" t="s">
        <v>0</v>
      </c>
      <c r="B7" s="3" t="s">
        <v>49</v>
      </c>
      <c r="C7" s="5">
        <v>129649.84987053275</v>
      </c>
      <c r="D7" s="5">
        <v>79992</v>
      </c>
      <c r="E7" s="5">
        <v>58108.254010677338</v>
      </c>
      <c r="F7" s="5">
        <v>9637.3500025868416</v>
      </c>
      <c r="G7" s="5">
        <v>352135.67996883392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ht="12" customHeight="1" x14ac:dyDescent="0.2">
      <c r="A8" s="3" t="s">
        <v>1</v>
      </c>
      <c r="B8" s="3" t="s">
        <v>50</v>
      </c>
      <c r="C8" s="5">
        <v>137789.37832455337</v>
      </c>
      <c r="D8" s="5">
        <v>141827.77685303241</v>
      </c>
      <c r="E8" s="5">
        <v>14122.940002441406</v>
      </c>
      <c r="F8" s="5">
        <v>171151.11161246896</v>
      </c>
      <c r="G8" s="5">
        <v>345522.88006591797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ht="12" customHeight="1" x14ac:dyDescent="0.2">
      <c r="A9" s="3" t="s">
        <v>2</v>
      </c>
      <c r="B9" s="3" t="s">
        <v>51</v>
      </c>
      <c r="C9" s="5">
        <v>45897.848565113185</v>
      </c>
      <c r="D9" s="5">
        <v>457.05999455600977</v>
      </c>
      <c r="E9" s="5"/>
      <c r="F9" s="5">
        <v>23958.538387323497</v>
      </c>
      <c r="G9" s="5">
        <v>34.301001803949475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ht="12" customHeight="1" x14ac:dyDescent="0.2">
      <c r="A10" s="3" t="s">
        <v>3</v>
      </c>
      <c r="B10" s="3" t="s">
        <v>52</v>
      </c>
      <c r="C10" s="5">
        <v>121952.53281187906</v>
      </c>
      <c r="D10" s="5">
        <v>45464.807763695717</v>
      </c>
      <c r="E10" s="5">
        <v>78138.006896018982</v>
      </c>
      <c r="F10" s="5">
        <v>100775.86777418002</v>
      </c>
      <c r="G10" s="5">
        <v>15178.419921875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2" customHeight="1" x14ac:dyDescent="0.2">
      <c r="A11" s="3" t="s">
        <v>4</v>
      </c>
      <c r="B11" s="3"/>
      <c r="C11" s="5"/>
      <c r="D11" s="5"/>
      <c r="E11" s="5"/>
      <c r="F11" s="5"/>
      <c r="G11" s="5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ht="12" customHeight="1" x14ac:dyDescent="0.2">
      <c r="A12" s="3" t="s">
        <v>5</v>
      </c>
      <c r="B12" s="3" t="s">
        <v>53</v>
      </c>
      <c r="C12" s="5">
        <v>4160.4600524902344</v>
      </c>
      <c r="D12" s="5">
        <v>46475.150116324425</v>
      </c>
      <c r="E12" s="5">
        <v>82508.0859375</v>
      </c>
      <c r="F12" s="5"/>
      <c r="G12" s="5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2" customHeight="1" x14ac:dyDescent="0.2">
      <c r="A13" s="3" t="s">
        <v>18</v>
      </c>
      <c r="B13" s="3" t="s">
        <v>54</v>
      </c>
      <c r="C13" s="5">
        <v>6800.2509918212891</v>
      </c>
      <c r="D13" s="5">
        <v>5154.5999972820282</v>
      </c>
      <c r="E13" s="5">
        <v>14846.385043181479</v>
      </c>
      <c r="F13" s="5">
        <v>1788.4750366210937</v>
      </c>
      <c r="G13" s="5">
        <v>10960.686000004411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12" customHeight="1" x14ac:dyDescent="0.2">
      <c r="A14" s="3" t="s">
        <v>18</v>
      </c>
      <c r="B14" s="3" t="s">
        <v>55</v>
      </c>
      <c r="C14" s="5">
        <v>4223.2969970703125</v>
      </c>
      <c r="D14" s="5">
        <v>349.08300399780273</v>
      </c>
      <c r="E14" s="5">
        <v>1216.6525513529778</v>
      </c>
      <c r="F14" s="5">
        <v>7495.9599951207638</v>
      </c>
      <c r="G14" s="5">
        <v>6605.4581127166748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2" customHeight="1" x14ac:dyDescent="0.2">
      <c r="A15" s="3" t="s">
        <v>35</v>
      </c>
      <c r="B15" s="3" t="s">
        <v>56</v>
      </c>
      <c r="C15" s="5">
        <v>410701.44157287385</v>
      </c>
      <c r="D15" s="5">
        <v>38348.722038015723</v>
      </c>
      <c r="E15" s="5">
        <v>83716.083842153661</v>
      </c>
      <c r="F15" s="5">
        <v>63200.758948859715</v>
      </c>
      <c r="G15" s="5">
        <v>354561.01787090302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13"/>
  <sheetViews>
    <sheetView showGridLines="0" workbookViewId="0"/>
  </sheetViews>
  <sheetFormatPr defaultRowHeight="12.75" x14ac:dyDescent="0.2"/>
  <cols>
    <col min="1" max="1" width="4.28515625" style="33" customWidth="1"/>
    <col min="2" max="2" width="12.7109375" style="33" customWidth="1"/>
    <col min="3" max="3" width="17" style="33" customWidth="1"/>
    <col min="4" max="4" width="17.28515625" style="33" customWidth="1"/>
    <col min="5" max="5" width="15.140625" style="33" customWidth="1"/>
    <col min="6" max="6" width="16" style="33" customWidth="1"/>
    <col min="7" max="7" width="12.85546875" style="33" customWidth="1"/>
    <col min="8" max="8" width="12.42578125" style="33" customWidth="1"/>
    <col min="9" max="9" width="16.5703125" style="33" customWidth="1"/>
    <col min="10" max="10" width="12.85546875" style="33" customWidth="1"/>
    <col min="11" max="11" width="13.7109375" style="33" customWidth="1"/>
    <col min="12" max="16384" width="9.140625" style="33"/>
  </cols>
  <sheetData>
    <row r="1" spans="1:12" x14ac:dyDescent="0.2">
      <c r="A1" s="236"/>
    </row>
    <row r="2" spans="1:12" ht="18.75" x14ac:dyDescent="0.2">
      <c r="B2" s="38" t="s">
        <v>246</v>
      </c>
      <c r="C2" s="37"/>
      <c r="D2" s="37"/>
      <c r="E2" s="20"/>
      <c r="F2" s="20"/>
      <c r="G2" s="20"/>
      <c r="H2" s="20"/>
      <c r="I2" s="20"/>
      <c r="J2" s="20"/>
      <c r="K2" s="20"/>
    </row>
    <row r="3" spans="1:12" ht="18.75" x14ac:dyDescent="0.2">
      <c r="B3" s="238" t="s">
        <v>17</v>
      </c>
      <c r="C3" s="37"/>
      <c r="D3" s="37"/>
      <c r="E3" s="20"/>
      <c r="F3" s="20"/>
      <c r="G3" s="20"/>
      <c r="H3" s="20"/>
      <c r="I3" s="20"/>
      <c r="J3" s="20"/>
      <c r="K3" s="20"/>
    </row>
    <row r="4" spans="1:12" ht="15.75" x14ac:dyDescent="0.2">
      <c r="B4" s="36"/>
      <c r="C4" s="37"/>
      <c r="D4" s="37"/>
      <c r="E4" s="20"/>
      <c r="F4" s="20"/>
      <c r="G4" s="20"/>
      <c r="H4" s="20"/>
      <c r="I4" s="20"/>
      <c r="J4" s="20"/>
      <c r="K4" s="20"/>
    </row>
    <row r="5" spans="1:12" x14ac:dyDescent="0.2">
      <c r="B5" s="64" t="s">
        <v>81</v>
      </c>
      <c r="C5" s="65" t="s">
        <v>81</v>
      </c>
      <c r="D5" s="66"/>
      <c r="E5" s="486" t="s">
        <v>85</v>
      </c>
      <c r="F5" s="486"/>
      <c r="G5" s="486"/>
      <c r="H5" s="486"/>
      <c r="I5" s="486"/>
      <c r="J5" s="486"/>
      <c r="K5" s="486"/>
      <c r="L5" s="67" t="s">
        <v>81</v>
      </c>
    </row>
    <row r="6" spans="1:12" ht="25.5" x14ac:dyDescent="0.2">
      <c r="B6" s="68" t="s">
        <v>162</v>
      </c>
      <c r="C6" s="69" t="s">
        <v>12</v>
      </c>
      <c r="D6" s="70"/>
      <c r="E6" s="71" t="s">
        <v>175</v>
      </c>
      <c r="F6" s="71" t="s">
        <v>166</v>
      </c>
      <c r="G6" s="71" t="s">
        <v>167</v>
      </c>
      <c r="H6" s="71" t="s">
        <v>168</v>
      </c>
      <c r="I6" s="71" t="s">
        <v>169</v>
      </c>
      <c r="J6" s="71" t="s">
        <v>170</v>
      </c>
      <c r="K6" s="72" t="s">
        <v>171</v>
      </c>
      <c r="L6" s="73" t="s">
        <v>173</v>
      </c>
    </row>
    <row r="7" spans="1:12" x14ac:dyDescent="0.2">
      <c r="B7" s="477" t="s">
        <v>176</v>
      </c>
      <c r="C7" s="485" t="s">
        <v>206</v>
      </c>
      <c r="D7" s="326" t="s">
        <v>206</v>
      </c>
      <c r="E7" s="294">
        <v>1164</v>
      </c>
      <c r="F7" s="267">
        <v>166</v>
      </c>
      <c r="G7" s="267">
        <v>427</v>
      </c>
      <c r="H7" s="267">
        <v>173</v>
      </c>
      <c r="I7" s="267">
        <v>162</v>
      </c>
      <c r="J7" s="267">
        <v>215</v>
      </c>
      <c r="K7" s="268">
        <v>170</v>
      </c>
      <c r="L7" s="295">
        <f>SUM(E7:K7)</f>
        <v>2477</v>
      </c>
    </row>
    <row r="8" spans="1:12" x14ac:dyDescent="0.2">
      <c r="B8" s="475"/>
      <c r="C8" s="485"/>
      <c r="D8" s="326" t="s">
        <v>207</v>
      </c>
      <c r="E8" s="294">
        <v>109</v>
      </c>
      <c r="F8" s="267">
        <v>43</v>
      </c>
      <c r="G8" s="267">
        <v>169</v>
      </c>
      <c r="H8" s="267">
        <v>130</v>
      </c>
      <c r="I8" s="267">
        <v>60</v>
      </c>
      <c r="J8" s="267">
        <v>96</v>
      </c>
      <c r="K8" s="268">
        <v>50</v>
      </c>
      <c r="L8" s="295">
        <f>SUM(E8:K8)</f>
        <v>657</v>
      </c>
    </row>
    <row r="9" spans="1:12" x14ac:dyDescent="0.2">
      <c r="B9" s="475"/>
      <c r="C9" s="74" t="s">
        <v>11</v>
      </c>
      <c r="D9" s="327"/>
      <c r="E9" s="328">
        <f t="shared" ref="E9:L9" si="0">SUBTOTAL(9,E7:E8)</f>
        <v>1273</v>
      </c>
      <c r="F9" s="329">
        <f t="shared" si="0"/>
        <v>209</v>
      </c>
      <c r="G9" s="329">
        <f t="shared" si="0"/>
        <v>596</v>
      </c>
      <c r="H9" s="329">
        <f t="shared" si="0"/>
        <v>303</v>
      </c>
      <c r="I9" s="329">
        <f t="shared" si="0"/>
        <v>222</v>
      </c>
      <c r="J9" s="329">
        <f t="shared" si="0"/>
        <v>311</v>
      </c>
      <c r="K9" s="330">
        <f t="shared" si="0"/>
        <v>220</v>
      </c>
      <c r="L9" s="331">
        <f t="shared" si="0"/>
        <v>3134</v>
      </c>
    </row>
    <row r="10" spans="1:12" x14ac:dyDescent="0.2">
      <c r="B10" s="475"/>
      <c r="C10" s="485" t="s">
        <v>149</v>
      </c>
      <c r="D10" s="326" t="s">
        <v>0</v>
      </c>
      <c r="E10" s="294">
        <v>0</v>
      </c>
      <c r="F10" s="267">
        <v>0</v>
      </c>
      <c r="G10" s="267">
        <v>23</v>
      </c>
      <c r="H10" s="267">
        <v>0</v>
      </c>
      <c r="I10" s="267">
        <v>53</v>
      </c>
      <c r="J10" s="267">
        <v>4</v>
      </c>
      <c r="K10" s="268">
        <v>0</v>
      </c>
      <c r="L10" s="295">
        <f t="shared" ref="L10:L16" si="1">SUM(E10:K10)</f>
        <v>80</v>
      </c>
    </row>
    <row r="11" spans="1:12" x14ac:dyDescent="0.2">
      <c r="B11" s="475"/>
      <c r="C11" s="485"/>
      <c r="D11" s="326" t="s">
        <v>1</v>
      </c>
      <c r="E11" s="294">
        <v>0</v>
      </c>
      <c r="F11" s="267">
        <v>121</v>
      </c>
      <c r="G11" s="267">
        <v>7</v>
      </c>
      <c r="H11" s="267">
        <v>74</v>
      </c>
      <c r="I11" s="267">
        <v>29</v>
      </c>
      <c r="J11" s="267">
        <v>0</v>
      </c>
      <c r="K11" s="268">
        <v>0</v>
      </c>
      <c r="L11" s="295">
        <f t="shared" si="1"/>
        <v>231</v>
      </c>
    </row>
    <row r="12" spans="1:12" x14ac:dyDescent="0.2">
      <c r="B12" s="475"/>
      <c r="C12" s="485"/>
      <c r="D12" s="326" t="s">
        <v>3</v>
      </c>
      <c r="E12" s="294">
        <v>12</v>
      </c>
      <c r="F12" s="267">
        <v>0</v>
      </c>
      <c r="G12" s="267">
        <v>0</v>
      </c>
      <c r="H12" s="267">
        <v>8</v>
      </c>
      <c r="I12" s="267">
        <v>23</v>
      </c>
      <c r="J12" s="267">
        <v>0</v>
      </c>
      <c r="K12" s="268">
        <v>0</v>
      </c>
      <c r="L12" s="295">
        <f t="shared" si="1"/>
        <v>43</v>
      </c>
    </row>
    <row r="13" spans="1:12" x14ac:dyDescent="0.2">
      <c r="B13" s="475"/>
      <c r="C13" s="485"/>
      <c r="D13" s="326" t="s">
        <v>4</v>
      </c>
      <c r="E13" s="294">
        <v>0</v>
      </c>
      <c r="F13" s="267">
        <v>0</v>
      </c>
      <c r="G13" s="267">
        <v>21</v>
      </c>
      <c r="H13" s="267">
        <v>131</v>
      </c>
      <c r="I13" s="267">
        <v>3</v>
      </c>
      <c r="J13" s="267">
        <v>10</v>
      </c>
      <c r="K13" s="268">
        <v>0</v>
      </c>
      <c r="L13" s="295">
        <f t="shared" si="1"/>
        <v>165</v>
      </c>
    </row>
    <row r="14" spans="1:12" x14ac:dyDescent="0.2">
      <c r="B14" s="475"/>
      <c r="C14" s="485"/>
      <c r="D14" s="326" t="s">
        <v>5</v>
      </c>
      <c r="E14" s="294">
        <v>0</v>
      </c>
      <c r="F14" s="267">
        <v>749</v>
      </c>
      <c r="G14" s="267">
        <v>298</v>
      </c>
      <c r="H14" s="267">
        <v>0</v>
      </c>
      <c r="I14" s="267">
        <v>0</v>
      </c>
      <c r="J14" s="267">
        <v>36</v>
      </c>
      <c r="K14" s="268">
        <v>79</v>
      </c>
      <c r="L14" s="295">
        <f t="shared" si="1"/>
        <v>1162</v>
      </c>
    </row>
    <row r="15" spans="1:12" x14ac:dyDescent="0.2">
      <c r="B15" s="475"/>
      <c r="C15" s="75" t="s">
        <v>6</v>
      </c>
      <c r="D15" s="327"/>
      <c r="E15" s="328">
        <f t="shared" ref="E15:L15" si="2">SUBTOTAL(9,E10:E14)</f>
        <v>12</v>
      </c>
      <c r="F15" s="329">
        <f t="shared" si="2"/>
        <v>870</v>
      </c>
      <c r="G15" s="329">
        <f t="shared" si="2"/>
        <v>349</v>
      </c>
      <c r="H15" s="329">
        <f t="shared" si="2"/>
        <v>213</v>
      </c>
      <c r="I15" s="329">
        <f t="shared" si="2"/>
        <v>108</v>
      </c>
      <c r="J15" s="329">
        <f t="shared" si="2"/>
        <v>50</v>
      </c>
      <c r="K15" s="330">
        <f t="shared" si="2"/>
        <v>79</v>
      </c>
      <c r="L15" s="331">
        <f t="shared" si="2"/>
        <v>1681</v>
      </c>
    </row>
    <row r="16" spans="1:12" x14ac:dyDescent="0.2">
      <c r="B16" s="475"/>
      <c r="C16" s="233" t="s">
        <v>208</v>
      </c>
      <c r="D16" s="326" t="s">
        <v>209</v>
      </c>
      <c r="E16" s="294">
        <v>434</v>
      </c>
      <c r="F16" s="267">
        <v>66</v>
      </c>
      <c r="G16" s="267">
        <v>87</v>
      </c>
      <c r="H16" s="267">
        <v>131</v>
      </c>
      <c r="I16" s="267">
        <v>159</v>
      </c>
      <c r="J16" s="267">
        <v>59</v>
      </c>
      <c r="K16" s="268">
        <v>34</v>
      </c>
      <c r="L16" s="295">
        <f t="shared" si="1"/>
        <v>970</v>
      </c>
    </row>
    <row r="17" spans="2:12" x14ac:dyDescent="0.2">
      <c r="B17" s="476"/>
      <c r="C17" s="75" t="s">
        <v>210</v>
      </c>
      <c r="D17" s="327"/>
      <c r="E17" s="328">
        <f t="shared" ref="E17:L17" si="3">SUBTOTAL(9,E16:E16)</f>
        <v>434</v>
      </c>
      <c r="F17" s="329">
        <f t="shared" si="3"/>
        <v>66</v>
      </c>
      <c r="G17" s="329">
        <f t="shared" si="3"/>
        <v>87</v>
      </c>
      <c r="H17" s="329">
        <f t="shared" si="3"/>
        <v>131</v>
      </c>
      <c r="I17" s="329">
        <f t="shared" si="3"/>
        <v>159</v>
      </c>
      <c r="J17" s="329">
        <f t="shared" si="3"/>
        <v>59</v>
      </c>
      <c r="K17" s="330">
        <f t="shared" si="3"/>
        <v>34</v>
      </c>
      <c r="L17" s="331">
        <f t="shared" si="3"/>
        <v>970</v>
      </c>
    </row>
    <row r="18" spans="2:12" x14ac:dyDescent="0.2">
      <c r="B18" s="76" t="s">
        <v>188</v>
      </c>
      <c r="C18" s="80"/>
      <c r="D18" s="80"/>
      <c r="E18" s="332">
        <f t="shared" ref="E18:L18" si="4">SUBTOTAL(9,E7:E16)</f>
        <v>1719</v>
      </c>
      <c r="F18" s="333">
        <f t="shared" si="4"/>
        <v>1145</v>
      </c>
      <c r="G18" s="333">
        <f t="shared" si="4"/>
        <v>1032</v>
      </c>
      <c r="H18" s="333">
        <f t="shared" si="4"/>
        <v>647</v>
      </c>
      <c r="I18" s="333">
        <f t="shared" si="4"/>
        <v>489</v>
      </c>
      <c r="J18" s="333">
        <f t="shared" si="4"/>
        <v>420</v>
      </c>
      <c r="K18" s="334">
        <f t="shared" si="4"/>
        <v>333</v>
      </c>
      <c r="L18" s="335">
        <f t="shared" si="4"/>
        <v>5785</v>
      </c>
    </row>
    <row r="19" spans="2:12" x14ac:dyDescent="0.2">
      <c r="B19" s="477" t="s">
        <v>189</v>
      </c>
      <c r="C19" s="483" t="s">
        <v>206</v>
      </c>
      <c r="D19" s="326" t="s">
        <v>206</v>
      </c>
      <c r="E19" s="294">
        <v>1188.2087495368717</v>
      </c>
      <c r="F19" s="267">
        <v>260.25348674992472</v>
      </c>
      <c r="G19" s="267">
        <v>517.83620191804778</v>
      </c>
      <c r="H19" s="267">
        <v>245.06337971366082</v>
      </c>
      <c r="I19" s="267">
        <v>361.7101686209142</v>
      </c>
      <c r="J19" s="267">
        <v>233.49105842996761</v>
      </c>
      <c r="K19" s="268">
        <v>443.83272624241562</v>
      </c>
      <c r="L19" s="295">
        <f t="shared" ref="L19:L28" si="5">SUM(E19:K19)</f>
        <v>3250.3957712118022</v>
      </c>
    </row>
    <row r="20" spans="2:12" x14ac:dyDescent="0.2">
      <c r="B20" s="475"/>
      <c r="C20" s="484"/>
      <c r="D20" s="326" t="s">
        <v>207</v>
      </c>
      <c r="E20" s="294">
        <v>115.37475463721499</v>
      </c>
      <c r="F20" s="267">
        <v>48.307859917759899</v>
      </c>
      <c r="G20" s="267">
        <v>184.73701692381499</v>
      </c>
      <c r="H20" s="267">
        <v>139.61142222976684</v>
      </c>
      <c r="I20" s="267">
        <v>9.9202298564910887</v>
      </c>
      <c r="J20" s="267">
        <v>121.45989587402343</v>
      </c>
      <c r="K20" s="268">
        <v>43.434060097530491</v>
      </c>
      <c r="L20" s="295">
        <f t="shared" si="5"/>
        <v>662.84523953660175</v>
      </c>
    </row>
    <row r="21" spans="2:12" x14ac:dyDescent="0.2">
      <c r="B21" s="475"/>
      <c r="C21" s="75" t="s">
        <v>11</v>
      </c>
      <c r="D21" s="327"/>
      <c r="E21" s="328">
        <f t="shared" ref="E21:L21" si="6">SUBTOTAL(9,E19:E20)</f>
        <v>1303.5835041740866</v>
      </c>
      <c r="F21" s="329">
        <f t="shared" si="6"/>
        <v>308.56134666768463</v>
      </c>
      <c r="G21" s="329">
        <f t="shared" si="6"/>
        <v>702.57321884186274</v>
      </c>
      <c r="H21" s="329">
        <f t="shared" si="6"/>
        <v>384.67480194342767</v>
      </c>
      <c r="I21" s="329">
        <f t="shared" si="6"/>
        <v>371.63039847740527</v>
      </c>
      <c r="J21" s="329">
        <f t="shared" si="6"/>
        <v>354.95095430399101</v>
      </c>
      <c r="K21" s="330">
        <f t="shared" si="6"/>
        <v>487.26678633994612</v>
      </c>
      <c r="L21" s="331">
        <f t="shared" si="6"/>
        <v>3913.2410107484038</v>
      </c>
    </row>
    <row r="22" spans="2:12" x14ac:dyDescent="0.2">
      <c r="B22" s="475"/>
      <c r="C22" s="483" t="s">
        <v>149</v>
      </c>
      <c r="D22" s="326" t="s">
        <v>0</v>
      </c>
      <c r="E22" s="294">
        <v>45.899000000000001</v>
      </c>
      <c r="F22" s="267">
        <v>0</v>
      </c>
      <c r="G22" s="267">
        <v>6.4420000000000002</v>
      </c>
      <c r="H22" s="267">
        <v>14.682</v>
      </c>
      <c r="I22" s="267">
        <v>0</v>
      </c>
      <c r="J22" s="267">
        <v>0.98199999999999998</v>
      </c>
      <c r="K22" s="268">
        <v>0</v>
      </c>
      <c r="L22" s="295">
        <f t="shared" si="5"/>
        <v>68.004999999999995</v>
      </c>
    </row>
    <row r="23" spans="2:12" x14ac:dyDescent="0.2">
      <c r="B23" s="475"/>
      <c r="C23" s="485"/>
      <c r="D23" s="326" t="s">
        <v>1</v>
      </c>
      <c r="E23" s="294">
        <v>0</v>
      </c>
      <c r="F23" s="267">
        <v>149.97499999999999</v>
      </c>
      <c r="G23" s="267">
        <v>76.097000000000008</v>
      </c>
      <c r="H23" s="267">
        <v>244.54300000000001</v>
      </c>
      <c r="I23" s="267">
        <v>43.22</v>
      </c>
      <c r="J23" s="267">
        <v>0</v>
      </c>
      <c r="K23" s="268">
        <v>12.984999999999999</v>
      </c>
      <c r="L23" s="295">
        <f t="shared" si="5"/>
        <v>526.82000000000005</v>
      </c>
    </row>
    <row r="24" spans="2:12" x14ac:dyDescent="0.2">
      <c r="B24" s="475"/>
      <c r="C24" s="485"/>
      <c r="D24" s="326" t="s">
        <v>3</v>
      </c>
      <c r="E24" s="294">
        <v>14.448</v>
      </c>
      <c r="F24" s="267">
        <v>0</v>
      </c>
      <c r="G24" s="267">
        <v>0</v>
      </c>
      <c r="H24" s="267">
        <v>13.103999999999999</v>
      </c>
      <c r="I24" s="267">
        <v>0</v>
      </c>
      <c r="J24" s="267">
        <v>0</v>
      </c>
      <c r="K24" s="268">
        <v>0</v>
      </c>
      <c r="L24" s="295">
        <f t="shared" si="5"/>
        <v>27.552</v>
      </c>
    </row>
    <row r="25" spans="2:12" x14ac:dyDescent="0.2">
      <c r="B25" s="475"/>
      <c r="C25" s="485"/>
      <c r="D25" s="326" t="s">
        <v>4</v>
      </c>
      <c r="E25" s="294">
        <v>7.069</v>
      </c>
      <c r="F25" s="267">
        <v>0</v>
      </c>
      <c r="G25" s="267">
        <v>41.18</v>
      </c>
      <c r="H25" s="267">
        <v>42.072000000000003</v>
      </c>
      <c r="I25" s="267">
        <v>2.74</v>
      </c>
      <c r="J25" s="267">
        <v>31.579000000000001</v>
      </c>
      <c r="K25" s="268">
        <v>0</v>
      </c>
      <c r="L25" s="295">
        <f t="shared" si="5"/>
        <v>124.63999999999999</v>
      </c>
    </row>
    <row r="26" spans="2:12" x14ac:dyDescent="0.2">
      <c r="B26" s="475"/>
      <c r="C26" s="484"/>
      <c r="D26" s="326" t="s">
        <v>5</v>
      </c>
      <c r="E26" s="294">
        <v>0</v>
      </c>
      <c r="F26" s="267">
        <v>464.858</v>
      </c>
      <c r="G26" s="267">
        <v>379.125</v>
      </c>
      <c r="H26" s="267">
        <v>13.538</v>
      </c>
      <c r="I26" s="267">
        <v>42.234000000000002</v>
      </c>
      <c r="J26" s="267">
        <v>13.914999999999999</v>
      </c>
      <c r="K26" s="268">
        <v>38.9</v>
      </c>
      <c r="L26" s="295">
        <f t="shared" si="5"/>
        <v>952.56999999999994</v>
      </c>
    </row>
    <row r="27" spans="2:12" x14ac:dyDescent="0.2">
      <c r="B27" s="475"/>
      <c r="C27" s="75" t="s">
        <v>6</v>
      </c>
      <c r="D27" s="327"/>
      <c r="E27" s="328">
        <f t="shared" ref="E27:L27" si="7">SUBTOTAL(9,E22:E26)</f>
        <v>67.415999999999997</v>
      </c>
      <c r="F27" s="329">
        <f t="shared" si="7"/>
        <v>614.83299999999997</v>
      </c>
      <c r="G27" s="329">
        <f t="shared" si="7"/>
        <v>502.84400000000005</v>
      </c>
      <c r="H27" s="329">
        <f t="shared" si="7"/>
        <v>327.93900000000002</v>
      </c>
      <c r="I27" s="329">
        <f t="shared" si="7"/>
        <v>88.194000000000003</v>
      </c>
      <c r="J27" s="329">
        <f t="shared" si="7"/>
        <v>46.475999999999999</v>
      </c>
      <c r="K27" s="330">
        <f t="shared" si="7"/>
        <v>51.884999999999998</v>
      </c>
      <c r="L27" s="331">
        <f t="shared" si="7"/>
        <v>1699.587</v>
      </c>
    </row>
    <row r="28" spans="2:12" x14ac:dyDescent="0.2">
      <c r="B28" s="475"/>
      <c r="C28" s="487" t="s">
        <v>208</v>
      </c>
      <c r="D28" s="487" t="s">
        <v>209</v>
      </c>
      <c r="E28" s="294">
        <v>458.63507910160718</v>
      </c>
      <c r="F28" s="267">
        <v>60.630972580686212</v>
      </c>
      <c r="G28" s="267">
        <v>48.403668879939246</v>
      </c>
      <c r="H28" s="267">
        <v>118.21425439649821</v>
      </c>
      <c r="I28" s="267">
        <v>182.57159362220764</v>
      </c>
      <c r="J28" s="267">
        <v>67.7721945634447</v>
      </c>
      <c r="K28" s="268">
        <v>5.9125649090434891</v>
      </c>
      <c r="L28" s="295">
        <f t="shared" si="5"/>
        <v>942.14032805342663</v>
      </c>
    </row>
    <row r="29" spans="2:12" x14ac:dyDescent="0.2">
      <c r="B29" s="476"/>
      <c r="C29" s="78" t="s">
        <v>210</v>
      </c>
      <c r="D29" s="336"/>
      <c r="E29" s="290">
        <f t="shared" ref="E29:L29" si="8">SUBTOTAL(9,E28:E28)</f>
        <v>458.63507910160718</v>
      </c>
      <c r="F29" s="291">
        <f t="shared" si="8"/>
        <v>60.630972580686212</v>
      </c>
      <c r="G29" s="291">
        <f t="shared" si="8"/>
        <v>48.403668879939246</v>
      </c>
      <c r="H29" s="291">
        <f t="shared" si="8"/>
        <v>118.21425439649821</v>
      </c>
      <c r="I29" s="291">
        <f t="shared" si="8"/>
        <v>182.57159362220764</v>
      </c>
      <c r="J29" s="291">
        <f t="shared" si="8"/>
        <v>67.7721945634447</v>
      </c>
      <c r="K29" s="337">
        <f t="shared" si="8"/>
        <v>5.9125649090434891</v>
      </c>
      <c r="L29" s="292">
        <f t="shared" si="8"/>
        <v>942.14032805342663</v>
      </c>
    </row>
    <row r="30" spans="2:12" x14ac:dyDescent="0.2">
      <c r="B30" s="77" t="s">
        <v>190</v>
      </c>
      <c r="C30" s="80"/>
      <c r="D30" s="80"/>
      <c r="E30" s="332">
        <f t="shared" ref="E30:L30" si="9">SUBTOTAL(9,E19:E28)</f>
        <v>1829.6345832756938</v>
      </c>
      <c r="F30" s="333">
        <f t="shared" si="9"/>
        <v>984.02531924837092</v>
      </c>
      <c r="G30" s="333">
        <f t="shared" si="9"/>
        <v>1253.8208877218019</v>
      </c>
      <c r="H30" s="333">
        <f t="shared" si="9"/>
        <v>830.82805633992598</v>
      </c>
      <c r="I30" s="333">
        <f t="shared" si="9"/>
        <v>642.39599209961295</v>
      </c>
      <c r="J30" s="333">
        <f t="shared" si="9"/>
        <v>469.19914886743578</v>
      </c>
      <c r="K30" s="334">
        <f t="shared" si="9"/>
        <v>545.06435124898962</v>
      </c>
      <c r="L30" s="335">
        <f t="shared" si="9"/>
        <v>6554.9683388018302</v>
      </c>
    </row>
    <row r="31" spans="2:12" x14ac:dyDescent="0.2">
      <c r="B31" s="480" t="s">
        <v>191</v>
      </c>
      <c r="C31" s="483" t="s">
        <v>206</v>
      </c>
      <c r="D31" s="326" t="s">
        <v>206</v>
      </c>
      <c r="E31" s="294">
        <v>1331.5403495295959</v>
      </c>
      <c r="F31" s="267">
        <v>240.38085544651747</v>
      </c>
      <c r="G31" s="267">
        <v>735.95679923282933</v>
      </c>
      <c r="H31" s="267">
        <v>493.00807121615748</v>
      </c>
      <c r="I31" s="267">
        <v>1025.2382708444943</v>
      </c>
      <c r="J31" s="267">
        <v>234.81705046145245</v>
      </c>
      <c r="K31" s="268">
        <v>448.68959977485241</v>
      </c>
      <c r="L31" s="295">
        <f t="shared" ref="L31:L42" si="10">SUM(E31:K31)</f>
        <v>4509.630996505899</v>
      </c>
    </row>
    <row r="32" spans="2:12" x14ac:dyDescent="0.2">
      <c r="B32" s="481"/>
      <c r="C32" s="484"/>
      <c r="D32" s="326" t="s">
        <v>207</v>
      </c>
      <c r="E32" s="294">
        <v>89.924710030265146</v>
      </c>
      <c r="F32" s="267">
        <v>53.495030120015144</v>
      </c>
      <c r="G32" s="267">
        <v>165.00897305175849</v>
      </c>
      <c r="H32" s="267">
        <v>142.64160559299586</v>
      </c>
      <c r="I32" s="267">
        <v>10.7871301112175</v>
      </c>
      <c r="J32" s="267">
        <v>116.13702540643513</v>
      </c>
      <c r="K32" s="268">
        <v>43.981750002203512</v>
      </c>
      <c r="L32" s="295">
        <f t="shared" si="10"/>
        <v>621.97622431489083</v>
      </c>
    </row>
    <row r="33" spans="2:12" x14ac:dyDescent="0.2">
      <c r="B33" s="481"/>
      <c r="C33" s="75" t="s">
        <v>11</v>
      </c>
      <c r="D33" s="327"/>
      <c r="E33" s="328">
        <f t="shared" ref="E33:L33" si="11">SUBTOTAL(9,E31:E32)</f>
        <v>1421.4650595598609</v>
      </c>
      <c r="F33" s="329">
        <f t="shared" si="11"/>
        <v>293.87588556653259</v>
      </c>
      <c r="G33" s="329">
        <f t="shared" si="11"/>
        <v>900.96577228458784</v>
      </c>
      <c r="H33" s="329">
        <f t="shared" si="11"/>
        <v>635.64967680915333</v>
      </c>
      <c r="I33" s="329">
        <f t="shared" si="11"/>
        <v>1036.0254009557118</v>
      </c>
      <c r="J33" s="329">
        <f t="shared" si="11"/>
        <v>350.95407586788758</v>
      </c>
      <c r="K33" s="330">
        <f t="shared" si="11"/>
        <v>492.67134977705592</v>
      </c>
      <c r="L33" s="331">
        <f t="shared" si="11"/>
        <v>5131.6072208207897</v>
      </c>
    </row>
    <row r="34" spans="2:12" x14ac:dyDescent="0.2">
      <c r="B34" s="481"/>
      <c r="C34" s="483" t="s">
        <v>149</v>
      </c>
      <c r="D34" s="326" t="s">
        <v>0</v>
      </c>
      <c r="E34" s="294">
        <v>31.034889280438424</v>
      </c>
      <c r="F34" s="267">
        <v>0</v>
      </c>
      <c r="G34" s="267">
        <v>60.184984482049941</v>
      </c>
      <c r="H34" s="267">
        <v>202.19808023484052</v>
      </c>
      <c r="I34" s="267">
        <v>0</v>
      </c>
      <c r="J34" s="267">
        <v>6.6286800182163716</v>
      </c>
      <c r="K34" s="268">
        <v>21.393093235343695</v>
      </c>
      <c r="L34" s="295">
        <f t="shared" si="10"/>
        <v>321.43972725088895</v>
      </c>
    </row>
    <row r="35" spans="2:12" x14ac:dyDescent="0.2">
      <c r="B35" s="481"/>
      <c r="C35" s="485"/>
      <c r="D35" s="326" t="s">
        <v>1</v>
      </c>
      <c r="E35" s="294">
        <v>0</v>
      </c>
      <c r="F35" s="267">
        <v>120.71288300068676</v>
      </c>
      <c r="G35" s="267">
        <v>2.7423959829956295</v>
      </c>
      <c r="H35" s="267">
        <v>167.16359965384007</v>
      </c>
      <c r="I35" s="267">
        <v>50.503139697074886</v>
      </c>
      <c r="J35" s="267">
        <v>0</v>
      </c>
      <c r="K35" s="268">
        <v>26.51592072212696</v>
      </c>
      <c r="L35" s="295">
        <f t="shared" si="10"/>
        <v>367.63793905672429</v>
      </c>
    </row>
    <row r="36" spans="2:12" x14ac:dyDescent="0.2">
      <c r="B36" s="481"/>
      <c r="C36" s="485"/>
      <c r="D36" s="326" t="s">
        <v>2</v>
      </c>
      <c r="E36" s="294">
        <v>0</v>
      </c>
      <c r="F36" s="267">
        <v>0</v>
      </c>
      <c r="G36" s="267">
        <v>41.441836303710936</v>
      </c>
      <c r="H36" s="267">
        <v>0</v>
      </c>
      <c r="I36" s="267">
        <v>79.712770208612085</v>
      </c>
      <c r="J36" s="267">
        <v>0</v>
      </c>
      <c r="K36" s="268">
        <v>0</v>
      </c>
      <c r="L36" s="295">
        <f t="shared" si="10"/>
        <v>121.15460651232303</v>
      </c>
    </row>
    <row r="37" spans="2:12" x14ac:dyDescent="0.2">
      <c r="B37" s="481"/>
      <c r="C37" s="485"/>
      <c r="D37" s="326" t="s">
        <v>3</v>
      </c>
      <c r="E37" s="294">
        <v>16.892052449918353</v>
      </c>
      <c r="F37" s="267">
        <v>0</v>
      </c>
      <c r="G37" s="267">
        <v>0</v>
      </c>
      <c r="H37" s="267">
        <v>17.061908957374051</v>
      </c>
      <c r="I37" s="267">
        <v>0</v>
      </c>
      <c r="J37" s="267">
        <v>0</v>
      </c>
      <c r="K37" s="268">
        <v>0</v>
      </c>
      <c r="L37" s="295">
        <f t="shared" si="10"/>
        <v>33.953961407292404</v>
      </c>
    </row>
    <row r="38" spans="2:12" x14ac:dyDescent="0.2">
      <c r="B38" s="481"/>
      <c r="C38" s="485"/>
      <c r="D38" s="326" t="s">
        <v>4</v>
      </c>
      <c r="E38" s="294">
        <v>10.036830001831055</v>
      </c>
      <c r="F38" s="267">
        <v>0</v>
      </c>
      <c r="G38" s="267">
        <v>39.289330202758315</v>
      </c>
      <c r="H38" s="267">
        <v>40.421060156822207</v>
      </c>
      <c r="I38" s="267">
        <v>4.4729999999999999</v>
      </c>
      <c r="J38" s="267">
        <v>30.599070362091066</v>
      </c>
      <c r="K38" s="268">
        <v>8.5315900697410108</v>
      </c>
      <c r="L38" s="295">
        <f t="shared" si="10"/>
        <v>133.35088079324365</v>
      </c>
    </row>
    <row r="39" spans="2:12" x14ac:dyDescent="0.2">
      <c r="B39" s="481"/>
      <c r="C39" s="484"/>
      <c r="D39" s="326" t="s">
        <v>5</v>
      </c>
      <c r="E39" s="294">
        <v>0</v>
      </c>
      <c r="F39" s="267">
        <v>289.17399999999998</v>
      </c>
      <c r="G39" s="267">
        <v>267.87450000000001</v>
      </c>
      <c r="H39" s="267">
        <v>2.0163400421142579</v>
      </c>
      <c r="I39" s="267">
        <v>24.502020019531251</v>
      </c>
      <c r="J39" s="267">
        <v>5.326400058746338</v>
      </c>
      <c r="K39" s="268">
        <v>24.669899975776673</v>
      </c>
      <c r="L39" s="295">
        <f t="shared" si="10"/>
        <v>613.56316009616853</v>
      </c>
    </row>
    <row r="40" spans="2:12" x14ac:dyDescent="0.2">
      <c r="B40" s="481"/>
      <c r="C40" s="75" t="s">
        <v>6</v>
      </c>
      <c r="D40" s="327"/>
      <c r="E40" s="328">
        <f t="shared" ref="E40:L40" si="12">SUBTOTAL(9,E34:E39)</f>
        <v>57.96377173218783</v>
      </c>
      <c r="F40" s="329">
        <f t="shared" si="12"/>
        <v>409.88688300068674</v>
      </c>
      <c r="G40" s="329">
        <f t="shared" si="12"/>
        <v>411.53304697151486</v>
      </c>
      <c r="H40" s="329">
        <f t="shared" si="12"/>
        <v>428.86098904499107</v>
      </c>
      <c r="I40" s="329">
        <f t="shared" si="12"/>
        <v>159.19092992521823</v>
      </c>
      <c r="J40" s="329">
        <f t="shared" si="12"/>
        <v>42.554150439053778</v>
      </c>
      <c r="K40" s="330">
        <f t="shared" si="12"/>
        <v>81.110504002988336</v>
      </c>
      <c r="L40" s="331">
        <f t="shared" si="12"/>
        <v>1591.1002751166407</v>
      </c>
    </row>
    <row r="41" spans="2:12" x14ac:dyDescent="0.2">
      <c r="B41" s="481"/>
      <c r="C41" s="483" t="s">
        <v>208</v>
      </c>
      <c r="D41" s="326" t="s">
        <v>18</v>
      </c>
      <c r="E41" s="294">
        <v>16.928679072380064</v>
      </c>
      <c r="F41" s="267">
        <v>6.3556400003433229</v>
      </c>
      <c r="G41" s="267">
        <v>4.5395349998474126</v>
      </c>
      <c r="H41" s="267">
        <v>20.374416254594923</v>
      </c>
      <c r="I41" s="267">
        <v>14.493519968032837</v>
      </c>
      <c r="J41" s="267">
        <v>2.8405780007150025</v>
      </c>
      <c r="K41" s="268">
        <v>9.0561689921314361</v>
      </c>
      <c r="L41" s="295">
        <f t="shared" si="10"/>
        <v>74.588537288044989</v>
      </c>
    </row>
    <row r="42" spans="2:12" x14ac:dyDescent="0.2">
      <c r="B42" s="481"/>
      <c r="C42" s="484"/>
      <c r="D42" s="326" t="s">
        <v>209</v>
      </c>
      <c r="E42" s="294">
        <v>414.12079993623496</v>
      </c>
      <c r="F42" s="267">
        <v>82.619814206756644</v>
      </c>
      <c r="G42" s="267">
        <v>95.617834681584512</v>
      </c>
      <c r="H42" s="267">
        <v>100.72113816446067</v>
      </c>
      <c r="I42" s="267">
        <v>175.3349665789008</v>
      </c>
      <c r="J42" s="267">
        <v>85.27682625026722</v>
      </c>
      <c r="K42" s="268">
        <v>0.8105</v>
      </c>
      <c r="L42" s="295">
        <f t="shared" si="10"/>
        <v>954.50187981820477</v>
      </c>
    </row>
    <row r="43" spans="2:12" x14ac:dyDescent="0.2">
      <c r="B43" s="482"/>
      <c r="C43" s="78" t="s">
        <v>210</v>
      </c>
      <c r="D43" s="336"/>
      <c r="E43" s="290">
        <f t="shared" ref="E43:L43" si="13">SUBTOTAL(9,E41:E42)</f>
        <v>431.04947900861504</v>
      </c>
      <c r="F43" s="291">
        <f t="shared" si="13"/>
        <v>88.975454207099972</v>
      </c>
      <c r="G43" s="291">
        <f t="shared" si="13"/>
        <v>100.15736968143193</v>
      </c>
      <c r="H43" s="291">
        <f t="shared" si="13"/>
        <v>121.09555441905559</v>
      </c>
      <c r="I43" s="291">
        <f t="shared" si="13"/>
        <v>189.82848654693365</v>
      </c>
      <c r="J43" s="291">
        <f t="shared" si="13"/>
        <v>88.117404250982219</v>
      </c>
      <c r="K43" s="337">
        <f t="shared" si="13"/>
        <v>9.8666689921314354</v>
      </c>
      <c r="L43" s="292">
        <f t="shared" si="13"/>
        <v>1029.0904171062498</v>
      </c>
    </row>
    <row r="44" spans="2:12" x14ac:dyDescent="0.2">
      <c r="B44" s="79" t="s">
        <v>193</v>
      </c>
      <c r="C44" s="80"/>
      <c r="D44" s="80"/>
      <c r="E44" s="332">
        <f t="shared" ref="E44:L44" si="14">SUBTOTAL(9,E31:E42)</f>
        <v>1910.4783103006637</v>
      </c>
      <c r="F44" s="333">
        <f t="shared" si="14"/>
        <v>792.73822277431941</v>
      </c>
      <c r="G44" s="333">
        <f t="shared" si="14"/>
        <v>1412.6561889375346</v>
      </c>
      <c r="H44" s="333">
        <f t="shared" si="14"/>
        <v>1185.6062202732001</v>
      </c>
      <c r="I44" s="333">
        <f t="shared" si="14"/>
        <v>1385.0448174278636</v>
      </c>
      <c r="J44" s="333">
        <f t="shared" si="14"/>
        <v>481.62563055792361</v>
      </c>
      <c r="K44" s="334">
        <f t="shared" si="14"/>
        <v>583.64852277217574</v>
      </c>
      <c r="L44" s="335">
        <f t="shared" si="14"/>
        <v>7751.7979130436806</v>
      </c>
    </row>
    <row r="45" spans="2:12" x14ac:dyDescent="0.2">
      <c r="B45" s="480">
        <v>2005</v>
      </c>
      <c r="C45" s="483" t="s">
        <v>206</v>
      </c>
      <c r="D45" s="326" t="s">
        <v>206</v>
      </c>
      <c r="E45" s="294">
        <v>1149.8759455726799</v>
      </c>
      <c r="F45" s="267">
        <v>213.405014771298</v>
      </c>
      <c r="G45" s="267">
        <v>804.34745460164902</v>
      </c>
      <c r="H45" s="267">
        <v>501.17731235326897</v>
      </c>
      <c r="I45" s="267">
        <v>664.08680381707995</v>
      </c>
      <c r="J45" s="267">
        <v>210.437077549767</v>
      </c>
      <c r="K45" s="268">
        <v>423.44303143267302</v>
      </c>
      <c r="L45" s="295">
        <f t="shared" ref="L45:L56" si="15">SUM(E45:K45)</f>
        <v>3966.7726400984156</v>
      </c>
    </row>
    <row r="46" spans="2:12" x14ac:dyDescent="0.2">
      <c r="B46" s="481"/>
      <c r="C46" s="484"/>
      <c r="D46" s="326" t="s">
        <v>207</v>
      </c>
      <c r="E46" s="294">
        <v>93.329380479890901</v>
      </c>
      <c r="F46" s="267">
        <v>52.800871921690401</v>
      </c>
      <c r="G46" s="267">
        <v>165.66427500079101</v>
      </c>
      <c r="H46" s="267">
        <v>165.33409769817399</v>
      </c>
      <c r="I46" s="267">
        <v>11.0408475865125</v>
      </c>
      <c r="J46" s="267">
        <v>96.121750703528505</v>
      </c>
      <c r="K46" s="268">
        <v>44.470640205586299</v>
      </c>
      <c r="L46" s="295">
        <f t="shared" si="15"/>
        <v>628.7618635961735</v>
      </c>
    </row>
    <row r="47" spans="2:12" x14ac:dyDescent="0.2">
      <c r="B47" s="481"/>
      <c r="C47" s="75" t="s">
        <v>11</v>
      </c>
      <c r="D47" s="327"/>
      <c r="E47" s="328">
        <f t="shared" ref="E47:L47" si="16">SUBTOTAL(9,E45:E46)</f>
        <v>1243.2053260525709</v>
      </c>
      <c r="F47" s="329">
        <f t="shared" si="16"/>
        <v>266.20588669298843</v>
      </c>
      <c r="G47" s="329">
        <f t="shared" si="16"/>
        <v>970.01172960244003</v>
      </c>
      <c r="H47" s="329">
        <f t="shared" si="16"/>
        <v>666.51141005144291</v>
      </c>
      <c r="I47" s="329">
        <f t="shared" si="16"/>
        <v>675.12765140359249</v>
      </c>
      <c r="J47" s="329">
        <f t="shared" si="16"/>
        <v>306.55882825329547</v>
      </c>
      <c r="K47" s="330">
        <f>SUBTOTAL(9,K45:K46)</f>
        <v>467.9136716382593</v>
      </c>
      <c r="L47" s="331">
        <f t="shared" si="16"/>
        <v>4595.5345036945891</v>
      </c>
    </row>
    <row r="48" spans="2:12" x14ac:dyDescent="0.2">
      <c r="B48" s="481"/>
      <c r="C48" s="483" t="s">
        <v>149</v>
      </c>
      <c r="D48" s="326" t="s">
        <v>0</v>
      </c>
      <c r="E48" s="294">
        <v>12.140559629917099</v>
      </c>
      <c r="F48" s="267">
        <v>0</v>
      </c>
      <c r="G48" s="267">
        <v>59.967479684472003</v>
      </c>
      <c r="H48" s="267">
        <v>120.731510522425</v>
      </c>
      <c r="I48" s="267">
        <v>0</v>
      </c>
      <c r="J48" s="267">
        <v>8.1715499716699096</v>
      </c>
      <c r="K48" s="268">
        <v>17.014030029296801</v>
      </c>
      <c r="L48" s="295">
        <f t="shared" si="15"/>
        <v>218.02512983778084</v>
      </c>
    </row>
    <row r="49" spans="2:12" x14ac:dyDescent="0.2">
      <c r="B49" s="481"/>
      <c r="C49" s="485"/>
      <c r="D49" s="326" t="s">
        <v>1</v>
      </c>
      <c r="E49" s="294">
        <v>5.3519002914428702E-2</v>
      </c>
      <c r="F49" s="267">
        <v>155.03332386922301</v>
      </c>
      <c r="G49" s="267">
        <v>2.5075929934121599</v>
      </c>
      <c r="H49" s="267">
        <v>153.451043101192</v>
      </c>
      <c r="I49" s="267">
        <v>56.513100035130897</v>
      </c>
      <c r="J49" s="267">
        <v>0</v>
      </c>
      <c r="K49" s="268">
        <v>17.512737053036599</v>
      </c>
      <c r="L49" s="295">
        <f t="shared" si="15"/>
        <v>385.07131605490906</v>
      </c>
    </row>
    <row r="50" spans="2:12" x14ac:dyDescent="0.2">
      <c r="B50" s="481"/>
      <c r="C50" s="485"/>
      <c r="D50" s="326" t="s">
        <v>2</v>
      </c>
      <c r="E50" s="294">
        <v>0</v>
      </c>
      <c r="F50" s="267">
        <v>0</v>
      </c>
      <c r="G50" s="267">
        <v>86.3965158691406</v>
      </c>
      <c r="H50" s="267">
        <v>0</v>
      </c>
      <c r="I50" s="267">
        <v>27.550170409202501</v>
      </c>
      <c r="J50" s="267">
        <v>0</v>
      </c>
      <c r="K50" s="268">
        <v>0</v>
      </c>
      <c r="L50" s="295">
        <f t="shared" si="15"/>
        <v>113.94668627834309</v>
      </c>
    </row>
    <row r="51" spans="2:12" x14ac:dyDescent="0.2">
      <c r="B51" s="481"/>
      <c r="C51" s="485"/>
      <c r="D51" s="326" t="s">
        <v>3</v>
      </c>
      <c r="E51" s="294">
        <v>63.095253775626396</v>
      </c>
      <c r="F51" s="267">
        <v>0</v>
      </c>
      <c r="G51" s="267">
        <v>0</v>
      </c>
      <c r="H51" s="267">
        <v>18.700272801369799</v>
      </c>
      <c r="I51" s="267">
        <v>0</v>
      </c>
      <c r="J51" s="267">
        <v>0</v>
      </c>
      <c r="K51" s="268">
        <v>0</v>
      </c>
      <c r="L51" s="295">
        <f t="shared" si="15"/>
        <v>81.795526576996195</v>
      </c>
    </row>
    <row r="52" spans="2:12" x14ac:dyDescent="0.2">
      <c r="B52" s="481"/>
      <c r="C52" s="485"/>
      <c r="D52" s="326" t="s">
        <v>4</v>
      </c>
      <c r="E52" s="294">
        <v>9.0945401005744895</v>
      </c>
      <c r="F52" s="267">
        <v>0</v>
      </c>
      <c r="G52" s="267">
        <v>61.455789983540697</v>
      </c>
      <c r="H52" s="267">
        <v>41.561487852096498</v>
      </c>
      <c r="I52" s="267">
        <v>3.0455000000000001</v>
      </c>
      <c r="J52" s="267">
        <v>78.7887207126617</v>
      </c>
      <c r="K52" s="268">
        <v>13.536330004036399</v>
      </c>
      <c r="L52" s="295">
        <f t="shared" si="15"/>
        <v>207.48236865290977</v>
      </c>
    </row>
    <row r="53" spans="2:12" x14ac:dyDescent="0.2">
      <c r="B53" s="481"/>
      <c r="C53" s="484"/>
      <c r="D53" s="326" t="s">
        <v>5</v>
      </c>
      <c r="E53" s="294">
        <v>0</v>
      </c>
      <c r="F53" s="267">
        <v>299.50599999999997</v>
      </c>
      <c r="G53" s="267">
        <v>341.536</v>
      </c>
      <c r="H53" s="267">
        <v>4.2218757629394501</v>
      </c>
      <c r="I53" s="267">
        <v>56.0742797851562</v>
      </c>
      <c r="J53" s="267">
        <v>5.4485499877929602</v>
      </c>
      <c r="K53" s="268">
        <v>29.199000000000002</v>
      </c>
      <c r="L53" s="295">
        <f t="shared" si="15"/>
        <v>735.98570553588854</v>
      </c>
    </row>
    <row r="54" spans="2:12" x14ac:dyDescent="0.2">
      <c r="B54" s="481"/>
      <c r="C54" s="75" t="s">
        <v>6</v>
      </c>
      <c r="D54" s="327"/>
      <c r="E54" s="328">
        <f t="shared" ref="E54:L54" si="17">SUBTOTAL(9,E48:E53)</f>
        <v>84.383872509032415</v>
      </c>
      <c r="F54" s="329">
        <f t="shared" si="17"/>
        <v>454.53932386922298</v>
      </c>
      <c r="G54" s="329">
        <f t="shared" si="17"/>
        <v>551.86337853056546</v>
      </c>
      <c r="H54" s="329">
        <f t="shared" si="17"/>
        <v>338.66619004002274</v>
      </c>
      <c r="I54" s="329">
        <f t="shared" si="17"/>
        <v>143.1830502294896</v>
      </c>
      <c r="J54" s="329">
        <f t="shared" si="17"/>
        <v>92.408820672124563</v>
      </c>
      <c r="K54" s="330">
        <f t="shared" si="17"/>
        <v>77.262097086369806</v>
      </c>
      <c r="L54" s="331">
        <f t="shared" si="17"/>
        <v>1742.3067329368273</v>
      </c>
    </row>
    <row r="55" spans="2:12" x14ac:dyDescent="0.2">
      <c r="B55" s="481"/>
      <c r="C55" s="483" t="s">
        <v>208</v>
      </c>
      <c r="D55" s="326" t="s">
        <v>18</v>
      </c>
      <c r="E55" s="294">
        <v>9.7832567708824403</v>
      </c>
      <c r="F55" s="267">
        <v>7.7431524927616104</v>
      </c>
      <c r="G55" s="267">
        <v>15.127090867042501</v>
      </c>
      <c r="H55" s="267">
        <v>23.411504624400202</v>
      </c>
      <c r="I55" s="267">
        <v>31.181999956130898</v>
      </c>
      <c r="J55" s="267">
        <v>1.3320780008006801</v>
      </c>
      <c r="K55" s="268">
        <v>11.677053932982</v>
      </c>
      <c r="L55" s="295">
        <f t="shared" si="15"/>
        <v>100.25613664500034</v>
      </c>
    </row>
    <row r="56" spans="2:12" x14ac:dyDescent="0.2">
      <c r="B56" s="481"/>
      <c r="C56" s="484"/>
      <c r="D56" s="326" t="s">
        <v>209</v>
      </c>
      <c r="E56" s="294">
        <v>461.21834488490202</v>
      </c>
      <c r="F56" s="267">
        <v>88.429456625706493</v>
      </c>
      <c r="G56" s="267">
        <v>96.4927592267655</v>
      </c>
      <c r="H56" s="267">
        <v>112.67085581349301</v>
      </c>
      <c r="I56" s="267">
        <v>129.83323370743199</v>
      </c>
      <c r="J56" s="267">
        <v>85.067280103596204</v>
      </c>
      <c r="K56" s="268">
        <v>0.78674999999999995</v>
      </c>
      <c r="L56" s="295">
        <f t="shared" si="15"/>
        <v>974.49868036189525</v>
      </c>
    </row>
    <row r="57" spans="2:12" x14ac:dyDescent="0.2">
      <c r="B57" s="482"/>
      <c r="C57" s="78" t="s">
        <v>210</v>
      </c>
      <c r="D57" s="336"/>
      <c r="E57" s="291">
        <f t="shared" ref="E57:L57" si="18">SUBTOTAL(9,E55:E56)</f>
        <v>471.00160165578444</v>
      </c>
      <c r="F57" s="291">
        <f t="shared" si="18"/>
        <v>96.172609118468102</v>
      </c>
      <c r="G57" s="291">
        <f t="shared" si="18"/>
        <v>111.619850093808</v>
      </c>
      <c r="H57" s="291">
        <f t="shared" si="18"/>
        <v>136.08236043789321</v>
      </c>
      <c r="I57" s="291">
        <f t="shared" si="18"/>
        <v>161.0152336635629</v>
      </c>
      <c r="J57" s="291">
        <f t="shared" si="18"/>
        <v>86.399358104396882</v>
      </c>
      <c r="K57" s="291">
        <f t="shared" si="18"/>
        <v>12.463803932982</v>
      </c>
      <c r="L57" s="337">
        <f t="shared" si="18"/>
        <v>1074.7548170068956</v>
      </c>
    </row>
    <row r="58" spans="2:12" x14ac:dyDescent="0.2">
      <c r="B58" s="79" t="s">
        <v>194</v>
      </c>
      <c r="C58" s="80"/>
      <c r="D58" s="80"/>
      <c r="E58" s="333">
        <f t="shared" ref="E58:L58" si="19">SUBTOTAL(9,E45:E56)</f>
        <v>1798.5908002173878</v>
      </c>
      <c r="F58" s="333">
        <f t="shared" si="19"/>
        <v>816.9178196806796</v>
      </c>
      <c r="G58" s="333">
        <f t="shared" si="19"/>
        <v>1633.4949582268132</v>
      </c>
      <c r="H58" s="333">
        <f t="shared" si="19"/>
        <v>1141.259960529359</v>
      </c>
      <c r="I58" s="333">
        <f t="shared" si="19"/>
        <v>979.32593529664496</v>
      </c>
      <c r="J58" s="333">
        <f t="shared" si="19"/>
        <v>485.36700702981688</v>
      </c>
      <c r="K58" s="333">
        <f t="shared" si="19"/>
        <v>557.63957265761098</v>
      </c>
      <c r="L58" s="334">
        <f t="shared" si="19"/>
        <v>7412.5960536383118</v>
      </c>
    </row>
    <row r="59" spans="2:12" x14ac:dyDescent="0.2">
      <c r="B59" s="480">
        <v>2006</v>
      </c>
      <c r="C59" s="483" t="s">
        <v>206</v>
      </c>
      <c r="D59" s="326" t="s">
        <v>206</v>
      </c>
      <c r="E59" s="294">
        <v>809.78604547125656</v>
      </c>
      <c r="F59" s="267">
        <v>197.47509374664537</v>
      </c>
      <c r="G59" s="267">
        <v>786.61201129772166</v>
      </c>
      <c r="H59" s="267">
        <v>665.33249920638048</v>
      </c>
      <c r="I59" s="267">
        <v>1054.4753899686493</v>
      </c>
      <c r="J59" s="267">
        <v>301.19002159392693</v>
      </c>
      <c r="K59" s="268">
        <v>669.14051537045088</v>
      </c>
      <c r="L59" s="295">
        <f>SUM(E59:K59)</f>
        <v>4484.0115766550316</v>
      </c>
    </row>
    <row r="60" spans="2:12" x14ac:dyDescent="0.2">
      <c r="B60" s="481"/>
      <c r="C60" s="484"/>
      <c r="D60" s="326" t="s">
        <v>207</v>
      </c>
      <c r="E60" s="294">
        <v>453.12598581779611</v>
      </c>
      <c r="F60" s="267">
        <v>58.01167153182579</v>
      </c>
      <c r="G60" s="267">
        <v>160.8182813638542</v>
      </c>
      <c r="H60" s="267">
        <v>174.61417239719205</v>
      </c>
      <c r="I60" s="267">
        <v>73.111236429947809</v>
      </c>
      <c r="J60" s="267">
        <v>119.19426238599419</v>
      </c>
      <c r="K60" s="268">
        <v>119.73965967502072</v>
      </c>
      <c r="L60" s="295">
        <f>SUM(E60:K60)</f>
        <v>1158.6152696016309</v>
      </c>
    </row>
    <row r="61" spans="2:12" x14ac:dyDescent="0.2">
      <c r="B61" s="481"/>
      <c r="C61" s="75" t="s">
        <v>11</v>
      </c>
      <c r="D61" s="327"/>
      <c r="E61" s="328">
        <f t="shared" ref="E61:L61" si="20">SUBTOTAL(9,E59:E60)</f>
        <v>1262.9120312890527</v>
      </c>
      <c r="F61" s="329">
        <f t="shared" si="20"/>
        <v>255.48676527847115</v>
      </c>
      <c r="G61" s="329">
        <f t="shared" si="20"/>
        <v>947.43029266157589</v>
      </c>
      <c r="H61" s="329">
        <f t="shared" si="20"/>
        <v>839.94667160357255</v>
      </c>
      <c r="I61" s="329">
        <f t="shared" si="20"/>
        <v>1127.5866263985972</v>
      </c>
      <c r="J61" s="329">
        <f t="shared" si="20"/>
        <v>420.38428397992112</v>
      </c>
      <c r="K61" s="330">
        <f t="shared" si="20"/>
        <v>788.88017504547156</v>
      </c>
      <c r="L61" s="331">
        <f t="shared" si="20"/>
        <v>5642.6268462566622</v>
      </c>
    </row>
    <row r="62" spans="2:12" x14ac:dyDescent="0.2">
      <c r="B62" s="481"/>
      <c r="C62" s="483" t="s">
        <v>149</v>
      </c>
      <c r="D62" s="326" t="s">
        <v>0</v>
      </c>
      <c r="E62" s="294">
        <v>9.9315799480080607</v>
      </c>
      <c r="F62" s="267">
        <v>0</v>
      </c>
      <c r="G62" s="267">
        <v>62.579071654170754</v>
      </c>
      <c r="H62" s="267">
        <v>115.66075961264968</v>
      </c>
      <c r="I62" s="267">
        <v>0</v>
      </c>
      <c r="J62" s="267">
        <v>0.17522000038623811</v>
      </c>
      <c r="K62" s="268">
        <v>23.916510011439211</v>
      </c>
      <c r="L62" s="295">
        <f t="shared" ref="L62:L67" si="21">SUM(E62:K62)</f>
        <v>212.26314122665394</v>
      </c>
    </row>
    <row r="63" spans="2:12" x14ac:dyDescent="0.2">
      <c r="B63" s="481"/>
      <c r="C63" s="485"/>
      <c r="D63" s="326" t="s">
        <v>1</v>
      </c>
      <c r="E63" s="294">
        <v>0.67098799848556523</v>
      </c>
      <c r="F63" s="267">
        <v>141.76757652600855</v>
      </c>
      <c r="G63" s="267">
        <v>54.890251836303619</v>
      </c>
      <c r="H63" s="267">
        <v>116.84647995746136</v>
      </c>
      <c r="I63" s="267">
        <v>65.525250059127814</v>
      </c>
      <c r="J63" s="267">
        <v>7.8274629714488979</v>
      </c>
      <c r="K63" s="268">
        <v>7.08</v>
      </c>
      <c r="L63" s="295">
        <f t="shared" si="21"/>
        <v>394.60800934883582</v>
      </c>
    </row>
    <row r="64" spans="2:12" x14ac:dyDescent="0.2">
      <c r="B64" s="481"/>
      <c r="C64" s="485"/>
      <c r="D64" s="326" t="s">
        <v>2</v>
      </c>
      <c r="E64" s="294">
        <v>0</v>
      </c>
      <c r="F64" s="267">
        <v>0</v>
      </c>
      <c r="G64" s="267">
        <v>83.283835296630855</v>
      </c>
      <c r="H64" s="267">
        <v>0</v>
      </c>
      <c r="I64" s="267">
        <v>0</v>
      </c>
      <c r="J64" s="267">
        <v>0</v>
      </c>
      <c r="K64" s="268">
        <v>0</v>
      </c>
      <c r="L64" s="295">
        <f t="shared" si="21"/>
        <v>83.283835296630855</v>
      </c>
    </row>
    <row r="65" spans="2:12" x14ac:dyDescent="0.2">
      <c r="B65" s="481"/>
      <c r="C65" s="485"/>
      <c r="D65" s="326" t="s">
        <v>3</v>
      </c>
      <c r="E65" s="294">
        <v>12.612544819175266</v>
      </c>
      <c r="F65" s="267">
        <v>0</v>
      </c>
      <c r="G65" s="267">
        <v>0</v>
      </c>
      <c r="H65" s="267">
        <v>7.3970595194123163</v>
      </c>
      <c r="I65" s="267">
        <v>0</v>
      </c>
      <c r="J65" s="267">
        <v>0</v>
      </c>
      <c r="K65" s="268">
        <v>0</v>
      </c>
      <c r="L65" s="295">
        <f t="shared" si="21"/>
        <v>20.009604338587582</v>
      </c>
    </row>
    <row r="66" spans="2:12" x14ac:dyDescent="0.2">
      <c r="B66" s="481"/>
      <c r="C66" s="485"/>
      <c r="D66" s="326" t="s">
        <v>4</v>
      </c>
      <c r="E66" s="294">
        <v>12.317660110473632</v>
      </c>
      <c r="F66" s="267">
        <v>8.55636181640625</v>
      </c>
      <c r="G66" s="267">
        <v>56.269640270918607</v>
      </c>
      <c r="H66" s="267">
        <v>49.213890055775643</v>
      </c>
      <c r="I66" s="267">
        <v>31.518200065612792</v>
      </c>
      <c r="J66" s="267">
        <v>60.19959013390541</v>
      </c>
      <c r="K66" s="268">
        <v>3.5409999999999999</v>
      </c>
      <c r="L66" s="295">
        <f t="shared" si="21"/>
        <v>221.61634245309236</v>
      </c>
    </row>
    <row r="67" spans="2:12" x14ac:dyDescent="0.2">
      <c r="B67" s="481"/>
      <c r="C67" s="484"/>
      <c r="D67" s="326" t="s">
        <v>5</v>
      </c>
      <c r="E67" s="294">
        <v>0</v>
      </c>
      <c r="F67" s="267">
        <v>284.72559851455691</v>
      </c>
      <c r="G67" s="267">
        <v>360.0900199584961</v>
      </c>
      <c r="H67" s="267">
        <v>6.9155099487304685</v>
      </c>
      <c r="I67" s="267">
        <v>34.669188110351563</v>
      </c>
      <c r="J67" s="267">
        <v>11.769699991226195</v>
      </c>
      <c r="K67" s="268">
        <v>16.682970123291014</v>
      </c>
      <c r="L67" s="295">
        <f t="shared" si="21"/>
        <v>714.85298664665231</v>
      </c>
    </row>
    <row r="68" spans="2:12" x14ac:dyDescent="0.2">
      <c r="B68" s="481"/>
      <c r="C68" s="75" t="s">
        <v>6</v>
      </c>
      <c r="D68" s="327"/>
      <c r="E68" s="328">
        <f t="shared" ref="E68:L68" si="22">SUBTOTAL(9,E62:E67)</f>
        <v>35.532772876142523</v>
      </c>
      <c r="F68" s="329">
        <f t="shared" si="22"/>
        <v>435.04953685697171</v>
      </c>
      <c r="G68" s="329">
        <f t="shared" si="22"/>
        <v>617.11281901652001</v>
      </c>
      <c r="H68" s="329">
        <f t="shared" si="22"/>
        <v>296.03369909402949</v>
      </c>
      <c r="I68" s="329">
        <f t="shared" si="22"/>
        <v>131.71263823509216</v>
      </c>
      <c r="J68" s="329">
        <f t="shared" si="22"/>
        <v>79.971973096966735</v>
      </c>
      <c r="K68" s="330">
        <f t="shared" si="22"/>
        <v>51.220480134730224</v>
      </c>
      <c r="L68" s="331">
        <f t="shared" si="22"/>
        <v>1646.6339193104527</v>
      </c>
    </row>
    <row r="69" spans="2:12" x14ac:dyDescent="0.2">
      <c r="B69" s="481"/>
      <c r="C69" s="483" t="s">
        <v>208</v>
      </c>
      <c r="D69" s="326" t="s">
        <v>18</v>
      </c>
      <c r="E69" s="294">
        <v>3.0608304184284063</v>
      </c>
      <c r="F69" s="267">
        <v>2.3738175048828123</v>
      </c>
      <c r="G69" s="267">
        <v>16.606555858127773</v>
      </c>
      <c r="H69" s="267">
        <v>22.914261623024942</v>
      </c>
      <c r="I69" s="267">
        <v>64.642168468952178</v>
      </c>
      <c r="J69" s="267">
        <v>0.70679200060479341</v>
      </c>
      <c r="K69" s="268">
        <v>6.2965943925797472</v>
      </c>
      <c r="L69" s="295">
        <f>SUM(E69:K69)</f>
        <v>116.60102026660066</v>
      </c>
    </row>
    <row r="70" spans="2:12" x14ac:dyDescent="0.2">
      <c r="B70" s="481"/>
      <c r="C70" s="484"/>
      <c r="D70" s="326" t="s">
        <v>209</v>
      </c>
      <c r="E70" s="294">
        <v>118.93150599799584</v>
      </c>
      <c r="F70" s="267">
        <v>86.544545995142315</v>
      </c>
      <c r="G70" s="267">
        <v>87.930849903974689</v>
      </c>
      <c r="H70" s="267">
        <v>83.578326841257507</v>
      </c>
      <c r="I70" s="267">
        <v>72.03034157199599</v>
      </c>
      <c r="J70" s="267">
        <v>68.712753983439413</v>
      </c>
      <c r="K70" s="268">
        <v>1.6339999999999999</v>
      </c>
      <c r="L70" s="295">
        <f>SUM(E70:K70)</f>
        <v>519.36232429380573</v>
      </c>
    </row>
    <row r="71" spans="2:12" x14ac:dyDescent="0.2">
      <c r="B71" s="482"/>
      <c r="C71" s="78" t="s">
        <v>210</v>
      </c>
      <c r="D71" s="336"/>
      <c r="E71" s="291">
        <f t="shared" ref="E71:L71" si="23">SUBTOTAL(9,E69:E70)</f>
        <v>121.99233641642425</v>
      </c>
      <c r="F71" s="291">
        <f t="shared" si="23"/>
        <v>88.918363500025123</v>
      </c>
      <c r="G71" s="291">
        <f t="shared" si="23"/>
        <v>104.53740576210247</v>
      </c>
      <c r="H71" s="291">
        <f t="shared" si="23"/>
        <v>106.49258846428245</v>
      </c>
      <c r="I71" s="291">
        <f t="shared" si="23"/>
        <v>136.67251004094817</v>
      </c>
      <c r="J71" s="291">
        <f t="shared" si="23"/>
        <v>69.419545984044206</v>
      </c>
      <c r="K71" s="291">
        <f t="shared" si="23"/>
        <v>7.9305943925797475</v>
      </c>
      <c r="L71" s="337">
        <f t="shared" si="23"/>
        <v>635.96334456040643</v>
      </c>
    </row>
    <row r="72" spans="2:12" x14ac:dyDescent="0.2">
      <c r="B72" s="79" t="s">
        <v>195</v>
      </c>
      <c r="C72" s="80"/>
      <c r="D72" s="80"/>
      <c r="E72" s="333">
        <f t="shared" ref="E72:L72" si="24">SUBTOTAL(9,E59:E70)</f>
        <v>1420.4371405816194</v>
      </c>
      <c r="F72" s="333">
        <f t="shared" si="24"/>
        <v>779.45466563546802</v>
      </c>
      <c r="G72" s="333">
        <f t="shared" si="24"/>
        <v>1669.0805174401985</v>
      </c>
      <c r="H72" s="333">
        <f t="shared" si="24"/>
        <v>1242.4729591618843</v>
      </c>
      <c r="I72" s="333">
        <f t="shared" si="24"/>
        <v>1395.9717746746373</v>
      </c>
      <c r="J72" s="333">
        <f t="shared" si="24"/>
        <v>569.77580306093205</v>
      </c>
      <c r="K72" s="333">
        <f t="shared" si="24"/>
        <v>848.03124957278169</v>
      </c>
      <c r="L72" s="334">
        <f t="shared" si="24"/>
        <v>7925.2241101275204</v>
      </c>
    </row>
    <row r="73" spans="2:12" x14ac:dyDescent="0.2">
      <c r="B73" s="480">
        <v>2007</v>
      </c>
      <c r="C73" s="483" t="s">
        <v>206</v>
      </c>
      <c r="D73" s="338" t="s">
        <v>206</v>
      </c>
      <c r="E73" s="267">
        <v>792.90804452167549</v>
      </c>
      <c r="F73" s="267">
        <v>202.78139711542335</v>
      </c>
      <c r="G73" s="267">
        <v>772.79333817583506</v>
      </c>
      <c r="H73" s="267">
        <v>601.62764159446488</v>
      </c>
      <c r="I73" s="267">
        <v>417.7604824435798</v>
      </c>
      <c r="J73" s="267">
        <v>141.65953826922814</v>
      </c>
      <c r="K73" s="267">
        <v>318.8854208651893</v>
      </c>
      <c r="L73" s="292">
        <f t="shared" ref="L73:L84" si="25">SUM(E73:K73)</f>
        <v>3248.415862985396</v>
      </c>
    </row>
    <row r="74" spans="2:12" x14ac:dyDescent="0.2">
      <c r="B74" s="481"/>
      <c r="C74" s="484"/>
      <c r="D74" s="339" t="s">
        <v>207</v>
      </c>
      <c r="E74" s="267">
        <v>442.18192425015195</v>
      </c>
      <c r="F74" s="267">
        <v>82.940915049448606</v>
      </c>
      <c r="G74" s="267">
        <v>170.71088144193575</v>
      </c>
      <c r="H74" s="267">
        <v>175.59943900328503</v>
      </c>
      <c r="I74" s="267">
        <v>76.284204443015767</v>
      </c>
      <c r="J74" s="267">
        <v>106.23411566169187</v>
      </c>
      <c r="K74" s="267">
        <v>136.45570987501739</v>
      </c>
      <c r="L74" s="295">
        <f t="shared" si="25"/>
        <v>1190.4071897245465</v>
      </c>
    </row>
    <row r="75" spans="2:12" x14ac:dyDescent="0.2">
      <c r="B75" s="481"/>
      <c r="C75" s="75" t="s">
        <v>11</v>
      </c>
      <c r="D75" s="327"/>
      <c r="E75" s="328">
        <f>SUM(E73:E74)</f>
        <v>1235.0899687718274</v>
      </c>
      <c r="F75" s="329">
        <f t="shared" ref="F75:L75" si="26">SUM(F73:F74)</f>
        <v>285.72231216487194</v>
      </c>
      <c r="G75" s="329">
        <f t="shared" si="26"/>
        <v>943.50421961777079</v>
      </c>
      <c r="H75" s="329">
        <f t="shared" si="26"/>
        <v>777.22708059774993</v>
      </c>
      <c r="I75" s="329">
        <f t="shared" si="26"/>
        <v>494.04468688659557</v>
      </c>
      <c r="J75" s="329">
        <f t="shared" si="26"/>
        <v>247.89365393092001</v>
      </c>
      <c r="K75" s="329">
        <f t="shared" si="26"/>
        <v>455.34113074020672</v>
      </c>
      <c r="L75" s="331">
        <f t="shared" si="26"/>
        <v>4438.8230527099422</v>
      </c>
    </row>
    <row r="76" spans="2:12" x14ac:dyDescent="0.2">
      <c r="B76" s="481"/>
      <c r="C76" s="483" t="s">
        <v>149</v>
      </c>
      <c r="D76" s="326" t="s">
        <v>0</v>
      </c>
      <c r="E76" s="294">
        <v>1.530429952353239</v>
      </c>
      <c r="F76" s="267">
        <v>0</v>
      </c>
      <c r="G76" s="267">
        <v>53.685729239357634</v>
      </c>
      <c r="H76" s="267">
        <v>234.79429710172116</v>
      </c>
      <c r="I76" s="267">
        <v>0.54451999633759263</v>
      </c>
      <c r="J76" s="267">
        <v>0.15817999756336212</v>
      </c>
      <c r="K76" s="267">
        <v>29.893275973024078</v>
      </c>
      <c r="L76" s="295">
        <f t="shared" si="25"/>
        <v>320.60643226035705</v>
      </c>
    </row>
    <row r="77" spans="2:12" x14ac:dyDescent="0.2">
      <c r="B77" s="481"/>
      <c r="C77" s="485"/>
      <c r="D77" s="326" t="s">
        <v>1</v>
      </c>
      <c r="E77" s="294">
        <v>1.0683520193099976</v>
      </c>
      <c r="F77" s="267">
        <v>172.31966897035016</v>
      </c>
      <c r="G77" s="267">
        <v>3.0733232421875001</v>
      </c>
      <c r="H77" s="267">
        <v>38.830339843749996</v>
      </c>
      <c r="I77" s="267">
        <v>77.446683693489064</v>
      </c>
      <c r="J77" s="267">
        <v>8.2324499692916877</v>
      </c>
      <c r="K77" s="267">
        <v>12.904320086479187</v>
      </c>
      <c r="L77" s="295">
        <f t="shared" si="25"/>
        <v>313.87513782485757</v>
      </c>
    </row>
    <row r="78" spans="2:12" x14ac:dyDescent="0.2">
      <c r="B78" s="481"/>
      <c r="C78" s="485"/>
      <c r="D78" s="326" t="s">
        <v>2</v>
      </c>
      <c r="E78" s="294">
        <v>0</v>
      </c>
      <c r="F78" s="267">
        <v>0</v>
      </c>
      <c r="G78" s="267">
        <v>70.401743988037111</v>
      </c>
      <c r="H78" s="267">
        <v>0</v>
      </c>
      <c r="I78" s="267">
        <v>0</v>
      </c>
      <c r="J78" s="267">
        <v>0</v>
      </c>
      <c r="K78" s="267">
        <v>0</v>
      </c>
      <c r="L78" s="295">
        <f t="shared" si="25"/>
        <v>70.401743988037111</v>
      </c>
    </row>
    <row r="79" spans="2:12" x14ac:dyDescent="0.2">
      <c r="B79" s="481"/>
      <c r="C79" s="485"/>
      <c r="D79" s="326" t="s">
        <v>3</v>
      </c>
      <c r="E79" s="294">
        <v>42.998615400295705</v>
      </c>
      <c r="F79" s="267">
        <v>0</v>
      </c>
      <c r="G79" s="267">
        <v>0</v>
      </c>
      <c r="H79" s="267">
        <v>0.16629486051574349</v>
      </c>
      <c r="I79" s="267">
        <v>0</v>
      </c>
      <c r="J79" s="267">
        <v>0</v>
      </c>
      <c r="K79" s="267">
        <v>0</v>
      </c>
      <c r="L79" s="295">
        <f t="shared" si="25"/>
        <v>43.164910260811446</v>
      </c>
    </row>
    <row r="80" spans="2:12" x14ac:dyDescent="0.2">
      <c r="B80" s="481"/>
      <c r="C80" s="485"/>
      <c r="D80" s="326" t="s">
        <v>4</v>
      </c>
      <c r="E80" s="294">
        <v>14.302590042114257</v>
      </c>
      <c r="F80" s="267">
        <v>10.433650024414062</v>
      </c>
      <c r="G80" s="267">
        <v>67.178820035696035</v>
      </c>
      <c r="H80" s="267">
        <v>56.480299862861635</v>
      </c>
      <c r="I80" s="267">
        <v>41.860969921112059</v>
      </c>
      <c r="J80" s="267">
        <v>54.052659740924838</v>
      </c>
      <c r="K80" s="267">
        <v>17.268000000000001</v>
      </c>
      <c r="L80" s="295">
        <f t="shared" si="25"/>
        <v>261.57698962712288</v>
      </c>
    </row>
    <row r="81" spans="2:12" x14ac:dyDescent="0.2">
      <c r="B81" s="481"/>
      <c r="C81" s="484"/>
      <c r="D81" s="326" t="s">
        <v>5</v>
      </c>
      <c r="E81" s="294">
        <v>0</v>
      </c>
      <c r="F81" s="267">
        <v>323.07159812927245</v>
      </c>
      <c r="G81" s="267">
        <v>445.25730126953124</v>
      </c>
      <c r="H81" s="267">
        <v>13.94069970703125</v>
      </c>
      <c r="I81" s="267">
        <v>18.314593872070311</v>
      </c>
      <c r="J81" s="267">
        <v>13.178540046691895</v>
      </c>
      <c r="K81" s="267">
        <v>27.199536993026733</v>
      </c>
      <c r="L81" s="295">
        <f t="shared" si="25"/>
        <v>840.96227001762395</v>
      </c>
    </row>
    <row r="82" spans="2:12" x14ac:dyDescent="0.2">
      <c r="B82" s="481"/>
      <c r="C82" s="75" t="s">
        <v>6</v>
      </c>
      <c r="D82" s="340"/>
      <c r="E82" s="329">
        <f>SUM(E76:E81)</f>
        <v>59.899987414073195</v>
      </c>
      <c r="F82" s="329">
        <f t="shared" ref="F82:L82" si="27">SUM(F76:F81)</f>
        <v>505.82491712403669</v>
      </c>
      <c r="G82" s="329">
        <f t="shared" si="27"/>
        <v>639.59691777480953</v>
      </c>
      <c r="H82" s="329">
        <f t="shared" si="27"/>
        <v>344.21193137587971</v>
      </c>
      <c r="I82" s="329">
        <f t="shared" si="27"/>
        <v>138.16676748300904</v>
      </c>
      <c r="J82" s="329">
        <f t="shared" si="27"/>
        <v>75.62182975447179</v>
      </c>
      <c r="K82" s="329">
        <f t="shared" si="27"/>
        <v>87.26513305252999</v>
      </c>
      <c r="L82" s="331">
        <f t="shared" si="27"/>
        <v>1850.5874839788098</v>
      </c>
    </row>
    <row r="83" spans="2:12" x14ac:dyDescent="0.2">
      <c r="B83" s="481"/>
      <c r="C83" s="483" t="s">
        <v>208</v>
      </c>
      <c r="D83" s="326" t="s">
        <v>18</v>
      </c>
      <c r="E83" s="294">
        <v>1.9301120734526775</v>
      </c>
      <c r="F83" s="267">
        <v>0.45672900760173796</v>
      </c>
      <c r="G83" s="267">
        <v>9.8848099365234372</v>
      </c>
      <c r="H83" s="267">
        <v>26.222824837601276</v>
      </c>
      <c r="I83" s="267">
        <v>630.67184964680769</v>
      </c>
      <c r="J83" s="267">
        <v>5.4984550008075308</v>
      </c>
      <c r="K83" s="267">
        <v>7.2983999099731447</v>
      </c>
      <c r="L83" s="295">
        <f t="shared" si="25"/>
        <v>681.96318041276754</v>
      </c>
    </row>
    <row r="84" spans="2:12" x14ac:dyDescent="0.2">
      <c r="B84" s="481"/>
      <c r="C84" s="484"/>
      <c r="D84" s="326" t="s">
        <v>209</v>
      </c>
      <c r="E84" s="294">
        <v>419.27543313369154</v>
      </c>
      <c r="F84" s="267">
        <v>52.264739619798959</v>
      </c>
      <c r="G84" s="267">
        <v>109.06419814685441</v>
      </c>
      <c r="H84" s="267">
        <v>72.715524932782159</v>
      </c>
      <c r="I84" s="267">
        <v>73.431411526679994</v>
      </c>
      <c r="J84" s="267">
        <v>46.362130034863952</v>
      </c>
      <c r="K84" s="267">
        <v>1.6489285006066785</v>
      </c>
      <c r="L84" s="295">
        <f t="shared" si="25"/>
        <v>774.76236589527764</v>
      </c>
    </row>
    <row r="85" spans="2:12" x14ac:dyDescent="0.2">
      <c r="B85" s="482"/>
      <c r="C85" s="78" t="s">
        <v>210</v>
      </c>
      <c r="D85" s="340"/>
      <c r="E85" s="329">
        <f>SUM(E83:E84)</f>
        <v>421.20554520714421</v>
      </c>
      <c r="F85" s="329">
        <f t="shared" ref="F85:L85" si="28">SUM(F83:F84)</f>
        <v>52.721468627400697</v>
      </c>
      <c r="G85" s="329">
        <f t="shared" si="28"/>
        <v>118.94900808337785</v>
      </c>
      <c r="H85" s="329">
        <f t="shared" si="28"/>
        <v>98.938349770383439</v>
      </c>
      <c r="I85" s="329">
        <f t="shared" si="28"/>
        <v>704.10326117348768</v>
      </c>
      <c r="J85" s="329">
        <f t="shared" si="28"/>
        <v>51.860585035671484</v>
      </c>
      <c r="K85" s="329">
        <f t="shared" si="28"/>
        <v>8.9473284105798232</v>
      </c>
      <c r="L85" s="331">
        <f t="shared" si="28"/>
        <v>1456.7255463080451</v>
      </c>
    </row>
    <row r="86" spans="2:12" x14ac:dyDescent="0.2">
      <c r="B86" s="79" t="s">
        <v>196</v>
      </c>
      <c r="C86" s="80"/>
      <c r="D86" s="80"/>
      <c r="E86" s="341">
        <f>+E85+E82+E75</f>
        <v>1716.1955013930449</v>
      </c>
      <c r="F86" s="341">
        <f t="shared" ref="F86:L86" si="29">+F85+F82+F75</f>
        <v>844.26869791630929</v>
      </c>
      <c r="G86" s="341">
        <f t="shared" si="29"/>
        <v>1702.0501454759583</v>
      </c>
      <c r="H86" s="341">
        <f t="shared" si="29"/>
        <v>1220.3773617440131</v>
      </c>
      <c r="I86" s="341">
        <f t="shared" si="29"/>
        <v>1336.3147155430922</v>
      </c>
      <c r="J86" s="341">
        <f t="shared" si="29"/>
        <v>375.37606872106329</v>
      </c>
      <c r="K86" s="341">
        <f t="shared" si="29"/>
        <v>551.5535922033165</v>
      </c>
      <c r="L86" s="342">
        <f t="shared" si="29"/>
        <v>7746.1360829967971</v>
      </c>
    </row>
    <row r="87" spans="2:12" x14ac:dyDescent="0.2">
      <c r="B87" s="480">
        <v>2008</v>
      </c>
      <c r="C87" s="483" t="s">
        <v>206</v>
      </c>
      <c r="D87" s="338" t="s">
        <v>206</v>
      </c>
      <c r="E87" s="267">
        <v>860.31624083206077</v>
      </c>
      <c r="F87" s="267">
        <v>274.72027953752786</v>
      </c>
      <c r="G87" s="267">
        <v>802.39500700317751</v>
      </c>
      <c r="H87" s="267">
        <v>904.94965057608943</v>
      </c>
      <c r="I87" s="267">
        <v>442.54645196839778</v>
      </c>
      <c r="J87" s="267">
        <v>141.90370207439267</v>
      </c>
      <c r="K87" s="267">
        <v>300.57132317641964</v>
      </c>
      <c r="L87" s="292">
        <f>SUM(E87:K87)</f>
        <v>3727.4026551680658</v>
      </c>
    </row>
    <row r="88" spans="2:12" x14ac:dyDescent="0.2">
      <c r="B88" s="481"/>
      <c r="C88" s="484"/>
      <c r="D88" s="339" t="s">
        <v>207</v>
      </c>
      <c r="E88" s="267">
        <v>244.62623847164957</v>
      </c>
      <c r="F88" s="267">
        <v>89.385207061008899</v>
      </c>
      <c r="G88" s="267">
        <v>151.44172435039002</v>
      </c>
      <c r="H88" s="267">
        <v>136.90966254104302</v>
      </c>
      <c r="I88" s="267">
        <v>71.175145042741264</v>
      </c>
      <c r="J88" s="267">
        <v>61.617875797808153</v>
      </c>
      <c r="K88" s="267">
        <v>160.50526117210461</v>
      </c>
      <c r="L88" s="295">
        <f>SUM(E88:K88)</f>
        <v>915.66111443674549</v>
      </c>
    </row>
    <row r="89" spans="2:12" x14ac:dyDescent="0.2">
      <c r="B89" s="481"/>
      <c r="C89" s="75" t="s">
        <v>11</v>
      </c>
      <c r="D89" s="327"/>
      <c r="E89" s="328">
        <f t="shared" ref="E89:L89" si="30">SUM(E87:E88)</f>
        <v>1104.9424793037103</v>
      </c>
      <c r="F89" s="329">
        <f t="shared" si="30"/>
        <v>364.10548659853674</v>
      </c>
      <c r="G89" s="329">
        <f t="shared" si="30"/>
        <v>953.83673135356753</v>
      </c>
      <c r="H89" s="329">
        <f t="shared" si="30"/>
        <v>1041.8593131171324</v>
      </c>
      <c r="I89" s="329">
        <f t="shared" si="30"/>
        <v>513.72159701113901</v>
      </c>
      <c r="J89" s="329">
        <f t="shared" si="30"/>
        <v>203.52157787220082</v>
      </c>
      <c r="K89" s="329">
        <f t="shared" si="30"/>
        <v>461.07658434852425</v>
      </c>
      <c r="L89" s="331">
        <f t="shared" si="30"/>
        <v>4643.0637696048116</v>
      </c>
    </row>
    <row r="90" spans="2:12" x14ac:dyDescent="0.2">
      <c r="B90" s="481"/>
      <c r="C90" s="483" t="s">
        <v>149</v>
      </c>
      <c r="D90" s="326" t="s">
        <v>0</v>
      </c>
      <c r="E90" s="294">
        <v>0</v>
      </c>
      <c r="F90" s="267">
        <v>0</v>
      </c>
      <c r="G90" s="267">
        <v>52.57559506861493</v>
      </c>
      <c r="H90" s="267">
        <v>229.60287644457819</v>
      </c>
      <c r="I90" s="267">
        <v>3.3087803818061947</v>
      </c>
      <c r="J90" s="267">
        <v>15.855339999198913</v>
      </c>
      <c r="K90" s="267">
        <v>24.287036507582059</v>
      </c>
      <c r="L90" s="295">
        <f t="shared" ref="L90:L95" si="31">SUM(E90:K90)</f>
        <v>325.62962840178028</v>
      </c>
    </row>
    <row r="91" spans="2:12" x14ac:dyDescent="0.2">
      <c r="B91" s="481"/>
      <c r="C91" s="485"/>
      <c r="D91" s="326" t="s">
        <v>1</v>
      </c>
      <c r="E91" s="294">
        <v>0.8061630089804529</v>
      </c>
      <c r="F91" s="267">
        <v>121.52608438824488</v>
      </c>
      <c r="G91" s="267">
        <v>4.8711362484693526</v>
      </c>
      <c r="H91" s="267">
        <v>34.889331054687503</v>
      </c>
      <c r="I91" s="267">
        <v>6.1368242234484418</v>
      </c>
      <c r="J91" s="267">
        <v>4.8444319987334312</v>
      </c>
      <c r="K91" s="267">
        <v>31.677899912059306</v>
      </c>
      <c r="L91" s="295">
        <f t="shared" si="31"/>
        <v>204.75187083462336</v>
      </c>
    </row>
    <row r="92" spans="2:12" x14ac:dyDescent="0.2">
      <c r="B92" s="481"/>
      <c r="C92" s="485"/>
      <c r="D92" s="326" t="s">
        <v>2</v>
      </c>
      <c r="E92" s="294">
        <v>23.378322560826319</v>
      </c>
      <c r="F92" s="267">
        <v>24.518000000000001</v>
      </c>
      <c r="G92" s="267">
        <v>90.318233382584992</v>
      </c>
      <c r="H92" s="267">
        <v>0</v>
      </c>
      <c r="I92" s="267">
        <v>0.20289999389648439</v>
      </c>
      <c r="J92" s="267">
        <v>0.29105363324623612</v>
      </c>
      <c r="K92" s="267">
        <v>0</v>
      </c>
      <c r="L92" s="295">
        <f t="shared" si="31"/>
        <v>138.70850957055404</v>
      </c>
    </row>
    <row r="93" spans="2:12" x14ac:dyDescent="0.2">
      <c r="B93" s="481"/>
      <c r="C93" s="485"/>
      <c r="D93" s="326" t="s">
        <v>3</v>
      </c>
      <c r="E93" s="294">
        <v>64.016679812965918</v>
      </c>
      <c r="F93" s="267">
        <v>0</v>
      </c>
      <c r="G93" s="267">
        <v>0</v>
      </c>
      <c r="H93" s="267">
        <v>0</v>
      </c>
      <c r="I93" s="267">
        <v>0</v>
      </c>
      <c r="J93" s="267">
        <v>0</v>
      </c>
      <c r="K93" s="267">
        <v>0</v>
      </c>
      <c r="L93" s="295">
        <f t="shared" si="31"/>
        <v>64.016679812965918</v>
      </c>
    </row>
    <row r="94" spans="2:12" x14ac:dyDescent="0.2">
      <c r="B94" s="481"/>
      <c r="C94" s="485"/>
      <c r="D94" s="326" t="s">
        <v>4</v>
      </c>
      <c r="E94" s="294">
        <v>10.077</v>
      </c>
      <c r="F94" s="267">
        <v>5.6260839843749997</v>
      </c>
      <c r="G94" s="267">
        <v>58.297922768265003</v>
      </c>
      <c r="H94" s="267">
        <v>87.757059866666793</v>
      </c>
      <c r="I94" s="267">
        <v>59.781442686557774</v>
      </c>
      <c r="J94" s="267">
        <v>53.089990355685352</v>
      </c>
      <c r="K94" s="267">
        <v>36.810420013427731</v>
      </c>
      <c r="L94" s="295">
        <f t="shared" si="31"/>
        <v>311.43991967497766</v>
      </c>
    </row>
    <row r="95" spans="2:12" x14ac:dyDescent="0.2">
      <c r="B95" s="481"/>
      <c r="C95" s="484"/>
      <c r="D95" s="326" t="s">
        <v>5</v>
      </c>
      <c r="E95" s="294">
        <v>0</v>
      </c>
      <c r="F95" s="267">
        <v>246.67611751308289</v>
      </c>
      <c r="G95" s="267">
        <v>716.18046973293656</v>
      </c>
      <c r="H95" s="267">
        <v>0</v>
      </c>
      <c r="I95" s="267">
        <v>3.3634560546875001</v>
      </c>
      <c r="J95" s="267">
        <v>10.016410022735595</v>
      </c>
      <c r="K95" s="267">
        <v>30.550305221557618</v>
      </c>
      <c r="L95" s="295">
        <f t="shared" si="31"/>
        <v>1006.7867585450002</v>
      </c>
    </row>
    <row r="96" spans="2:12" x14ac:dyDescent="0.2">
      <c r="B96" s="481"/>
      <c r="C96" s="75" t="s">
        <v>6</v>
      </c>
      <c r="D96" s="340"/>
      <c r="E96" s="329">
        <f t="shared" ref="E96:L96" si="32">SUM(E90:E95)</f>
        <v>98.278165382772684</v>
      </c>
      <c r="F96" s="329">
        <f t="shared" si="32"/>
        <v>398.34628588570274</v>
      </c>
      <c r="G96" s="329">
        <f t="shared" si="32"/>
        <v>922.24335720087083</v>
      </c>
      <c r="H96" s="329">
        <f t="shared" si="32"/>
        <v>352.2492673659325</v>
      </c>
      <c r="I96" s="329">
        <f t="shared" si="32"/>
        <v>72.793403340396395</v>
      </c>
      <c r="J96" s="329">
        <f t="shared" si="32"/>
        <v>84.097226009599538</v>
      </c>
      <c r="K96" s="329">
        <f t="shared" si="32"/>
        <v>123.32566165462671</v>
      </c>
      <c r="L96" s="331">
        <f t="shared" si="32"/>
        <v>2051.3333668399014</v>
      </c>
    </row>
    <row r="97" spans="2:12" x14ac:dyDescent="0.2">
      <c r="B97" s="481"/>
      <c r="C97" s="483" t="s">
        <v>208</v>
      </c>
      <c r="D97" s="326" t="s">
        <v>18</v>
      </c>
      <c r="E97" s="294">
        <v>60.910121471073481</v>
      </c>
      <c r="F97" s="267">
        <v>5.2687959635853767</v>
      </c>
      <c r="G97" s="267">
        <v>17.891002614438534</v>
      </c>
      <c r="H97" s="267">
        <v>77.084632296279068</v>
      </c>
      <c r="I97" s="267">
        <v>62.435931428104638</v>
      </c>
      <c r="J97" s="267">
        <v>16.374720896756219</v>
      </c>
      <c r="K97" s="267">
        <v>15.693080886840823</v>
      </c>
      <c r="L97" s="295">
        <f>SUM(E97:K97)</f>
        <v>255.65828555707813</v>
      </c>
    </row>
    <row r="98" spans="2:12" x14ac:dyDescent="0.2">
      <c r="B98" s="481"/>
      <c r="C98" s="484"/>
      <c r="D98" s="326" t="s">
        <v>209</v>
      </c>
      <c r="E98" s="294">
        <v>532.47216360497475</v>
      </c>
      <c r="F98" s="267">
        <v>78.304980439651771</v>
      </c>
      <c r="G98" s="267">
        <v>90.672043609992599</v>
      </c>
      <c r="H98" s="267">
        <v>73.556676417181976</v>
      </c>
      <c r="I98" s="267">
        <v>68.900807489067304</v>
      </c>
      <c r="J98" s="267">
        <v>41.550998165250761</v>
      </c>
      <c r="K98" s="267">
        <v>1.1621207157932223</v>
      </c>
      <c r="L98" s="295">
        <f>SUM(E98:K98)</f>
        <v>886.61979044191241</v>
      </c>
    </row>
    <row r="99" spans="2:12" x14ac:dyDescent="0.2">
      <c r="B99" s="482"/>
      <c r="C99" s="78" t="s">
        <v>210</v>
      </c>
      <c r="D99" s="340"/>
      <c r="E99" s="329">
        <f t="shared" ref="E99:L99" si="33">SUM(E97:E98)</f>
        <v>593.38228507604822</v>
      </c>
      <c r="F99" s="329">
        <f t="shared" si="33"/>
        <v>83.573776403237147</v>
      </c>
      <c r="G99" s="329">
        <f t="shared" si="33"/>
        <v>108.56304622443113</v>
      </c>
      <c r="H99" s="329">
        <f t="shared" si="33"/>
        <v>150.64130871346106</v>
      </c>
      <c r="I99" s="329">
        <f t="shared" si="33"/>
        <v>131.33673891717194</v>
      </c>
      <c r="J99" s="329">
        <f t="shared" si="33"/>
        <v>57.925719062006976</v>
      </c>
      <c r="K99" s="329">
        <f t="shared" si="33"/>
        <v>16.855201602634047</v>
      </c>
      <c r="L99" s="331">
        <f t="shared" si="33"/>
        <v>1142.2780759989905</v>
      </c>
    </row>
    <row r="100" spans="2:12" x14ac:dyDescent="0.2">
      <c r="B100" s="79" t="s">
        <v>197</v>
      </c>
      <c r="C100" s="80"/>
      <c r="D100" s="80"/>
      <c r="E100" s="341">
        <f t="shared" ref="E100:L100" si="34">+E99+E96+E89</f>
        <v>1796.6029297625314</v>
      </c>
      <c r="F100" s="341">
        <f t="shared" si="34"/>
        <v>846.02554888747659</v>
      </c>
      <c r="G100" s="341">
        <f t="shared" si="34"/>
        <v>1984.6431347788696</v>
      </c>
      <c r="H100" s="341">
        <f t="shared" si="34"/>
        <v>1544.7498891965261</v>
      </c>
      <c r="I100" s="341">
        <f t="shared" si="34"/>
        <v>717.85173926870732</v>
      </c>
      <c r="J100" s="341">
        <f t="shared" si="34"/>
        <v>345.54452294380735</v>
      </c>
      <c r="K100" s="341">
        <f t="shared" si="34"/>
        <v>601.25744760578505</v>
      </c>
      <c r="L100" s="342">
        <f t="shared" si="34"/>
        <v>7836.6752124437035</v>
      </c>
    </row>
    <row r="101" spans="2:12" x14ac:dyDescent="0.2">
      <c r="B101" s="480">
        <v>2009</v>
      </c>
      <c r="C101" s="483" t="s">
        <v>206</v>
      </c>
      <c r="D101" s="338" t="s">
        <v>206</v>
      </c>
      <c r="E101" s="267">
        <v>649.77881000000025</v>
      </c>
      <c r="F101" s="267">
        <v>164.90008</v>
      </c>
      <c r="G101" s="267">
        <v>695.17238999999984</v>
      </c>
      <c r="H101" s="267">
        <v>501.05948999999987</v>
      </c>
      <c r="I101" s="267">
        <v>382.86451000000005</v>
      </c>
      <c r="J101" s="267">
        <v>171.46129000000002</v>
      </c>
      <c r="K101" s="267">
        <v>205.57582000000002</v>
      </c>
      <c r="L101" s="292">
        <f>SUM(E101:K101)</f>
        <v>2770.8123900000001</v>
      </c>
    </row>
    <row r="102" spans="2:12" x14ac:dyDescent="0.2">
      <c r="B102" s="481"/>
      <c r="C102" s="484"/>
      <c r="D102" s="339" t="s">
        <v>207</v>
      </c>
      <c r="E102" s="267">
        <v>395.62270000000007</v>
      </c>
      <c r="F102" s="267">
        <v>49.738960000000034</v>
      </c>
      <c r="G102" s="267">
        <v>127.17348</v>
      </c>
      <c r="H102" s="267">
        <v>217.35478000000003</v>
      </c>
      <c r="I102" s="267">
        <v>59.922149999999981</v>
      </c>
      <c r="J102" s="267">
        <v>94.556169999999966</v>
      </c>
      <c r="K102" s="267">
        <v>148.10554000000002</v>
      </c>
      <c r="L102" s="295">
        <f>SUM(E102:K102)</f>
        <v>1092.47378</v>
      </c>
    </row>
    <row r="103" spans="2:12" x14ac:dyDescent="0.2">
      <c r="B103" s="481"/>
      <c r="C103" s="75" t="s">
        <v>11</v>
      </c>
      <c r="D103" s="327"/>
      <c r="E103" s="328">
        <f t="shared" ref="E103:L103" si="35">SUM(E101:E102)</f>
        <v>1045.4015100000004</v>
      </c>
      <c r="F103" s="329">
        <f t="shared" si="35"/>
        <v>214.63904000000002</v>
      </c>
      <c r="G103" s="329">
        <f t="shared" si="35"/>
        <v>822.34586999999988</v>
      </c>
      <c r="H103" s="329">
        <f t="shared" si="35"/>
        <v>718.41426999999987</v>
      </c>
      <c r="I103" s="329">
        <f t="shared" si="35"/>
        <v>442.78666000000004</v>
      </c>
      <c r="J103" s="329">
        <f t="shared" si="35"/>
        <v>266.01745999999997</v>
      </c>
      <c r="K103" s="329">
        <f t="shared" si="35"/>
        <v>353.68136000000004</v>
      </c>
      <c r="L103" s="331">
        <f t="shared" si="35"/>
        <v>3863.2861700000003</v>
      </c>
    </row>
    <row r="104" spans="2:12" x14ac:dyDescent="0.2">
      <c r="B104" s="481"/>
      <c r="C104" s="483" t="s">
        <v>149</v>
      </c>
      <c r="D104" s="326" t="s">
        <v>0</v>
      </c>
      <c r="E104" s="294">
        <v>0</v>
      </c>
      <c r="F104" s="267">
        <v>0</v>
      </c>
      <c r="G104" s="267">
        <v>83.554740000000024</v>
      </c>
      <c r="H104" s="267">
        <v>165.94692000000001</v>
      </c>
      <c r="I104" s="267">
        <v>4.0207199999999998</v>
      </c>
      <c r="J104" s="267">
        <v>49.244690000000006</v>
      </c>
      <c r="K104" s="267">
        <v>29.738309999999998</v>
      </c>
      <c r="L104" s="295">
        <f t="shared" ref="L104:L109" si="36">SUM(E104:K104)</f>
        <v>332.50538000000006</v>
      </c>
    </row>
    <row r="105" spans="2:12" x14ac:dyDescent="0.2">
      <c r="B105" s="481"/>
      <c r="C105" s="485"/>
      <c r="D105" s="326" t="s">
        <v>1</v>
      </c>
      <c r="E105" s="294">
        <v>0.56619000000000008</v>
      </c>
      <c r="F105" s="267">
        <v>83.302209999999988</v>
      </c>
      <c r="G105" s="267">
        <v>15.278719999999998</v>
      </c>
      <c r="H105" s="267">
        <v>51.149449999999995</v>
      </c>
      <c r="I105" s="267">
        <v>7.1369400000000009</v>
      </c>
      <c r="J105" s="267">
        <v>6.0526399999999994</v>
      </c>
      <c r="K105" s="267">
        <v>34.963830000000009</v>
      </c>
      <c r="L105" s="295">
        <f t="shared" si="36"/>
        <v>198.44997999999998</v>
      </c>
    </row>
    <row r="106" spans="2:12" x14ac:dyDescent="0.2">
      <c r="B106" s="481"/>
      <c r="C106" s="485"/>
      <c r="D106" s="326" t="s">
        <v>2</v>
      </c>
      <c r="E106" s="294">
        <v>234.44735999999997</v>
      </c>
      <c r="F106" s="267">
        <v>16.324999999999999</v>
      </c>
      <c r="G106" s="267">
        <v>59.504620000000003</v>
      </c>
      <c r="H106" s="267">
        <v>6.1753299999999998</v>
      </c>
      <c r="I106" s="267">
        <v>2.2610000000000001</v>
      </c>
      <c r="J106" s="267">
        <v>4.4171599999999991</v>
      </c>
      <c r="K106" s="267">
        <v>0</v>
      </c>
      <c r="L106" s="295">
        <f t="shared" si="36"/>
        <v>323.13047</v>
      </c>
    </row>
    <row r="107" spans="2:12" x14ac:dyDescent="0.2">
      <c r="B107" s="481"/>
      <c r="C107" s="485"/>
      <c r="D107" s="326" t="s">
        <v>3</v>
      </c>
      <c r="E107" s="294">
        <v>48.544760000000004</v>
      </c>
      <c r="F107" s="267">
        <v>0</v>
      </c>
      <c r="G107" s="267">
        <v>0</v>
      </c>
      <c r="H107" s="267">
        <v>0</v>
      </c>
      <c r="I107" s="267">
        <v>0</v>
      </c>
      <c r="J107" s="267">
        <v>0</v>
      </c>
      <c r="K107" s="267">
        <v>0</v>
      </c>
      <c r="L107" s="295">
        <f t="shared" si="36"/>
        <v>48.544760000000004</v>
      </c>
    </row>
    <row r="108" spans="2:12" x14ac:dyDescent="0.2">
      <c r="B108" s="481"/>
      <c r="C108" s="485"/>
      <c r="D108" s="326" t="s">
        <v>4</v>
      </c>
      <c r="E108" s="294">
        <v>9.3949999999999996</v>
      </c>
      <c r="F108" s="267">
        <v>55.820139999999995</v>
      </c>
      <c r="G108" s="267">
        <v>77.880479999999977</v>
      </c>
      <c r="H108" s="267">
        <v>145.76209</v>
      </c>
      <c r="I108" s="267">
        <v>118.7508</v>
      </c>
      <c r="J108" s="267">
        <v>76.297189999999986</v>
      </c>
      <c r="K108" s="267">
        <v>93.864530000000002</v>
      </c>
      <c r="L108" s="295">
        <f t="shared" si="36"/>
        <v>577.77023000000008</v>
      </c>
    </row>
    <row r="109" spans="2:12" x14ac:dyDescent="0.2">
      <c r="B109" s="481"/>
      <c r="C109" s="484"/>
      <c r="D109" s="326" t="s">
        <v>5</v>
      </c>
      <c r="E109" s="294">
        <v>0</v>
      </c>
      <c r="F109" s="267">
        <v>185.83025999999995</v>
      </c>
      <c r="G109" s="267">
        <v>581.06024000000002</v>
      </c>
      <c r="H109" s="267">
        <v>0</v>
      </c>
      <c r="I109" s="267">
        <v>0</v>
      </c>
      <c r="J109" s="267">
        <v>12.70031</v>
      </c>
      <c r="K109" s="267">
        <v>42.757439999999995</v>
      </c>
      <c r="L109" s="295">
        <f t="shared" si="36"/>
        <v>822.34824999999989</v>
      </c>
    </row>
    <row r="110" spans="2:12" x14ac:dyDescent="0.2">
      <c r="B110" s="481"/>
      <c r="C110" s="75" t="s">
        <v>6</v>
      </c>
      <c r="D110" s="340"/>
      <c r="E110" s="329">
        <f t="shared" ref="E110:L110" si="37">SUM(E104:E109)</f>
        <v>292.95330999999999</v>
      </c>
      <c r="F110" s="329">
        <f t="shared" si="37"/>
        <v>341.27760999999992</v>
      </c>
      <c r="G110" s="329">
        <f t="shared" si="37"/>
        <v>817.27880000000005</v>
      </c>
      <c r="H110" s="329">
        <f t="shared" si="37"/>
        <v>369.03379000000001</v>
      </c>
      <c r="I110" s="329">
        <f t="shared" si="37"/>
        <v>132.16945999999999</v>
      </c>
      <c r="J110" s="329">
        <f t="shared" si="37"/>
        <v>148.71198999999999</v>
      </c>
      <c r="K110" s="329">
        <f t="shared" si="37"/>
        <v>201.32411000000002</v>
      </c>
      <c r="L110" s="331">
        <f t="shared" si="37"/>
        <v>2302.7490699999998</v>
      </c>
    </row>
    <row r="111" spans="2:12" x14ac:dyDescent="0.2">
      <c r="B111" s="481"/>
      <c r="C111" s="483" t="s">
        <v>208</v>
      </c>
      <c r="D111" s="326" t="s">
        <v>18</v>
      </c>
      <c r="E111" s="294">
        <v>68.443239999999989</v>
      </c>
      <c r="F111" s="267">
        <v>0.41167000000000004</v>
      </c>
      <c r="G111" s="267">
        <v>41.503320000000009</v>
      </c>
      <c r="H111" s="267">
        <v>28.292470000000005</v>
      </c>
      <c r="I111" s="267">
        <v>66.525930000000002</v>
      </c>
      <c r="J111" s="267">
        <v>14.217219999999999</v>
      </c>
      <c r="K111" s="267">
        <v>13.678750000000001</v>
      </c>
      <c r="L111" s="295">
        <f>SUM(E111:K111)</f>
        <v>233.07259999999999</v>
      </c>
    </row>
    <row r="112" spans="2:12" x14ac:dyDescent="0.2">
      <c r="B112" s="481"/>
      <c r="C112" s="484"/>
      <c r="D112" s="326" t="s">
        <v>209</v>
      </c>
      <c r="E112" s="294">
        <v>415.35892999999976</v>
      </c>
      <c r="F112" s="267">
        <v>76.189550000000011</v>
      </c>
      <c r="G112" s="267">
        <v>107.37132</v>
      </c>
      <c r="H112" s="267">
        <v>59.897280000000009</v>
      </c>
      <c r="I112" s="267">
        <v>43.953540000000011</v>
      </c>
      <c r="J112" s="267">
        <v>74.864670000000004</v>
      </c>
      <c r="K112" s="267">
        <v>5.89907</v>
      </c>
      <c r="L112" s="295">
        <f>SUM(E112:K112)</f>
        <v>783.53435999999988</v>
      </c>
    </row>
    <row r="113" spans="2:12" x14ac:dyDescent="0.2">
      <c r="B113" s="482"/>
      <c r="C113" s="78" t="s">
        <v>210</v>
      </c>
      <c r="D113" s="340"/>
      <c r="E113" s="329">
        <f t="shared" ref="E113:L113" si="38">SUM(E111:E112)</f>
        <v>483.80216999999976</v>
      </c>
      <c r="F113" s="329">
        <f t="shared" si="38"/>
        <v>76.601220000000012</v>
      </c>
      <c r="G113" s="329">
        <f t="shared" si="38"/>
        <v>148.87464</v>
      </c>
      <c r="H113" s="329">
        <f t="shared" si="38"/>
        <v>88.189750000000018</v>
      </c>
      <c r="I113" s="329">
        <f t="shared" si="38"/>
        <v>110.47947000000002</v>
      </c>
      <c r="J113" s="329">
        <f t="shared" si="38"/>
        <v>89.081890000000001</v>
      </c>
      <c r="K113" s="329">
        <f t="shared" si="38"/>
        <v>19.577820000000003</v>
      </c>
      <c r="L113" s="331">
        <f t="shared" si="38"/>
        <v>1016.6069599999998</v>
      </c>
    </row>
    <row r="114" spans="2:12" x14ac:dyDescent="0.2">
      <c r="B114" s="79" t="s">
        <v>198</v>
      </c>
      <c r="C114" s="80"/>
      <c r="D114" s="80"/>
      <c r="E114" s="341">
        <f t="shared" ref="E114:L114" si="39">+E113+E110+E103</f>
        <v>1822.1569900000002</v>
      </c>
      <c r="F114" s="341">
        <f t="shared" si="39"/>
        <v>632.5178699999999</v>
      </c>
      <c r="G114" s="341">
        <f t="shared" si="39"/>
        <v>1788.4993099999999</v>
      </c>
      <c r="H114" s="341">
        <f t="shared" si="39"/>
        <v>1175.6378099999999</v>
      </c>
      <c r="I114" s="341">
        <f t="shared" si="39"/>
        <v>685.43559000000005</v>
      </c>
      <c r="J114" s="341">
        <f t="shared" si="39"/>
        <v>503.81133999999997</v>
      </c>
      <c r="K114" s="341">
        <f t="shared" si="39"/>
        <v>574.58329000000003</v>
      </c>
      <c r="L114" s="342">
        <f t="shared" si="39"/>
        <v>7182.6422000000002</v>
      </c>
    </row>
    <row r="115" spans="2:12" x14ac:dyDescent="0.2">
      <c r="B115" s="480">
        <v>2010</v>
      </c>
      <c r="C115" s="483" t="s">
        <v>206</v>
      </c>
      <c r="D115" s="338" t="s">
        <v>206</v>
      </c>
      <c r="E115" s="267">
        <v>853.01473899999974</v>
      </c>
      <c r="F115" s="267">
        <v>221.55482999999998</v>
      </c>
      <c r="G115" s="267">
        <v>597.9845449999998</v>
      </c>
      <c r="H115" s="267">
        <v>302.50261799999998</v>
      </c>
      <c r="I115" s="267">
        <v>343.66066499999999</v>
      </c>
      <c r="J115" s="267">
        <v>171.72154900000004</v>
      </c>
      <c r="K115" s="267">
        <v>294.693512</v>
      </c>
      <c r="L115" s="292">
        <f>SUM(E115:K115)</f>
        <v>2785.1324579999991</v>
      </c>
    </row>
    <row r="116" spans="2:12" x14ac:dyDescent="0.2">
      <c r="B116" s="481"/>
      <c r="C116" s="484"/>
      <c r="D116" s="339" t="s">
        <v>207</v>
      </c>
      <c r="E116" s="267">
        <v>226.919691</v>
      </c>
      <c r="F116" s="267">
        <v>117.58363900000002</v>
      </c>
      <c r="G116" s="267">
        <v>110.81896199999987</v>
      </c>
      <c r="H116" s="267">
        <v>213.25151700000001</v>
      </c>
      <c r="I116" s="267">
        <v>57.628856000000013</v>
      </c>
      <c r="J116" s="267">
        <v>87.950889999999958</v>
      </c>
      <c r="K116" s="267">
        <v>134.50210000000004</v>
      </c>
      <c r="L116" s="295">
        <f>SUM(E116:K116)</f>
        <v>948.65565499999991</v>
      </c>
    </row>
    <row r="117" spans="2:12" x14ac:dyDescent="0.2">
      <c r="B117" s="481"/>
      <c r="C117" s="75" t="s">
        <v>11</v>
      </c>
      <c r="D117" s="327"/>
      <c r="E117" s="328">
        <f t="shared" ref="E117:L117" si="40">SUM(E115:E116)</f>
        <v>1079.9344299999998</v>
      </c>
      <c r="F117" s="329">
        <f t="shared" si="40"/>
        <v>339.13846899999999</v>
      </c>
      <c r="G117" s="329">
        <f t="shared" si="40"/>
        <v>708.80350699999963</v>
      </c>
      <c r="H117" s="329">
        <f t="shared" si="40"/>
        <v>515.75413500000002</v>
      </c>
      <c r="I117" s="329">
        <f t="shared" si="40"/>
        <v>401.28952100000004</v>
      </c>
      <c r="J117" s="329">
        <f t="shared" si="40"/>
        <v>259.672439</v>
      </c>
      <c r="K117" s="329">
        <f t="shared" si="40"/>
        <v>429.19561200000004</v>
      </c>
      <c r="L117" s="331">
        <f t="shared" si="40"/>
        <v>3733.7881129999992</v>
      </c>
    </row>
    <row r="118" spans="2:12" x14ac:dyDescent="0.2">
      <c r="B118" s="481"/>
      <c r="C118" s="483" t="s">
        <v>149</v>
      </c>
      <c r="D118" s="326" t="s">
        <v>0</v>
      </c>
      <c r="E118" s="294">
        <v>0</v>
      </c>
      <c r="F118" s="267"/>
      <c r="G118" s="267">
        <v>47.250704000000006</v>
      </c>
      <c r="H118" s="267">
        <v>135.00384999999997</v>
      </c>
      <c r="I118" s="267">
        <v>1.8354830000000002</v>
      </c>
      <c r="J118" s="267">
        <v>21.060489999999998</v>
      </c>
      <c r="K118" s="267">
        <v>24.08569</v>
      </c>
      <c r="L118" s="295">
        <f t="shared" ref="L118:L123" si="41">SUM(E118:K118)</f>
        <v>229.23621699999998</v>
      </c>
    </row>
    <row r="119" spans="2:12" x14ac:dyDescent="0.2">
      <c r="B119" s="481"/>
      <c r="C119" s="485"/>
      <c r="D119" s="326" t="s">
        <v>1</v>
      </c>
      <c r="E119" s="294">
        <v>50.722881999999991</v>
      </c>
      <c r="F119" s="267">
        <v>103.14632700000001</v>
      </c>
      <c r="G119" s="267">
        <v>20.822803999999998</v>
      </c>
      <c r="H119" s="267">
        <v>54.515889999999999</v>
      </c>
      <c r="I119" s="267">
        <v>37.958076999999996</v>
      </c>
      <c r="J119" s="267">
        <v>14.756909999999998</v>
      </c>
      <c r="K119" s="267">
        <v>68.400865000000024</v>
      </c>
      <c r="L119" s="295">
        <f t="shared" si="41"/>
        <v>350.32375500000001</v>
      </c>
    </row>
    <row r="120" spans="2:12" x14ac:dyDescent="0.2">
      <c r="B120" s="481"/>
      <c r="C120" s="485"/>
      <c r="D120" s="326" t="s">
        <v>2</v>
      </c>
      <c r="E120" s="294">
        <v>273.01338099999992</v>
      </c>
      <c r="F120" s="267">
        <v>14.58</v>
      </c>
      <c r="G120" s="267">
        <v>76.081513000000015</v>
      </c>
      <c r="H120" s="267">
        <v>10.319331000000002</v>
      </c>
      <c r="I120" s="267">
        <v>42.191155999999999</v>
      </c>
      <c r="J120" s="267">
        <v>5.2431689999999991</v>
      </c>
      <c r="K120" s="267">
        <v>0</v>
      </c>
      <c r="L120" s="295">
        <f t="shared" si="41"/>
        <v>421.42854999999992</v>
      </c>
    </row>
    <row r="121" spans="2:12" x14ac:dyDescent="0.2">
      <c r="B121" s="481"/>
      <c r="C121" s="485"/>
      <c r="D121" s="326" t="s">
        <v>3</v>
      </c>
      <c r="E121" s="294">
        <v>59.130235999999933</v>
      </c>
      <c r="F121" s="267">
        <v>0</v>
      </c>
      <c r="G121" s="267">
        <v>0</v>
      </c>
      <c r="H121" s="267">
        <v>0</v>
      </c>
      <c r="I121" s="267">
        <v>0</v>
      </c>
      <c r="J121" s="267">
        <v>0</v>
      </c>
      <c r="K121" s="267">
        <v>0</v>
      </c>
      <c r="L121" s="295">
        <f t="shared" si="41"/>
        <v>59.130235999999933</v>
      </c>
    </row>
    <row r="122" spans="2:12" x14ac:dyDescent="0.2">
      <c r="B122" s="481"/>
      <c r="C122" s="485"/>
      <c r="D122" s="326" t="s">
        <v>4</v>
      </c>
      <c r="E122" s="294">
        <v>1.516</v>
      </c>
      <c r="F122" s="267">
        <v>33.087823</v>
      </c>
      <c r="G122" s="267">
        <v>83.408058000000011</v>
      </c>
      <c r="H122" s="267">
        <v>151.19054</v>
      </c>
      <c r="I122" s="267">
        <v>131.26476999999997</v>
      </c>
      <c r="J122" s="267">
        <v>77.662679999999995</v>
      </c>
      <c r="K122" s="267">
        <v>30.188590000000001</v>
      </c>
      <c r="L122" s="295">
        <f t="shared" si="41"/>
        <v>508.31846099999996</v>
      </c>
    </row>
    <row r="123" spans="2:12" x14ac:dyDescent="0.2">
      <c r="B123" s="481"/>
      <c r="C123" s="484"/>
      <c r="D123" s="326" t="s">
        <v>5</v>
      </c>
      <c r="E123" s="294">
        <v>0</v>
      </c>
      <c r="F123" s="267">
        <v>188.68841100000003</v>
      </c>
      <c r="G123" s="267">
        <v>712.52435099999968</v>
      </c>
      <c r="H123" s="267">
        <v>211.60490000000001</v>
      </c>
      <c r="I123" s="267">
        <v>21.440339999999999</v>
      </c>
      <c r="J123" s="267">
        <v>30.657348999999996</v>
      </c>
      <c r="K123" s="267">
        <v>27.089979999999997</v>
      </c>
      <c r="L123" s="295">
        <f t="shared" si="41"/>
        <v>1192.0053309999998</v>
      </c>
    </row>
    <row r="124" spans="2:12" x14ac:dyDescent="0.2">
      <c r="B124" s="481"/>
      <c r="C124" s="75" t="s">
        <v>6</v>
      </c>
      <c r="D124" s="340"/>
      <c r="E124" s="329">
        <f t="shared" ref="E124:L124" si="42">SUM(E118:E123)</f>
        <v>384.38249899999983</v>
      </c>
      <c r="F124" s="329">
        <f t="shared" si="42"/>
        <v>339.50256100000001</v>
      </c>
      <c r="G124" s="329">
        <f t="shared" si="42"/>
        <v>940.0874299999997</v>
      </c>
      <c r="H124" s="329">
        <f t="shared" si="42"/>
        <v>562.63451099999997</v>
      </c>
      <c r="I124" s="329">
        <f t="shared" si="42"/>
        <v>234.68982599999995</v>
      </c>
      <c r="J124" s="329">
        <f t="shared" si="42"/>
        <v>149.38059799999996</v>
      </c>
      <c r="K124" s="329">
        <f t="shared" si="42"/>
        <v>149.76512500000001</v>
      </c>
      <c r="L124" s="331">
        <f t="shared" si="42"/>
        <v>2760.4425499999998</v>
      </c>
    </row>
    <row r="125" spans="2:12" x14ac:dyDescent="0.2">
      <c r="B125" s="481"/>
      <c r="C125" s="483" t="s">
        <v>208</v>
      </c>
      <c r="D125" s="326" t="s">
        <v>79</v>
      </c>
      <c r="E125" s="294">
        <v>79.159667999999982</v>
      </c>
      <c r="F125" s="267">
        <v>3.359146</v>
      </c>
      <c r="G125" s="267">
        <v>14.103067999999993</v>
      </c>
      <c r="H125" s="267">
        <v>47.407671000000001</v>
      </c>
      <c r="I125" s="267">
        <v>79.244113000000013</v>
      </c>
      <c r="J125" s="267">
        <v>16.460396999999997</v>
      </c>
      <c r="K125" s="267">
        <v>8.7032670000000003</v>
      </c>
      <c r="L125" s="295">
        <f>SUM(E125:K125)</f>
        <v>248.43733</v>
      </c>
    </row>
    <row r="126" spans="2:12" x14ac:dyDescent="0.2">
      <c r="B126" s="481"/>
      <c r="C126" s="484"/>
      <c r="D126" s="326" t="s">
        <v>209</v>
      </c>
      <c r="E126" s="294">
        <v>397.8755339999999</v>
      </c>
      <c r="F126" s="267">
        <v>84.289016999999987</v>
      </c>
      <c r="G126" s="267">
        <v>117.602772</v>
      </c>
      <c r="H126" s="267">
        <v>27.667479999999998</v>
      </c>
      <c r="I126" s="267">
        <v>44.162882000000003</v>
      </c>
      <c r="J126" s="267">
        <v>90.86205499999997</v>
      </c>
      <c r="K126" s="267">
        <v>4.6229499999999994</v>
      </c>
      <c r="L126" s="295">
        <f>SUM(E126:K126)</f>
        <v>767.08268999999973</v>
      </c>
    </row>
    <row r="127" spans="2:12" x14ac:dyDescent="0.2">
      <c r="B127" s="482"/>
      <c r="C127" s="78" t="s">
        <v>210</v>
      </c>
      <c r="D127" s="340"/>
      <c r="E127" s="329">
        <f t="shared" ref="E127:L127" si="43">SUM(E125:E126)</f>
        <v>477.03520199999991</v>
      </c>
      <c r="F127" s="329">
        <f t="shared" si="43"/>
        <v>87.648162999999983</v>
      </c>
      <c r="G127" s="329">
        <f t="shared" si="43"/>
        <v>131.70583999999999</v>
      </c>
      <c r="H127" s="329">
        <f t="shared" si="43"/>
        <v>75.075151000000005</v>
      </c>
      <c r="I127" s="329">
        <f t="shared" si="43"/>
        <v>123.40699500000002</v>
      </c>
      <c r="J127" s="329">
        <f t="shared" si="43"/>
        <v>107.32245199999997</v>
      </c>
      <c r="K127" s="329">
        <f t="shared" si="43"/>
        <v>13.326217</v>
      </c>
      <c r="L127" s="331">
        <f t="shared" si="43"/>
        <v>1015.5200199999997</v>
      </c>
    </row>
    <row r="128" spans="2:12" x14ac:dyDescent="0.2">
      <c r="B128" s="79" t="s">
        <v>199</v>
      </c>
      <c r="C128" s="80"/>
      <c r="D128" s="80"/>
      <c r="E128" s="341">
        <f t="shared" ref="E128:L128" si="44">+E127+E124+E117</f>
        <v>1941.3521309999996</v>
      </c>
      <c r="F128" s="341">
        <f t="shared" si="44"/>
        <v>766.28919299999995</v>
      </c>
      <c r="G128" s="341">
        <f t="shared" si="44"/>
        <v>1780.5967769999993</v>
      </c>
      <c r="H128" s="341">
        <f t="shared" si="44"/>
        <v>1153.4637969999999</v>
      </c>
      <c r="I128" s="341">
        <f t="shared" si="44"/>
        <v>759.38634200000001</v>
      </c>
      <c r="J128" s="341">
        <f t="shared" si="44"/>
        <v>516.37548900000002</v>
      </c>
      <c r="K128" s="341">
        <f t="shared" si="44"/>
        <v>592.28695400000004</v>
      </c>
      <c r="L128" s="342">
        <f t="shared" si="44"/>
        <v>7509.7506829999984</v>
      </c>
    </row>
    <row r="129" spans="2:12" x14ac:dyDescent="0.2">
      <c r="B129" s="480">
        <v>2011</v>
      </c>
      <c r="C129" s="483" t="s">
        <v>206</v>
      </c>
      <c r="D129" s="338" t="s">
        <v>206</v>
      </c>
      <c r="E129" s="267">
        <v>764.57837099999995</v>
      </c>
      <c r="F129" s="267">
        <v>249.21308700000006</v>
      </c>
      <c r="G129" s="267">
        <v>538.08973099999992</v>
      </c>
      <c r="H129" s="267">
        <v>235.84548199999998</v>
      </c>
      <c r="I129" s="267">
        <v>291.17467399999998</v>
      </c>
      <c r="J129" s="267">
        <v>181.64926899999998</v>
      </c>
      <c r="K129" s="267">
        <v>344.27777000000003</v>
      </c>
      <c r="L129" s="292">
        <f>SUM(E129:K129)</f>
        <v>2604.8283839999999</v>
      </c>
    </row>
    <row r="130" spans="2:12" x14ac:dyDescent="0.2">
      <c r="B130" s="481"/>
      <c r="C130" s="484"/>
      <c r="D130" s="339" t="s">
        <v>207</v>
      </c>
      <c r="E130" s="267">
        <v>179.05294299999997</v>
      </c>
      <c r="F130" s="267">
        <v>75.079276999999976</v>
      </c>
      <c r="G130" s="267">
        <v>116.02857200000001</v>
      </c>
      <c r="H130" s="267">
        <v>231.04940299999967</v>
      </c>
      <c r="I130" s="267">
        <v>74.176390999999995</v>
      </c>
      <c r="J130" s="267">
        <v>63.671709999999955</v>
      </c>
      <c r="K130" s="267">
        <v>106.48993999999989</v>
      </c>
      <c r="L130" s="295">
        <f>SUM(E130:K130)</f>
        <v>845.54823599999952</v>
      </c>
    </row>
    <row r="131" spans="2:12" x14ac:dyDescent="0.2">
      <c r="B131" s="481"/>
      <c r="C131" s="75" t="s">
        <v>11</v>
      </c>
      <c r="D131" s="327"/>
      <c r="E131" s="328">
        <f t="shared" ref="E131:L131" si="45">SUM(E129:E130)</f>
        <v>943.63131399999997</v>
      </c>
      <c r="F131" s="329">
        <f t="shared" si="45"/>
        <v>324.29236400000002</v>
      </c>
      <c r="G131" s="329">
        <f t="shared" si="45"/>
        <v>654.11830299999997</v>
      </c>
      <c r="H131" s="329">
        <f t="shared" si="45"/>
        <v>466.89488499999965</v>
      </c>
      <c r="I131" s="329">
        <f t="shared" si="45"/>
        <v>365.35106499999995</v>
      </c>
      <c r="J131" s="329">
        <f t="shared" si="45"/>
        <v>245.32097899999994</v>
      </c>
      <c r="K131" s="329">
        <f t="shared" si="45"/>
        <v>450.76770999999991</v>
      </c>
      <c r="L131" s="331">
        <f t="shared" si="45"/>
        <v>3450.3766199999995</v>
      </c>
    </row>
    <row r="132" spans="2:12" x14ac:dyDescent="0.2">
      <c r="B132" s="481"/>
      <c r="C132" s="483" t="s">
        <v>149</v>
      </c>
      <c r="D132" s="326" t="s">
        <v>0</v>
      </c>
      <c r="E132" s="294">
        <v>0</v>
      </c>
      <c r="F132" s="267">
        <v>29.119366999999997</v>
      </c>
      <c r="G132" s="267">
        <v>70.182294000000013</v>
      </c>
      <c r="H132" s="267">
        <v>89.337790000000012</v>
      </c>
      <c r="I132" s="267">
        <v>1.0657520000000003</v>
      </c>
      <c r="J132" s="267">
        <v>12.477766999999998</v>
      </c>
      <c r="K132" s="267">
        <v>46.298740999999993</v>
      </c>
      <c r="L132" s="295">
        <f t="shared" ref="L132:L137" si="46">SUM(E132:K132)</f>
        <v>248.48171100000002</v>
      </c>
    </row>
    <row r="133" spans="2:12" x14ac:dyDescent="0.2">
      <c r="B133" s="481"/>
      <c r="C133" s="485"/>
      <c r="D133" s="326" t="s">
        <v>1</v>
      </c>
      <c r="E133" s="294">
        <v>126.624718</v>
      </c>
      <c r="F133" s="267">
        <v>57.051468</v>
      </c>
      <c r="G133" s="267">
        <v>87.798621000000026</v>
      </c>
      <c r="H133" s="267">
        <v>91.583258999999998</v>
      </c>
      <c r="I133" s="267">
        <v>45.63579699999999</v>
      </c>
      <c r="J133" s="267">
        <v>33.237960000000001</v>
      </c>
      <c r="K133" s="267">
        <v>33.610964000000003</v>
      </c>
      <c r="L133" s="295">
        <f t="shared" si="46"/>
        <v>475.54278700000003</v>
      </c>
    </row>
    <row r="134" spans="2:12" x14ac:dyDescent="0.2">
      <c r="B134" s="481"/>
      <c r="C134" s="485"/>
      <c r="D134" s="326" t="s">
        <v>2</v>
      </c>
      <c r="E134" s="294">
        <v>303.43829299999999</v>
      </c>
      <c r="F134" s="267">
        <v>12.16</v>
      </c>
      <c r="G134" s="267">
        <v>78.027343000000002</v>
      </c>
      <c r="H134" s="267">
        <v>5.0353950000000003</v>
      </c>
      <c r="I134" s="267">
        <v>48.021980999999997</v>
      </c>
      <c r="J134" s="267">
        <v>5.3238099999999999</v>
      </c>
      <c r="K134" s="267">
        <v>0</v>
      </c>
      <c r="L134" s="295">
        <f t="shared" si="46"/>
        <v>452.00682199999994</v>
      </c>
    </row>
    <row r="135" spans="2:12" x14ac:dyDescent="0.2">
      <c r="B135" s="481"/>
      <c r="C135" s="485"/>
      <c r="D135" s="326" t="s">
        <v>3</v>
      </c>
      <c r="E135" s="294">
        <v>47.193798000000001</v>
      </c>
      <c r="F135" s="267">
        <v>0</v>
      </c>
      <c r="G135" s="267">
        <v>0</v>
      </c>
      <c r="H135" s="267">
        <v>0</v>
      </c>
      <c r="I135" s="267">
        <v>0</v>
      </c>
      <c r="J135" s="267">
        <v>0</v>
      </c>
      <c r="K135" s="267">
        <v>0</v>
      </c>
      <c r="L135" s="295">
        <f t="shared" si="46"/>
        <v>47.193798000000001</v>
      </c>
    </row>
    <row r="136" spans="2:12" x14ac:dyDescent="0.2">
      <c r="B136" s="481"/>
      <c r="C136" s="485"/>
      <c r="D136" s="326" t="s">
        <v>4</v>
      </c>
      <c r="E136" s="294">
        <v>1.2725</v>
      </c>
      <c r="F136" s="267">
        <v>37.326047000000003</v>
      </c>
      <c r="G136" s="267">
        <v>80.938105000000007</v>
      </c>
      <c r="H136" s="267">
        <v>137.63659999999999</v>
      </c>
      <c r="I136" s="267">
        <v>130.21032</v>
      </c>
      <c r="J136" s="267">
        <v>74.979908000000009</v>
      </c>
      <c r="K136" s="267">
        <v>35.411740000000002</v>
      </c>
      <c r="L136" s="295">
        <f t="shared" si="46"/>
        <v>497.77521999999999</v>
      </c>
    </row>
    <row r="137" spans="2:12" x14ac:dyDescent="0.2">
      <c r="B137" s="481"/>
      <c r="C137" s="484"/>
      <c r="D137" s="326" t="s">
        <v>5</v>
      </c>
      <c r="E137" s="294">
        <v>253.88948900000003</v>
      </c>
      <c r="F137" s="267">
        <v>256.68715399999996</v>
      </c>
      <c r="G137" s="267">
        <v>602.04753000000005</v>
      </c>
      <c r="H137" s="267">
        <v>266.90739099999996</v>
      </c>
      <c r="I137" s="267">
        <v>69.704983999999996</v>
      </c>
      <c r="J137" s="267">
        <v>25.23901</v>
      </c>
      <c r="K137" s="267">
        <v>76.794833000000011</v>
      </c>
      <c r="L137" s="295">
        <f t="shared" si="46"/>
        <v>1551.270391</v>
      </c>
    </row>
    <row r="138" spans="2:12" x14ac:dyDescent="0.2">
      <c r="B138" s="481"/>
      <c r="C138" s="75" t="s">
        <v>6</v>
      </c>
      <c r="D138" s="340"/>
      <c r="E138" s="329">
        <f t="shared" ref="E138:L138" si="47">SUM(E132:E137)</f>
        <v>732.41879799999992</v>
      </c>
      <c r="F138" s="329">
        <f t="shared" si="47"/>
        <v>392.34403599999996</v>
      </c>
      <c r="G138" s="329">
        <f t="shared" si="47"/>
        <v>918.99389300000007</v>
      </c>
      <c r="H138" s="329">
        <f t="shared" si="47"/>
        <v>590.50043499999992</v>
      </c>
      <c r="I138" s="329">
        <f t="shared" si="47"/>
        <v>294.63883399999997</v>
      </c>
      <c r="J138" s="329">
        <f t="shared" si="47"/>
        <v>151.25845500000003</v>
      </c>
      <c r="K138" s="329">
        <f t="shared" si="47"/>
        <v>192.11627800000002</v>
      </c>
      <c r="L138" s="331">
        <f t="shared" si="47"/>
        <v>3272.2707289999998</v>
      </c>
    </row>
    <row r="139" spans="2:12" x14ac:dyDescent="0.2">
      <c r="B139" s="481"/>
      <c r="C139" s="483" t="s">
        <v>208</v>
      </c>
      <c r="D139" s="326" t="s">
        <v>79</v>
      </c>
      <c r="E139" s="294">
        <v>21.078896</v>
      </c>
      <c r="F139" s="267">
        <v>3.6413709999999999</v>
      </c>
      <c r="G139" s="267">
        <v>12.077660999999999</v>
      </c>
      <c r="H139" s="267">
        <v>53.118668999999997</v>
      </c>
      <c r="I139" s="267">
        <v>41.362164000000007</v>
      </c>
      <c r="J139" s="267">
        <v>17.512466</v>
      </c>
      <c r="K139" s="267">
        <v>36.884701999999997</v>
      </c>
      <c r="L139" s="295">
        <f>SUM(E139:K139)</f>
        <v>185.675929</v>
      </c>
    </row>
    <row r="140" spans="2:12" x14ac:dyDescent="0.2">
      <c r="B140" s="481"/>
      <c r="C140" s="484"/>
      <c r="D140" s="326" t="s">
        <v>209</v>
      </c>
      <c r="E140" s="294">
        <v>415.51056900000009</v>
      </c>
      <c r="F140" s="267">
        <v>85.006792000000019</v>
      </c>
      <c r="G140" s="267">
        <v>124.88951299999999</v>
      </c>
      <c r="H140" s="267">
        <v>39.487394999999999</v>
      </c>
      <c r="I140" s="267">
        <v>165.908952</v>
      </c>
      <c r="J140" s="267">
        <v>100.30684300000004</v>
      </c>
      <c r="K140" s="267">
        <v>1.3761990000000002</v>
      </c>
      <c r="L140" s="295">
        <f>SUM(E140:K140)</f>
        <v>932.48626300000024</v>
      </c>
    </row>
    <row r="141" spans="2:12" x14ac:dyDescent="0.2">
      <c r="B141" s="482"/>
      <c r="C141" s="78" t="s">
        <v>210</v>
      </c>
      <c r="D141" s="340"/>
      <c r="E141" s="329">
        <f t="shared" ref="E141:L141" si="48">SUM(E139:E140)</f>
        <v>436.58946500000008</v>
      </c>
      <c r="F141" s="329">
        <f t="shared" si="48"/>
        <v>88.648163000000025</v>
      </c>
      <c r="G141" s="329">
        <f t="shared" si="48"/>
        <v>136.967174</v>
      </c>
      <c r="H141" s="329">
        <f t="shared" si="48"/>
        <v>92.606064000000003</v>
      </c>
      <c r="I141" s="329">
        <f t="shared" si="48"/>
        <v>207.27111600000001</v>
      </c>
      <c r="J141" s="329">
        <f t="shared" si="48"/>
        <v>117.81930900000005</v>
      </c>
      <c r="K141" s="329">
        <f t="shared" si="48"/>
        <v>38.260900999999997</v>
      </c>
      <c r="L141" s="331">
        <f t="shared" si="48"/>
        <v>1118.1621920000002</v>
      </c>
    </row>
    <row r="142" spans="2:12" x14ac:dyDescent="0.2">
      <c r="B142" s="79" t="s">
        <v>200</v>
      </c>
      <c r="C142" s="80"/>
      <c r="D142" s="80"/>
      <c r="E142" s="341">
        <f t="shared" ref="E142:L142" si="49">+E141+E138+E131</f>
        <v>2112.6395769999999</v>
      </c>
      <c r="F142" s="341">
        <f t="shared" si="49"/>
        <v>805.28456299999993</v>
      </c>
      <c r="G142" s="341">
        <f t="shared" si="49"/>
        <v>1710.0793700000002</v>
      </c>
      <c r="H142" s="341">
        <f t="shared" si="49"/>
        <v>1150.0013839999997</v>
      </c>
      <c r="I142" s="341">
        <f t="shared" si="49"/>
        <v>867.26101499999993</v>
      </c>
      <c r="J142" s="341">
        <f t="shared" si="49"/>
        <v>514.39874299999997</v>
      </c>
      <c r="K142" s="341">
        <f t="shared" si="49"/>
        <v>681.14488899999992</v>
      </c>
      <c r="L142" s="342">
        <f t="shared" si="49"/>
        <v>7840.8095409999987</v>
      </c>
    </row>
    <row r="143" spans="2:12" x14ac:dyDescent="0.2">
      <c r="B143" s="480">
        <v>2012</v>
      </c>
      <c r="C143" s="483" t="s">
        <v>206</v>
      </c>
      <c r="D143" s="338" t="s">
        <v>206</v>
      </c>
      <c r="E143" s="343">
        <v>703.09219800000028</v>
      </c>
      <c r="F143" s="343">
        <v>273.81087400000007</v>
      </c>
      <c r="G143" s="343">
        <v>520.17130899999972</v>
      </c>
      <c r="H143" s="343">
        <v>216.41736499999993</v>
      </c>
      <c r="I143" s="343">
        <v>289.79097599999994</v>
      </c>
      <c r="J143" s="343">
        <v>172.40842400000002</v>
      </c>
      <c r="K143" s="343">
        <v>300.10184299999992</v>
      </c>
      <c r="L143" s="292">
        <f>SUM(E143:K143)</f>
        <v>2475.792989</v>
      </c>
    </row>
    <row r="144" spans="2:12" x14ac:dyDescent="0.2">
      <c r="B144" s="481"/>
      <c r="C144" s="484"/>
      <c r="D144" s="339" t="s">
        <v>207</v>
      </c>
      <c r="E144" s="284">
        <v>164.60099500000001</v>
      </c>
      <c r="F144" s="284">
        <v>57.914743000000001</v>
      </c>
      <c r="G144" s="284">
        <v>89.547403000000045</v>
      </c>
      <c r="H144" s="284">
        <v>226.38220200000021</v>
      </c>
      <c r="I144" s="284">
        <v>75.180586999999989</v>
      </c>
      <c r="J144" s="284">
        <v>59.226579999999991</v>
      </c>
      <c r="K144" s="284">
        <v>122.30647999999998</v>
      </c>
      <c r="L144" s="295">
        <f>SUM(E144:K144)</f>
        <v>795.15899000000013</v>
      </c>
    </row>
    <row r="145" spans="2:12" x14ac:dyDescent="0.2">
      <c r="B145" s="481"/>
      <c r="C145" s="75" t="s">
        <v>11</v>
      </c>
      <c r="D145" s="327"/>
      <c r="E145" s="425">
        <f t="shared" ref="E145:L145" si="50">SUM(E143:E144)</f>
        <v>867.69319300000029</v>
      </c>
      <c r="F145" s="426">
        <f t="shared" si="50"/>
        <v>331.72561700000006</v>
      </c>
      <c r="G145" s="426">
        <f t="shared" si="50"/>
        <v>609.71871199999975</v>
      </c>
      <c r="H145" s="426">
        <f t="shared" si="50"/>
        <v>442.79956700000014</v>
      </c>
      <c r="I145" s="426">
        <f t="shared" si="50"/>
        <v>364.97156299999995</v>
      </c>
      <c r="J145" s="426">
        <f t="shared" si="50"/>
        <v>231.63500400000001</v>
      </c>
      <c r="K145" s="426">
        <f t="shared" si="50"/>
        <v>422.40832299999988</v>
      </c>
      <c r="L145" s="331">
        <f t="shared" si="50"/>
        <v>3270.9519790000004</v>
      </c>
    </row>
    <row r="146" spans="2:12" x14ac:dyDescent="0.2">
      <c r="B146" s="481"/>
      <c r="C146" s="483" t="s">
        <v>149</v>
      </c>
      <c r="D146" s="326" t="s">
        <v>0</v>
      </c>
      <c r="E146" s="301">
        <v>0</v>
      </c>
      <c r="F146" s="307">
        <v>70.811189000000013</v>
      </c>
      <c r="G146" s="307">
        <v>75.553998000000007</v>
      </c>
      <c r="H146" s="307">
        <v>82.344796000000045</v>
      </c>
      <c r="I146" s="307">
        <v>0.77144200000000007</v>
      </c>
      <c r="J146" s="307">
        <v>12.324404000000001</v>
      </c>
      <c r="K146" s="307">
        <v>76.144661999999997</v>
      </c>
      <c r="L146" s="295">
        <f t="shared" ref="L146:L151" si="51">SUM(E146:K146)</f>
        <v>317.95049100000006</v>
      </c>
    </row>
    <row r="147" spans="2:12" x14ac:dyDescent="0.2">
      <c r="B147" s="481"/>
      <c r="C147" s="485"/>
      <c r="D147" s="326" t="s">
        <v>1</v>
      </c>
      <c r="E147" s="308">
        <v>298.63140699999997</v>
      </c>
      <c r="F147" s="284">
        <v>71.910742999999982</v>
      </c>
      <c r="G147" s="284">
        <v>273.49709700000005</v>
      </c>
      <c r="H147" s="284">
        <v>265.62455999999992</v>
      </c>
      <c r="I147" s="284">
        <v>97.764075000000005</v>
      </c>
      <c r="J147" s="284">
        <v>63.463335999999998</v>
      </c>
      <c r="K147" s="284">
        <v>31.083712000000002</v>
      </c>
      <c r="L147" s="295">
        <f t="shared" si="51"/>
        <v>1101.9749300000001</v>
      </c>
    </row>
    <row r="148" spans="2:12" x14ac:dyDescent="0.2">
      <c r="B148" s="481"/>
      <c r="C148" s="485"/>
      <c r="D148" s="326" t="s">
        <v>2</v>
      </c>
      <c r="E148" s="308">
        <v>374.95603200000005</v>
      </c>
      <c r="F148" s="284">
        <v>19.690000000000001</v>
      </c>
      <c r="G148" s="284">
        <v>79.978670000000022</v>
      </c>
      <c r="H148" s="284">
        <v>15.967483999999999</v>
      </c>
      <c r="I148" s="284">
        <v>40.584832999999996</v>
      </c>
      <c r="J148" s="284">
        <v>5.0080199999999992</v>
      </c>
      <c r="K148" s="304">
        <v>0</v>
      </c>
      <c r="L148" s="295">
        <f t="shared" si="51"/>
        <v>536.18503900000007</v>
      </c>
    </row>
    <row r="149" spans="2:12" x14ac:dyDescent="0.2">
      <c r="B149" s="481"/>
      <c r="C149" s="485"/>
      <c r="D149" s="326" t="s">
        <v>3</v>
      </c>
      <c r="E149" s="308">
        <v>40.319438000000005</v>
      </c>
      <c r="F149" s="304">
        <v>0</v>
      </c>
      <c r="G149" s="304">
        <v>0</v>
      </c>
      <c r="H149" s="304">
        <v>0</v>
      </c>
      <c r="I149" s="304">
        <v>0</v>
      </c>
      <c r="J149" s="304">
        <v>0</v>
      </c>
      <c r="K149" s="304">
        <v>0</v>
      </c>
      <c r="L149" s="295">
        <f t="shared" si="51"/>
        <v>40.319438000000005</v>
      </c>
    </row>
    <row r="150" spans="2:12" x14ac:dyDescent="0.2">
      <c r="B150" s="481"/>
      <c r="C150" s="485"/>
      <c r="D150" s="326" t="s">
        <v>4</v>
      </c>
      <c r="E150" s="308">
        <v>2.1480000000000001</v>
      </c>
      <c r="F150" s="284">
        <v>53.12923</v>
      </c>
      <c r="G150" s="284">
        <v>99.900222999999983</v>
      </c>
      <c r="H150" s="284">
        <v>86.823130000000006</v>
      </c>
      <c r="I150" s="284">
        <v>138.33596</v>
      </c>
      <c r="J150" s="284">
        <v>91.586550000000003</v>
      </c>
      <c r="K150" s="284">
        <v>96.882642000000004</v>
      </c>
      <c r="L150" s="295">
        <f t="shared" si="51"/>
        <v>568.80573500000003</v>
      </c>
    </row>
    <row r="151" spans="2:12" x14ac:dyDescent="0.2">
      <c r="B151" s="481"/>
      <c r="C151" s="484"/>
      <c r="D151" s="326" t="s">
        <v>5</v>
      </c>
      <c r="E151" s="308">
        <v>391.97352999999998</v>
      </c>
      <c r="F151" s="284">
        <v>317.13667200000003</v>
      </c>
      <c r="G151" s="284">
        <v>929.18485600000031</v>
      </c>
      <c r="H151" s="284">
        <v>303.70395299999996</v>
      </c>
      <c r="I151" s="284">
        <v>92.964028999999968</v>
      </c>
      <c r="J151" s="284">
        <v>50.463571999999985</v>
      </c>
      <c r="K151" s="284">
        <v>192.908953</v>
      </c>
      <c r="L151" s="295">
        <f t="shared" si="51"/>
        <v>2278.3355650000003</v>
      </c>
    </row>
    <row r="152" spans="2:12" x14ac:dyDescent="0.2">
      <c r="B152" s="481"/>
      <c r="C152" s="75" t="s">
        <v>6</v>
      </c>
      <c r="D152" s="340"/>
      <c r="E152" s="426">
        <f t="shared" ref="E152:L152" si="52">SUM(E146:E151)</f>
        <v>1108.028407</v>
      </c>
      <c r="F152" s="426">
        <f t="shared" si="52"/>
        <v>532.67783400000008</v>
      </c>
      <c r="G152" s="426">
        <f t="shared" si="52"/>
        <v>1458.1148440000004</v>
      </c>
      <c r="H152" s="426">
        <f t="shared" si="52"/>
        <v>754.46392299999991</v>
      </c>
      <c r="I152" s="426">
        <f t="shared" si="52"/>
        <v>370.42033900000001</v>
      </c>
      <c r="J152" s="426">
        <f t="shared" si="52"/>
        <v>222.84588200000002</v>
      </c>
      <c r="K152" s="426">
        <f t="shared" si="52"/>
        <v>397.019969</v>
      </c>
      <c r="L152" s="331">
        <f t="shared" si="52"/>
        <v>4843.5711980000005</v>
      </c>
    </row>
    <row r="153" spans="2:12" x14ac:dyDescent="0.2">
      <c r="B153" s="481"/>
      <c r="C153" s="483" t="s">
        <v>208</v>
      </c>
      <c r="D153" s="326" t="s">
        <v>79</v>
      </c>
      <c r="E153" s="306">
        <v>31.606128000000002</v>
      </c>
      <c r="F153" s="307">
        <v>3.7449309999999998</v>
      </c>
      <c r="G153" s="307">
        <v>13.363407</v>
      </c>
      <c r="H153" s="307">
        <v>63.389355999999985</v>
      </c>
      <c r="I153" s="307">
        <v>40.113350999999994</v>
      </c>
      <c r="J153" s="307">
        <v>16.668786000000001</v>
      </c>
      <c r="K153" s="307">
        <v>115.12998399999998</v>
      </c>
      <c r="L153" s="295">
        <f>SUM(E153:K153)</f>
        <v>284.01594299999999</v>
      </c>
    </row>
    <row r="154" spans="2:12" x14ac:dyDescent="0.2">
      <c r="B154" s="481"/>
      <c r="C154" s="484"/>
      <c r="D154" s="326" t="s">
        <v>209</v>
      </c>
      <c r="E154" s="308">
        <v>448.90263100000004</v>
      </c>
      <c r="F154" s="284">
        <v>73.596496000000016</v>
      </c>
      <c r="G154" s="284">
        <v>115.69668700000001</v>
      </c>
      <c r="H154" s="284">
        <v>33.163404</v>
      </c>
      <c r="I154" s="284">
        <v>138.62466000000003</v>
      </c>
      <c r="J154" s="284">
        <v>91.106528999999995</v>
      </c>
      <c r="K154" s="284">
        <v>6.7323570000000004</v>
      </c>
      <c r="L154" s="295">
        <f>SUM(E154:K154)</f>
        <v>907.82276400000012</v>
      </c>
    </row>
    <row r="155" spans="2:12" x14ac:dyDescent="0.2">
      <c r="B155" s="482"/>
      <c r="C155" s="78" t="s">
        <v>210</v>
      </c>
      <c r="D155" s="340"/>
      <c r="E155" s="426">
        <f t="shared" ref="E155:L155" si="53">SUM(E153:E154)</f>
        <v>480.50875900000005</v>
      </c>
      <c r="F155" s="426">
        <f t="shared" si="53"/>
        <v>77.34142700000001</v>
      </c>
      <c r="G155" s="426">
        <f t="shared" si="53"/>
        <v>129.06009400000002</v>
      </c>
      <c r="H155" s="426">
        <f t="shared" si="53"/>
        <v>96.552759999999978</v>
      </c>
      <c r="I155" s="426">
        <f t="shared" si="53"/>
        <v>178.73801100000003</v>
      </c>
      <c r="J155" s="426">
        <f t="shared" si="53"/>
        <v>107.77531499999999</v>
      </c>
      <c r="K155" s="426">
        <f t="shared" si="53"/>
        <v>121.86234099999999</v>
      </c>
      <c r="L155" s="331">
        <f t="shared" si="53"/>
        <v>1191.8387070000001</v>
      </c>
    </row>
    <row r="156" spans="2:12" x14ac:dyDescent="0.2">
      <c r="B156" s="79" t="s">
        <v>201</v>
      </c>
      <c r="C156" s="80"/>
      <c r="D156" s="80"/>
      <c r="E156" s="427">
        <f t="shared" ref="E156:L156" si="54">+E155+E152+E145</f>
        <v>2456.2303590000001</v>
      </c>
      <c r="F156" s="427">
        <f t="shared" si="54"/>
        <v>941.7448780000002</v>
      </c>
      <c r="G156" s="427">
        <f t="shared" si="54"/>
        <v>2196.89365</v>
      </c>
      <c r="H156" s="427">
        <f t="shared" si="54"/>
        <v>1293.8162499999999</v>
      </c>
      <c r="I156" s="427">
        <f t="shared" si="54"/>
        <v>914.12991299999999</v>
      </c>
      <c r="J156" s="427">
        <f t="shared" si="54"/>
        <v>562.25620100000003</v>
      </c>
      <c r="K156" s="427">
        <f t="shared" si="54"/>
        <v>941.29063299999984</v>
      </c>
      <c r="L156" s="342">
        <f t="shared" si="54"/>
        <v>9306.3618840000017</v>
      </c>
    </row>
    <row r="157" spans="2:12" x14ac:dyDescent="0.2">
      <c r="B157" s="480">
        <v>2013</v>
      </c>
      <c r="C157" s="483" t="s">
        <v>206</v>
      </c>
      <c r="D157" s="338" t="s">
        <v>206</v>
      </c>
      <c r="E157" s="344">
        <v>660.06105500000024</v>
      </c>
      <c r="F157" s="344">
        <v>295.45766800000013</v>
      </c>
      <c r="G157" s="344">
        <v>584.38479199999983</v>
      </c>
      <c r="H157" s="344">
        <v>224.871824</v>
      </c>
      <c r="I157" s="344">
        <v>317.98094700000001</v>
      </c>
      <c r="J157" s="344">
        <v>174.94272900000007</v>
      </c>
      <c r="K157" s="344">
        <v>299.24778800000001</v>
      </c>
      <c r="L157" s="292">
        <f>SUM(E157:K157)</f>
        <v>2556.9468030000003</v>
      </c>
    </row>
    <row r="158" spans="2:12" x14ac:dyDescent="0.2">
      <c r="B158" s="481"/>
      <c r="C158" s="484"/>
      <c r="D158" s="339" t="s">
        <v>207</v>
      </c>
      <c r="E158" s="32">
        <v>105.832646</v>
      </c>
      <c r="F158" s="32">
        <v>85.384830000000008</v>
      </c>
      <c r="G158" s="32">
        <v>125.47252900000007</v>
      </c>
      <c r="H158" s="32">
        <v>217.29041599999999</v>
      </c>
      <c r="I158" s="32">
        <v>73.244960999999975</v>
      </c>
      <c r="J158" s="32">
        <v>57.463629999999995</v>
      </c>
      <c r="K158" s="32">
        <v>83.965027000000035</v>
      </c>
      <c r="L158" s="295">
        <f>SUM(E158:K158)</f>
        <v>748.65403900000001</v>
      </c>
    </row>
    <row r="159" spans="2:12" x14ac:dyDescent="0.2">
      <c r="B159" s="481"/>
      <c r="C159" s="75" t="s">
        <v>11</v>
      </c>
      <c r="D159" s="327"/>
      <c r="E159" s="425">
        <f t="shared" ref="E159:L159" si="55">SUM(E157:E158)</f>
        <v>765.89370100000019</v>
      </c>
      <c r="F159" s="426">
        <f t="shared" si="55"/>
        <v>380.84249800000015</v>
      </c>
      <c r="G159" s="426">
        <f t="shared" si="55"/>
        <v>709.85732099999996</v>
      </c>
      <c r="H159" s="426">
        <f t="shared" si="55"/>
        <v>442.16224</v>
      </c>
      <c r="I159" s="426">
        <f t="shared" si="55"/>
        <v>391.225908</v>
      </c>
      <c r="J159" s="426">
        <f t="shared" si="55"/>
        <v>232.40635900000007</v>
      </c>
      <c r="K159" s="426">
        <f t="shared" si="55"/>
        <v>383.21281500000003</v>
      </c>
      <c r="L159" s="331">
        <f t="shared" si="55"/>
        <v>3305.6008420000003</v>
      </c>
    </row>
    <row r="160" spans="2:12" x14ac:dyDescent="0.2">
      <c r="B160" s="481"/>
      <c r="C160" s="483" t="s">
        <v>149</v>
      </c>
      <c r="D160" s="326" t="s">
        <v>0</v>
      </c>
      <c r="E160" s="290">
        <v>0</v>
      </c>
      <c r="F160" s="32">
        <v>59.13086599999999</v>
      </c>
      <c r="G160" s="32">
        <v>98.318643999999992</v>
      </c>
      <c r="H160" s="32">
        <v>96.500625000000014</v>
      </c>
      <c r="I160" s="32">
        <v>0.59071899999999999</v>
      </c>
      <c r="J160" s="32">
        <v>11.366239999999999</v>
      </c>
      <c r="K160" s="32">
        <v>122.64078799999993</v>
      </c>
      <c r="L160" s="295">
        <f t="shared" ref="L160:L165" si="56">SUM(E160:K160)</f>
        <v>388.5478819999999</v>
      </c>
    </row>
    <row r="161" spans="2:12" x14ac:dyDescent="0.2">
      <c r="B161" s="481"/>
      <c r="C161" s="485"/>
      <c r="D161" s="326" t="s">
        <v>1</v>
      </c>
      <c r="E161" s="345">
        <v>703.83818000000019</v>
      </c>
      <c r="F161" s="32">
        <v>103.56113099999997</v>
      </c>
      <c r="G161" s="32">
        <v>321.10394500000018</v>
      </c>
      <c r="H161" s="32">
        <v>373.2982100000001</v>
      </c>
      <c r="I161" s="32">
        <v>166.21982800000004</v>
      </c>
      <c r="J161" s="32">
        <v>149.68216999999999</v>
      </c>
      <c r="K161" s="32">
        <v>43.747359999999986</v>
      </c>
      <c r="L161" s="295">
        <f t="shared" si="56"/>
        <v>1861.4508240000007</v>
      </c>
    </row>
    <row r="162" spans="2:12" x14ac:dyDescent="0.2">
      <c r="B162" s="481"/>
      <c r="C162" s="485"/>
      <c r="D162" s="326" t="s">
        <v>2</v>
      </c>
      <c r="E162" s="345">
        <v>484.88814099999968</v>
      </c>
      <c r="F162" s="32">
        <v>27.353999999999999</v>
      </c>
      <c r="G162" s="32">
        <v>75.11472000000002</v>
      </c>
      <c r="H162" s="32">
        <v>7.1978919999999995</v>
      </c>
      <c r="I162" s="32">
        <v>27.305810999999995</v>
      </c>
      <c r="J162" s="32">
        <v>5.6543650000000003</v>
      </c>
      <c r="K162" s="304">
        <v>0</v>
      </c>
      <c r="L162" s="295">
        <f t="shared" si="56"/>
        <v>627.51492899999971</v>
      </c>
    </row>
    <row r="163" spans="2:12" x14ac:dyDescent="0.2">
      <c r="B163" s="481"/>
      <c r="C163" s="485"/>
      <c r="D163" s="326" t="s">
        <v>3</v>
      </c>
      <c r="E163" s="345">
        <v>40.630397999999992</v>
      </c>
      <c r="F163" s="304">
        <v>0</v>
      </c>
      <c r="G163" s="304">
        <v>0</v>
      </c>
      <c r="H163" s="304">
        <v>0</v>
      </c>
      <c r="I163" s="304">
        <v>0</v>
      </c>
      <c r="J163" s="304">
        <v>0</v>
      </c>
      <c r="K163" s="304">
        <v>0</v>
      </c>
      <c r="L163" s="295">
        <f t="shared" si="56"/>
        <v>40.630397999999992</v>
      </c>
    </row>
    <row r="164" spans="2:12" x14ac:dyDescent="0.2">
      <c r="B164" s="481"/>
      <c r="C164" s="485"/>
      <c r="D164" s="326" t="s">
        <v>4</v>
      </c>
      <c r="E164" s="345">
        <v>7.9574600000000002</v>
      </c>
      <c r="F164" s="32">
        <v>67.577331000000001</v>
      </c>
      <c r="G164" s="32">
        <v>105.53070699999996</v>
      </c>
      <c r="H164" s="32">
        <v>117.19606000000002</v>
      </c>
      <c r="I164" s="32">
        <v>117.77288999999998</v>
      </c>
      <c r="J164" s="32">
        <v>83.959564000000015</v>
      </c>
      <c r="K164" s="32">
        <v>44.135489999999997</v>
      </c>
      <c r="L164" s="295">
        <f t="shared" si="56"/>
        <v>544.12950199999989</v>
      </c>
    </row>
    <row r="165" spans="2:12" x14ac:dyDescent="0.2">
      <c r="B165" s="481"/>
      <c r="C165" s="484"/>
      <c r="D165" s="326" t="s">
        <v>5</v>
      </c>
      <c r="E165" s="201">
        <v>430.4534569999999</v>
      </c>
      <c r="F165" s="32">
        <v>266.24395399999997</v>
      </c>
      <c r="G165" s="32">
        <v>679.69264499999974</v>
      </c>
      <c r="H165" s="32">
        <v>308.26270499999993</v>
      </c>
      <c r="I165" s="32">
        <v>85.997493999999989</v>
      </c>
      <c r="J165" s="32">
        <v>92.907313999999957</v>
      </c>
      <c r="K165" s="32">
        <v>231.14182200000002</v>
      </c>
      <c r="L165" s="295">
        <f t="shared" si="56"/>
        <v>2094.6993909999997</v>
      </c>
    </row>
    <row r="166" spans="2:12" x14ac:dyDescent="0.2">
      <c r="B166" s="481"/>
      <c r="C166" s="75" t="s">
        <v>6</v>
      </c>
      <c r="D166" s="340"/>
      <c r="E166" s="426">
        <f t="shared" ref="E166:L166" si="57">SUM(E160:E165)</f>
        <v>1667.7676359999998</v>
      </c>
      <c r="F166" s="426">
        <f t="shared" si="57"/>
        <v>523.86728199999993</v>
      </c>
      <c r="G166" s="426">
        <f t="shared" si="57"/>
        <v>1279.7606609999998</v>
      </c>
      <c r="H166" s="426">
        <f t="shared" si="57"/>
        <v>902.45549200000005</v>
      </c>
      <c r="I166" s="426">
        <f t="shared" si="57"/>
        <v>397.88674200000003</v>
      </c>
      <c r="J166" s="426">
        <f t="shared" si="57"/>
        <v>343.56965300000002</v>
      </c>
      <c r="K166" s="426">
        <f t="shared" si="57"/>
        <v>441.66545999999994</v>
      </c>
      <c r="L166" s="331">
        <f t="shared" si="57"/>
        <v>5556.9729259999995</v>
      </c>
    </row>
    <row r="167" spans="2:12" x14ac:dyDescent="0.2">
      <c r="B167" s="481"/>
      <c r="C167" s="483" t="s">
        <v>208</v>
      </c>
      <c r="D167" s="326" t="s">
        <v>79</v>
      </c>
      <c r="E167" s="199">
        <v>45.201656</v>
      </c>
      <c r="F167" s="32">
        <v>4.1004679999999993</v>
      </c>
      <c r="G167" s="32">
        <v>20.750101999999998</v>
      </c>
      <c r="H167" s="32">
        <v>56.473928000000015</v>
      </c>
      <c r="I167" s="32">
        <v>34.868123999999995</v>
      </c>
      <c r="J167" s="32">
        <v>15.501204999999999</v>
      </c>
      <c r="K167" s="32">
        <v>96.982304000000013</v>
      </c>
      <c r="L167" s="295">
        <f>SUM(E167:K167)</f>
        <v>273.87778700000001</v>
      </c>
    </row>
    <row r="168" spans="2:12" x14ac:dyDescent="0.2">
      <c r="B168" s="481"/>
      <c r="C168" s="484"/>
      <c r="D168" s="326" t="s">
        <v>209</v>
      </c>
      <c r="E168" s="201">
        <v>465.43888600000002</v>
      </c>
      <c r="F168" s="32">
        <v>101.67787999999999</v>
      </c>
      <c r="G168" s="32">
        <v>112.933367</v>
      </c>
      <c r="H168" s="32">
        <v>18.740899999999996</v>
      </c>
      <c r="I168" s="32">
        <v>129.80758900000001</v>
      </c>
      <c r="J168" s="32">
        <v>74.858294999999998</v>
      </c>
      <c r="K168" s="32">
        <v>12.374374000000001</v>
      </c>
      <c r="L168" s="295">
        <f>SUM(E168:K168)</f>
        <v>915.83129099999996</v>
      </c>
    </row>
    <row r="169" spans="2:12" x14ac:dyDescent="0.2">
      <c r="B169" s="482"/>
      <c r="C169" s="78" t="s">
        <v>210</v>
      </c>
      <c r="D169" s="340"/>
      <c r="E169" s="426">
        <f t="shared" ref="E169:L169" si="58">SUM(E167:E168)</f>
        <v>510.64054200000004</v>
      </c>
      <c r="F169" s="426">
        <f t="shared" si="58"/>
        <v>105.77834799999999</v>
      </c>
      <c r="G169" s="426">
        <f t="shared" si="58"/>
        <v>133.683469</v>
      </c>
      <c r="H169" s="426">
        <f t="shared" si="58"/>
        <v>75.214828000000011</v>
      </c>
      <c r="I169" s="426">
        <f t="shared" si="58"/>
        <v>164.675713</v>
      </c>
      <c r="J169" s="426">
        <f t="shared" si="58"/>
        <v>90.359499999999997</v>
      </c>
      <c r="K169" s="426">
        <f t="shared" si="58"/>
        <v>109.35667800000002</v>
      </c>
      <c r="L169" s="331">
        <f t="shared" si="58"/>
        <v>1189.7090779999999</v>
      </c>
    </row>
    <row r="170" spans="2:12" x14ac:dyDescent="0.2">
      <c r="B170" s="79" t="s">
        <v>205</v>
      </c>
      <c r="C170" s="80"/>
      <c r="D170" s="80"/>
      <c r="E170" s="427">
        <f t="shared" ref="E170:L170" si="59">+E169+E166+E159</f>
        <v>2944.3018789999996</v>
      </c>
      <c r="F170" s="427">
        <f t="shared" si="59"/>
        <v>1010.4881280000002</v>
      </c>
      <c r="G170" s="427">
        <f t="shared" si="59"/>
        <v>2123.3014509999998</v>
      </c>
      <c r="H170" s="427">
        <f t="shared" si="59"/>
        <v>1419.8325600000001</v>
      </c>
      <c r="I170" s="427">
        <f t="shared" si="59"/>
        <v>953.788363</v>
      </c>
      <c r="J170" s="427">
        <f t="shared" si="59"/>
        <v>666.33551200000011</v>
      </c>
      <c r="K170" s="427">
        <f t="shared" si="59"/>
        <v>934.2349529999999</v>
      </c>
      <c r="L170" s="342">
        <f t="shared" si="59"/>
        <v>10052.282846</v>
      </c>
    </row>
    <row r="171" spans="2:12" x14ac:dyDescent="0.2">
      <c r="B171" s="480">
        <v>2014</v>
      </c>
      <c r="C171" s="483" t="s">
        <v>206</v>
      </c>
      <c r="D171" s="338" t="s">
        <v>206</v>
      </c>
      <c r="E171" s="344">
        <v>639.73308999999983</v>
      </c>
      <c r="F171" s="344">
        <v>391.32397800000012</v>
      </c>
      <c r="G171" s="344">
        <v>625.774587</v>
      </c>
      <c r="H171" s="344">
        <v>232.92528699999991</v>
      </c>
      <c r="I171" s="344">
        <v>285.45188100000001</v>
      </c>
      <c r="J171" s="344">
        <v>174.37286699999996</v>
      </c>
      <c r="K171" s="344">
        <v>362.68810099999996</v>
      </c>
      <c r="L171" s="292">
        <f>SUM(E171:K171)</f>
        <v>2712.2697909999997</v>
      </c>
    </row>
    <row r="172" spans="2:12" x14ac:dyDescent="0.2">
      <c r="B172" s="481"/>
      <c r="C172" s="484"/>
      <c r="D172" s="339" t="s">
        <v>207</v>
      </c>
      <c r="E172" s="32">
        <v>124.35469599999995</v>
      </c>
      <c r="F172" s="32">
        <v>88.053973999999997</v>
      </c>
      <c r="G172" s="32">
        <v>146.22187700000001</v>
      </c>
      <c r="H172" s="32">
        <v>233.88720900000004</v>
      </c>
      <c r="I172" s="32">
        <v>71.647596000000064</v>
      </c>
      <c r="J172" s="32">
        <v>64.948140000000024</v>
      </c>
      <c r="K172" s="32">
        <v>87.363633999999934</v>
      </c>
      <c r="L172" s="295">
        <f>SUM(E172:K172)</f>
        <v>816.47712599999988</v>
      </c>
    </row>
    <row r="173" spans="2:12" x14ac:dyDescent="0.2">
      <c r="B173" s="481"/>
      <c r="C173" s="75" t="s">
        <v>11</v>
      </c>
      <c r="D173" s="327"/>
      <c r="E173" s="425">
        <f t="shared" ref="E173:L173" si="60">SUM(E171:E172)</f>
        <v>764.08778599999982</v>
      </c>
      <c r="F173" s="426">
        <f t="shared" si="60"/>
        <v>479.37795200000011</v>
      </c>
      <c r="G173" s="426">
        <f t="shared" si="60"/>
        <v>771.99646400000006</v>
      </c>
      <c r="H173" s="426">
        <f t="shared" si="60"/>
        <v>466.81249599999995</v>
      </c>
      <c r="I173" s="426">
        <f t="shared" si="60"/>
        <v>357.09947700000009</v>
      </c>
      <c r="J173" s="426">
        <f t="shared" si="60"/>
        <v>239.32100699999998</v>
      </c>
      <c r="K173" s="426">
        <f t="shared" si="60"/>
        <v>450.05173499999989</v>
      </c>
      <c r="L173" s="331">
        <f t="shared" si="60"/>
        <v>3528.7469169999995</v>
      </c>
    </row>
    <row r="174" spans="2:12" x14ac:dyDescent="0.2">
      <c r="B174" s="481"/>
      <c r="C174" s="483" t="s">
        <v>149</v>
      </c>
      <c r="D174" s="326" t="s">
        <v>0</v>
      </c>
      <c r="E174" s="290">
        <v>0</v>
      </c>
      <c r="F174" s="32">
        <v>63.429719999999996</v>
      </c>
      <c r="G174" s="32">
        <v>163.72466</v>
      </c>
      <c r="H174" s="32">
        <v>94.811359999999993</v>
      </c>
      <c r="I174" s="32">
        <v>0.395175</v>
      </c>
      <c r="J174" s="32">
        <v>12.65795</v>
      </c>
      <c r="K174" s="32">
        <v>142.47729800000002</v>
      </c>
      <c r="L174" s="295">
        <f t="shared" ref="L174:L179" si="61">SUM(E174:K174)</f>
        <v>477.49616300000002</v>
      </c>
    </row>
    <row r="175" spans="2:12" x14ac:dyDescent="0.2">
      <c r="B175" s="481"/>
      <c r="C175" s="485"/>
      <c r="D175" s="326" t="s">
        <v>1</v>
      </c>
      <c r="E175" s="345">
        <v>780.84492999999986</v>
      </c>
      <c r="F175" s="32">
        <v>133.15064999999998</v>
      </c>
      <c r="G175" s="32">
        <v>459.28562599999992</v>
      </c>
      <c r="H175" s="32">
        <v>479.08067899999992</v>
      </c>
      <c r="I175" s="32">
        <v>324.67564800000014</v>
      </c>
      <c r="J175" s="32">
        <v>198.41871800000004</v>
      </c>
      <c r="K175" s="32">
        <v>48.115809000000013</v>
      </c>
      <c r="L175" s="295">
        <f t="shared" si="61"/>
        <v>2423.5720599999995</v>
      </c>
    </row>
    <row r="176" spans="2:12" x14ac:dyDescent="0.2">
      <c r="B176" s="481"/>
      <c r="C176" s="485"/>
      <c r="D176" s="326" t="s">
        <v>2</v>
      </c>
      <c r="E176" s="345">
        <v>450.11245200000008</v>
      </c>
      <c r="F176" s="32">
        <v>31.723999999999997</v>
      </c>
      <c r="G176" s="32">
        <v>75.758872999999952</v>
      </c>
      <c r="H176" s="32">
        <v>7.5358590000000003</v>
      </c>
      <c r="I176" s="32">
        <v>45.720271999999987</v>
      </c>
      <c r="J176" s="32">
        <v>4.8612599999999997</v>
      </c>
      <c r="K176" s="304">
        <v>0</v>
      </c>
      <c r="L176" s="295">
        <f t="shared" si="61"/>
        <v>615.712716</v>
      </c>
    </row>
    <row r="177" spans="2:12" x14ac:dyDescent="0.2">
      <c r="B177" s="481"/>
      <c r="C177" s="485"/>
      <c r="D177" s="326" t="s">
        <v>3</v>
      </c>
      <c r="E177" s="345">
        <v>36.538904999999978</v>
      </c>
      <c r="F177" s="43">
        <v>0</v>
      </c>
      <c r="G177" s="43">
        <v>0</v>
      </c>
      <c r="H177" s="43">
        <v>0</v>
      </c>
      <c r="I177" s="43">
        <v>0</v>
      </c>
      <c r="J177" s="43">
        <v>0</v>
      </c>
      <c r="K177" s="304">
        <v>0</v>
      </c>
      <c r="L177" s="295">
        <f t="shared" si="61"/>
        <v>36.538904999999978</v>
      </c>
    </row>
    <row r="178" spans="2:12" x14ac:dyDescent="0.2">
      <c r="B178" s="481"/>
      <c r="C178" s="485"/>
      <c r="D178" s="326" t="s">
        <v>4</v>
      </c>
      <c r="E178" s="345">
        <v>10.822010000000001</v>
      </c>
      <c r="F178" s="32">
        <v>96.93</v>
      </c>
      <c r="G178" s="32">
        <v>123.09313799999998</v>
      </c>
      <c r="H178" s="32">
        <v>140.93675199999998</v>
      </c>
      <c r="I178" s="32">
        <v>132.18964</v>
      </c>
      <c r="J178" s="32">
        <v>68.943542000000008</v>
      </c>
      <c r="K178" s="32">
        <v>36.425799999999995</v>
      </c>
      <c r="L178" s="295">
        <f t="shared" si="61"/>
        <v>609.34088199999997</v>
      </c>
    </row>
    <row r="179" spans="2:12" x14ac:dyDescent="0.2">
      <c r="B179" s="481"/>
      <c r="C179" s="484"/>
      <c r="D179" s="326" t="s">
        <v>5</v>
      </c>
      <c r="E179" s="201">
        <v>434.24808100000007</v>
      </c>
      <c r="F179" s="32">
        <v>157.99941100000001</v>
      </c>
      <c r="G179" s="32">
        <v>896.75271199999952</v>
      </c>
      <c r="H179" s="32">
        <v>347.92521199999999</v>
      </c>
      <c r="I179" s="32">
        <v>124.07927500000002</v>
      </c>
      <c r="J179" s="32">
        <v>164.84182200000004</v>
      </c>
      <c r="K179" s="32">
        <v>312.38058999999998</v>
      </c>
      <c r="L179" s="295">
        <f t="shared" si="61"/>
        <v>2438.2271029999993</v>
      </c>
    </row>
    <row r="180" spans="2:12" x14ac:dyDescent="0.2">
      <c r="B180" s="481"/>
      <c r="C180" s="75" t="s">
        <v>6</v>
      </c>
      <c r="D180" s="340"/>
      <c r="E180" s="426">
        <f t="shared" ref="E180:L180" si="62">SUM(E174:E179)</f>
        <v>1712.566378</v>
      </c>
      <c r="F180" s="426">
        <f t="shared" si="62"/>
        <v>483.23378100000002</v>
      </c>
      <c r="G180" s="426">
        <f t="shared" si="62"/>
        <v>1718.6150089999994</v>
      </c>
      <c r="H180" s="426">
        <f t="shared" si="62"/>
        <v>1070.2898619999999</v>
      </c>
      <c r="I180" s="426">
        <f t="shared" si="62"/>
        <v>627.06001000000015</v>
      </c>
      <c r="J180" s="426">
        <f t="shared" si="62"/>
        <v>449.72329200000007</v>
      </c>
      <c r="K180" s="426">
        <f t="shared" si="62"/>
        <v>539.399497</v>
      </c>
      <c r="L180" s="331">
        <f t="shared" si="62"/>
        <v>6600.8878289999984</v>
      </c>
    </row>
    <row r="181" spans="2:12" x14ac:dyDescent="0.2">
      <c r="B181" s="481"/>
      <c r="C181" s="483" t="s">
        <v>208</v>
      </c>
      <c r="D181" s="326" t="s">
        <v>79</v>
      </c>
      <c r="E181" s="199">
        <v>16.980684999999998</v>
      </c>
      <c r="F181" s="32">
        <v>4.9147650000000001</v>
      </c>
      <c r="G181" s="32">
        <v>54.777889000000023</v>
      </c>
      <c r="H181" s="32">
        <v>70.260082000000025</v>
      </c>
      <c r="I181" s="32">
        <v>25.889546999999997</v>
      </c>
      <c r="J181" s="32">
        <v>17.840943999999997</v>
      </c>
      <c r="K181" s="32">
        <v>91.902290000000008</v>
      </c>
      <c r="L181" s="295">
        <f>SUM(E181:K181)</f>
        <v>282.56620200000009</v>
      </c>
    </row>
    <row r="182" spans="2:12" x14ac:dyDescent="0.2">
      <c r="B182" s="481"/>
      <c r="C182" s="484"/>
      <c r="D182" s="326" t="s">
        <v>209</v>
      </c>
      <c r="E182" s="201">
        <v>601.97792100000015</v>
      </c>
      <c r="F182" s="32">
        <v>68.720314000000002</v>
      </c>
      <c r="G182" s="32">
        <v>111.40769300000001</v>
      </c>
      <c r="H182" s="32">
        <v>17.359560999999999</v>
      </c>
      <c r="I182" s="32">
        <v>125.59467899999997</v>
      </c>
      <c r="J182" s="32">
        <v>94.669009999999986</v>
      </c>
      <c r="K182" s="32">
        <v>9.3950659999999999</v>
      </c>
      <c r="L182" s="295">
        <f>SUM(E182:K182)</f>
        <v>1029.1242440000001</v>
      </c>
    </row>
    <row r="183" spans="2:12" x14ac:dyDescent="0.2">
      <c r="B183" s="482"/>
      <c r="C183" s="78" t="s">
        <v>210</v>
      </c>
      <c r="D183" s="340"/>
      <c r="E183" s="426">
        <f t="shared" ref="E183:L183" si="63">SUM(E181:E182)</f>
        <v>618.95860600000015</v>
      </c>
      <c r="F183" s="426">
        <f t="shared" si="63"/>
        <v>73.635079000000005</v>
      </c>
      <c r="G183" s="426">
        <f t="shared" si="63"/>
        <v>166.18558200000004</v>
      </c>
      <c r="H183" s="426">
        <f t="shared" si="63"/>
        <v>87.619643000000025</v>
      </c>
      <c r="I183" s="426">
        <f t="shared" si="63"/>
        <v>151.48422599999998</v>
      </c>
      <c r="J183" s="426">
        <f t="shared" si="63"/>
        <v>112.50995399999998</v>
      </c>
      <c r="K183" s="426">
        <f t="shared" si="63"/>
        <v>101.29735600000001</v>
      </c>
      <c r="L183" s="331">
        <f t="shared" si="63"/>
        <v>1311.6904460000001</v>
      </c>
    </row>
    <row r="184" spans="2:12" x14ac:dyDescent="0.2">
      <c r="B184" s="79" t="s">
        <v>221</v>
      </c>
      <c r="C184" s="80"/>
      <c r="D184" s="80"/>
      <c r="E184" s="427">
        <f t="shared" ref="E184:L184" si="64">+E183+E180+E173</f>
        <v>3095.6127699999997</v>
      </c>
      <c r="F184" s="427">
        <f t="shared" si="64"/>
        <v>1036.2468120000001</v>
      </c>
      <c r="G184" s="427">
        <f t="shared" si="64"/>
        <v>2656.7970549999995</v>
      </c>
      <c r="H184" s="427">
        <f t="shared" si="64"/>
        <v>1624.7220009999999</v>
      </c>
      <c r="I184" s="427">
        <f t="shared" si="64"/>
        <v>1135.6437130000004</v>
      </c>
      <c r="J184" s="427">
        <f t="shared" si="64"/>
        <v>801.55425300000002</v>
      </c>
      <c r="K184" s="427">
        <f t="shared" si="64"/>
        <v>1090.7485879999999</v>
      </c>
      <c r="L184" s="342">
        <f t="shared" si="64"/>
        <v>11441.325191999997</v>
      </c>
    </row>
    <row r="185" spans="2:12" x14ac:dyDescent="0.2">
      <c r="B185" s="480">
        <v>2015</v>
      </c>
      <c r="C185" s="483" t="s">
        <v>206</v>
      </c>
      <c r="D185" s="338" t="s">
        <v>206</v>
      </c>
      <c r="E185" s="344">
        <v>692.52362999999991</v>
      </c>
      <c r="F185" s="344">
        <v>279.936443</v>
      </c>
      <c r="G185" s="344">
        <v>587.77053100000035</v>
      </c>
      <c r="H185" s="344">
        <v>211.93995900000004</v>
      </c>
      <c r="I185" s="344">
        <v>297.72381100000007</v>
      </c>
      <c r="J185" s="344">
        <v>190.40399499999995</v>
      </c>
      <c r="K185" s="344">
        <v>545.07869400000004</v>
      </c>
      <c r="L185" s="292">
        <f>SUM(E185:K185)</f>
        <v>2805.3770630000008</v>
      </c>
    </row>
    <row r="186" spans="2:12" x14ac:dyDescent="0.2">
      <c r="B186" s="481"/>
      <c r="C186" s="484"/>
      <c r="D186" s="339" t="s">
        <v>207</v>
      </c>
      <c r="E186" s="32">
        <v>126.25770099999993</v>
      </c>
      <c r="F186" s="32">
        <v>73.155088000000006</v>
      </c>
      <c r="G186" s="32">
        <v>136.27220299999996</v>
      </c>
      <c r="H186" s="32">
        <v>231.68321599999996</v>
      </c>
      <c r="I186" s="32">
        <v>69.157552000000081</v>
      </c>
      <c r="J186" s="32">
        <v>72.189529999999962</v>
      </c>
      <c r="K186" s="32">
        <v>138.74115299999997</v>
      </c>
      <c r="L186" s="295">
        <f>SUM(E186:K186)</f>
        <v>847.45644299999992</v>
      </c>
    </row>
    <row r="187" spans="2:12" x14ac:dyDescent="0.2">
      <c r="B187" s="481"/>
      <c r="C187" s="75" t="s">
        <v>11</v>
      </c>
      <c r="D187" s="327"/>
      <c r="E187" s="425">
        <f t="shared" ref="E187:L187" si="65">SUM(E185:E186)</f>
        <v>818.7813309999998</v>
      </c>
      <c r="F187" s="426">
        <f t="shared" si="65"/>
        <v>353.09153100000003</v>
      </c>
      <c r="G187" s="426">
        <f t="shared" si="65"/>
        <v>724.04273400000034</v>
      </c>
      <c r="H187" s="426">
        <f t="shared" si="65"/>
        <v>443.623175</v>
      </c>
      <c r="I187" s="426">
        <f t="shared" si="65"/>
        <v>366.88136300000014</v>
      </c>
      <c r="J187" s="426">
        <f t="shared" si="65"/>
        <v>262.59352499999989</v>
      </c>
      <c r="K187" s="426">
        <f t="shared" si="65"/>
        <v>683.81984699999998</v>
      </c>
      <c r="L187" s="331">
        <f t="shared" si="65"/>
        <v>3652.8335060000009</v>
      </c>
    </row>
    <row r="188" spans="2:12" x14ac:dyDescent="0.2">
      <c r="B188" s="481"/>
      <c r="C188" s="483" t="s">
        <v>149</v>
      </c>
      <c r="D188" s="326" t="s">
        <v>0</v>
      </c>
      <c r="E188" s="346" t="s">
        <v>223</v>
      </c>
      <c r="F188" s="285">
        <v>65.490664999999993</v>
      </c>
      <c r="G188" s="285">
        <v>205.45786999999993</v>
      </c>
      <c r="H188" s="285">
        <v>95.585490000000021</v>
      </c>
      <c r="I188" s="285">
        <v>0.86432900000000001</v>
      </c>
      <c r="J188" s="285">
        <v>13.124609999999999</v>
      </c>
      <c r="K188" s="285">
        <v>38.045919999999988</v>
      </c>
      <c r="L188" s="295">
        <f t="shared" ref="L188:L193" si="66">SUM(E188:K188)</f>
        <v>418.56888399999991</v>
      </c>
    </row>
    <row r="189" spans="2:12" x14ac:dyDescent="0.2">
      <c r="B189" s="481"/>
      <c r="C189" s="485"/>
      <c r="D189" s="326" t="s">
        <v>1</v>
      </c>
      <c r="E189" s="428">
        <v>778.43642300000022</v>
      </c>
      <c r="F189" s="285">
        <v>130.08152599999997</v>
      </c>
      <c r="G189" s="285">
        <v>447.16100699999998</v>
      </c>
      <c r="H189" s="285">
        <v>446.04550600000005</v>
      </c>
      <c r="I189" s="285">
        <v>245.71119399999998</v>
      </c>
      <c r="J189" s="285">
        <v>254.91553999999999</v>
      </c>
      <c r="K189" s="285">
        <v>65.461772000000025</v>
      </c>
      <c r="L189" s="295">
        <f t="shared" si="66"/>
        <v>2367.8129680000002</v>
      </c>
    </row>
    <row r="190" spans="2:12" x14ac:dyDescent="0.2">
      <c r="B190" s="481"/>
      <c r="C190" s="485"/>
      <c r="D190" s="326" t="s">
        <v>2</v>
      </c>
      <c r="E190" s="428">
        <v>410.39828500000027</v>
      </c>
      <c r="F190" s="285">
        <v>21.208999999999996</v>
      </c>
      <c r="G190" s="285">
        <v>77.894665999999958</v>
      </c>
      <c r="H190" s="285">
        <v>7.7233249999999991</v>
      </c>
      <c r="I190" s="285">
        <v>76.140853000000007</v>
      </c>
      <c r="J190" s="285">
        <v>4.6381630000000005</v>
      </c>
      <c r="K190" s="215" t="s">
        <v>223</v>
      </c>
      <c r="L190" s="295">
        <f t="shared" si="66"/>
        <v>598.00429200000019</v>
      </c>
    </row>
    <row r="191" spans="2:12" x14ac:dyDescent="0.2">
      <c r="B191" s="481"/>
      <c r="C191" s="485"/>
      <c r="D191" s="326" t="s">
        <v>3</v>
      </c>
      <c r="E191" s="428">
        <v>39.674092000000002</v>
      </c>
      <c r="F191" s="215" t="s">
        <v>223</v>
      </c>
      <c r="G191" s="215" t="s">
        <v>223</v>
      </c>
      <c r="H191" s="215" t="s">
        <v>223</v>
      </c>
      <c r="I191" s="215" t="s">
        <v>223</v>
      </c>
      <c r="J191" s="215" t="s">
        <v>223</v>
      </c>
      <c r="K191" s="215" t="s">
        <v>223</v>
      </c>
      <c r="L191" s="295">
        <f t="shared" si="66"/>
        <v>39.674092000000002</v>
      </c>
    </row>
    <row r="192" spans="2:12" x14ac:dyDescent="0.2">
      <c r="B192" s="481"/>
      <c r="C192" s="485"/>
      <c r="D192" s="326" t="s">
        <v>4</v>
      </c>
      <c r="E192" s="428">
        <v>12.738590000000002</v>
      </c>
      <c r="F192" s="285">
        <v>86.872344000000027</v>
      </c>
      <c r="G192" s="285">
        <v>105.15731499999997</v>
      </c>
      <c r="H192" s="285">
        <v>305.93694799999997</v>
      </c>
      <c r="I192" s="285">
        <v>145.55324999999996</v>
      </c>
      <c r="J192" s="285">
        <v>52.134619999999998</v>
      </c>
      <c r="K192" s="285">
        <v>31.664239999999999</v>
      </c>
      <c r="L192" s="295">
        <f t="shared" si="66"/>
        <v>740.05730699999992</v>
      </c>
    </row>
    <row r="193" spans="2:12" x14ac:dyDescent="0.2">
      <c r="B193" s="481"/>
      <c r="C193" s="484"/>
      <c r="D193" s="326" t="s">
        <v>5</v>
      </c>
      <c r="E193" s="429">
        <v>317.45249099999995</v>
      </c>
      <c r="F193" s="285">
        <v>156.80094699999998</v>
      </c>
      <c r="G193" s="285">
        <v>856.63472300000012</v>
      </c>
      <c r="H193" s="285">
        <v>350.82785899999988</v>
      </c>
      <c r="I193" s="285">
        <v>147.85064200000002</v>
      </c>
      <c r="J193" s="285">
        <v>181.42257000000001</v>
      </c>
      <c r="K193" s="285">
        <v>292.62127799999996</v>
      </c>
      <c r="L193" s="295">
        <f t="shared" si="66"/>
        <v>2303.61051</v>
      </c>
    </row>
    <row r="194" spans="2:12" x14ac:dyDescent="0.2">
      <c r="B194" s="481"/>
      <c r="C194" s="75" t="s">
        <v>6</v>
      </c>
      <c r="D194" s="340"/>
      <c r="E194" s="426">
        <f t="shared" ref="E194:L194" si="67">SUM(E188:E193)</f>
        <v>1558.6998810000005</v>
      </c>
      <c r="F194" s="426">
        <f t="shared" si="67"/>
        <v>460.45448199999998</v>
      </c>
      <c r="G194" s="426">
        <f t="shared" si="67"/>
        <v>1692.3055809999998</v>
      </c>
      <c r="H194" s="426">
        <f t="shared" si="67"/>
        <v>1206.1191279999998</v>
      </c>
      <c r="I194" s="426">
        <f t="shared" si="67"/>
        <v>616.1202679999999</v>
      </c>
      <c r="J194" s="426">
        <f t="shared" si="67"/>
        <v>506.23550299999999</v>
      </c>
      <c r="K194" s="426">
        <f t="shared" si="67"/>
        <v>427.79320999999999</v>
      </c>
      <c r="L194" s="331">
        <f t="shared" si="67"/>
        <v>6467.7280530000007</v>
      </c>
    </row>
    <row r="195" spans="2:12" x14ac:dyDescent="0.2">
      <c r="B195" s="481"/>
      <c r="C195" s="483" t="s">
        <v>208</v>
      </c>
      <c r="D195" s="326" t="s">
        <v>79</v>
      </c>
      <c r="E195" s="199">
        <v>17.270493000000002</v>
      </c>
      <c r="F195" s="32">
        <v>5.1180049999999992</v>
      </c>
      <c r="G195" s="32">
        <v>64.773478999999995</v>
      </c>
      <c r="H195" s="32">
        <v>58.042501999999999</v>
      </c>
      <c r="I195" s="32">
        <v>32.902252000000004</v>
      </c>
      <c r="J195" s="32">
        <v>17.745656999999998</v>
      </c>
      <c r="K195" s="32">
        <v>86.795267999999993</v>
      </c>
      <c r="L195" s="295">
        <f>SUM(E195:K195)</f>
        <v>282.64765599999998</v>
      </c>
    </row>
    <row r="196" spans="2:12" x14ac:dyDescent="0.2">
      <c r="B196" s="481"/>
      <c r="C196" s="484"/>
      <c r="D196" s="326" t="s">
        <v>209</v>
      </c>
      <c r="E196" s="201">
        <v>684.16871400000002</v>
      </c>
      <c r="F196" s="32">
        <v>53.797475999999989</v>
      </c>
      <c r="G196" s="32">
        <v>99.591875999999985</v>
      </c>
      <c r="H196" s="32">
        <v>32.311764000000004</v>
      </c>
      <c r="I196" s="32">
        <v>100.967005</v>
      </c>
      <c r="J196" s="32">
        <v>64.742200999999994</v>
      </c>
      <c r="K196" s="32">
        <v>8.4149710000000013</v>
      </c>
      <c r="L196" s="295">
        <f>SUM(E196:K196)</f>
        <v>1043.9940069999998</v>
      </c>
    </row>
    <row r="197" spans="2:12" x14ac:dyDescent="0.2">
      <c r="B197" s="482"/>
      <c r="C197" s="78" t="s">
        <v>210</v>
      </c>
      <c r="D197" s="340"/>
      <c r="E197" s="426">
        <f t="shared" ref="E197:L197" si="68">SUM(E195:E196)</f>
        <v>701.43920700000001</v>
      </c>
      <c r="F197" s="426">
        <f t="shared" si="68"/>
        <v>58.915480999999986</v>
      </c>
      <c r="G197" s="426">
        <f t="shared" si="68"/>
        <v>164.36535499999997</v>
      </c>
      <c r="H197" s="426">
        <f t="shared" si="68"/>
        <v>90.354265999999996</v>
      </c>
      <c r="I197" s="426">
        <f t="shared" si="68"/>
        <v>133.869257</v>
      </c>
      <c r="J197" s="426">
        <f t="shared" si="68"/>
        <v>82.487857999999989</v>
      </c>
      <c r="K197" s="426">
        <f t="shared" si="68"/>
        <v>95.210239000000001</v>
      </c>
      <c r="L197" s="331">
        <f t="shared" si="68"/>
        <v>1326.6416629999999</v>
      </c>
    </row>
    <row r="198" spans="2:12" x14ac:dyDescent="0.2">
      <c r="B198" s="79" t="s">
        <v>222</v>
      </c>
      <c r="C198" s="80"/>
      <c r="D198" s="80"/>
      <c r="E198" s="427">
        <f t="shared" ref="E198:L198" si="69">+E197+E194+E187</f>
        <v>3078.920419</v>
      </c>
      <c r="F198" s="427">
        <f t="shared" si="69"/>
        <v>872.46149400000002</v>
      </c>
      <c r="G198" s="427">
        <f t="shared" si="69"/>
        <v>2580.7136700000001</v>
      </c>
      <c r="H198" s="427">
        <f t="shared" si="69"/>
        <v>1740.0965689999998</v>
      </c>
      <c r="I198" s="427">
        <f t="shared" si="69"/>
        <v>1116.8708880000001</v>
      </c>
      <c r="J198" s="427">
        <f t="shared" si="69"/>
        <v>851.31688599999984</v>
      </c>
      <c r="K198" s="427">
        <f t="shared" si="69"/>
        <v>1206.823296</v>
      </c>
      <c r="L198" s="342">
        <f t="shared" si="69"/>
        <v>11447.203222000002</v>
      </c>
    </row>
    <row r="199" spans="2:12" x14ac:dyDescent="0.2">
      <c r="B199" s="480">
        <v>2016</v>
      </c>
      <c r="C199" s="483" t="s">
        <v>206</v>
      </c>
      <c r="D199" s="338" t="s">
        <v>206</v>
      </c>
      <c r="E199" s="344">
        <v>671.41748400000006</v>
      </c>
      <c r="F199" s="344">
        <v>260.09672100000006</v>
      </c>
      <c r="G199" s="344">
        <v>704.84513400000003</v>
      </c>
      <c r="H199" s="344">
        <v>226.76338400000003</v>
      </c>
      <c r="I199" s="344">
        <v>313.31306600000011</v>
      </c>
      <c r="J199" s="344">
        <v>192.09820999999997</v>
      </c>
      <c r="K199" s="344">
        <v>474.40158799999983</v>
      </c>
      <c r="L199" s="292">
        <f>SUM(E199:K199)</f>
        <v>2842.9355869999999</v>
      </c>
    </row>
    <row r="200" spans="2:12" x14ac:dyDescent="0.2">
      <c r="B200" s="481"/>
      <c r="C200" s="484"/>
      <c r="D200" s="339" t="s">
        <v>207</v>
      </c>
      <c r="E200" s="32">
        <v>138.82014200000003</v>
      </c>
      <c r="F200" s="32">
        <v>84.402997999999982</v>
      </c>
      <c r="G200" s="32">
        <v>138.41582000000008</v>
      </c>
      <c r="H200" s="32">
        <v>218.87531199999992</v>
      </c>
      <c r="I200" s="32">
        <v>74.656835000000001</v>
      </c>
      <c r="J200" s="32">
        <v>73.629870000000054</v>
      </c>
      <c r="K200" s="32">
        <v>125.86315199999991</v>
      </c>
      <c r="L200" s="295">
        <f>SUM(E200:K200)</f>
        <v>854.664129</v>
      </c>
    </row>
    <row r="201" spans="2:12" x14ac:dyDescent="0.2">
      <c r="B201" s="481"/>
      <c r="C201" s="75" t="s">
        <v>11</v>
      </c>
      <c r="D201" s="327"/>
      <c r="E201" s="425">
        <f t="shared" ref="E201:L201" si="70">SUM(E199:E200)</f>
        <v>810.23762600000009</v>
      </c>
      <c r="F201" s="426">
        <f t="shared" si="70"/>
        <v>344.49971900000003</v>
      </c>
      <c r="G201" s="426">
        <f t="shared" si="70"/>
        <v>843.26095400000008</v>
      </c>
      <c r="H201" s="426">
        <f t="shared" si="70"/>
        <v>445.63869599999998</v>
      </c>
      <c r="I201" s="426">
        <f t="shared" si="70"/>
        <v>387.96990100000011</v>
      </c>
      <c r="J201" s="426">
        <f t="shared" si="70"/>
        <v>265.72808000000003</v>
      </c>
      <c r="K201" s="426">
        <f t="shared" si="70"/>
        <v>600.26473999999973</v>
      </c>
      <c r="L201" s="331">
        <f t="shared" si="70"/>
        <v>3697.5997159999997</v>
      </c>
    </row>
    <row r="202" spans="2:12" x14ac:dyDescent="0.2">
      <c r="B202" s="481"/>
      <c r="C202" s="483" t="s">
        <v>149</v>
      </c>
      <c r="D202" s="326" t="s">
        <v>0</v>
      </c>
      <c r="E202" s="346" t="s">
        <v>223</v>
      </c>
      <c r="F202" s="285">
        <v>75.985774000000006</v>
      </c>
      <c r="G202" s="285">
        <v>207.43134999999995</v>
      </c>
      <c r="H202" s="285">
        <v>92.695779999999985</v>
      </c>
      <c r="I202" s="285">
        <v>0.31611599999999995</v>
      </c>
      <c r="J202" s="285">
        <v>17.083330000000004</v>
      </c>
      <c r="K202" s="285">
        <v>47.947654999999997</v>
      </c>
      <c r="L202" s="295">
        <f t="shared" ref="L202:L207" si="71">SUM(E202:K202)</f>
        <v>441.46000499999997</v>
      </c>
    </row>
    <row r="203" spans="2:12" x14ac:dyDescent="0.2">
      <c r="B203" s="481"/>
      <c r="C203" s="485"/>
      <c r="D203" s="326" t="s">
        <v>1</v>
      </c>
      <c r="E203" s="428">
        <v>786.95393099999967</v>
      </c>
      <c r="F203" s="285">
        <v>185.25528099999983</v>
      </c>
      <c r="G203" s="285">
        <v>409.96045000000015</v>
      </c>
      <c r="H203" s="285">
        <v>526.54307400000005</v>
      </c>
      <c r="I203" s="285">
        <v>255.56626199999997</v>
      </c>
      <c r="J203" s="285">
        <v>313.39449999999988</v>
      </c>
      <c r="K203" s="285">
        <v>216.13731099999993</v>
      </c>
      <c r="L203" s="295">
        <f t="shared" si="71"/>
        <v>2693.8108089999996</v>
      </c>
    </row>
    <row r="204" spans="2:12" x14ac:dyDescent="0.2">
      <c r="B204" s="481"/>
      <c r="C204" s="485"/>
      <c r="D204" s="326" t="s">
        <v>2</v>
      </c>
      <c r="E204" s="428">
        <v>467.73054499999938</v>
      </c>
      <c r="F204" s="285">
        <v>29.581000000000003</v>
      </c>
      <c r="G204" s="285">
        <v>96.683442000000156</v>
      </c>
      <c r="H204" s="430">
        <v>35.243372999999991</v>
      </c>
      <c r="I204" s="430">
        <v>67.262470000000008</v>
      </c>
      <c r="J204" s="430">
        <v>4.334441</v>
      </c>
      <c r="K204" s="350" t="s">
        <v>223</v>
      </c>
      <c r="L204" s="295">
        <f t="shared" si="71"/>
        <v>700.83527099999958</v>
      </c>
    </row>
    <row r="205" spans="2:12" x14ac:dyDescent="0.2">
      <c r="B205" s="481"/>
      <c r="C205" s="485"/>
      <c r="D205" s="326" t="s">
        <v>3</v>
      </c>
      <c r="E205" s="428">
        <v>34.586940999999982</v>
      </c>
      <c r="F205" s="351" t="s">
        <v>223</v>
      </c>
      <c r="G205" s="351" t="s">
        <v>223</v>
      </c>
      <c r="H205" s="351" t="s">
        <v>223</v>
      </c>
      <c r="I205" s="351" t="s">
        <v>223</v>
      </c>
      <c r="J205" s="351" t="s">
        <v>223</v>
      </c>
      <c r="K205" s="350" t="s">
        <v>223</v>
      </c>
      <c r="L205" s="295">
        <f t="shared" si="71"/>
        <v>34.586940999999982</v>
      </c>
    </row>
    <row r="206" spans="2:12" x14ac:dyDescent="0.2">
      <c r="B206" s="481"/>
      <c r="C206" s="485"/>
      <c r="D206" s="326" t="s">
        <v>4</v>
      </c>
      <c r="E206" s="428">
        <v>16.043710000000001</v>
      </c>
      <c r="F206" s="285">
        <v>63.819789999999998</v>
      </c>
      <c r="G206" s="285">
        <v>96.16370000000002</v>
      </c>
      <c r="H206" s="285">
        <v>239.31214900000003</v>
      </c>
      <c r="I206" s="285">
        <v>118.41886</v>
      </c>
      <c r="J206" s="285">
        <v>39.552840000000003</v>
      </c>
      <c r="K206" s="285">
        <v>104.29331999999998</v>
      </c>
      <c r="L206" s="295">
        <f t="shared" si="71"/>
        <v>677.60436900000013</v>
      </c>
    </row>
    <row r="207" spans="2:12" x14ac:dyDescent="0.2">
      <c r="B207" s="481"/>
      <c r="C207" s="484"/>
      <c r="D207" s="326" t="s">
        <v>5</v>
      </c>
      <c r="E207" s="429">
        <v>459.47541899999999</v>
      </c>
      <c r="F207" s="285">
        <v>158.690134</v>
      </c>
      <c r="G207" s="285">
        <v>791.74685999999963</v>
      </c>
      <c r="H207" s="285">
        <v>411.42223400000023</v>
      </c>
      <c r="I207" s="285">
        <v>185.21301399999996</v>
      </c>
      <c r="J207" s="285">
        <v>200.60042399999998</v>
      </c>
      <c r="K207" s="285">
        <v>453.30741300000011</v>
      </c>
      <c r="L207" s="295">
        <f t="shared" si="71"/>
        <v>2660.4554979999998</v>
      </c>
    </row>
    <row r="208" spans="2:12" x14ac:dyDescent="0.2">
      <c r="B208" s="481"/>
      <c r="C208" s="75" t="s">
        <v>6</v>
      </c>
      <c r="D208" s="340"/>
      <c r="E208" s="426">
        <f t="shared" ref="E208:L208" si="72">SUM(E202:E207)</f>
        <v>1764.7905459999988</v>
      </c>
      <c r="F208" s="426">
        <f t="shared" si="72"/>
        <v>513.33197899999982</v>
      </c>
      <c r="G208" s="426">
        <f t="shared" si="72"/>
        <v>1601.9858019999999</v>
      </c>
      <c r="H208" s="426">
        <f t="shared" si="72"/>
        <v>1305.2166100000004</v>
      </c>
      <c r="I208" s="426">
        <f t="shared" si="72"/>
        <v>626.77672199999995</v>
      </c>
      <c r="J208" s="426">
        <f t="shared" si="72"/>
        <v>574.96553499999982</v>
      </c>
      <c r="K208" s="426">
        <f t="shared" si="72"/>
        <v>821.685699</v>
      </c>
      <c r="L208" s="331">
        <f t="shared" si="72"/>
        <v>7208.7528929999989</v>
      </c>
    </row>
    <row r="209" spans="2:12" x14ac:dyDescent="0.2">
      <c r="B209" s="481"/>
      <c r="C209" s="483" t="s">
        <v>208</v>
      </c>
      <c r="D209" s="326" t="s">
        <v>79</v>
      </c>
      <c r="E209" s="199">
        <v>26.864911000000021</v>
      </c>
      <c r="F209" s="32">
        <v>6.504074000000001</v>
      </c>
      <c r="G209" s="32">
        <v>70.565545</v>
      </c>
      <c r="H209" s="32">
        <v>33.309064000000006</v>
      </c>
      <c r="I209" s="32">
        <v>46.949909999999988</v>
      </c>
      <c r="J209" s="32">
        <v>18.420146000000006</v>
      </c>
      <c r="K209" s="32">
        <v>155.83226499999986</v>
      </c>
      <c r="L209" s="295">
        <f>SUM(E209:K209)</f>
        <v>358.4459149999999</v>
      </c>
    </row>
    <row r="210" spans="2:12" x14ac:dyDescent="0.2">
      <c r="B210" s="481"/>
      <c r="C210" s="484"/>
      <c r="D210" s="326" t="s">
        <v>209</v>
      </c>
      <c r="E210" s="201">
        <v>763.5650360000003</v>
      </c>
      <c r="F210" s="32">
        <v>59.964776999999977</v>
      </c>
      <c r="G210" s="32">
        <v>100.53204100000008</v>
      </c>
      <c r="H210" s="32">
        <v>78.814450000000036</v>
      </c>
      <c r="I210" s="32">
        <v>105.07701999999999</v>
      </c>
      <c r="J210" s="32">
        <v>67.844724999999997</v>
      </c>
      <c r="K210" s="32">
        <v>1.3680249999999998</v>
      </c>
      <c r="L210" s="295">
        <f>SUM(E210:K210)</f>
        <v>1177.1660740000004</v>
      </c>
    </row>
    <row r="211" spans="2:12" x14ac:dyDescent="0.2">
      <c r="B211" s="482"/>
      <c r="C211" s="78" t="s">
        <v>210</v>
      </c>
      <c r="D211" s="340"/>
      <c r="E211" s="426">
        <f t="shared" ref="E211:L211" si="73">SUM(E209:E210)</f>
        <v>790.42994700000031</v>
      </c>
      <c r="F211" s="426">
        <f t="shared" si="73"/>
        <v>66.468850999999972</v>
      </c>
      <c r="G211" s="426">
        <f t="shared" si="73"/>
        <v>171.09758600000009</v>
      </c>
      <c r="H211" s="426">
        <f t="shared" si="73"/>
        <v>112.12351400000004</v>
      </c>
      <c r="I211" s="426">
        <f t="shared" si="73"/>
        <v>152.02692999999999</v>
      </c>
      <c r="J211" s="426">
        <f t="shared" si="73"/>
        <v>86.264870999999999</v>
      </c>
      <c r="K211" s="426">
        <f t="shared" si="73"/>
        <v>157.20028999999985</v>
      </c>
      <c r="L211" s="331">
        <f t="shared" si="73"/>
        <v>1535.6119890000004</v>
      </c>
    </row>
    <row r="212" spans="2:12" x14ac:dyDescent="0.2">
      <c r="B212" s="79" t="s">
        <v>242</v>
      </c>
      <c r="C212" s="80"/>
      <c r="D212" s="80"/>
      <c r="E212" s="427">
        <f t="shared" ref="E212:L212" si="74">+E211+E208+E201</f>
        <v>3365.458118999999</v>
      </c>
      <c r="F212" s="427">
        <f t="shared" si="74"/>
        <v>924.30054899999982</v>
      </c>
      <c r="G212" s="427">
        <f t="shared" si="74"/>
        <v>2616.3443420000003</v>
      </c>
      <c r="H212" s="427">
        <f t="shared" si="74"/>
        <v>1862.9788200000005</v>
      </c>
      <c r="I212" s="427">
        <f t="shared" si="74"/>
        <v>1166.773553</v>
      </c>
      <c r="J212" s="427">
        <f t="shared" si="74"/>
        <v>926.95848599999977</v>
      </c>
      <c r="K212" s="427">
        <f t="shared" si="74"/>
        <v>1579.1507289999995</v>
      </c>
      <c r="L212" s="342">
        <f t="shared" si="74"/>
        <v>12441.964597999999</v>
      </c>
    </row>
    <row r="213" spans="2:12" x14ac:dyDescent="0.2">
      <c r="B213" s="313" t="s">
        <v>211</v>
      </c>
    </row>
  </sheetData>
  <mergeCells count="60">
    <mergeCell ref="B185:B197"/>
    <mergeCell ref="C185:C186"/>
    <mergeCell ref="C188:C193"/>
    <mergeCell ref="C195:C196"/>
    <mergeCell ref="B171:B183"/>
    <mergeCell ref="C171:C172"/>
    <mergeCell ref="C174:C179"/>
    <mergeCell ref="C181:C182"/>
    <mergeCell ref="E5:K5"/>
    <mergeCell ref="B7:B17"/>
    <mergeCell ref="C7:C8"/>
    <mergeCell ref="C10:C14"/>
    <mergeCell ref="B19:B29"/>
    <mergeCell ref="C19:C20"/>
    <mergeCell ref="C22:C26"/>
    <mergeCell ref="C28:D28"/>
    <mergeCell ref="B31:B43"/>
    <mergeCell ref="C31:C32"/>
    <mergeCell ref="C34:C39"/>
    <mergeCell ref="C41:C42"/>
    <mergeCell ref="B45:B57"/>
    <mergeCell ref="C45:C46"/>
    <mergeCell ref="C48:C53"/>
    <mergeCell ref="C55:C56"/>
    <mergeCell ref="B59:B71"/>
    <mergeCell ref="C59:C60"/>
    <mergeCell ref="C62:C67"/>
    <mergeCell ref="C69:C70"/>
    <mergeCell ref="B73:B85"/>
    <mergeCell ref="C73:C74"/>
    <mergeCell ref="C76:C81"/>
    <mergeCell ref="C83:C84"/>
    <mergeCell ref="B143:B155"/>
    <mergeCell ref="C143:C144"/>
    <mergeCell ref="C146:C151"/>
    <mergeCell ref="C153:C154"/>
    <mergeCell ref="B87:B99"/>
    <mergeCell ref="C87:C88"/>
    <mergeCell ref="C90:C95"/>
    <mergeCell ref="C97:C98"/>
    <mergeCell ref="B101:B113"/>
    <mergeCell ref="C101:C102"/>
    <mergeCell ref="C104:C109"/>
    <mergeCell ref="C111:C112"/>
    <mergeCell ref="B199:B211"/>
    <mergeCell ref="C199:C200"/>
    <mergeCell ref="C202:C207"/>
    <mergeCell ref="C209:C210"/>
    <mergeCell ref="B115:B127"/>
    <mergeCell ref="C115:C116"/>
    <mergeCell ref="C118:C123"/>
    <mergeCell ref="C125:C126"/>
    <mergeCell ref="B157:B169"/>
    <mergeCell ref="C157:C158"/>
    <mergeCell ref="C160:C165"/>
    <mergeCell ref="C167:C168"/>
    <mergeCell ref="B129:B141"/>
    <mergeCell ref="C129:C130"/>
    <mergeCell ref="C132:C137"/>
    <mergeCell ref="C139:C140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Summary</vt:lpstr>
      <vt:lpstr>Landfill Inputs</vt:lpstr>
      <vt:lpstr>Landfill Input Trends</vt:lpstr>
      <vt:lpstr>Landfill Capacity</vt:lpstr>
      <vt:lpstr>D1</vt:lpstr>
      <vt:lpstr>Landfill Capacity Trends</vt:lpstr>
      <vt:lpstr>Transfer Treatment &amp; MRS Inputs</vt:lpstr>
      <vt:lpstr>D2</vt:lpstr>
      <vt:lpstr>Transfer Treatment &amp; MRS Trends</vt:lpstr>
      <vt:lpstr>Incineration Input &amp; Capacity</vt:lpstr>
      <vt:lpstr>Land Disposal</vt:lpstr>
      <vt:lpstr>Use of Waste</vt:lpstr>
      <vt:lpstr>D3</vt:lpstr>
      <vt:lpstr>Haz Waste Managed &amp; Deposits</vt:lpstr>
      <vt:lpstr>Haz Waste Deposits by Fate</vt:lpstr>
      <vt:lpstr>Haz Waste Trends</vt:lpstr>
      <vt:lpstr>'Landfill Capacity'!Print_Area</vt:lpstr>
      <vt:lpstr>'Landfill Inputs'!Print_Area</vt:lpstr>
    </vt:vector>
  </TitlesOfParts>
  <Company>Environment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DPullen</dc:creator>
  <cp:lastModifiedBy>MCAPLE</cp:lastModifiedBy>
  <cp:lastPrinted>2007-05-23T14:27:43Z</cp:lastPrinted>
  <dcterms:created xsi:type="dcterms:W3CDTF">2006-10-24T13:52:52Z</dcterms:created>
  <dcterms:modified xsi:type="dcterms:W3CDTF">2017-09-01T13:18:21Z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1208730631</vt:i4>
  </property>
  <property fmtid="{D5CDD505-2E9C-101B-9397-08002B2CF9AE}" pid="3" name="_NewReviewCycle">
    <vt:lpwstr/>
  </property>
  <property fmtid="{D5CDD505-2E9C-101B-9397-08002B2CF9AE}" pid="4" name="_EmailSubject">
    <vt:lpwstr>Data Tables 2006</vt:lpwstr>
  </property>
  <property fmtid="{D5CDD505-2E9C-101B-9397-08002B2CF9AE}" pid="5" name="_AuthorEmail">
    <vt:lpwstr>david.wynn@environment-agency.gov.uk</vt:lpwstr>
  </property>
  <property fmtid="{D5CDD505-2E9C-101B-9397-08002B2CF9AE}" pid="6" name="_AuthorEmailDisplayName">
    <vt:lpwstr>Wynn, David</vt:lpwstr>
  </property>
  <property fmtid="{D5CDD505-2E9C-101B-9397-08002B2CF9AE}" pid="7" name="_PreviousAdHocReviewCycleID">
    <vt:i4>-1553750108</vt:i4>
  </property>
  <property fmtid="{D5CDD505-2E9C-101B-9397-08002B2CF9AE}" pid="8" name="_ReviewingToolsShownOnce">
    <vt:lpwstr/>
  </property>
</Properties>
</file>