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75" windowWidth="1530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1" i="1" l="1"/>
  <c r="F51" i="1"/>
  <c r="E51" i="1"/>
  <c r="D51" i="1"/>
  <c r="C51" i="1"/>
  <c r="B51" i="1"/>
  <c r="C57" i="1" l="1"/>
  <c r="D57" i="1"/>
  <c r="E57" i="1"/>
  <c r="F57" i="1"/>
  <c r="G57" i="1"/>
  <c r="B57" i="1"/>
  <c r="G48" i="1" l="1"/>
  <c r="F48" i="1"/>
  <c r="B42" i="1"/>
  <c r="D4" i="1" l="1"/>
  <c r="D42" i="1" s="1"/>
  <c r="C42" i="1"/>
  <c r="E42" i="1"/>
  <c r="G39" i="1"/>
  <c r="G42" i="1" s="1"/>
  <c r="F38" i="1" l="1"/>
  <c r="F42" i="1" s="1"/>
</calcChain>
</file>

<file path=xl/sharedStrings.xml><?xml version="1.0" encoding="utf-8"?>
<sst xmlns="http://schemas.openxmlformats.org/spreadsheetml/2006/main" count="65" uniqueCount="62">
  <si>
    <t>Socio-economic spends</t>
  </si>
  <si>
    <t>2010/11</t>
  </si>
  <si>
    <t>2011/12</t>
  </si>
  <si>
    <t>2012/13</t>
  </si>
  <si>
    <t>2013/14</t>
  </si>
  <si>
    <t>2014/15</t>
  </si>
  <si>
    <t>2015/16</t>
  </si>
  <si>
    <t>West Cumbria Development Fund</t>
  </si>
  <si>
    <t>Invest in Cumbria</t>
  </si>
  <si>
    <t>GEN2 Community Apprentices</t>
  </si>
  <si>
    <t>Institute of Chemical Engineers (whynotchemeng)</t>
  </si>
  <si>
    <t>Capenhurst small donations</t>
  </si>
  <si>
    <t>Teachers from Industry education workshops</t>
  </si>
  <si>
    <t>Sellafield education transport</t>
  </si>
  <si>
    <t>___________</t>
  </si>
  <si>
    <t>____________</t>
  </si>
  <si>
    <t>__________</t>
  </si>
  <si>
    <t>_____________</t>
  </si>
  <si>
    <t>Charity of the Year</t>
  </si>
  <si>
    <t>Egremont Crab Fair</t>
  </si>
  <si>
    <t>Cash for Kids</t>
  </si>
  <si>
    <t>BEC - Allerdale &amp; Copeland Social Funds</t>
  </si>
  <si>
    <t>Local Enterprise Partnership</t>
  </si>
  <si>
    <t>Arkwright Scholarship</t>
  </si>
  <si>
    <t>Braystones Beach Community Group</t>
  </si>
  <si>
    <t>Copeland BC Social Fund</t>
  </si>
  <si>
    <t>West Cumbria Community Heroes Awards</t>
  </si>
  <si>
    <t>Whitehaven Campus Feasibility Study</t>
  </si>
  <si>
    <t>Centre of Nuclear Excellence</t>
  </si>
  <si>
    <t>Inspira Ready for Work project</t>
  </si>
  <si>
    <t>Taste Cumbria</t>
  </si>
  <si>
    <t>Futures Publication</t>
  </si>
  <si>
    <t>BNFL Legacy funding</t>
  </si>
  <si>
    <t>West Lakes Academy - Engineering Suite</t>
  </si>
  <si>
    <t>Safety Scheme charity donations</t>
  </si>
  <si>
    <t>BEC Projects</t>
  </si>
  <si>
    <t>Website and education programme resources</t>
  </si>
  <si>
    <t>Sellafield &amp; Yottenfews education programme</t>
  </si>
  <si>
    <t>Spends over £10K</t>
  </si>
  <si>
    <t>The Beacon, Whitehaven</t>
  </si>
  <si>
    <t>Spirit of Cumbria - flood heroes</t>
  </si>
  <si>
    <t>Sellafield small donations</t>
  </si>
  <si>
    <t>Risley small donations</t>
  </si>
  <si>
    <t xml:space="preserve">Albion square opening </t>
  </si>
  <si>
    <t>Advertising and community exhibitions/events</t>
  </si>
  <si>
    <t>Support to Tier 2-SME Socio-economic goals and improvements in working arrangements</t>
  </si>
  <si>
    <t xml:space="preserve">Socio-economic Performance Assurance Framework </t>
  </si>
  <si>
    <t>Feasibility Study and implementation plan for brokerage</t>
  </si>
  <si>
    <t>West Cumbria Works</t>
  </si>
  <si>
    <t>Apprentice campaign</t>
  </si>
  <si>
    <t>Measuring Progress and Socio economic event</t>
  </si>
  <si>
    <t>Impact survey</t>
  </si>
  <si>
    <t>Oral Archive (BNFL legacy)</t>
  </si>
  <si>
    <t>UTC Support</t>
  </si>
  <si>
    <t>Transition to new Socio-economic model</t>
  </si>
  <si>
    <t>Sellafield Ltd workforce volunteering</t>
  </si>
  <si>
    <t>Total Socio-economic spends (inc minor spends)</t>
  </si>
  <si>
    <t>Sellafield Ltd spend on socio-economic activity</t>
  </si>
  <si>
    <t>Beacon Funding</t>
  </si>
  <si>
    <t>Other Sellafield Ltd socio-economic activites not funding directly from the socio-economic budget</t>
  </si>
  <si>
    <t xml:space="preserve">Socio-economic team </t>
  </si>
  <si>
    <t>Sellafield Socio Economic Spend 2010 - 2016 (applications over £10K)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</si>
</sst>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0070C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1" fillId="4" borderId="0" xfId="0" applyFont="1" applyFill="1" applyAlignment="1">
      <alignment vertical="center"/>
    </xf>
    <xf numFmtId="164" fontId="1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workbookViewId="0">
      <pane ySplit="2" topLeftCell="A3" activePane="bottomLeft" state="frozen"/>
      <selection pane="bottomLeft" activeCell="J11" sqref="J11"/>
    </sheetView>
  </sheetViews>
  <sheetFormatPr defaultRowHeight="25.5" customHeight="1" x14ac:dyDescent="0.2"/>
  <cols>
    <col min="1" max="1" width="54.140625" style="2" customWidth="1"/>
    <col min="2" max="2" width="13.28515625" style="9" customWidth="1"/>
    <col min="3" max="3" width="13.42578125" style="9" customWidth="1"/>
    <col min="4" max="4" width="13.28515625" style="9" customWidth="1"/>
    <col min="5" max="5" width="13.42578125" style="9" customWidth="1"/>
    <col min="6" max="6" width="12.42578125" style="9" customWidth="1"/>
    <col min="7" max="7" width="13" style="9" customWidth="1"/>
    <col min="8" max="8" width="9.140625" style="1"/>
    <col min="9" max="9" width="9.140625" style="2"/>
    <col min="10" max="10" width="33.7109375" style="2" customWidth="1"/>
    <col min="11" max="16384" width="9.140625" style="2"/>
  </cols>
  <sheetData>
    <row r="1" spans="1:8" ht="25.5" customHeight="1" x14ac:dyDescent="0.2">
      <c r="A1" s="35" t="s">
        <v>61</v>
      </c>
      <c r="B1" s="35"/>
      <c r="C1" s="35"/>
      <c r="D1" s="35"/>
      <c r="E1" s="35"/>
      <c r="F1" s="35"/>
      <c r="G1" s="35"/>
    </row>
    <row r="2" spans="1:8" s="6" customFormat="1" ht="25.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/>
    </row>
    <row r="3" spans="1:8" ht="25.5" customHeight="1" x14ac:dyDescent="0.2">
      <c r="A3" s="7" t="s">
        <v>7</v>
      </c>
      <c r="B3" s="8">
        <v>1500000</v>
      </c>
      <c r="C3" s="8">
        <v>1500000</v>
      </c>
      <c r="D3" s="8"/>
      <c r="E3" s="8"/>
      <c r="F3" s="8"/>
      <c r="G3" s="8"/>
    </row>
    <row r="4" spans="1:8" ht="25.5" customHeight="1" x14ac:dyDescent="0.2">
      <c r="A4" s="7" t="s">
        <v>35</v>
      </c>
      <c r="B4" s="8">
        <v>776000</v>
      </c>
      <c r="C4" s="8">
        <v>803000</v>
      </c>
      <c r="D4" s="8">
        <f>2416488+10000</f>
        <v>2426488</v>
      </c>
      <c r="E4" s="8">
        <v>2386488</v>
      </c>
      <c r="F4" s="8">
        <v>1865097</v>
      </c>
      <c r="G4" s="8">
        <v>1313584</v>
      </c>
    </row>
    <row r="5" spans="1:8" ht="25.5" customHeight="1" x14ac:dyDescent="0.2">
      <c r="A5" s="7" t="s">
        <v>21</v>
      </c>
      <c r="B5" s="8"/>
      <c r="C5" s="8"/>
      <c r="D5" s="8"/>
      <c r="E5" s="8"/>
      <c r="F5" s="8">
        <v>400000</v>
      </c>
      <c r="G5" s="8">
        <v>500000</v>
      </c>
    </row>
    <row r="6" spans="1:8" ht="25.5" customHeight="1" x14ac:dyDescent="0.2">
      <c r="A6" s="7" t="s">
        <v>25</v>
      </c>
      <c r="B6" s="8"/>
      <c r="C6" s="8"/>
      <c r="D6" s="8"/>
      <c r="E6" s="8"/>
      <c r="F6" s="8"/>
      <c r="G6" s="8">
        <v>268486</v>
      </c>
    </row>
    <row r="7" spans="1:8" ht="25.5" customHeight="1" x14ac:dyDescent="0.2">
      <c r="A7" s="7" t="s">
        <v>8</v>
      </c>
      <c r="B7" s="8">
        <v>150000</v>
      </c>
      <c r="C7" s="8">
        <v>150000</v>
      </c>
      <c r="D7" s="8">
        <v>150000</v>
      </c>
      <c r="E7" s="8">
        <v>150000</v>
      </c>
      <c r="F7" s="8"/>
      <c r="G7" s="8"/>
    </row>
    <row r="8" spans="1:8" ht="25.5" customHeight="1" x14ac:dyDescent="0.2">
      <c r="A8" s="7" t="s">
        <v>39</v>
      </c>
      <c r="B8" s="8"/>
      <c r="C8" s="8"/>
      <c r="D8" s="8"/>
      <c r="E8" s="8"/>
      <c r="F8" s="8">
        <v>128390</v>
      </c>
      <c r="G8" s="8">
        <v>272652</v>
      </c>
    </row>
    <row r="9" spans="1:8" ht="25.5" customHeight="1" x14ac:dyDescent="0.2">
      <c r="A9" s="21" t="s">
        <v>22</v>
      </c>
      <c r="B9" s="22"/>
      <c r="C9" s="22"/>
      <c r="D9" s="22"/>
      <c r="E9" s="22"/>
      <c r="F9" s="22">
        <v>50000</v>
      </c>
      <c r="G9" s="22">
        <v>150000</v>
      </c>
    </row>
    <row r="10" spans="1:8" ht="25.5" customHeight="1" x14ac:dyDescent="0.2">
      <c r="A10" s="21" t="s">
        <v>28</v>
      </c>
      <c r="B10" s="22"/>
      <c r="C10" s="22"/>
      <c r="D10" s="22"/>
      <c r="E10" s="22"/>
      <c r="F10" s="22">
        <v>50000</v>
      </c>
      <c r="G10" s="22"/>
    </row>
    <row r="11" spans="1:8" ht="25.5" customHeight="1" x14ac:dyDescent="0.2">
      <c r="A11" s="21" t="s">
        <v>9</v>
      </c>
      <c r="B11" s="22">
        <v>325000</v>
      </c>
      <c r="C11" s="22">
        <v>325000</v>
      </c>
      <c r="D11" s="22">
        <v>325000</v>
      </c>
      <c r="E11" s="22">
        <v>325000</v>
      </c>
      <c r="F11" s="22">
        <v>325000</v>
      </c>
      <c r="G11" s="22">
        <v>292500</v>
      </c>
    </row>
    <row r="12" spans="1:8" ht="25.5" customHeight="1" x14ac:dyDescent="0.2">
      <c r="A12" s="21" t="s">
        <v>10</v>
      </c>
      <c r="B12" s="22">
        <v>10000</v>
      </c>
      <c r="C12" s="22">
        <v>10000</v>
      </c>
      <c r="D12" s="22">
        <v>5000</v>
      </c>
      <c r="E12" s="22">
        <v>5000</v>
      </c>
      <c r="F12" s="22"/>
      <c r="G12" s="22"/>
    </row>
    <row r="13" spans="1:8" ht="25.5" customHeight="1" x14ac:dyDescent="0.2">
      <c r="A13" s="21" t="s">
        <v>24</v>
      </c>
      <c r="B13" s="22">
        <v>15000</v>
      </c>
      <c r="C13" s="22"/>
      <c r="D13" s="22"/>
      <c r="E13" s="22"/>
      <c r="F13" s="22"/>
      <c r="G13" s="22"/>
    </row>
    <row r="14" spans="1:8" ht="25.5" customHeight="1" x14ac:dyDescent="0.2">
      <c r="A14" s="21" t="s">
        <v>41</v>
      </c>
      <c r="B14" s="22">
        <v>26795</v>
      </c>
      <c r="C14" s="22">
        <v>29057</v>
      </c>
      <c r="D14" s="22">
        <v>42817</v>
      </c>
      <c r="E14" s="22">
        <v>35677</v>
      </c>
      <c r="F14" s="22">
        <v>23112</v>
      </c>
      <c r="G14" s="22">
        <v>51546</v>
      </c>
    </row>
    <row r="15" spans="1:8" ht="25.5" customHeight="1" x14ac:dyDescent="0.2">
      <c r="A15" s="21" t="s">
        <v>42</v>
      </c>
      <c r="B15" s="22">
        <v>17560</v>
      </c>
      <c r="C15" s="22">
        <v>9530</v>
      </c>
      <c r="D15" s="22">
        <v>17986</v>
      </c>
      <c r="E15" s="22">
        <v>12514</v>
      </c>
      <c r="F15" s="22">
        <v>19489</v>
      </c>
      <c r="G15" s="22">
        <v>19987</v>
      </c>
    </row>
    <row r="16" spans="1:8" ht="25.5" customHeight="1" x14ac:dyDescent="0.2">
      <c r="A16" s="21" t="s">
        <v>11</v>
      </c>
      <c r="B16" s="22">
        <v>29048</v>
      </c>
      <c r="C16" s="22">
        <v>30000</v>
      </c>
      <c r="D16" s="22"/>
      <c r="E16" s="22"/>
      <c r="F16" s="22"/>
      <c r="G16" s="22"/>
    </row>
    <row r="17" spans="1:8" ht="25.5" customHeight="1" x14ac:dyDescent="0.2">
      <c r="A17" s="21" t="s">
        <v>20</v>
      </c>
      <c r="B17" s="22"/>
      <c r="C17" s="22"/>
      <c r="D17" s="22"/>
      <c r="E17" s="22">
        <v>10000</v>
      </c>
      <c r="F17" s="22"/>
      <c r="G17" s="22"/>
    </row>
    <row r="18" spans="1:8" ht="25.5" customHeight="1" x14ac:dyDescent="0.2">
      <c r="A18" s="21" t="s">
        <v>18</v>
      </c>
      <c r="B18" s="22"/>
      <c r="C18" s="22"/>
      <c r="D18" s="22"/>
      <c r="E18" s="22">
        <v>12013</v>
      </c>
      <c r="F18" s="22"/>
      <c r="G18" s="22">
        <v>12015</v>
      </c>
    </row>
    <row r="19" spans="1:8" ht="25.5" customHeight="1" x14ac:dyDescent="0.2">
      <c r="A19" s="21" t="s">
        <v>19</v>
      </c>
      <c r="B19" s="22"/>
      <c r="C19" s="22"/>
      <c r="D19" s="22"/>
      <c r="E19" s="22"/>
      <c r="F19" s="22">
        <v>10000</v>
      </c>
      <c r="G19" s="22"/>
    </row>
    <row r="20" spans="1:8" ht="25.5" customHeight="1" x14ac:dyDescent="0.2">
      <c r="A20" s="21" t="s">
        <v>49</v>
      </c>
      <c r="B20" s="22"/>
      <c r="C20" s="22"/>
      <c r="D20" s="22"/>
      <c r="E20" s="22"/>
      <c r="F20" s="22"/>
      <c r="G20" s="22">
        <v>22687</v>
      </c>
    </row>
    <row r="21" spans="1:8" ht="25.5" customHeight="1" x14ac:dyDescent="0.2">
      <c r="A21" s="21" t="s">
        <v>36</v>
      </c>
      <c r="B21" s="22">
        <v>165000</v>
      </c>
      <c r="C21" s="22">
        <v>60000</v>
      </c>
      <c r="D21" s="22">
        <v>60000</v>
      </c>
      <c r="E21" s="22">
        <v>20800</v>
      </c>
      <c r="F21" s="22">
        <v>20000</v>
      </c>
      <c r="G21" s="22">
        <v>22250</v>
      </c>
    </row>
    <row r="22" spans="1:8" ht="25.5" customHeight="1" x14ac:dyDescent="0.2">
      <c r="A22" s="21" t="s">
        <v>37</v>
      </c>
      <c r="B22" s="22">
        <v>32179</v>
      </c>
      <c r="C22" s="22">
        <v>25177</v>
      </c>
      <c r="D22" s="22">
        <v>35436</v>
      </c>
      <c r="E22" s="22">
        <v>56544</v>
      </c>
      <c r="F22" s="22">
        <v>30156</v>
      </c>
      <c r="G22" s="22">
        <v>18540</v>
      </c>
    </row>
    <row r="23" spans="1:8" ht="25.5" customHeight="1" x14ac:dyDescent="0.2">
      <c r="A23" s="21" t="s">
        <v>29</v>
      </c>
      <c r="B23" s="22"/>
      <c r="C23" s="22"/>
      <c r="D23" s="22"/>
      <c r="E23" s="22"/>
      <c r="F23" s="22"/>
      <c r="G23" s="22">
        <v>49976</v>
      </c>
    </row>
    <row r="24" spans="1:8" ht="25.5" customHeight="1" x14ac:dyDescent="0.2">
      <c r="A24" s="21" t="s">
        <v>12</v>
      </c>
      <c r="B24" s="22">
        <v>30000</v>
      </c>
      <c r="C24" s="22">
        <v>20000</v>
      </c>
      <c r="D24" s="22">
        <v>19941</v>
      </c>
      <c r="E24" s="22">
        <v>19941</v>
      </c>
      <c r="F24" s="22">
        <v>19941</v>
      </c>
      <c r="G24" s="22">
        <v>19992</v>
      </c>
    </row>
    <row r="25" spans="1:8" ht="25.5" customHeight="1" x14ac:dyDescent="0.2">
      <c r="A25" s="21" t="s">
        <v>13</v>
      </c>
      <c r="B25" s="22">
        <v>16453</v>
      </c>
      <c r="C25" s="22">
        <v>5516</v>
      </c>
      <c r="D25" s="22">
        <v>8543</v>
      </c>
      <c r="E25" s="22">
        <v>9552</v>
      </c>
      <c r="F25" s="22">
        <v>18471</v>
      </c>
      <c r="G25" s="22">
        <v>3934</v>
      </c>
    </row>
    <row r="26" spans="1:8" ht="25.5" customHeight="1" x14ac:dyDescent="0.2">
      <c r="A26" s="21" t="s">
        <v>23</v>
      </c>
      <c r="B26" s="22"/>
      <c r="C26" s="22"/>
      <c r="D26" s="22"/>
      <c r="E26" s="22"/>
      <c r="F26" s="22">
        <v>18000</v>
      </c>
      <c r="G26" s="22">
        <v>10000</v>
      </c>
    </row>
    <row r="27" spans="1:8" ht="25.5" customHeight="1" x14ac:dyDescent="0.2">
      <c r="A27" s="23" t="s">
        <v>53</v>
      </c>
      <c r="B27" s="22"/>
      <c r="C27" s="22"/>
      <c r="D27" s="22"/>
      <c r="E27" s="22"/>
      <c r="F27" s="24"/>
      <c r="G27" s="22">
        <v>32000</v>
      </c>
    </row>
    <row r="28" spans="1:8" ht="33" customHeight="1" x14ac:dyDescent="0.2">
      <c r="A28" s="23" t="s">
        <v>51</v>
      </c>
      <c r="B28" s="22"/>
      <c r="C28" s="22">
        <v>123305</v>
      </c>
      <c r="D28" s="22"/>
      <c r="E28" s="22"/>
      <c r="F28" s="22"/>
      <c r="G28" s="22"/>
    </row>
    <row r="29" spans="1:8" ht="34.5" customHeight="1" x14ac:dyDescent="0.2">
      <c r="A29" s="25" t="s">
        <v>45</v>
      </c>
      <c r="B29" s="22"/>
      <c r="C29" s="22"/>
      <c r="D29" s="22"/>
      <c r="E29" s="22"/>
      <c r="F29" s="22">
        <v>21779</v>
      </c>
      <c r="G29" s="22"/>
    </row>
    <row r="30" spans="1:8" s="10" customFormat="1" ht="25.5" customHeight="1" x14ac:dyDescent="0.2">
      <c r="A30" s="23" t="s">
        <v>46</v>
      </c>
      <c r="B30" s="22"/>
      <c r="C30" s="22"/>
      <c r="D30" s="22"/>
      <c r="E30" s="22"/>
      <c r="F30" s="22">
        <v>15000</v>
      </c>
      <c r="G30" s="22"/>
      <c r="H30" s="1"/>
    </row>
    <row r="31" spans="1:8" s="10" customFormat="1" ht="25.5" customHeight="1" x14ac:dyDescent="0.2">
      <c r="A31" s="25" t="s">
        <v>47</v>
      </c>
      <c r="B31" s="22"/>
      <c r="C31" s="22"/>
      <c r="D31" s="22"/>
      <c r="E31" s="22"/>
      <c r="F31" s="22">
        <v>27819</v>
      </c>
      <c r="G31" s="22"/>
      <c r="H31" s="1"/>
    </row>
    <row r="32" spans="1:8" s="10" customFormat="1" ht="25.5" customHeight="1" x14ac:dyDescent="0.2">
      <c r="A32" s="25" t="s">
        <v>48</v>
      </c>
      <c r="B32" s="22"/>
      <c r="C32" s="22"/>
      <c r="D32" s="22"/>
      <c r="E32" s="22"/>
      <c r="F32" s="22"/>
      <c r="G32" s="22">
        <v>87091</v>
      </c>
      <c r="H32" s="1"/>
    </row>
    <row r="33" spans="1:11" ht="25.5" customHeight="1" x14ac:dyDescent="0.2">
      <c r="A33" s="23" t="s">
        <v>49</v>
      </c>
      <c r="B33" s="22"/>
      <c r="C33" s="22"/>
      <c r="D33" s="22"/>
      <c r="E33" s="22"/>
      <c r="F33" s="22"/>
      <c r="G33" s="22">
        <v>22687</v>
      </c>
    </row>
    <row r="34" spans="1:11" ht="25.5" customHeight="1" x14ac:dyDescent="0.2">
      <c r="A34" s="23" t="s">
        <v>50</v>
      </c>
      <c r="B34" s="22"/>
      <c r="C34" s="22"/>
      <c r="D34" s="22"/>
      <c r="E34" s="22"/>
      <c r="F34" s="22"/>
      <c r="G34" s="22">
        <v>12772</v>
      </c>
    </row>
    <row r="35" spans="1:11" s="11" customFormat="1" ht="25.5" customHeight="1" x14ac:dyDescent="0.2">
      <c r="A35" s="23" t="s">
        <v>26</v>
      </c>
      <c r="B35" s="22"/>
      <c r="C35" s="22"/>
      <c r="D35" s="22"/>
      <c r="E35" s="22"/>
      <c r="F35" s="22">
        <v>20000</v>
      </c>
      <c r="G35" s="22">
        <v>20000</v>
      </c>
      <c r="H35" s="1"/>
    </row>
    <row r="36" spans="1:11" s="11" customFormat="1" ht="25.5" customHeight="1" x14ac:dyDescent="0.2">
      <c r="A36" s="23" t="s">
        <v>30</v>
      </c>
      <c r="B36" s="22"/>
      <c r="C36" s="22"/>
      <c r="D36" s="22"/>
      <c r="E36" s="22"/>
      <c r="F36" s="22"/>
      <c r="G36" s="22">
        <v>40000</v>
      </c>
      <c r="H36" s="1"/>
    </row>
    <row r="37" spans="1:11" s="11" customFormat="1" ht="25.5" customHeight="1" x14ac:dyDescent="0.2">
      <c r="A37" s="23" t="s">
        <v>40</v>
      </c>
      <c r="B37" s="22"/>
      <c r="C37" s="22"/>
      <c r="D37" s="22"/>
      <c r="E37" s="22"/>
      <c r="F37" s="22"/>
      <c r="G37" s="22">
        <v>60000</v>
      </c>
      <c r="H37" s="1"/>
    </row>
    <row r="38" spans="1:11" s="11" customFormat="1" ht="25.5" customHeight="1" x14ac:dyDescent="0.2">
      <c r="A38" s="23" t="s">
        <v>43</v>
      </c>
      <c r="B38" s="22"/>
      <c r="C38" s="22"/>
      <c r="D38" s="22"/>
      <c r="E38" s="22"/>
      <c r="F38" s="22">
        <f>23831</f>
        <v>23831</v>
      </c>
      <c r="G38" s="22"/>
      <c r="H38" s="1"/>
    </row>
    <row r="39" spans="1:11" s="11" customFormat="1" ht="25.5" customHeight="1" x14ac:dyDescent="0.2">
      <c r="A39" s="23" t="s">
        <v>44</v>
      </c>
      <c r="B39" s="22"/>
      <c r="C39" s="22"/>
      <c r="D39" s="22"/>
      <c r="E39" s="22"/>
      <c r="F39" s="22"/>
      <c r="G39" s="22">
        <f>18350+1350</f>
        <v>19700</v>
      </c>
      <c r="H39" s="1"/>
    </row>
    <row r="40" spans="1:11" s="11" customFormat="1" ht="25.5" customHeight="1" x14ac:dyDescent="0.2">
      <c r="A40" s="23" t="s">
        <v>31</v>
      </c>
      <c r="B40" s="22"/>
      <c r="C40" s="22"/>
      <c r="D40" s="22"/>
      <c r="E40" s="22"/>
      <c r="F40" s="22"/>
      <c r="G40" s="22">
        <v>10000</v>
      </c>
      <c r="H40" s="1"/>
    </row>
    <row r="41" spans="1:11" ht="25.5" customHeight="1" x14ac:dyDescent="0.2">
      <c r="A41" s="21"/>
      <c r="B41" s="22" t="s">
        <v>14</v>
      </c>
      <c r="C41" s="22" t="s">
        <v>14</v>
      </c>
      <c r="D41" s="22" t="s">
        <v>15</v>
      </c>
      <c r="E41" s="22" t="s">
        <v>15</v>
      </c>
      <c r="F41" s="22" t="s">
        <v>16</v>
      </c>
      <c r="G41" s="22" t="s">
        <v>17</v>
      </c>
    </row>
    <row r="42" spans="1:11" ht="25.5" customHeight="1" x14ac:dyDescent="0.2">
      <c r="A42" s="26" t="s">
        <v>38</v>
      </c>
      <c r="B42" s="27">
        <f t="shared" ref="B42:G42" si="0">SUM(B3:B41)</f>
        <v>3093035</v>
      </c>
      <c r="C42" s="27">
        <f t="shared" si="0"/>
        <v>3090585</v>
      </c>
      <c r="D42" s="27">
        <f t="shared" si="0"/>
        <v>3091211</v>
      </c>
      <c r="E42" s="27">
        <f t="shared" si="0"/>
        <v>3043529</v>
      </c>
      <c r="F42" s="27">
        <f t="shared" si="0"/>
        <v>3086085</v>
      </c>
      <c r="G42" s="27">
        <f t="shared" si="0"/>
        <v>3332399</v>
      </c>
    </row>
    <row r="43" spans="1:11" ht="25.5" customHeight="1" x14ac:dyDescent="0.2">
      <c r="A43" s="21"/>
      <c r="B43" s="22"/>
      <c r="C43" s="22"/>
      <c r="D43" s="22"/>
      <c r="E43" s="22"/>
      <c r="F43" s="22"/>
      <c r="G43" s="22"/>
    </row>
    <row r="44" spans="1:11" s="13" customFormat="1" ht="25.5" customHeight="1" x14ac:dyDescent="0.25">
      <c r="A44" s="26" t="s">
        <v>56</v>
      </c>
      <c r="B44" s="27">
        <v>3119637</v>
      </c>
      <c r="C44" s="27">
        <v>3118042</v>
      </c>
      <c r="D44" s="27">
        <v>3247396</v>
      </c>
      <c r="E44" s="27">
        <v>3165493</v>
      </c>
      <c r="F44" s="27">
        <v>3356478</v>
      </c>
      <c r="G44" s="27">
        <v>3552834</v>
      </c>
      <c r="H44" s="12"/>
    </row>
    <row r="45" spans="1:11" ht="25.5" customHeight="1" x14ac:dyDescent="0.2">
      <c r="A45" s="28"/>
      <c r="B45" s="24"/>
      <c r="C45" s="24"/>
      <c r="D45" s="24"/>
      <c r="E45" s="24"/>
      <c r="F45" s="24"/>
      <c r="G45" s="24"/>
    </row>
    <row r="46" spans="1:11" ht="25.5" customHeight="1" x14ac:dyDescent="0.2">
      <c r="A46" s="14" t="s">
        <v>59</v>
      </c>
      <c r="B46" s="29"/>
      <c r="C46" s="29"/>
      <c r="D46" s="29"/>
      <c r="E46" s="29"/>
      <c r="F46" s="29"/>
      <c r="G46" s="29"/>
      <c r="K46" s="15"/>
    </row>
    <row r="47" spans="1:11" ht="25.5" customHeight="1" x14ac:dyDescent="0.2">
      <c r="A47" s="23" t="s">
        <v>34</v>
      </c>
      <c r="B47" s="22"/>
      <c r="C47" s="22">
        <v>20900</v>
      </c>
      <c r="D47" s="22">
        <v>87029</v>
      </c>
      <c r="E47" s="22">
        <v>97500</v>
      </c>
      <c r="F47" s="22">
        <v>83288</v>
      </c>
      <c r="G47" s="22">
        <v>81150</v>
      </c>
      <c r="K47" s="15"/>
    </row>
    <row r="48" spans="1:11" ht="25.5" customHeight="1" x14ac:dyDescent="0.2">
      <c r="A48" s="23" t="s">
        <v>58</v>
      </c>
      <c r="B48" s="22"/>
      <c r="C48" s="22"/>
      <c r="D48" s="22"/>
      <c r="E48" s="22"/>
      <c r="F48" s="22">
        <f>325000-F8</f>
        <v>196610</v>
      </c>
      <c r="G48" s="22">
        <f>325000-G8</f>
        <v>52348</v>
      </c>
      <c r="K48" s="15"/>
    </row>
    <row r="49" spans="1:11" ht="25.5" customHeight="1" x14ac:dyDescent="0.2">
      <c r="A49" s="23" t="s">
        <v>54</v>
      </c>
      <c r="B49" s="30"/>
      <c r="C49" s="30"/>
      <c r="D49" s="30"/>
      <c r="E49" s="30"/>
      <c r="F49" s="30"/>
      <c r="G49" s="30">
        <v>98928.88</v>
      </c>
      <c r="H49" s="2"/>
      <c r="K49" s="15"/>
    </row>
    <row r="50" spans="1:11" ht="25.5" customHeight="1" x14ac:dyDescent="0.2">
      <c r="A50" s="23" t="s">
        <v>55</v>
      </c>
      <c r="B50" s="30">
        <v>259154</v>
      </c>
      <c r="C50" s="30">
        <v>259909</v>
      </c>
      <c r="D50" s="30">
        <v>285413</v>
      </c>
      <c r="E50" s="30">
        <v>341201</v>
      </c>
      <c r="F50" s="30">
        <v>594713</v>
      </c>
      <c r="G50" s="30">
        <v>256397</v>
      </c>
      <c r="H50" s="2"/>
      <c r="K50" s="15"/>
    </row>
    <row r="51" spans="1:11" ht="25.5" customHeight="1" x14ac:dyDescent="0.2">
      <c r="A51" s="31" t="s">
        <v>60</v>
      </c>
      <c r="B51" s="32">
        <f>110117+91499</f>
        <v>201616</v>
      </c>
      <c r="C51" s="32">
        <f>116504+93519</f>
        <v>210023</v>
      </c>
      <c r="D51" s="32">
        <f>156896+100117</f>
        <v>257013</v>
      </c>
      <c r="E51" s="32">
        <f>128212.87+101594</f>
        <v>229806.87</v>
      </c>
      <c r="F51" s="32">
        <f>294878.5+110154</f>
        <v>405032.5</v>
      </c>
      <c r="G51" s="32">
        <f>485287.49+115761</f>
        <v>601048.49</v>
      </c>
      <c r="H51" s="2"/>
      <c r="J51" s="15"/>
    </row>
    <row r="52" spans="1:11" ht="25.5" customHeight="1" x14ac:dyDescent="0.2">
      <c r="A52" s="33" t="s">
        <v>32</v>
      </c>
      <c r="B52" s="34"/>
      <c r="C52" s="34"/>
      <c r="D52" s="34"/>
      <c r="E52" s="34"/>
      <c r="F52" s="34"/>
      <c r="G52" s="34"/>
      <c r="J52" s="15"/>
    </row>
    <row r="53" spans="1:11" s="16" customFormat="1" ht="25.5" customHeight="1" x14ac:dyDescent="0.2">
      <c r="A53" s="23" t="s">
        <v>33</v>
      </c>
      <c r="B53" s="22"/>
      <c r="C53" s="22">
        <v>309804</v>
      </c>
      <c r="D53" s="22"/>
      <c r="E53" s="22"/>
      <c r="F53" s="22"/>
      <c r="G53" s="22"/>
      <c r="H53" s="1"/>
      <c r="J53" s="15"/>
    </row>
    <row r="54" spans="1:11" s="16" customFormat="1" ht="25.5" customHeight="1" x14ac:dyDescent="0.2">
      <c r="A54" s="23" t="s">
        <v>52</v>
      </c>
      <c r="B54" s="22">
        <v>70000</v>
      </c>
      <c r="C54" s="22">
        <v>121695</v>
      </c>
      <c r="D54" s="22"/>
      <c r="E54" s="22"/>
      <c r="F54" s="22"/>
      <c r="G54" s="22"/>
      <c r="H54" s="1"/>
      <c r="J54" s="15"/>
    </row>
    <row r="55" spans="1:11" ht="25.5" customHeight="1" x14ac:dyDescent="0.2">
      <c r="A55" s="23" t="s">
        <v>27</v>
      </c>
      <c r="B55" s="22"/>
      <c r="C55" s="22"/>
      <c r="D55" s="22"/>
      <c r="E55" s="22"/>
      <c r="F55" s="22">
        <v>125000</v>
      </c>
      <c r="G55" s="22"/>
      <c r="J55" s="15"/>
    </row>
    <row r="56" spans="1:11" ht="25.5" customHeight="1" x14ac:dyDescent="0.2">
      <c r="J56" s="15"/>
    </row>
    <row r="57" spans="1:11" s="15" customFormat="1" ht="25.5" customHeight="1" x14ac:dyDescent="0.25">
      <c r="A57" s="17" t="s">
        <v>57</v>
      </c>
      <c r="B57" s="18">
        <f>B44+B47+B48+B49+B50+B51+B53+B54+B55</f>
        <v>3650407</v>
      </c>
      <c r="C57" s="18">
        <f t="shared" ref="C57:G57" si="1">C44+C47+C48+C49+C50+C51+C53+C54+C55</f>
        <v>4040373</v>
      </c>
      <c r="D57" s="18">
        <f t="shared" si="1"/>
        <v>3876851</v>
      </c>
      <c r="E57" s="18">
        <f t="shared" si="1"/>
        <v>3834000.87</v>
      </c>
      <c r="F57" s="18">
        <f t="shared" si="1"/>
        <v>4761121.5</v>
      </c>
      <c r="G57" s="18">
        <f t="shared" si="1"/>
        <v>4642706.37</v>
      </c>
      <c r="H57" s="19"/>
    </row>
    <row r="91" spans="1:1" ht="25.5" customHeight="1" x14ac:dyDescent="0.2">
      <c r="A91" s="20"/>
    </row>
  </sheetData>
  <mergeCells count="1">
    <mergeCell ref="A1:G1"/>
  </mergeCells>
  <pageMargins left="0.7" right="0.7" top="0.75" bottom="0.75" header="0.3" footer="0.3"/>
  <pageSetup paperSize="8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Deans, Pauline J</dc:creator>
  <cp:lastModifiedBy>Palmer, Sophie</cp:lastModifiedBy>
  <cp:lastPrinted>2016-10-12T11:07:24Z</cp:lastPrinted>
  <dcterms:created xsi:type="dcterms:W3CDTF">2016-10-07T08:07:13Z</dcterms:created>
  <dcterms:modified xsi:type="dcterms:W3CDTF">2017-04-20T09:28:22Z</dcterms:modified>
</cp:coreProperties>
</file>