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4388" yWindow="-12" windowWidth="14436" windowHeight="12552"/>
  </bookViews>
  <sheets>
    <sheet name="NOTES" sheetId="1" r:id="rId1"/>
    <sheet name="CONTENTS" sheetId="48" r:id="rId2"/>
    <sheet name="4.1" sheetId="2" r:id="rId3"/>
    <sheet name="4.2" sheetId="3" r:id="rId4"/>
    <sheet name="4.3" sheetId="4" r:id="rId5"/>
    <sheet name="4.4" sheetId="5" r:id="rId6"/>
    <sheet name="4.5a" sheetId="6" r:id="rId7"/>
    <sheet name="4.5b" sheetId="7" r:id="rId8"/>
    <sheet name="5.1a" sheetId="8" r:id="rId9"/>
    <sheet name="5.1b" sheetId="9" r:id="rId10"/>
    <sheet name="5.1c" sheetId="10" r:id="rId11"/>
    <sheet name="5.2a" sheetId="11" r:id="rId12"/>
    <sheet name="5.2b" sheetId="12" r:id="rId13"/>
    <sheet name="5.2c" sheetId="13" r:id="rId14"/>
    <sheet name="5.2d" sheetId="14" r:id="rId15"/>
    <sheet name="5.2e" sheetId="15" r:id="rId16"/>
    <sheet name="5.2f" sheetId="16" r:id="rId17"/>
    <sheet name="5.2g" sheetId="17" r:id="rId18"/>
    <sheet name="5.2h" sheetId="18" r:id="rId19"/>
    <sheet name="5.2i" sheetId="19" r:id="rId20"/>
    <sheet name="5.2j" sheetId="20" r:id="rId21"/>
    <sheet name="6.1a" sheetId="21" r:id="rId22"/>
    <sheet name="6.1b" sheetId="22" r:id="rId23"/>
    <sheet name="6.1c" sheetId="23" r:id="rId24"/>
    <sheet name="6.2a" sheetId="24" r:id="rId25"/>
    <sheet name="6.2b" sheetId="25" r:id="rId26"/>
    <sheet name="6.3a" sheetId="26" r:id="rId27"/>
    <sheet name="6.3b" sheetId="27" r:id="rId28"/>
    <sheet name="6.3c" sheetId="28" r:id="rId29"/>
    <sheet name="6.3d" sheetId="29" r:id="rId30"/>
    <sheet name="6.3e" sheetId="30" r:id="rId31"/>
    <sheet name="6.4" sheetId="31" r:id="rId32"/>
    <sheet name="6.5" sheetId="32" r:id="rId33"/>
    <sheet name="7.2a" sheetId="33" r:id="rId34"/>
    <sheet name="7.2b" sheetId="34" r:id="rId35"/>
    <sheet name="7.2c" sheetId="35" r:id="rId36"/>
    <sheet name="7.2d" sheetId="36" r:id="rId37"/>
    <sheet name="7.3a" sheetId="38" r:id="rId38"/>
    <sheet name="7.3b" sheetId="39" r:id="rId39"/>
    <sheet name="7.3c" sheetId="40" r:id="rId40"/>
    <sheet name="7.3d" sheetId="41" r:id="rId41"/>
    <sheet name="7.3e" sheetId="42" r:id="rId42"/>
    <sheet name="8.1a" sheetId="43" r:id="rId43"/>
    <sheet name="8.1b" sheetId="44" r:id="rId44"/>
    <sheet name="8.2" sheetId="45" r:id="rId45"/>
    <sheet name="8.3a" sheetId="46" r:id="rId46"/>
    <sheet name="8.3b" sheetId="47" r:id="rId47"/>
    <sheet name="Sheet1" sheetId="49" r:id="rId48"/>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47" l="1"/>
  <c r="F14" i="47"/>
  <c r="J19" i="4"/>
  <c r="J14" i="4"/>
  <c r="I14" i="4"/>
  <c r="F14" i="4"/>
  <c r="C14" i="4"/>
  <c r="J20" i="3"/>
  <c r="J14" i="3"/>
  <c r="F20" i="3"/>
  <c r="F14" i="3"/>
  <c r="C20" i="3"/>
  <c r="C14" i="3"/>
  <c r="C20" i="2"/>
  <c r="C14" i="2"/>
  <c r="J20" i="2"/>
  <c r="J14" i="2"/>
  <c r="F15" i="47" l="1"/>
  <c r="I15" i="47"/>
  <c r="J15" i="47"/>
  <c r="F16" i="47"/>
  <c r="J16" i="47"/>
  <c r="I16" i="47"/>
  <c r="J19" i="47"/>
  <c r="I19" i="47"/>
  <c r="J18" i="47"/>
  <c r="I18" i="47"/>
  <c r="F18" i="47"/>
  <c r="J17" i="47"/>
  <c r="I17" i="47"/>
  <c r="F17" i="47"/>
  <c r="J14" i="47"/>
  <c r="I14" i="47"/>
  <c r="J28" i="46"/>
  <c r="I28" i="46"/>
  <c r="F28" i="46"/>
  <c r="J27" i="46"/>
  <c r="I27" i="46"/>
  <c r="F27" i="46"/>
  <c r="J26" i="46"/>
  <c r="I26" i="46"/>
  <c r="F26" i="46"/>
  <c r="J25" i="46"/>
  <c r="I25" i="46"/>
  <c r="F25" i="46"/>
  <c r="J24" i="46"/>
  <c r="I24" i="46"/>
  <c r="F24" i="46"/>
  <c r="J23" i="46"/>
  <c r="I23" i="46"/>
  <c r="F23" i="46"/>
  <c r="J22" i="46"/>
  <c r="I22" i="46"/>
  <c r="F22" i="46"/>
  <c r="J21" i="46"/>
  <c r="I21" i="46"/>
  <c r="F21" i="46"/>
  <c r="J20" i="46"/>
  <c r="I20" i="46"/>
  <c r="F20" i="46"/>
  <c r="J19" i="46"/>
  <c r="I19" i="46"/>
  <c r="F19" i="46"/>
  <c r="J18" i="46"/>
  <c r="I18" i="46"/>
  <c r="F18" i="46"/>
  <c r="J17" i="46"/>
  <c r="I17" i="46"/>
  <c r="F17" i="46"/>
  <c r="J16" i="46"/>
  <c r="I16" i="46"/>
  <c r="F16" i="46"/>
  <c r="J15" i="46"/>
  <c r="I15" i="46"/>
  <c r="F15" i="46"/>
  <c r="J14" i="46"/>
  <c r="I14" i="46"/>
  <c r="F14" i="46"/>
  <c r="J21" i="45"/>
  <c r="I21" i="45"/>
  <c r="F21" i="45"/>
  <c r="J20" i="45"/>
  <c r="I20" i="45"/>
  <c r="F20" i="45"/>
  <c r="J19" i="45"/>
  <c r="I19" i="45"/>
  <c r="F19" i="45"/>
  <c r="J18" i="45"/>
  <c r="I18" i="45"/>
  <c r="F18" i="45"/>
  <c r="J17" i="45"/>
  <c r="I17" i="45"/>
  <c r="F17" i="45"/>
  <c r="J16" i="45"/>
  <c r="I16" i="45"/>
  <c r="F16" i="45"/>
  <c r="J15" i="45"/>
  <c r="I15" i="45"/>
  <c r="F15" i="45"/>
  <c r="J14" i="45"/>
  <c r="I14" i="45"/>
  <c r="F14" i="45"/>
  <c r="F28" i="44"/>
  <c r="I28" i="44"/>
  <c r="J28" i="44"/>
  <c r="F29" i="44"/>
  <c r="I29" i="44"/>
  <c r="J29" i="44"/>
  <c r="F30" i="44"/>
  <c r="I30" i="44"/>
  <c r="J30" i="44"/>
  <c r="F31" i="44"/>
  <c r="I31" i="44"/>
  <c r="J31" i="44"/>
  <c r="J36" i="44" l="1"/>
  <c r="I36" i="44"/>
  <c r="F36" i="44"/>
  <c r="J35" i="44"/>
  <c r="I35" i="44"/>
  <c r="F35" i="44"/>
  <c r="J34" i="44"/>
  <c r="I34" i="44"/>
  <c r="F34" i="44"/>
  <c r="J33" i="44"/>
  <c r="I33" i="44"/>
  <c r="F33" i="44"/>
  <c r="J32" i="44"/>
  <c r="I32" i="44"/>
  <c r="F32" i="44"/>
  <c r="J27" i="44"/>
  <c r="I27" i="44"/>
  <c r="F27" i="44"/>
  <c r="J26" i="44"/>
  <c r="I26" i="44"/>
  <c r="F26" i="44"/>
  <c r="J25" i="44"/>
  <c r="I25" i="44"/>
  <c r="F25" i="44"/>
  <c r="J24" i="44"/>
  <c r="I24" i="44"/>
  <c r="F24" i="44"/>
  <c r="J23" i="44"/>
  <c r="I23" i="44"/>
  <c r="F23" i="44"/>
  <c r="J22" i="44"/>
  <c r="I22" i="44"/>
  <c r="F22" i="44"/>
  <c r="J21" i="44"/>
  <c r="I21" i="44"/>
  <c r="F21" i="44"/>
  <c r="J20" i="44"/>
  <c r="I20" i="44"/>
  <c r="F20" i="44"/>
  <c r="J19" i="44"/>
  <c r="I19" i="44"/>
  <c r="F19" i="44"/>
  <c r="J18" i="44"/>
  <c r="I18" i="44"/>
  <c r="F18" i="44"/>
  <c r="J17" i="44"/>
  <c r="I17" i="44"/>
  <c r="F17" i="44"/>
  <c r="J16" i="44"/>
  <c r="I16" i="44"/>
  <c r="F16" i="44"/>
  <c r="J15" i="44"/>
  <c r="I15" i="44"/>
  <c r="F15" i="44"/>
  <c r="J14" i="44"/>
  <c r="I14" i="44"/>
  <c r="F14" i="44"/>
  <c r="J16" i="43"/>
  <c r="I16" i="43"/>
  <c r="F16" i="43"/>
  <c r="J15" i="43"/>
  <c r="I15" i="43"/>
  <c r="F15" i="43"/>
  <c r="J14" i="43"/>
  <c r="I14" i="43"/>
  <c r="F14" i="43"/>
  <c r="J16" i="42" l="1"/>
  <c r="I16" i="42"/>
  <c r="F16" i="42"/>
  <c r="J15" i="42"/>
  <c r="I15" i="42"/>
  <c r="F15" i="42"/>
  <c r="J14" i="42"/>
  <c r="I14" i="42"/>
  <c r="F14" i="42"/>
  <c r="F15" i="41"/>
  <c r="I15" i="41"/>
  <c r="J15" i="41"/>
  <c r="F16" i="41"/>
  <c r="I16" i="41"/>
  <c r="J16" i="41"/>
  <c r="F17" i="41"/>
  <c r="I17" i="41"/>
  <c r="J17" i="41"/>
  <c r="J19" i="41"/>
  <c r="I19" i="41"/>
  <c r="F19" i="41"/>
  <c r="J18" i="41"/>
  <c r="I18" i="41"/>
  <c r="F18" i="41"/>
  <c r="J14" i="41"/>
  <c r="I14" i="41"/>
  <c r="F14" i="41"/>
  <c r="J16" i="40"/>
  <c r="I16" i="40"/>
  <c r="F16" i="40"/>
  <c r="J15" i="40"/>
  <c r="I15" i="40"/>
  <c r="F15" i="40"/>
  <c r="J14" i="40"/>
  <c r="I14" i="40"/>
  <c r="F14" i="40"/>
  <c r="F14" i="39"/>
  <c r="I14" i="39"/>
  <c r="J14" i="39"/>
  <c r="F15" i="39"/>
  <c r="I15" i="39"/>
  <c r="J15" i="39"/>
  <c r="J16" i="39"/>
  <c r="I16" i="39"/>
  <c r="F16" i="39"/>
  <c r="J14" i="38"/>
  <c r="I14" i="38"/>
  <c r="F14" i="38"/>
  <c r="J32" i="36" l="1"/>
  <c r="I32" i="36"/>
  <c r="F32" i="36"/>
  <c r="J31" i="36"/>
  <c r="I31" i="36"/>
  <c r="F31" i="36"/>
  <c r="J30" i="36"/>
  <c r="I30" i="36"/>
  <c r="F30" i="36"/>
  <c r="J29" i="36"/>
  <c r="I29" i="36"/>
  <c r="F29" i="36"/>
  <c r="J28" i="36"/>
  <c r="I28" i="36"/>
  <c r="F28" i="36"/>
  <c r="J27" i="36"/>
  <c r="I27" i="36"/>
  <c r="F27" i="36"/>
  <c r="J26" i="36"/>
  <c r="I26" i="36"/>
  <c r="F26" i="36"/>
  <c r="J25" i="36"/>
  <c r="I25" i="36"/>
  <c r="F25" i="36"/>
  <c r="J24" i="36"/>
  <c r="I24" i="36"/>
  <c r="F24" i="36"/>
  <c r="J23" i="36"/>
  <c r="I23" i="36"/>
  <c r="F23" i="36"/>
  <c r="J22" i="36"/>
  <c r="I22" i="36"/>
  <c r="F22" i="36"/>
  <c r="J21" i="36"/>
  <c r="I21" i="36"/>
  <c r="F21" i="36"/>
  <c r="J20" i="36"/>
  <c r="I20" i="36"/>
  <c r="F20" i="36"/>
  <c r="J19" i="36"/>
  <c r="I19" i="36"/>
  <c r="F19" i="36"/>
  <c r="J18" i="36"/>
  <c r="I18" i="36"/>
  <c r="F18" i="36"/>
  <c r="J17" i="36"/>
  <c r="I17" i="36"/>
  <c r="F17" i="36"/>
  <c r="J16" i="36"/>
  <c r="I16" i="36"/>
  <c r="F16" i="36"/>
  <c r="J15" i="36"/>
  <c r="I15" i="36"/>
  <c r="F15" i="36"/>
  <c r="J14" i="36"/>
  <c r="I14" i="36"/>
  <c r="F14" i="36"/>
  <c r="J34" i="35"/>
  <c r="I34" i="35"/>
  <c r="F34" i="35"/>
  <c r="J33" i="35"/>
  <c r="I33" i="35"/>
  <c r="F33" i="35"/>
  <c r="J32" i="35"/>
  <c r="I32" i="35"/>
  <c r="F32" i="35"/>
  <c r="J31" i="35"/>
  <c r="I31" i="35"/>
  <c r="F31" i="35"/>
  <c r="J30" i="35"/>
  <c r="I30" i="35"/>
  <c r="F30" i="35"/>
  <c r="J29" i="35"/>
  <c r="I29" i="35"/>
  <c r="F29" i="35"/>
  <c r="J28" i="35"/>
  <c r="I28" i="35"/>
  <c r="F28" i="35"/>
  <c r="J27" i="35"/>
  <c r="I27" i="35"/>
  <c r="F27" i="35"/>
  <c r="J26" i="35"/>
  <c r="I26" i="35"/>
  <c r="F26" i="35"/>
  <c r="J25" i="35"/>
  <c r="I25" i="35"/>
  <c r="F25" i="35"/>
  <c r="J24" i="35"/>
  <c r="I24" i="35"/>
  <c r="F24" i="35"/>
  <c r="J23" i="35"/>
  <c r="I23" i="35"/>
  <c r="F23" i="35"/>
  <c r="J22" i="35"/>
  <c r="I22" i="35"/>
  <c r="F22" i="35"/>
  <c r="J21" i="35"/>
  <c r="I21" i="35"/>
  <c r="F21" i="35"/>
  <c r="J20" i="35"/>
  <c r="I20" i="35"/>
  <c r="F20" i="35"/>
  <c r="J19" i="35"/>
  <c r="I19" i="35"/>
  <c r="F19" i="35"/>
  <c r="J18" i="35"/>
  <c r="I18" i="35"/>
  <c r="F18" i="35"/>
  <c r="J17" i="35"/>
  <c r="I17" i="35"/>
  <c r="F17" i="35"/>
  <c r="J16" i="35"/>
  <c r="I16" i="35"/>
  <c r="F16" i="35"/>
  <c r="J15" i="35"/>
  <c r="I15" i="35"/>
  <c r="F15" i="35"/>
  <c r="J14" i="35"/>
  <c r="I14" i="35"/>
  <c r="F14" i="35"/>
  <c r="C24" i="34"/>
  <c r="F24" i="34"/>
  <c r="H24" i="34"/>
  <c r="I24" i="34" s="1"/>
  <c r="J24" i="34"/>
  <c r="M24" i="34"/>
  <c r="C25" i="34"/>
  <c r="F25" i="34"/>
  <c r="H25" i="34"/>
  <c r="I25" i="34" s="1"/>
  <c r="K25" i="34" s="1"/>
  <c r="J25" i="34"/>
  <c r="M25" i="34"/>
  <c r="C26" i="34"/>
  <c r="F26" i="34"/>
  <c r="H26" i="34"/>
  <c r="I26" i="34" s="1"/>
  <c r="J26" i="34"/>
  <c r="M26" i="34"/>
  <c r="C27" i="34"/>
  <c r="F27" i="34"/>
  <c r="H27" i="34"/>
  <c r="I27" i="34" s="1"/>
  <c r="J27" i="34"/>
  <c r="M27" i="34"/>
  <c r="C28" i="34"/>
  <c r="F28" i="34"/>
  <c r="H28" i="34"/>
  <c r="I28" i="34" s="1"/>
  <c r="J28" i="34"/>
  <c r="M28" i="34"/>
  <c r="C29" i="34"/>
  <c r="F29" i="34"/>
  <c r="H29" i="34"/>
  <c r="I29" i="34" s="1"/>
  <c r="J29" i="34"/>
  <c r="M29" i="34"/>
  <c r="C30" i="34"/>
  <c r="F30" i="34"/>
  <c r="H30" i="34"/>
  <c r="I30" i="34" s="1"/>
  <c r="J30" i="34"/>
  <c r="M30" i="34"/>
  <c r="C31" i="34"/>
  <c r="F31" i="34"/>
  <c r="H31" i="34"/>
  <c r="I31" i="34" s="1"/>
  <c r="J31" i="34"/>
  <c r="M31" i="34"/>
  <c r="C32" i="34"/>
  <c r="F32" i="34"/>
  <c r="H32" i="34"/>
  <c r="I32" i="34" s="1"/>
  <c r="J32" i="34"/>
  <c r="M32" i="34"/>
  <c r="C15" i="34"/>
  <c r="F15" i="34"/>
  <c r="H15" i="34"/>
  <c r="I15" i="34" s="1"/>
  <c r="J15" i="34"/>
  <c r="M15" i="34"/>
  <c r="C16" i="34"/>
  <c r="F16" i="34"/>
  <c r="H16" i="34"/>
  <c r="I16" i="34" s="1"/>
  <c r="J16" i="34"/>
  <c r="M16" i="34"/>
  <c r="C17" i="34"/>
  <c r="F17" i="34"/>
  <c r="H17" i="34"/>
  <c r="I17" i="34" s="1"/>
  <c r="J17" i="34"/>
  <c r="M17" i="34"/>
  <c r="C18" i="34"/>
  <c r="F18" i="34"/>
  <c r="H18" i="34"/>
  <c r="I18" i="34" s="1"/>
  <c r="K18" i="34" s="1"/>
  <c r="J18" i="34"/>
  <c r="M18" i="34"/>
  <c r="C19" i="34"/>
  <c r="F19" i="34"/>
  <c r="H19" i="34"/>
  <c r="I19" i="34" s="1"/>
  <c r="J19" i="34"/>
  <c r="M19" i="34"/>
  <c r="C20" i="34"/>
  <c r="F20" i="34"/>
  <c r="H20" i="34"/>
  <c r="I20" i="34" s="1"/>
  <c r="J20" i="34"/>
  <c r="M20" i="34"/>
  <c r="C21" i="34"/>
  <c r="F21" i="34"/>
  <c r="H21" i="34"/>
  <c r="I21" i="34" s="1"/>
  <c r="J21" i="34"/>
  <c r="M21" i="34"/>
  <c r="C22" i="34"/>
  <c r="F22" i="34"/>
  <c r="H22" i="34"/>
  <c r="I22" i="34" s="1"/>
  <c r="K22" i="34" s="1"/>
  <c r="J22" i="34"/>
  <c r="M22" i="34"/>
  <c r="C23" i="34"/>
  <c r="F23" i="34"/>
  <c r="H23" i="34"/>
  <c r="I23" i="34" s="1"/>
  <c r="J23" i="34"/>
  <c r="M23" i="34"/>
  <c r="C33" i="34"/>
  <c r="F33" i="34"/>
  <c r="H33" i="34"/>
  <c r="I33" i="34" s="1"/>
  <c r="J33" i="34"/>
  <c r="M33" i="34"/>
  <c r="C34" i="34"/>
  <c r="F34" i="34"/>
  <c r="H34" i="34"/>
  <c r="I34" i="34" s="1"/>
  <c r="J34" i="34"/>
  <c r="M34" i="34"/>
  <c r="C35" i="34"/>
  <c r="F35" i="34"/>
  <c r="H35" i="34"/>
  <c r="I35" i="34" s="1"/>
  <c r="K35" i="34" s="1"/>
  <c r="J35" i="34"/>
  <c r="M35" i="34"/>
  <c r="M37" i="34"/>
  <c r="J37" i="34"/>
  <c r="H37" i="34"/>
  <c r="I37" i="34" s="1"/>
  <c r="F37" i="34"/>
  <c r="C37" i="34"/>
  <c r="M36" i="34"/>
  <c r="J36" i="34"/>
  <c r="H36" i="34"/>
  <c r="I36" i="34" s="1"/>
  <c r="F36" i="34"/>
  <c r="C36" i="34"/>
  <c r="M14" i="34"/>
  <c r="J14" i="34"/>
  <c r="H14" i="34"/>
  <c r="I14" i="34" s="1"/>
  <c r="F14" i="34"/>
  <c r="C14" i="34"/>
  <c r="M16" i="33"/>
  <c r="J16" i="33"/>
  <c r="H16" i="33"/>
  <c r="I16" i="33" s="1"/>
  <c r="F16" i="33"/>
  <c r="C16" i="33"/>
  <c r="M15" i="33"/>
  <c r="J15" i="33"/>
  <c r="H15" i="33"/>
  <c r="I15" i="33" s="1"/>
  <c r="F15" i="33"/>
  <c r="C15" i="33"/>
  <c r="M14" i="33"/>
  <c r="J14" i="33"/>
  <c r="H14" i="33"/>
  <c r="I14" i="33" s="1"/>
  <c r="F14" i="33"/>
  <c r="C14" i="33"/>
  <c r="K16" i="34" l="1"/>
  <c r="K31" i="34"/>
  <c r="K29" i="34"/>
  <c r="K14" i="34"/>
  <c r="K30" i="34"/>
  <c r="K27" i="34"/>
  <c r="K24" i="34"/>
  <c r="K28" i="34"/>
  <c r="K32" i="34"/>
  <c r="K33" i="34"/>
  <c r="K20" i="34"/>
  <c r="K37" i="34"/>
  <c r="K26" i="34"/>
  <c r="K36" i="34"/>
  <c r="K23" i="34"/>
  <c r="K21" i="34"/>
  <c r="K19" i="34"/>
  <c r="K34" i="34"/>
  <c r="K17" i="34"/>
  <c r="K15" i="34"/>
  <c r="K16" i="33"/>
  <c r="K14" i="33"/>
  <c r="K15" i="33"/>
  <c r="J26" i="32" l="1"/>
  <c r="I26" i="32"/>
  <c r="F26" i="32"/>
  <c r="J25" i="32"/>
  <c r="I25" i="32"/>
  <c r="F25" i="32"/>
  <c r="J24" i="32"/>
  <c r="I24" i="32"/>
  <c r="F24" i="32"/>
  <c r="J23" i="32"/>
  <c r="I23" i="32"/>
  <c r="F23" i="32"/>
  <c r="J22" i="32"/>
  <c r="I22" i="32"/>
  <c r="F22" i="32"/>
  <c r="J21" i="32"/>
  <c r="I21" i="32"/>
  <c r="F21" i="32"/>
  <c r="J20" i="32"/>
  <c r="I20" i="32"/>
  <c r="F20" i="32"/>
  <c r="J19" i="32"/>
  <c r="I19" i="32"/>
  <c r="F19" i="32"/>
  <c r="J18" i="32"/>
  <c r="I18" i="32"/>
  <c r="F18" i="32"/>
  <c r="J17" i="32"/>
  <c r="I17" i="32"/>
  <c r="F17" i="32"/>
  <c r="J16" i="32"/>
  <c r="I16" i="32"/>
  <c r="F16" i="32"/>
  <c r="J15" i="32"/>
  <c r="I15" i="32"/>
  <c r="F15" i="32"/>
  <c r="J14" i="32"/>
  <c r="I14" i="32"/>
  <c r="F14" i="32"/>
  <c r="H15" i="31"/>
  <c r="I15" i="31" s="1"/>
  <c r="J15" i="31"/>
  <c r="M15" i="31"/>
  <c r="H16" i="31"/>
  <c r="I16" i="31" s="1"/>
  <c r="K16" i="31" s="1"/>
  <c r="J16" i="31"/>
  <c r="M16" i="31"/>
  <c r="H17" i="31"/>
  <c r="I17" i="31" s="1"/>
  <c r="J17" i="31"/>
  <c r="M17" i="31"/>
  <c r="H18" i="31"/>
  <c r="I18" i="31" s="1"/>
  <c r="J18" i="31"/>
  <c r="M18" i="31"/>
  <c r="H19" i="31"/>
  <c r="I19" i="31" s="1"/>
  <c r="J19" i="31"/>
  <c r="M19" i="31"/>
  <c r="H20" i="31"/>
  <c r="I20" i="31" s="1"/>
  <c r="J20" i="31"/>
  <c r="M20" i="31"/>
  <c r="H21" i="31"/>
  <c r="I21" i="31" s="1"/>
  <c r="J21" i="31"/>
  <c r="M21" i="31"/>
  <c r="H22" i="31"/>
  <c r="I22" i="31" s="1"/>
  <c r="J22" i="31"/>
  <c r="M22" i="31"/>
  <c r="H23" i="31"/>
  <c r="I23" i="31" s="1"/>
  <c r="J23" i="31"/>
  <c r="M23" i="31"/>
  <c r="I24" i="31"/>
  <c r="J24" i="31"/>
  <c r="I25" i="31"/>
  <c r="J25" i="31"/>
  <c r="H26" i="31"/>
  <c r="I26" i="31" s="1"/>
  <c r="J26" i="31"/>
  <c r="M26" i="31"/>
  <c r="H27" i="31"/>
  <c r="I27" i="31" s="1"/>
  <c r="J27" i="31"/>
  <c r="M27" i="31"/>
  <c r="H28" i="31"/>
  <c r="I28" i="31" s="1"/>
  <c r="J28" i="31"/>
  <c r="M28" i="31"/>
  <c r="H29" i="31"/>
  <c r="I29" i="31" s="1"/>
  <c r="J29" i="31"/>
  <c r="M29" i="31"/>
  <c r="H30" i="31"/>
  <c r="I30" i="31" s="1"/>
  <c r="J30" i="31"/>
  <c r="M30" i="31"/>
  <c r="H31" i="31"/>
  <c r="I31" i="31" s="1"/>
  <c r="J31" i="31"/>
  <c r="M31" i="31"/>
  <c r="H32" i="31"/>
  <c r="I32" i="31" s="1"/>
  <c r="J32" i="31"/>
  <c r="M32" i="31"/>
  <c r="H33" i="31"/>
  <c r="I33" i="31" s="1"/>
  <c r="J33" i="31"/>
  <c r="M33" i="31"/>
  <c r="H34" i="31"/>
  <c r="I34" i="31" s="1"/>
  <c r="J34" i="31"/>
  <c r="M34" i="31"/>
  <c r="H35" i="31"/>
  <c r="I35" i="31" s="1"/>
  <c r="J35" i="31"/>
  <c r="M35" i="31"/>
  <c r="H36" i="31"/>
  <c r="I36" i="31" s="1"/>
  <c r="J36" i="31"/>
  <c r="M36" i="31"/>
  <c r="H37" i="31"/>
  <c r="I37" i="31" s="1"/>
  <c r="J37" i="31"/>
  <c r="M37" i="31"/>
  <c r="M14" i="31"/>
  <c r="J14" i="31"/>
  <c r="H14" i="31"/>
  <c r="I14" i="31" s="1"/>
  <c r="K14" i="31" s="1"/>
  <c r="C15" i="31"/>
  <c r="C16" i="31"/>
  <c r="C17" i="31"/>
  <c r="C18" i="31"/>
  <c r="C19" i="31"/>
  <c r="C20" i="31"/>
  <c r="C21" i="31"/>
  <c r="C22" i="31"/>
  <c r="C23" i="31"/>
  <c r="C26" i="31"/>
  <c r="C27" i="31"/>
  <c r="C28" i="31"/>
  <c r="C29" i="31"/>
  <c r="C30" i="31"/>
  <c r="C31" i="31"/>
  <c r="C32" i="31"/>
  <c r="C33" i="31"/>
  <c r="C34" i="31"/>
  <c r="C35" i="31"/>
  <c r="C36" i="31"/>
  <c r="C37" i="31"/>
  <c r="C14" i="31"/>
  <c r="F37" i="31"/>
  <c r="F36" i="31"/>
  <c r="F35" i="31"/>
  <c r="F34" i="31"/>
  <c r="F33" i="31"/>
  <c r="F32" i="31"/>
  <c r="F31" i="31"/>
  <c r="F30" i="31"/>
  <c r="F29" i="31"/>
  <c r="F28" i="31"/>
  <c r="F27" i="31"/>
  <c r="F26" i="31"/>
  <c r="F25" i="31"/>
  <c r="F24" i="31"/>
  <c r="F23" i="31"/>
  <c r="F22" i="31"/>
  <c r="F21" i="31"/>
  <c r="F20" i="31"/>
  <c r="F19" i="31"/>
  <c r="F18" i="31"/>
  <c r="F17" i="31"/>
  <c r="F16" i="31"/>
  <c r="F15" i="31"/>
  <c r="F14" i="31"/>
  <c r="J16" i="30"/>
  <c r="I16" i="30"/>
  <c r="C16" i="30"/>
  <c r="J15" i="30"/>
  <c r="I15" i="30"/>
  <c r="C15" i="30"/>
  <c r="J14" i="30"/>
  <c r="I14" i="30"/>
  <c r="C14" i="30"/>
  <c r="M16" i="29"/>
  <c r="J16" i="29"/>
  <c r="H16" i="29"/>
  <c r="I16" i="29" s="1"/>
  <c r="F16" i="29"/>
  <c r="C16" i="29"/>
  <c r="M15" i="29"/>
  <c r="J15" i="29"/>
  <c r="H15" i="29"/>
  <c r="I15" i="29" s="1"/>
  <c r="F15" i="29"/>
  <c r="C15" i="29"/>
  <c r="M14" i="29"/>
  <c r="J14" i="29"/>
  <c r="H14" i="29"/>
  <c r="I14" i="29" s="1"/>
  <c r="F14" i="29"/>
  <c r="C14" i="29"/>
  <c r="J43" i="28"/>
  <c r="I43" i="28"/>
  <c r="F43" i="28"/>
  <c r="J42" i="28"/>
  <c r="I42" i="28"/>
  <c r="F42" i="28"/>
  <c r="J41" i="28"/>
  <c r="I41" i="28"/>
  <c r="F41" i="28"/>
  <c r="J40" i="28"/>
  <c r="I40" i="28"/>
  <c r="F40" i="28"/>
  <c r="F39" i="28"/>
  <c r="J38" i="28"/>
  <c r="I38" i="28"/>
  <c r="F38" i="28"/>
  <c r="J37" i="28"/>
  <c r="I37" i="28"/>
  <c r="F37" i="28"/>
  <c r="J36" i="28"/>
  <c r="I36" i="28"/>
  <c r="F36" i="28"/>
  <c r="J35" i="28"/>
  <c r="I35" i="28"/>
  <c r="F35" i="28"/>
  <c r="J34" i="28"/>
  <c r="I34" i="28"/>
  <c r="F34" i="28"/>
  <c r="J33" i="28"/>
  <c r="I33" i="28"/>
  <c r="F33" i="28"/>
  <c r="J32" i="28"/>
  <c r="I32" i="28"/>
  <c r="F32" i="28"/>
  <c r="F31" i="28"/>
  <c r="F30" i="28"/>
  <c r="J29" i="28"/>
  <c r="I29" i="28"/>
  <c r="F29" i="28"/>
  <c r="J28" i="28"/>
  <c r="I28" i="28"/>
  <c r="F28" i="28"/>
  <c r="J27" i="28"/>
  <c r="I27" i="28"/>
  <c r="F27" i="28"/>
  <c r="J26" i="28"/>
  <c r="I26" i="28"/>
  <c r="F26" i="28"/>
  <c r="J25" i="28"/>
  <c r="I25" i="28"/>
  <c r="F25" i="28"/>
  <c r="J24" i="28"/>
  <c r="I24" i="28"/>
  <c r="F24" i="28"/>
  <c r="J23" i="28"/>
  <c r="I23" i="28"/>
  <c r="F23" i="28"/>
  <c r="J22" i="28"/>
  <c r="I22" i="28"/>
  <c r="F22" i="28"/>
  <c r="J21" i="28"/>
  <c r="I21" i="28"/>
  <c r="F21" i="28"/>
  <c r="J20" i="28"/>
  <c r="I20" i="28"/>
  <c r="F20" i="28"/>
  <c r="J19" i="28"/>
  <c r="I19" i="28"/>
  <c r="F19" i="28"/>
  <c r="J18" i="28"/>
  <c r="I18" i="28"/>
  <c r="F18" i="28"/>
  <c r="J17" i="28"/>
  <c r="I17" i="28"/>
  <c r="F17" i="28"/>
  <c r="J16" i="28"/>
  <c r="I16" i="28"/>
  <c r="F16" i="28"/>
  <c r="J15" i="28"/>
  <c r="I15" i="28"/>
  <c r="F15" i="28"/>
  <c r="J14" i="28"/>
  <c r="I14" i="28"/>
  <c r="F14" i="28"/>
  <c r="K32" i="31" l="1"/>
  <c r="K26" i="31"/>
  <c r="K18" i="31"/>
  <c r="K17" i="31"/>
  <c r="K35" i="31"/>
  <c r="K34" i="31"/>
  <c r="K33" i="31"/>
  <c r="K29" i="31"/>
  <c r="K28" i="31"/>
  <c r="K27" i="31"/>
  <c r="K21" i="31"/>
  <c r="K20" i="31"/>
  <c r="K19" i="31"/>
  <c r="K22" i="31"/>
  <c r="K36" i="31"/>
  <c r="K30" i="31"/>
  <c r="K37" i="31"/>
  <c r="K31" i="31"/>
  <c r="K23" i="31"/>
  <c r="K15" i="31"/>
  <c r="K16" i="29"/>
  <c r="K14" i="29"/>
  <c r="K15" i="29"/>
  <c r="M16" i="27" l="1"/>
  <c r="J16" i="27"/>
  <c r="H16" i="27"/>
  <c r="I16" i="27" s="1"/>
  <c r="F16" i="27"/>
  <c r="C16" i="27"/>
  <c r="M15" i="27"/>
  <c r="J15" i="27"/>
  <c r="H15" i="27"/>
  <c r="I15" i="27" s="1"/>
  <c r="F15" i="27"/>
  <c r="C15" i="27"/>
  <c r="M14" i="27"/>
  <c r="J14" i="27"/>
  <c r="H14" i="27"/>
  <c r="I14" i="27" s="1"/>
  <c r="F14" i="27"/>
  <c r="C14" i="27"/>
  <c r="M16" i="26"/>
  <c r="J16" i="26"/>
  <c r="H16" i="26"/>
  <c r="I16" i="26" s="1"/>
  <c r="F16" i="26"/>
  <c r="C16" i="26"/>
  <c r="M15" i="26"/>
  <c r="J15" i="26"/>
  <c r="H15" i="26"/>
  <c r="I15" i="26" s="1"/>
  <c r="F15" i="26"/>
  <c r="C15" i="26"/>
  <c r="M14" i="26"/>
  <c r="J14" i="26"/>
  <c r="H14" i="26"/>
  <c r="I14" i="26" s="1"/>
  <c r="F14" i="26"/>
  <c r="C14" i="26"/>
  <c r="K14" i="27" l="1"/>
  <c r="K14" i="26"/>
  <c r="K16" i="27"/>
  <c r="K15" i="27"/>
  <c r="K16" i="26"/>
  <c r="K15" i="26"/>
  <c r="C32" i="25"/>
  <c r="F32" i="25"/>
  <c r="H32" i="25"/>
  <c r="I32" i="25"/>
  <c r="J32" i="25"/>
  <c r="M32" i="25"/>
  <c r="C33" i="25"/>
  <c r="F33" i="25"/>
  <c r="H33" i="25"/>
  <c r="I33" i="25" s="1"/>
  <c r="J33" i="25"/>
  <c r="M33" i="25"/>
  <c r="C34" i="25"/>
  <c r="F34" i="25"/>
  <c r="H34" i="25"/>
  <c r="I34" i="25" s="1"/>
  <c r="K34" i="25" s="1"/>
  <c r="J34" i="25"/>
  <c r="M34" i="25"/>
  <c r="C35" i="25"/>
  <c r="F35" i="25"/>
  <c r="H35" i="25"/>
  <c r="I35" i="25" s="1"/>
  <c r="J35" i="25"/>
  <c r="M35" i="25"/>
  <c r="C36" i="25"/>
  <c r="F36" i="25"/>
  <c r="H36" i="25"/>
  <c r="I36" i="25" s="1"/>
  <c r="K36" i="25" s="1"/>
  <c r="J36" i="25"/>
  <c r="M36" i="25"/>
  <c r="C37" i="25"/>
  <c r="F37" i="25"/>
  <c r="H37" i="25"/>
  <c r="I37" i="25" s="1"/>
  <c r="J37" i="25"/>
  <c r="M37" i="25"/>
  <c r="C38" i="25"/>
  <c r="F38" i="25"/>
  <c r="H38" i="25"/>
  <c r="I38" i="25" s="1"/>
  <c r="K38" i="25" s="1"/>
  <c r="J38" i="25"/>
  <c r="M38" i="25"/>
  <c r="C39" i="25"/>
  <c r="F39" i="25"/>
  <c r="H39" i="25"/>
  <c r="I39" i="25" s="1"/>
  <c r="J39" i="25"/>
  <c r="M39" i="25"/>
  <c r="C40" i="25"/>
  <c r="F40" i="25"/>
  <c r="H40" i="25"/>
  <c r="I40" i="25" s="1"/>
  <c r="K40" i="25" s="1"/>
  <c r="J40" i="25"/>
  <c r="M40" i="25"/>
  <c r="C27" i="25"/>
  <c r="C28" i="25"/>
  <c r="C29" i="25"/>
  <c r="C41" i="25"/>
  <c r="C42" i="25"/>
  <c r="C44" i="25"/>
  <c r="C45" i="25"/>
  <c r="C15" i="24"/>
  <c r="C16" i="24"/>
  <c r="C17" i="24"/>
  <c r="C18" i="24"/>
  <c r="C19" i="24"/>
  <c r="C20" i="24"/>
  <c r="C21" i="24"/>
  <c r="C22" i="24"/>
  <c r="C23" i="24"/>
  <c r="C24" i="24"/>
  <c r="C25" i="24"/>
  <c r="C26" i="24"/>
  <c r="C27" i="24"/>
  <c r="C28" i="24"/>
  <c r="C29" i="24"/>
  <c r="C30" i="24"/>
  <c r="C32" i="24"/>
  <c r="F15" i="24"/>
  <c r="H15" i="24"/>
  <c r="I15" i="24"/>
  <c r="J15" i="24"/>
  <c r="M15" i="24"/>
  <c r="F16" i="24"/>
  <c r="H16" i="24"/>
  <c r="I16" i="24" s="1"/>
  <c r="J16" i="24"/>
  <c r="M16" i="24"/>
  <c r="F17" i="24"/>
  <c r="H17" i="24"/>
  <c r="I17" i="24" s="1"/>
  <c r="J17" i="24"/>
  <c r="M17" i="24"/>
  <c r="F18" i="24"/>
  <c r="H18" i="24"/>
  <c r="I18" i="24" s="1"/>
  <c r="J18" i="24"/>
  <c r="M18" i="24"/>
  <c r="F19" i="24"/>
  <c r="H19" i="24"/>
  <c r="I19" i="24" s="1"/>
  <c r="J19" i="24"/>
  <c r="M19" i="24"/>
  <c r="F20" i="24"/>
  <c r="H20" i="24"/>
  <c r="I20" i="24" s="1"/>
  <c r="J20" i="24"/>
  <c r="M20" i="24"/>
  <c r="F21" i="24"/>
  <c r="H21" i="24"/>
  <c r="I21" i="24" s="1"/>
  <c r="J21" i="24"/>
  <c r="M21" i="24"/>
  <c r="F22" i="24"/>
  <c r="H22" i="24"/>
  <c r="I22" i="24" s="1"/>
  <c r="J22" i="24"/>
  <c r="M22" i="24"/>
  <c r="F23" i="24"/>
  <c r="H23" i="24"/>
  <c r="I23" i="24" s="1"/>
  <c r="J23" i="24"/>
  <c r="M23" i="24"/>
  <c r="F24" i="24"/>
  <c r="H24" i="24"/>
  <c r="I24" i="24" s="1"/>
  <c r="J24" i="24"/>
  <c r="M24" i="24"/>
  <c r="F25" i="24"/>
  <c r="H25" i="24"/>
  <c r="I25" i="24" s="1"/>
  <c r="J25" i="24"/>
  <c r="M25" i="24"/>
  <c r="F26" i="24"/>
  <c r="H26" i="24"/>
  <c r="I26" i="24" s="1"/>
  <c r="J26" i="24"/>
  <c r="M26" i="24"/>
  <c r="F27" i="24"/>
  <c r="H27" i="24"/>
  <c r="I27" i="24" s="1"/>
  <c r="J27" i="24"/>
  <c r="M27" i="24"/>
  <c r="F28" i="24"/>
  <c r="H28" i="24"/>
  <c r="I28" i="24" s="1"/>
  <c r="J28" i="24"/>
  <c r="M28" i="24"/>
  <c r="F29" i="24"/>
  <c r="H29" i="24"/>
  <c r="I29" i="24" s="1"/>
  <c r="J29" i="24"/>
  <c r="M29" i="24"/>
  <c r="F30" i="24"/>
  <c r="H30" i="24"/>
  <c r="I30" i="24" s="1"/>
  <c r="J30" i="24"/>
  <c r="M30" i="24"/>
  <c r="F31" i="24"/>
  <c r="I31" i="24"/>
  <c r="J31" i="24"/>
  <c r="F32" i="24"/>
  <c r="H32" i="24"/>
  <c r="I32" i="24" s="1"/>
  <c r="J32" i="24"/>
  <c r="M32" i="24"/>
  <c r="F15" i="25"/>
  <c r="H15" i="25"/>
  <c r="I15" i="25" s="1"/>
  <c r="J15" i="25"/>
  <c r="M15" i="25"/>
  <c r="F16" i="25"/>
  <c r="H16" i="25"/>
  <c r="I16" i="25" s="1"/>
  <c r="J16" i="25"/>
  <c r="M16" i="25"/>
  <c r="F17" i="25"/>
  <c r="H17" i="25"/>
  <c r="I17" i="25"/>
  <c r="J17" i="25"/>
  <c r="M17" i="25"/>
  <c r="F18" i="25"/>
  <c r="H18" i="25"/>
  <c r="I18" i="25" s="1"/>
  <c r="J18" i="25"/>
  <c r="M18" i="25"/>
  <c r="F19" i="25"/>
  <c r="H19" i="25"/>
  <c r="I19" i="25" s="1"/>
  <c r="K19" i="25" s="1"/>
  <c r="J19" i="25"/>
  <c r="M19" i="25"/>
  <c r="F20" i="25"/>
  <c r="H20" i="25"/>
  <c r="I20" i="25" s="1"/>
  <c r="J20" i="25"/>
  <c r="M20" i="25"/>
  <c r="F21" i="25"/>
  <c r="H21" i="25"/>
  <c r="I21" i="25" s="1"/>
  <c r="J21" i="25"/>
  <c r="M21" i="25"/>
  <c r="F22" i="25"/>
  <c r="H22" i="25"/>
  <c r="I22" i="25" s="1"/>
  <c r="J22" i="25"/>
  <c r="M22" i="25"/>
  <c r="F23" i="25"/>
  <c r="H23" i="25"/>
  <c r="I23" i="25" s="1"/>
  <c r="J23" i="25"/>
  <c r="M23" i="25"/>
  <c r="F24" i="25"/>
  <c r="H24" i="25"/>
  <c r="I24" i="25" s="1"/>
  <c r="J24" i="25"/>
  <c r="M24" i="25"/>
  <c r="F25" i="25"/>
  <c r="H25" i="25"/>
  <c r="I25" i="25"/>
  <c r="J25" i="25"/>
  <c r="M25" i="25"/>
  <c r="F26" i="25"/>
  <c r="H26" i="25"/>
  <c r="I26" i="25" s="1"/>
  <c r="J26" i="25"/>
  <c r="M26" i="25"/>
  <c r="F27" i="25"/>
  <c r="H27" i="25"/>
  <c r="I27" i="25" s="1"/>
  <c r="J27" i="25"/>
  <c r="M27" i="25"/>
  <c r="F28" i="25"/>
  <c r="H28" i="25"/>
  <c r="I28" i="25" s="1"/>
  <c r="J28" i="25"/>
  <c r="M28" i="25"/>
  <c r="F29" i="25"/>
  <c r="H29" i="25"/>
  <c r="I29" i="25" s="1"/>
  <c r="J29" i="25"/>
  <c r="M29" i="25"/>
  <c r="F30" i="25"/>
  <c r="F31" i="25"/>
  <c r="F41" i="25"/>
  <c r="H41" i="25"/>
  <c r="I41" i="25" s="1"/>
  <c r="J41" i="25"/>
  <c r="M41" i="25"/>
  <c r="F42" i="25"/>
  <c r="H42" i="25"/>
  <c r="I42" i="25"/>
  <c r="J42" i="25"/>
  <c r="M42" i="25"/>
  <c r="F43" i="25"/>
  <c r="F44" i="25"/>
  <c r="H44" i="25"/>
  <c r="I44" i="25" s="1"/>
  <c r="J44" i="25"/>
  <c r="M44" i="25"/>
  <c r="F45" i="25"/>
  <c r="H45" i="25"/>
  <c r="I45" i="25" s="1"/>
  <c r="J45" i="25"/>
  <c r="M45" i="25"/>
  <c r="F46" i="25"/>
  <c r="H46" i="25"/>
  <c r="I46" i="25" s="1"/>
  <c r="J46" i="25"/>
  <c r="M46" i="25"/>
  <c r="F47" i="25"/>
  <c r="H47" i="25"/>
  <c r="I47" i="25" s="1"/>
  <c r="J47" i="25"/>
  <c r="M47" i="25"/>
  <c r="C47" i="25"/>
  <c r="C46" i="25"/>
  <c r="C26" i="25"/>
  <c r="C25" i="25"/>
  <c r="C24" i="25"/>
  <c r="C23" i="25"/>
  <c r="C22" i="25"/>
  <c r="C21" i="25"/>
  <c r="C20" i="25"/>
  <c r="C19" i="25"/>
  <c r="C18" i="25"/>
  <c r="C17" i="25"/>
  <c r="C16" i="25"/>
  <c r="C15" i="25"/>
  <c r="M14" i="25"/>
  <c r="J14" i="25"/>
  <c r="H14" i="25"/>
  <c r="I14" i="25" s="1"/>
  <c r="F14" i="25"/>
  <c r="C14" i="25"/>
  <c r="M33" i="24"/>
  <c r="J33" i="24"/>
  <c r="H33" i="24"/>
  <c r="I33" i="24" s="1"/>
  <c r="F33" i="24"/>
  <c r="C33" i="24"/>
  <c r="M14" i="24"/>
  <c r="J14" i="24"/>
  <c r="H14" i="24"/>
  <c r="I14" i="24" s="1"/>
  <c r="F14" i="24"/>
  <c r="C14" i="24"/>
  <c r="K15" i="24" l="1"/>
  <c r="K30" i="24"/>
  <c r="K29" i="24"/>
  <c r="K28" i="24"/>
  <c r="K27" i="24"/>
  <c r="K26" i="24"/>
  <c r="K25" i="24"/>
  <c r="K24" i="24"/>
  <c r="K23" i="24"/>
  <c r="K22" i="24"/>
  <c r="K21" i="24"/>
  <c r="K20" i="24"/>
  <c r="K19" i="24"/>
  <c r="K18" i="24"/>
  <c r="K17" i="24"/>
  <c r="K16" i="24"/>
  <c r="K32" i="24"/>
  <c r="K32" i="25"/>
  <c r="K47" i="25"/>
  <c r="K46" i="25"/>
  <c r="K22" i="25"/>
  <c r="K21" i="25"/>
  <c r="K37" i="25"/>
  <c r="K29" i="25"/>
  <c r="K33" i="25"/>
  <c r="K42" i="25"/>
  <c r="K26" i="25"/>
  <c r="K25" i="25"/>
  <c r="K18" i="25"/>
  <c r="K17" i="25"/>
  <c r="K39" i="25"/>
  <c r="K35" i="25"/>
  <c r="K41" i="25"/>
  <c r="K24" i="25"/>
  <c r="K23" i="25"/>
  <c r="K16" i="25"/>
  <c r="K15" i="25"/>
  <c r="K45" i="25"/>
  <c r="K44" i="25"/>
  <c r="K28" i="25"/>
  <c r="K27" i="25"/>
  <c r="K20" i="25"/>
  <c r="K14" i="25"/>
  <c r="K33" i="24"/>
  <c r="K14" i="24"/>
  <c r="M27" i="23"/>
  <c r="J27" i="23"/>
  <c r="I27" i="23"/>
  <c r="K27" i="23" s="1"/>
  <c r="H27" i="23"/>
  <c r="F27" i="23"/>
  <c r="C27" i="23"/>
  <c r="M26" i="23"/>
  <c r="J26" i="23"/>
  <c r="H26" i="23"/>
  <c r="I26" i="23" s="1"/>
  <c r="F26" i="23"/>
  <c r="C26" i="23"/>
  <c r="M25" i="23"/>
  <c r="J25" i="23"/>
  <c r="H25" i="23"/>
  <c r="I25" i="23" s="1"/>
  <c r="K25" i="23" s="1"/>
  <c r="F25" i="23"/>
  <c r="C25" i="23"/>
  <c r="M24" i="23"/>
  <c r="J24" i="23"/>
  <c r="H24" i="23"/>
  <c r="I24" i="23" s="1"/>
  <c r="F24" i="23"/>
  <c r="C24" i="23"/>
  <c r="M23" i="23"/>
  <c r="J23" i="23"/>
  <c r="H23" i="23"/>
  <c r="I23" i="23" s="1"/>
  <c r="K23" i="23" s="1"/>
  <c r="F23" i="23"/>
  <c r="C23" i="23"/>
  <c r="M22" i="23"/>
  <c r="J22" i="23"/>
  <c r="H22" i="23"/>
  <c r="I22" i="23" s="1"/>
  <c r="F22" i="23"/>
  <c r="C22" i="23"/>
  <c r="M21" i="23"/>
  <c r="J21" i="23"/>
  <c r="H21" i="23"/>
  <c r="I21" i="23" s="1"/>
  <c r="K21" i="23" s="1"/>
  <c r="F21" i="23"/>
  <c r="C21" i="23"/>
  <c r="M20" i="23"/>
  <c r="J20" i="23"/>
  <c r="H20" i="23"/>
  <c r="I20" i="23" s="1"/>
  <c r="F20" i="23"/>
  <c r="C20" i="23"/>
  <c r="M19" i="23"/>
  <c r="J19" i="23"/>
  <c r="H19" i="23"/>
  <c r="I19" i="23" s="1"/>
  <c r="K19" i="23" s="1"/>
  <c r="F19" i="23"/>
  <c r="C19" i="23"/>
  <c r="M18" i="23"/>
  <c r="J18" i="23"/>
  <c r="H18" i="23"/>
  <c r="I18" i="23" s="1"/>
  <c r="F18" i="23"/>
  <c r="C18" i="23"/>
  <c r="M17" i="23"/>
  <c r="J17" i="23"/>
  <c r="H17" i="23"/>
  <c r="I17" i="23" s="1"/>
  <c r="K17" i="23" s="1"/>
  <c r="F17" i="23"/>
  <c r="C17" i="23"/>
  <c r="M16" i="23"/>
  <c r="J16" i="23"/>
  <c r="H16" i="23"/>
  <c r="I16" i="23" s="1"/>
  <c r="F16" i="23"/>
  <c r="C16" i="23"/>
  <c r="M15" i="23"/>
  <c r="J15" i="23"/>
  <c r="H15" i="23"/>
  <c r="I15" i="23" s="1"/>
  <c r="K15" i="23" s="1"/>
  <c r="F15" i="23"/>
  <c r="C15" i="23"/>
  <c r="M14" i="23"/>
  <c r="J14" i="23"/>
  <c r="H14" i="23"/>
  <c r="I14" i="23" s="1"/>
  <c r="F14" i="23"/>
  <c r="C14" i="23"/>
  <c r="M27" i="22"/>
  <c r="J27" i="22"/>
  <c r="H27" i="22"/>
  <c r="I27" i="22" s="1"/>
  <c r="F27" i="22"/>
  <c r="C27" i="22"/>
  <c r="M26" i="22"/>
  <c r="J26" i="22"/>
  <c r="H26" i="22"/>
  <c r="I26" i="22" s="1"/>
  <c r="K26" i="22" s="1"/>
  <c r="F26" i="22"/>
  <c r="C26" i="22"/>
  <c r="M25" i="22"/>
  <c r="J25" i="22"/>
  <c r="H25" i="22"/>
  <c r="I25" i="22" s="1"/>
  <c r="F25" i="22"/>
  <c r="C25" i="22"/>
  <c r="M24" i="22"/>
  <c r="J24" i="22"/>
  <c r="H24" i="22"/>
  <c r="I24" i="22" s="1"/>
  <c r="F24" i="22"/>
  <c r="C24" i="22"/>
  <c r="M23" i="22"/>
  <c r="J23" i="22"/>
  <c r="H23" i="22"/>
  <c r="I23" i="22" s="1"/>
  <c r="F23" i="22"/>
  <c r="C23" i="22"/>
  <c r="M22" i="22"/>
  <c r="J22" i="22"/>
  <c r="H22" i="22"/>
  <c r="I22" i="22" s="1"/>
  <c r="F22" i="22"/>
  <c r="C22" i="22"/>
  <c r="M21" i="22"/>
  <c r="J21" i="22"/>
  <c r="H21" i="22"/>
  <c r="I21" i="22" s="1"/>
  <c r="F21" i="22"/>
  <c r="C21" i="22"/>
  <c r="M20" i="22"/>
  <c r="J20" i="22"/>
  <c r="H20" i="22"/>
  <c r="I20" i="22" s="1"/>
  <c r="F20" i="22"/>
  <c r="C20" i="22"/>
  <c r="M19" i="22"/>
  <c r="J19" i="22"/>
  <c r="H19" i="22"/>
  <c r="I19" i="22" s="1"/>
  <c r="K19" i="22" s="1"/>
  <c r="F19" i="22"/>
  <c r="C19" i="22"/>
  <c r="M18" i="22"/>
  <c r="J18" i="22"/>
  <c r="H18" i="22"/>
  <c r="I18" i="22" s="1"/>
  <c r="F18" i="22"/>
  <c r="C18" i="22"/>
  <c r="M17" i="22"/>
  <c r="J17" i="22"/>
  <c r="H17" i="22"/>
  <c r="I17" i="22" s="1"/>
  <c r="F17" i="22"/>
  <c r="C17" i="22"/>
  <c r="M16" i="22"/>
  <c r="J16" i="22"/>
  <c r="H16" i="22"/>
  <c r="I16" i="22" s="1"/>
  <c r="F16" i="22"/>
  <c r="C16" i="22"/>
  <c r="M15" i="22"/>
  <c r="J15" i="22"/>
  <c r="H15" i="22"/>
  <c r="I15" i="22" s="1"/>
  <c r="K15" i="22" s="1"/>
  <c r="F15" i="22"/>
  <c r="C15" i="22"/>
  <c r="M14" i="22"/>
  <c r="J14" i="22"/>
  <c r="H14" i="22"/>
  <c r="I14" i="22" s="1"/>
  <c r="F14" i="22"/>
  <c r="C14" i="22"/>
  <c r="C17" i="21"/>
  <c r="F17" i="21"/>
  <c r="H17" i="21"/>
  <c r="I17" i="21" s="1"/>
  <c r="J17" i="21"/>
  <c r="M17" i="21"/>
  <c r="C18" i="21"/>
  <c r="F18" i="21"/>
  <c r="H18" i="21"/>
  <c r="I18" i="21" s="1"/>
  <c r="J18" i="21"/>
  <c r="M18" i="21"/>
  <c r="C19" i="21"/>
  <c r="F19" i="21"/>
  <c r="H19" i="21"/>
  <c r="I19" i="21" s="1"/>
  <c r="J19" i="21"/>
  <c r="M19" i="21"/>
  <c r="C20" i="21"/>
  <c r="F20" i="21"/>
  <c r="H20" i="21"/>
  <c r="I20" i="21" s="1"/>
  <c r="J20" i="21"/>
  <c r="M20" i="21"/>
  <c r="C21" i="21"/>
  <c r="F21" i="21"/>
  <c r="H21" i="21"/>
  <c r="I21" i="21" s="1"/>
  <c r="J21" i="21"/>
  <c r="M21" i="21"/>
  <c r="C22" i="21"/>
  <c r="F22" i="21"/>
  <c r="H22" i="21"/>
  <c r="I22" i="21" s="1"/>
  <c r="J22" i="21"/>
  <c r="M22" i="21"/>
  <c r="K16" i="23" l="1"/>
  <c r="K20" i="23"/>
  <c r="K24" i="23"/>
  <c r="K26" i="23"/>
  <c r="K14" i="23"/>
  <c r="K18" i="23"/>
  <c r="K22" i="23"/>
  <c r="K23" i="22"/>
  <c r="K27" i="22"/>
  <c r="K14" i="22"/>
  <c r="K16" i="22"/>
  <c r="K17" i="22"/>
  <c r="K20" i="22"/>
  <c r="K18" i="22"/>
  <c r="K21" i="22"/>
  <c r="K24" i="22"/>
  <c r="K22" i="22"/>
  <c r="K25" i="22"/>
  <c r="K19" i="21"/>
  <c r="K22" i="21"/>
  <c r="K17" i="21"/>
  <c r="K18" i="21"/>
  <c r="K21" i="21"/>
  <c r="K20" i="21"/>
  <c r="M27" i="21"/>
  <c r="J27" i="21"/>
  <c r="H27" i="21"/>
  <c r="I27" i="21" s="1"/>
  <c r="F27" i="21"/>
  <c r="C27" i="21"/>
  <c r="M26" i="21"/>
  <c r="J26" i="21"/>
  <c r="H26" i="21"/>
  <c r="I26" i="21" s="1"/>
  <c r="F26" i="21"/>
  <c r="C26" i="21"/>
  <c r="M25" i="21"/>
  <c r="J25" i="21"/>
  <c r="H25" i="21"/>
  <c r="I25" i="21" s="1"/>
  <c r="F25" i="21"/>
  <c r="C25" i="21"/>
  <c r="M24" i="21"/>
  <c r="J24" i="21"/>
  <c r="H24" i="21"/>
  <c r="I24" i="21" s="1"/>
  <c r="F24" i="21"/>
  <c r="C24" i="21"/>
  <c r="M23" i="21"/>
  <c r="J23" i="21"/>
  <c r="H23" i="21"/>
  <c r="I23" i="21" s="1"/>
  <c r="F23" i="21"/>
  <c r="C23" i="21"/>
  <c r="M16" i="21"/>
  <c r="J16" i="21"/>
  <c r="H16" i="21"/>
  <c r="I16" i="21" s="1"/>
  <c r="F16" i="21"/>
  <c r="C16" i="21"/>
  <c r="M15" i="21"/>
  <c r="J15" i="21"/>
  <c r="H15" i="21"/>
  <c r="I15" i="21" s="1"/>
  <c r="F15" i="21"/>
  <c r="C15" i="21"/>
  <c r="M14" i="21"/>
  <c r="J14" i="21"/>
  <c r="H14" i="21"/>
  <c r="I14" i="21" s="1"/>
  <c r="F14" i="21"/>
  <c r="C14" i="21"/>
  <c r="K16" i="21" l="1"/>
  <c r="K23" i="21"/>
  <c r="K27" i="21"/>
  <c r="K14" i="21"/>
  <c r="K15" i="21"/>
  <c r="K25" i="21"/>
  <c r="K24" i="21"/>
  <c r="K26" i="21"/>
  <c r="M21" i="20"/>
  <c r="J21" i="20"/>
  <c r="H21" i="20"/>
  <c r="I21" i="20" s="1"/>
  <c r="F21" i="20"/>
  <c r="C21" i="20"/>
  <c r="M20" i="20"/>
  <c r="J20" i="20"/>
  <c r="I20" i="20"/>
  <c r="K20" i="20" s="1"/>
  <c r="H20" i="20"/>
  <c r="F20" i="20"/>
  <c r="C20" i="20"/>
  <c r="M19" i="20"/>
  <c r="J19" i="20"/>
  <c r="H19" i="20"/>
  <c r="I19" i="20" s="1"/>
  <c r="F19" i="20"/>
  <c r="C19" i="20"/>
  <c r="M18" i="20"/>
  <c r="J18" i="20"/>
  <c r="H18" i="20"/>
  <c r="I18" i="20" s="1"/>
  <c r="K18" i="20" s="1"/>
  <c r="F18" i="20"/>
  <c r="C18" i="20"/>
  <c r="M17" i="20"/>
  <c r="J17" i="20"/>
  <c r="H17" i="20"/>
  <c r="I17" i="20" s="1"/>
  <c r="F17" i="20"/>
  <c r="C17" i="20"/>
  <c r="M16" i="20"/>
  <c r="J16" i="20"/>
  <c r="H16" i="20"/>
  <c r="I16" i="20" s="1"/>
  <c r="K16" i="20" s="1"/>
  <c r="F16" i="20"/>
  <c r="C16" i="20"/>
  <c r="M15" i="20"/>
  <c r="J15" i="20"/>
  <c r="H15" i="20"/>
  <c r="I15" i="20" s="1"/>
  <c r="F15" i="20"/>
  <c r="C15" i="20"/>
  <c r="M14" i="20"/>
  <c r="J14" i="20"/>
  <c r="H14" i="20"/>
  <c r="I14" i="20" s="1"/>
  <c r="F14" i="20"/>
  <c r="C14" i="20"/>
  <c r="M21" i="19"/>
  <c r="J21" i="19"/>
  <c r="H21" i="19"/>
  <c r="I21" i="19" s="1"/>
  <c r="F21" i="19"/>
  <c r="C21" i="19"/>
  <c r="M20" i="19"/>
  <c r="J20" i="19"/>
  <c r="H20" i="19"/>
  <c r="I20" i="19" s="1"/>
  <c r="K20" i="19" s="1"/>
  <c r="F20" i="19"/>
  <c r="C20" i="19"/>
  <c r="M19" i="19"/>
  <c r="J19" i="19"/>
  <c r="H19" i="19"/>
  <c r="I19" i="19" s="1"/>
  <c r="F19" i="19"/>
  <c r="C19" i="19"/>
  <c r="M18" i="19"/>
  <c r="J18" i="19"/>
  <c r="H18" i="19"/>
  <c r="I18" i="19" s="1"/>
  <c r="F18" i="19"/>
  <c r="C18" i="19"/>
  <c r="M17" i="19"/>
  <c r="J17" i="19"/>
  <c r="I17" i="19"/>
  <c r="H17" i="19"/>
  <c r="F17" i="19"/>
  <c r="C17" i="19"/>
  <c r="M16" i="19"/>
  <c r="J16" i="19"/>
  <c r="H16" i="19"/>
  <c r="I16" i="19" s="1"/>
  <c r="F16" i="19"/>
  <c r="C16" i="19"/>
  <c r="M15" i="19"/>
  <c r="J15" i="19"/>
  <c r="H15" i="19"/>
  <c r="I15" i="19" s="1"/>
  <c r="F15" i="19"/>
  <c r="C15" i="19"/>
  <c r="M14" i="19"/>
  <c r="J14" i="19"/>
  <c r="I14" i="19"/>
  <c r="H14" i="19"/>
  <c r="F14" i="19"/>
  <c r="C14" i="19"/>
  <c r="M21" i="18"/>
  <c r="J21" i="18"/>
  <c r="H21" i="18"/>
  <c r="I21" i="18" s="1"/>
  <c r="F21" i="18"/>
  <c r="C21" i="18"/>
  <c r="M20" i="18"/>
  <c r="J20" i="18"/>
  <c r="I20" i="18"/>
  <c r="K20" i="18" s="1"/>
  <c r="H20" i="18"/>
  <c r="F20" i="18"/>
  <c r="C20" i="18"/>
  <c r="M19" i="18"/>
  <c r="J19" i="18"/>
  <c r="H19" i="18"/>
  <c r="I19" i="18" s="1"/>
  <c r="F19" i="18"/>
  <c r="C19" i="18"/>
  <c r="M18" i="18"/>
  <c r="J18" i="18"/>
  <c r="H18" i="18"/>
  <c r="I18" i="18" s="1"/>
  <c r="F18" i="18"/>
  <c r="C18" i="18"/>
  <c r="M17" i="18"/>
  <c r="J17" i="18"/>
  <c r="H17" i="18"/>
  <c r="I17" i="18" s="1"/>
  <c r="F17" i="18"/>
  <c r="C17" i="18"/>
  <c r="M16" i="18"/>
  <c r="J16" i="18"/>
  <c r="H16" i="18"/>
  <c r="I16" i="18" s="1"/>
  <c r="F16" i="18"/>
  <c r="C16" i="18"/>
  <c r="M15" i="18"/>
  <c r="J15" i="18"/>
  <c r="H15" i="18"/>
  <c r="I15" i="18" s="1"/>
  <c r="F15" i="18"/>
  <c r="C15" i="18"/>
  <c r="M14" i="18"/>
  <c r="J14" i="18"/>
  <c r="H14" i="18"/>
  <c r="I14" i="18" s="1"/>
  <c r="F14" i="18"/>
  <c r="C14" i="18"/>
  <c r="M21" i="17"/>
  <c r="J21" i="17"/>
  <c r="I21" i="17"/>
  <c r="H21" i="17"/>
  <c r="F21" i="17"/>
  <c r="C21" i="17"/>
  <c r="M20" i="17"/>
  <c r="J20" i="17"/>
  <c r="H20" i="17"/>
  <c r="I20" i="17" s="1"/>
  <c r="F20" i="17"/>
  <c r="C20" i="17"/>
  <c r="M19" i="17"/>
  <c r="J19" i="17"/>
  <c r="H19" i="17"/>
  <c r="I19" i="17" s="1"/>
  <c r="F19" i="17"/>
  <c r="C19" i="17"/>
  <c r="M18" i="17"/>
  <c r="J18" i="17"/>
  <c r="H18" i="17"/>
  <c r="I18" i="17" s="1"/>
  <c r="F18" i="17"/>
  <c r="C18" i="17"/>
  <c r="M17" i="17"/>
  <c r="J17" i="17"/>
  <c r="H17" i="17"/>
  <c r="I17" i="17" s="1"/>
  <c r="F17" i="17"/>
  <c r="C17" i="17"/>
  <c r="M16" i="17"/>
  <c r="J16" i="17"/>
  <c r="H16" i="17"/>
  <c r="I16" i="17" s="1"/>
  <c r="F16" i="17"/>
  <c r="C16" i="17"/>
  <c r="M15" i="17"/>
  <c r="J15" i="17"/>
  <c r="H15" i="17"/>
  <c r="I15" i="17" s="1"/>
  <c r="F15" i="17"/>
  <c r="C15" i="17"/>
  <c r="M14" i="17"/>
  <c r="J14" i="17"/>
  <c r="H14" i="17"/>
  <c r="I14" i="17" s="1"/>
  <c r="F14" i="17"/>
  <c r="C14" i="17"/>
  <c r="M21" i="16"/>
  <c r="J21" i="16"/>
  <c r="H21" i="16"/>
  <c r="I21" i="16" s="1"/>
  <c r="F21" i="16"/>
  <c r="C21" i="16"/>
  <c r="M20" i="16"/>
  <c r="J20" i="16"/>
  <c r="H20" i="16"/>
  <c r="I20" i="16" s="1"/>
  <c r="F20" i="16"/>
  <c r="C20" i="16"/>
  <c r="M19" i="16"/>
  <c r="J19" i="16"/>
  <c r="H19" i="16"/>
  <c r="I19" i="16" s="1"/>
  <c r="F19" i="16"/>
  <c r="C19" i="16"/>
  <c r="M18" i="16"/>
  <c r="J18" i="16"/>
  <c r="H18" i="16"/>
  <c r="I18" i="16" s="1"/>
  <c r="F18" i="16"/>
  <c r="C18" i="16"/>
  <c r="M17" i="16"/>
  <c r="J17" i="16"/>
  <c r="H17" i="16"/>
  <c r="I17" i="16" s="1"/>
  <c r="F17" i="16"/>
  <c r="C17" i="16"/>
  <c r="M16" i="16"/>
  <c r="J16" i="16"/>
  <c r="H16" i="16"/>
  <c r="I16" i="16" s="1"/>
  <c r="K16" i="16" s="1"/>
  <c r="F16" i="16"/>
  <c r="C16" i="16"/>
  <c r="M15" i="16"/>
  <c r="J15" i="16"/>
  <c r="H15" i="16"/>
  <c r="I15" i="16" s="1"/>
  <c r="F15" i="16"/>
  <c r="C15" i="16"/>
  <c r="M14" i="16"/>
  <c r="J14" i="16"/>
  <c r="H14" i="16"/>
  <c r="I14" i="16" s="1"/>
  <c r="F14" i="16"/>
  <c r="C14" i="16"/>
  <c r="M21" i="15"/>
  <c r="J21" i="15"/>
  <c r="H21" i="15"/>
  <c r="I21" i="15" s="1"/>
  <c r="F21" i="15"/>
  <c r="C21" i="15"/>
  <c r="M20" i="15"/>
  <c r="J20" i="15"/>
  <c r="H20" i="15"/>
  <c r="I20" i="15" s="1"/>
  <c r="K20" i="15" s="1"/>
  <c r="F20" i="15"/>
  <c r="C20" i="15"/>
  <c r="M19" i="15"/>
  <c r="J19" i="15"/>
  <c r="H19" i="15"/>
  <c r="I19" i="15" s="1"/>
  <c r="K19" i="15" s="1"/>
  <c r="F19" i="15"/>
  <c r="C19" i="15"/>
  <c r="M18" i="15"/>
  <c r="J18" i="15"/>
  <c r="H18" i="15"/>
  <c r="I18" i="15" s="1"/>
  <c r="F18" i="15"/>
  <c r="C18" i="15"/>
  <c r="M17" i="15"/>
  <c r="J17" i="15"/>
  <c r="H17" i="15"/>
  <c r="I17" i="15" s="1"/>
  <c r="F17" i="15"/>
  <c r="C17" i="15"/>
  <c r="M16" i="15"/>
  <c r="J16" i="15"/>
  <c r="H16" i="15"/>
  <c r="I16" i="15" s="1"/>
  <c r="K16" i="15" s="1"/>
  <c r="F16" i="15"/>
  <c r="C16" i="15"/>
  <c r="M15" i="15"/>
  <c r="J15" i="15"/>
  <c r="H15" i="15"/>
  <c r="I15" i="15" s="1"/>
  <c r="F15" i="15"/>
  <c r="C15" i="15"/>
  <c r="M14" i="15"/>
  <c r="J14" i="15"/>
  <c r="H14" i="15"/>
  <c r="I14" i="15" s="1"/>
  <c r="F14" i="15"/>
  <c r="C14" i="15"/>
  <c r="M21" i="14"/>
  <c r="J21" i="14"/>
  <c r="H21" i="14"/>
  <c r="I21" i="14" s="1"/>
  <c r="K21" i="14" s="1"/>
  <c r="F21" i="14"/>
  <c r="C21" i="14"/>
  <c r="M20" i="14"/>
  <c r="J20" i="14"/>
  <c r="H20" i="14"/>
  <c r="I20" i="14" s="1"/>
  <c r="F20" i="14"/>
  <c r="C20" i="14"/>
  <c r="M19" i="14"/>
  <c r="J19" i="14"/>
  <c r="H19" i="14"/>
  <c r="I19" i="14" s="1"/>
  <c r="F19" i="14"/>
  <c r="C19" i="14"/>
  <c r="M18" i="14"/>
  <c r="J18" i="14"/>
  <c r="H18" i="14"/>
  <c r="I18" i="14" s="1"/>
  <c r="F18" i="14"/>
  <c r="C18" i="14"/>
  <c r="M17" i="14"/>
  <c r="J17" i="14"/>
  <c r="H17" i="14"/>
  <c r="I17" i="14" s="1"/>
  <c r="F17" i="14"/>
  <c r="C17" i="14"/>
  <c r="M16" i="14"/>
  <c r="J16" i="14"/>
  <c r="H16" i="14"/>
  <c r="I16" i="14" s="1"/>
  <c r="F16" i="14"/>
  <c r="C16" i="14"/>
  <c r="M15" i="14"/>
  <c r="J15" i="14"/>
  <c r="H15" i="14"/>
  <c r="I15" i="14" s="1"/>
  <c r="F15" i="14"/>
  <c r="C15" i="14"/>
  <c r="M14" i="14"/>
  <c r="J14" i="14"/>
  <c r="H14" i="14"/>
  <c r="I14" i="14" s="1"/>
  <c r="F14" i="14"/>
  <c r="C14" i="14"/>
  <c r="M21" i="13"/>
  <c r="J21" i="13"/>
  <c r="H21" i="13"/>
  <c r="I21" i="13" s="1"/>
  <c r="F21" i="13"/>
  <c r="C21" i="13"/>
  <c r="M20" i="13"/>
  <c r="J20" i="13"/>
  <c r="H20" i="13"/>
  <c r="I20" i="13" s="1"/>
  <c r="F20" i="13"/>
  <c r="C20" i="13"/>
  <c r="M19" i="13"/>
  <c r="J19" i="13"/>
  <c r="H19" i="13"/>
  <c r="I19" i="13" s="1"/>
  <c r="K19" i="13" s="1"/>
  <c r="F19" i="13"/>
  <c r="C19" i="13"/>
  <c r="M18" i="13"/>
  <c r="J18" i="13"/>
  <c r="H18" i="13"/>
  <c r="I18" i="13" s="1"/>
  <c r="F18" i="13"/>
  <c r="C18" i="13"/>
  <c r="M17" i="13"/>
  <c r="J17" i="13"/>
  <c r="H17" i="13"/>
  <c r="I17" i="13" s="1"/>
  <c r="F17" i="13"/>
  <c r="C17" i="13"/>
  <c r="M16" i="13"/>
  <c r="J16" i="13"/>
  <c r="H16" i="13"/>
  <c r="I16" i="13" s="1"/>
  <c r="F16" i="13"/>
  <c r="C16" i="13"/>
  <c r="M15" i="13"/>
  <c r="J15" i="13"/>
  <c r="H15" i="13"/>
  <c r="I15" i="13" s="1"/>
  <c r="K15" i="13" s="1"/>
  <c r="F15" i="13"/>
  <c r="C15" i="13"/>
  <c r="M14" i="13"/>
  <c r="J14" i="13"/>
  <c r="H14" i="13"/>
  <c r="I14" i="13" s="1"/>
  <c r="F14" i="13"/>
  <c r="C14" i="13"/>
  <c r="M21" i="12"/>
  <c r="J21" i="12"/>
  <c r="H21" i="12"/>
  <c r="I21" i="12" s="1"/>
  <c r="K21" i="12" s="1"/>
  <c r="F21" i="12"/>
  <c r="C21" i="12"/>
  <c r="M20" i="12"/>
  <c r="J20" i="12"/>
  <c r="H20" i="12"/>
  <c r="I20" i="12" s="1"/>
  <c r="F20" i="12"/>
  <c r="C20" i="12"/>
  <c r="M19" i="12"/>
  <c r="J19" i="12"/>
  <c r="H19" i="12"/>
  <c r="I19" i="12" s="1"/>
  <c r="F19" i="12"/>
  <c r="C19" i="12"/>
  <c r="M18" i="12"/>
  <c r="J18" i="12"/>
  <c r="H18" i="12"/>
  <c r="I18" i="12" s="1"/>
  <c r="K18" i="12" s="1"/>
  <c r="F18" i="12"/>
  <c r="C18" i="12"/>
  <c r="M17" i="12"/>
  <c r="J17" i="12"/>
  <c r="H17" i="12"/>
  <c r="I17" i="12" s="1"/>
  <c r="F17" i="12"/>
  <c r="C17" i="12"/>
  <c r="M16" i="12"/>
  <c r="J16" i="12"/>
  <c r="H16" i="12"/>
  <c r="I16" i="12" s="1"/>
  <c r="K16" i="12" s="1"/>
  <c r="F16" i="12"/>
  <c r="C16" i="12"/>
  <c r="M15" i="12"/>
  <c r="J15" i="12"/>
  <c r="H15" i="12"/>
  <c r="I15" i="12" s="1"/>
  <c r="F15" i="12"/>
  <c r="C15" i="12"/>
  <c r="M14" i="12"/>
  <c r="J14" i="12"/>
  <c r="H14" i="12"/>
  <c r="I14" i="12" s="1"/>
  <c r="K14" i="12" s="1"/>
  <c r="F14" i="12"/>
  <c r="C14" i="12"/>
  <c r="C15" i="11"/>
  <c r="F15" i="11"/>
  <c r="H15" i="11"/>
  <c r="I15" i="11"/>
  <c r="J15" i="11"/>
  <c r="M15" i="11"/>
  <c r="C16" i="11"/>
  <c r="F16" i="11"/>
  <c r="H16" i="11"/>
  <c r="I16" i="11" s="1"/>
  <c r="J16" i="11"/>
  <c r="M16" i="11"/>
  <c r="C17" i="11"/>
  <c r="F17" i="11"/>
  <c r="H17" i="11"/>
  <c r="I17" i="11" s="1"/>
  <c r="K17" i="11" s="1"/>
  <c r="J17" i="11"/>
  <c r="M17" i="11"/>
  <c r="C18" i="11"/>
  <c r="F18" i="11"/>
  <c r="H18" i="11"/>
  <c r="I18" i="11" s="1"/>
  <c r="J18" i="11"/>
  <c r="M18" i="11"/>
  <c r="C19" i="11"/>
  <c r="F19" i="11"/>
  <c r="H19" i="11"/>
  <c r="I19" i="11" s="1"/>
  <c r="J19" i="11"/>
  <c r="M19" i="11"/>
  <c r="K14" i="20" l="1"/>
  <c r="K18" i="19"/>
  <c r="K19" i="19"/>
  <c r="K15" i="19"/>
  <c r="K16" i="19"/>
  <c r="K14" i="19"/>
  <c r="K17" i="18"/>
  <c r="K15" i="17"/>
  <c r="K17" i="17"/>
  <c r="K19" i="17"/>
  <c r="K20" i="17"/>
  <c r="K18" i="17"/>
  <c r="K21" i="16"/>
  <c r="K19" i="16"/>
  <c r="K15" i="16"/>
  <c r="K18" i="16"/>
  <c r="K20" i="16"/>
  <c r="K18" i="15"/>
  <c r="K15" i="15"/>
  <c r="K14" i="15"/>
  <c r="K16" i="14"/>
  <c r="K19" i="14"/>
  <c r="K14" i="14"/>
  <c r="K15" i="14"/>
  <c r="K18" i="14"/>
  <c r="K20" i="14"/>
  <c r="K21" i="20"/>
  <c r="K17" i="20"/>
  <c r="K19" i="20"/>
  <c r="K15" i="20"/>
  <c r="K17" i="19"/>
  <c r="K21" i="19"/>
  <c r="K14" i="18"/>
  <c r="K16" i="18"/>
  <c r="K19" i="18"/>
  <c r="K15" i="18"/>
  <c r="K18" i="18"/>
  <c r="K21" i="18"/>
  <c r="K14" i="17"/>
  <c r="K16" i="17"/>
  <c r="K21" i="17"/>
  <c r="K14" i="16"/>
  <c r="K17" i="16"/>
  <c r="K21" i="15"/>
  <c r="K17" i="15"/>
  <c r="K17" i="14"/>
  <c r="K16" i="13"/>
  <c r="K18" i="13"/>
  <c r="K21" i="13"/>
  <c r="K14" i="13"/>
  <c r="K17" i="13"/>
  <c r="K20" i="13"/>
  <c r="K19" i="12"/>
  <c r="K15" i="12"/>
  <c r="K17" i="12"/>
  <c r="K20" i="12"/>
  <c r="K19" i="11"/>
  <c r="K18" i="11"/>
  <c r="K15" i="11"/>
  <c r="K16" i="11"/>
  <c r="M21" i="11"/>
  <c r="J21" i="11"/>
  <c r="H21" i="11"/>
  <c r="I21" i="11" s="1"/>
  <c r="F21" i="11"/>
  <c r="C21" i="11"/>
  <c r="M20" i="11"/>
  <c r="J20" i="11"/>
  <c r="H20" i="11"/>
  <c r="I20" i="11" s="1"/>
  <c r="F20" i="11"/>
  <c r="C20" i="11"/>
  <c r="M14" i="11"/>
  <c r="J14" i="11"/>
  <c r="H14" i="11"/>
  <c r="I14" i="11" s="1"/>
  <c r="F14" i="11"/>
  <c r="C14" i="11"/>
  <c r="K21" i="11" l="1"/>
  <c r="K14" i="11"/>
  <c r="K20" i="11"/>
  <c r="H14" i="8"/>
  <c r="I14" i="8" s="1"/>
  <c r="J14" i="8"/>
  <c r="M14" i="8"/>
  <c r="H15" i="8"/>
  <c r="F14" i="8"/>
  <c r="C14" i="8"/>
  <c r="K14" i="8" l="1"/>
  <c r="M16" i="10" l="1"/>
  <c r="J16" i="10"/>
  <c r="H16" i="10"/>
  <c r="I16" i="10" s="1"/>
  <c r="F16" i="10"/>
  <c r="C16" i="10"/>
  <c r="M15" i="10"/>
  <c r="J15" i="10"/>
  <c r="H15" i="10"/>
  <c r="I15" i="10" s="1"/>
  <c r="F15" i="10"/>
  <c r="C15" i="10"/>
  <c r="M14" i="10"/>
  <c r="J14" i="10"/>
  <c r="H14" i="10"/>
  <c r="I14" i="10" s="1"/>
  <c r="F14" i="10"/>
  <c r="C14" i="10"/>
  <c r="M16" i="9"/>
  <c r="J16" i="9"/>
  <c r="H16" i="9"/>
  <c r="I16" i="9" s="1"/>
  <c r="F16" i="9"/>
  <c r="C16" i="9"/>
  <c r="M15" i="9"/>
  <c r="J15" i="9"/>
  <c r="H15" i="9"/>
  <c r="I15" i="9" s="1"/>
  <c r="F15" i="9"/>
  <c r="C15" i="9"/>
  <c r="M14" i="9"/>
  <c r="J14" i="9"/>
  <c r="H14" i="9"/>
  <c r="I14" i="9" s="1"/>
  <c r="F14" i="9"/>
  <c r="C14" i="9"/>
  <c r="C15" i="8"/>
  <c r="F15" i="8"/>
  <c r="I15" i="8"/>
  <c r="J15" i="8"/>
  <c r="M15" i="8"/>
  <c r="C16" i="8"/>
  <c r="F16" i="8"/>
  <c r="H16" i="8"/>
  <c r="I16" i="8" s="1"/>
  <c r="J16" i="8"/>
  <c r="M16" i="8"/>
  <c r="C17" i="8"/>
  <c r="F17" i="8"/>
  <c r="H17" i="8"/>
  <c r="I17" i="8" s="1"/>
  <c r="J17" i="8"/>
  <c r="M17" i="8"/>
  <c r="C18" i="8"/>
  <c r="F18" i="8"/>
  <c r="H18" i="8"/>
  <c r="I18" i="8" s="1"/>
  <c r="J18" i="8"/>
  <c r="M18" i="8"/>
  <c r="C19" i="8"/>
  <c r="F19" i="8"/>
  <c r="H19" i="8"/>
  <c r="I19" i="8" s="1"/>
  <c r="J19" i="8"/>
  <c r="M19" i="8"/>
  <c r="K15" i="8" l="1"/>
  <c r="K18" i="8"/>
  <c r="K16" i="10"/>
  <c r="K14" i="10"/>
  <c r="K15" i="10"/>
  <c r="K16" i="9"/>
  <c r="K14" i="9"/>
  <c r="K15" i="9"/>
  <c r="K19" i="8"/>
  <c r="K16" i="8"/>
  <c r="K17" i="8"/>
  <c r="F14" i="7"/>
  <c r="K15" i="4" l="1"/>
  <c r="K16" i="4"/>
  <c r="K17" i="4"/>
  <c r="K18" i="4"/>
  <c r="K19" i="4"/>
  <c r="K14" i="4"/>
  <c r="K15" i="3"/>
  <c r="K16" i="3"/>
  <c r="K17" i="3"/>
  <c r="K18" i="3"/>
  <c r="K19" i="3"/>
  <c r="K20" i="3"/>
  <c r="K14" i="3"/>
  <c r="K15" i="2"/>
  <c r="K16" i="2"/>
  <c r="K17" i="2"/>
  <c r="K18" i="2"/>
  <c r="K19" i="2"/>
  <c r="K20" i="2"/>
  <c r="K14" i="2"/>
  <c r="M16" i="6" l="1"/>
  <c r="J16" i="6"/>
  <c r="H16" i="6"/>
  <c r="I16" i="6" s="1"/>
  <c r="K16" i="6" s="1"/>
  <c r="F16" i="6"/>
  <c r="C16" i="6"/>
  <c r="F14" i="5" l="1"/>
  <c r="M15" i="6" l="1"/>
  <c r="J15" i="6"/>
  <c r="H15" i="6"/>
  <c r="I15" i="6" s="1"/>
  <c r="F15" i="6"/>
  <c r="C15" i="6"/>
  <c r="M14" i="6"/>
  <c r="J14" i="6"/>
  <c r="H14" i="6"/>
  <c r="I14" i="6" s="1"/>
  <c r="K14" i="6" s="1"/>
  <c r="F14" i="6"/>
  <c r="C14" i="6"/>
  <c r="K15" i="6" l="1"/>
  <c r="M14" i="4"/>
  <c r="H14" i="4"/>
  <c r="M19" i="4"/>
  <c r="H19" i="4"/>
  <c r="I19" i="4" s="1"/>
  <c r="F19" i="4"/>
  <c r="C19" i="4"/>
  <c r="M18" i="4"/>
  <c r="J18" i="4"/>
  <c r="H18" i="4"/>
  <c r="I18" i="4" s="1"/>
  <c r="F18" i="4"/>
  <c r="C18" i="4"/>
  <c r="M17" i="4"/>
  <c r="J17" i="4"/>
  <c r="H17" i="4"/>
  <c r="I17" i="4" s="1"/>
  <c r="F17" i="4"/>
  <c r="C17" i="4"/>
  <c r="M16" i="4"/>
  <c r="J16" i="4"/>
  <c r="H16" i="4"/>
  <c r="I16" i="4" s="1"/>
  <c r="F16" i="4"/>
  <c r="C16" i="4"/>
  <c r="M15" i="4"/>
  <c r="J15" i="4"/>
  <c r="H15" i="4"/>
  <c r="I15" i="4" s="1"/>
  <c r="F15" i="4"/>
  <c r="C15" i="4"/>
  <c r="M20" i="3" l="1"/>
  <c r="H20" i="3"/>
  <c r="I20" i="3" s="1"/>
  <c r="M19" i="3"/>
  <c r="J19" i="3"/>
  <c r="H19" i="3"/>
  <c r="I19" i="3" s="1"/>
  <c r="F19" i="3"/>
  <c r="C19" i="3"/>
  <c r="M18" i="3"/>
  <c r="J18" i="3"/>
  <c r="H18" i="3"/>
  <c r="I18" i="3" s="1"/>
  <c r="F18" i="3"/>
  <c r="C18" i="3"/>
  <c r="M17" i="3"/>
  <c r="J17" i="3"/>
  <c r="H17" i="3"/>
  <c r="I17" i="3" s="1"/>
  <c r="F17" i="3"/>
  <c r="C17" i="3"/>
  <c r="M16" i="3"/>
  <c r="J16" i="3"/>
  <c r="H16" i="3"/>
  <c r="I16" i="3" s="1"/>
  <c r="F16" i="3"/>
  <c r="C16" i="3"/>
  <c r="M15" i="3"/>
  <c r="J15" i="3"/>
  <c r="H15" i="3"/>
  <c r="I15" i="3" s="1"/>
  <c r="F15" i="3"/>
  <c r="C15" i="3"/>
  <c r="M14" i="3"/>
  <c r="H14" i="3"/>
  <c r="I14" i="3" s="1"/>
  <c r="M15" i="2" l="1"/>
  <c r="M16" i="2"/>
  <c r="M17" i="2"/>
  <c r="M18" i="2"/>
  <c r="M19" i="2"/>
  <c r="M20" i="2"/>
  <c r="M14" i="2"/>
  <c r="J15" i="2"/>
  <c r="J16" i="2"/>
  <c r="J17" i="2"/>
  <c r="J18" i="2"/>
  <c r="J19" i="2"/>
  <c r="C19" i="2" l="1"/>
  <c r="H19" i="2"/>
  <c r="I19" i="2" s="1"/>
  <c r="F19" i="2"/>
  <c r="H14" i="2"/>
  <c r="I14" i="2" s="1"/>
  <c r="F14" i="2"/>
  <c r="H16" i="2"/>
  <c r="I16" i="2" s="1"/>
  <c r="H17" i="2"/>
  <c r="I17" i="2" s="1"/>
  <c r="H18" i="2"/>
  <c r="I18" i="2" s="1"/>
  <c r="H20" i="2"/>
  <c r="I20" i="2" s="1"/>
  <c r="H15" i="2"/>
  <c r="I15" i="2" s="1"/>
  <c r="C16" i="2"/>
  <c r="C17" i="2"/>
  <c r="C18" i="2"/>
  <c r="F16" i="2"/>
  <c r="F17" i="2"/>
  <c r="F18" i="2"/>
  <c r="F20" i="2"/>
  <c r="F15" i="2"/>
  <c r="C15" i="2"/>
</calcChain>
</file>

<file path=xl/sharedStrings.xml><?xml version="1.0" encoding="utf-8"?>
<sst xmlns="http://schemas.openxmlformats.org/spreadsheetml/2006/main" count="2406" uniqueCount="467">
  <si>
    <t>NOTES ON USE:</t>
  </si>
  <si>
    <t>Columns headed 'CI' show the confidence interval (@ 95% certainty) for the percentage in the column to the immediate left.</t>
  </si>
  <si>
    <t>For the purposes of clarity, percentages are shown without decimal places.  However, changes between waves were calculated to two decimal places to ensure that the scale of change was accurately recorded.</t>
  </si>
  <si>
    <t>The unweighted base size shows the number of respondents who were interviewed in any given sub-group.</t>
  </si>
  <si>
    <t>The effective base size shows the base size that should be used in any statistical calculations which use the number of respondents as an input (e.g. significance testing). The effective base takes account of the impact that weighting has on the reliability of the dataset and, as such, is typically lower than the unweighted base size.</t>
  </si>
  <si>
    <t>Exporting segments</t>
  </si>
  <si>
    <t>Percentage point change</t>
  </si>
  <si>
    <t xml:space="preserve">Statistical significance </t>
  </si>
  <si>
    <t>Percentage change</t>
  </si>
  <si>
    <t>CI</t>
  </si>
  <si>
    <t>Nov. 2015 to May 2016</t>
  </si>
  <si>
    <t>Unweighted base size</t>
  </si>
  <si>
    <t>Effective base size</t>
  </si>
  <si>
    <t>Promote (never exported but product is suitable for export/could be developed)</t>
  </si>
  <si>
    <t>Sustain (have exported in last 12 months)</t>
  </si>
  <si>
    <t>Not specified</t>
  </si>
  <si>
    <t>Base: All respondents</t>
  </si>
  <si>
    <t>Change needed</t>
  </si>
  <si>
    <t>net change</t>
  </si>
  <si>
    <t>HIDE</t>
  </si>
  <si>
    <t>Sustain/reassure NET (have ever exported)</t>
  </si>
  <si>
    <t>Promote/challenge NET (never exported)</t>
  </si>
  <si>
    <t>Number of years of exporting experience</t>
  </si>
  <si>
    <t>As long as have been trading</t>
  </si>
  <si>
    <t>11 years +</t>
  </si>
  <si>
    <t>6 to 10 years</t>
  </si>
  <si>
    <t>3 to 5 years</t>
  </si>
  <si>
    <t>1 to 2 years</t>
  </si>
  <si>
    <t>Less than one year</t>
  </si>
  <si>
    <t>Whether export goods, services or both</t>
  </si>
  <si>
    <t>Goods and services</t>
  </si>
  <si>
    <t>Services only</t>
  </si>
  <si>
    <t>Goods only</t>
  </si>
  <si>
    <t>Neither in past 12 months</t>
  </si>
  <si>
    <t>Never exported</t>
  </si>
  <si>
    <t>Goods or services (NET)</t>
  </si>
  <si>
    <t>Proportion of businesses who had started to export since the start of the Exporting is GREAT campaign</t>
  </si>
  <si>
    <t>Yes</t>
  </si>
  <si>
    <t>Proportion of businesses with plans or an active interest in starting to export</t>
  </si>
  <si>
    <t>Yes (NET)</t>
  </si>
  <si>
    <t>Yes (next 12 months)</t>
  </si>
  <si>
    <t>Yes (further in future)</t>
  </si>
  <si>
    <t>NA</t>
  </si>
  <si>
    <t>Plans or active interest in starting OR started since start of the Exporting is GREAT campaign</t>
  </si>
  <si>
    <t>Wave 1
Nov. 2015</t>
  </si>
  <si>
    <t>Wave 2
May 2016</t>
  </si>
  <si>
    <t>4.1 - Exporting segments (composite measure)</t>
  </si>
  <si>
    <t>Data from the total businesses sample</t>
  </si>
  <si>
    <t>4.4 - Entrants to the exporting market (composite measure)</t>
  </si>
  <si>
    <t>4.5b - Proportion of businesses with plans or an active interest in starting to export or started since start of EIG campaign (composite measure)</t>
  </si>
  <si>
    <t>Current thinking on growth</t>
  </si>
  <si>
    <t>To build a substantial business we have to go for rapid growth</t>
  </si>
  <si>
    <t>We’re aiming for steady sustainable growth rather than rapid growth</t>
  </si>
  <si>
    <t>It's about consolidating what we have rather than growing</t>
  </si>
  <si>
    <t>Not interested in the business getting any bigger</t>
  </si>
  <si>
    <t>Growing the business will bring more risks than benefits</t>
  </si>
  <si>
    <t>Whether aiming to grow business in next two to three years</t>
  </si>
  <si>
    <t>No</t>
  </si>
  <si>
    <t>Don't know</t>
  </si>
  <si>
    <t>Whether business has introduced new or significantly improved products in past 12 months</t>
  </si>
  <si>
    <t>Aiming for growth (Net)</t>
  </si>
  <si>
    <t>Attitude towards exporting - There is a lot of demand for British products or services around the world</t>
  </si>
  <si>
    <t>AGREE (Net)</t>
  </si>
  <si>
    <t>Agree strongly</t>
  </si>
  <si>
    <t>Agree slightly</t>
  </si>
  <si>
    <t>Neither agree nor disagree</t>
  </si>
  <si>
    <t>Disagree slightly</t>
  </si>
  <si>
    <t>Disagree strongly</t>
  </si>
  <si>
    <t>DISAGREE (Net)</t>
  </si>
  <si>
    <t>Attitude towards exporting - A lot more businesses could export than do export</t>
  </si>
  <si>
    <t>Agreement with exporting statement - International growth is an exciting prospect for my business</t>
  </si>
  <si>
    <t>Agreement with exporting statement - More and more businesses like mine are starting to export</t>
  </si>
  <si>
    <t>Agreement with exporting statement - There is a lot of support available to help small and medium businesses start exporting</t>
  </si>
  <si>
    <t>Agreement with exporting statement - There is a lot of opportunity for my business to grow internationally</t>
  </si>
  <si>
    <t>Agreement with exporting statement - Being a successful exporter is something to be proud of</t>
  </si>
  <si>
    <t>Agreement with exporting statement - There are too many risks in taking a business internationally</t>
  </si>
  <si>
    <t>Agreement with exporting statement - There would not be enough demand for my business overseas to make it worthwhile</t>
  </si>
  <si>
    <t>Agreement with exporting statement - Exporting would give my business the opportunity for higher or faster growth</t>
  </si>
  <si>
    <t>Asked of: All respondents; Reported on: All respondents</t>
  </si>
  <si>
    <t>Asked of: Respondents who have ever exported; Reported on:Respondents who have ever exported</t>
  </si>
  <si>
    <t>Base: Respondents who have exported</t>
  </si>
  <si>
    <t>Asked of: Respondents who have exported in last 12 months; Reported on: All respondents</t>
  </si>
  <si>
    <t>Asked of: Respondents who believe products and services can be exported; Reported on: Respondents who believe products and services can be exported</t>
  </si>
  <si>
    <t>Base: All respondents who believe products and services can be exported</t>
  </si>
  <si>
    <t>Knowledge of exporting statement - Your current knowledge about HOW to export</t>
  </si>
  <si>
    <t>Knowledge of exporting statement - Where to go for INFORMATION about exporting</t>
  </si>
  <si>
    <t>Knowledge of exporting statement - Where to go for HELP AND SUPPORT with exporting</t>
  </si>
  <si>
    <t>1</t>
  </si>
  <si>
    <t>2</t>
  </si>
  <si>
    <t>3</t>
  </si>
  <si>
    <t>4</t>
  </si>
  <si>
    <t>5</t>
  </si>
  <si>
    <t>6</t>
  </si>
  <si>
    <t>7</t>
  </si>
  <si>
    <t>8</t>
  </si>
  <si>
    <t>9</t>
  </si>
  <si>
    <t>Middle (Net) - Moderate level knowledge</t>
  </si>
  <si>
    <t>8-10 (Net) - High level knowledge</t>
  </si>
  <si>
    <t>0-2 (Net) - Poor or no knowledge</t>
  </si>
  <si>
    <t>0 (no knowledge at all)</t>
  </si>
  <si>
    <t>10 (very good knowledge)</t>
  </si>
  <si>
    <t>Asked of: Respondents who believe products and services cannot be exported; Reported on: Respondents who believe products and services cannot be exported</t>
  </si>
  <si>
    <t>Base: All respondents who believe products and services cannot be exported</t>
  </si>
  <si>
    <t>It's a local service / business only</t>
  </si>
  <si>
    <t>My product / service is not transportable</t>
  </si>
  <si>
    <t>Costs (too high)</t>
  </si>
  <si>
    <t>My product / service is not unique / special enough to export</t>
  </si>
  <si>
    <t>I don't believe people overseas would want my product / service more than what is already there</t>
  </si>
  <si>
    <t>Reasons relating to UK legislation</t>
  </si>
  <si>
    <t>My product/service is only relevant in this country</t>
  </si>
  <si>
    <t>We already import from abroad</t>
  </si>
  <si>
    <t>Provide a service (so can't export)</t>
  </si>
  <si>
    <t>I can't make /supply enough</t>
  </si>
  <si>
    <t>Regulations/Legislations (all other references)</t>
  </si>
  <si>
    <t>Cannot compete (on price)</t>
  </si>
  <si>
    <t>Products are perishable/difficult to export</t>
  </si>
  <si>
    <t>It’s just a one-off (e.g. a single restaurant)</t>
  </si>
  <si>
    <t>It's only me / service is only provided by me / one man band</t>
  </si>
  <si>
    <t>It can only be me / people buy my expertise</t>
  </si>
  <si>
    <t>Not looking to export</t>
  </si>
  <si>
    <t>Government / Local Authority funded/governed</t>
  </si>
  <si>
    <t>Other</t>
  </si>
  <si>
    <t>Dealing with legal or tax regulation and standards</t>
  </si>
  <si>
    <t>Too costly</t>
  </si>
  <si>
    <t>Do not have a product or service suitable for exporting</t>
  </si>
  <si>
    <t>Language barriers</t>
  </si>
  <si>
    <t>Exchange rate/strength of the Pound</t>
  </si>
  <si>
    <t>Difficulty finding overseas customers / establishing a dialogue with prospective customers</t>
  </si>
  <si>
    <t>Lack of management time to pursue opportunities / do business there</t>
  </si>
  <si>
    <t>Dealing with customs procedures and paperwork</t>
  </si>
  <si>
    <t>Difficulty identifying opportunities/obtaining information about opportunities</t>
  </si>
  <si>
    <t>Identifying who to make contact with in the first instance or finding a suitable partner</t>
  </si>
  <si>
    <t>Not part of business plan</t>
  </si>
  <si>
    <t>Have sufficient business in the UK already</t>
  </si>
  <si>
    <t>Concerns about paperwork (general)</t>
  </si>
  <si>
    <t>Too competitive</t>
  </si>
  <si>
    <t>VAT / Tax</t>
  </si>
  <si>
    <t>Cultural differences</t>
  </si>
  <si>
    <t>Banking (charges/regulations)</t>
  </si>
  <si>
    <t>Lack of demand</t>
  </si>
  <si>
    <t>Fear of payment problems /not being paid fully or on time/enforcing contracts</t>
  </si>
  <si>
    <t>Building relationships with key influencers / decision makers</t>
  </si>
  <si>
    <t>Customers prefer to do business with firms from their own country</t>
  </si>
  <si>
    <t>Logistical difficulties</t>
  </si>
  <si>
    <t>Staff/Personnel/Skills (all references)</t>
  </si>
  <si>
    <t>Too risky</t>
  </si>
  <si>
    <t>Not ready to export yet</t>
  </si>
  <si>
    <t>Little knowledge of how to export</t>
  </si>
  <si>
    <t>Concern about the level of return on the investment</t>
  </si>
  <si>
    <t>Would need to build brand awareness</t>
  </si>
  <si>
    <t>Not having branches/offices abroad</t>
  </si>
  <si>
    <t>Franchise / Agency agreement/obligations</t>
  </si>
  <si>
    <t>None</t>
  </si>
  <si>
    <t>Don’t know</t>
  </si>
  <si>
    <t>Refused</t>
  </si>
  <si>
    <t>Why unsuitable for exporting</t>
  </si>
  <si>
    <t>Barriers to exporting</t>
  </si>
  <si>
    <t>Challenge (never exported and see product as unsuitable for export)</t>
  </si>
  <si>
    <t>Can't remember</t>
  </si>
  <si>
    <t>Whether ever sought external advice</t>
  </si>
  <si>
    <t>Whether sought exporting advice</t>
  </si>
  <si>
    <t>4.2 - Q26: EXP_YEARS Number of years of exporting experience</t>
  </si>
  <si>
    <t>4.3 - Q20/Q23: EXP_SERV/EXP_GOODS Whether export goods, services or both  (composite measure)</t>
  </si>
  <si>
    <t>4.5a - Q27: EXPFUT Proportion of businesses with plans or an active interest in starting to export</t>
  </si>
  <si>
    <t>5.1a - Q11: GROWATT Current thinking on growth</t>
  </si>
  <si>
    <t>5.1b - Q13: PLAN_GROW Whether aiming to grow business in next two to three years</t>
  </si>
  <si>
    <t>5.1c - Q12: INNOV Whether business has introduced new or significantly improved products in past 12 months</t>
  </si>
  <si>
    <t>5.2a - Q14: EXPSTAT_ALL (1) Attitude towards exporting - There is a lot of demand for British products or services around the world</t>
  </si>
  <si>
    <t>5.2b - Q14: EXPSTAT_ALL (2) Attitude towards exporting - A lot more businesses could export than do export</t>
  </si>
  <si>
    <t>5.2c - Q31: EXPSTAT (1) Agreement with exporting statement - International growth is an exciting prospect for my business</t>
  </si>
  <si>
    <t>5.2d - Q31: EXPSTAT (2) Agreement with exporting statement - More and more businesses like mine are starting to export</t>
  </si>
  <si>
    <t>5.2e - Q31: EXPSTAT (3) Agreement with exporting statement - There is a lot of support available to help small and medium businesses start exporting</t>
  </si>
  <si>
    <t>5.2f - Q31: EXPSTAT (4) Agreement with exporting statement - There is a lot of opportunity for my business to grow internationally</t>
  </si>
  <si>
    <t>5.2g - Q31: EXPSTAT (5) Agreement with exporting statement - Being a successful exporter is something to be proud of</t>
  </si>
  <si>
    <t>5.2h - Q31: EXPSTAT (6) Agreement with exporting statement - There are too many risks in taking a business internationally</t>
  </si>
  <si>
    <t>5.2i - Q31: EXPSTAT (7) Agreement with exporting statement - There would not be enough demand for my business overseas to make it worthwhile</t>
  </si>
  <si>
    <t>5.2j - Q31: EXPSTAT (8) Agreement with exporting statement - Exporting would give my business the opportunity for higher or faster growth</t>
  </si>
  <si>
    <t>6.1a - Q30: EXP_KNOW (1) Knowledge of exporting statement - Your current knowledge about HOW to export</t>
  </si>
  <si>
    <t>6.1b - Q30: EXP_KNOW (2) Knowledge of exporting statement - Where to go for INFORMATION about exporting</t>
  </si>
  <si>
    <t>6.1c - Q30: EXP_KNOW (3) Knowledge of exporting statement - Where to go for HELP AND SUPPORT with exporting</t>
  </si>
  <si>
    <t>6.2a - Q19: EXP_UNSUIT Why unsuitable for exporting</t>
  </si>
  <si>
    <t>6.2b - Q29: EXPN Barriers to exporting</t>
  </si>
  <si>
    <t>6.3a - Q32: EXPAD_A Whether ever sought external advice</t>
  </si>
  <si>
    <t>6.3b - Q33: EXPAD_B Whether sought exporting advice</t>
  </si>
  <si>
    <t>Would search online / google it</t>
  </si>
  <si>
    <t>Talk to business networks/trade associations</t>
  </si>
  <si>
    <t>Talk to Chamber of Commerce</t>
  </si>
  <si>
    <t>Talk to UK Trade and Investment (UKTI)</t>
  </si>
  <si>
    <t>Talk to friends or colleagues about their experience/recommendations</t>
  </si>
  <si>
    <t>Talk to consultant/general business adviser</t>
  </si>
  <si>
    <t>Talk to my accountant</t>
  </si>
  <si>
    <t>Government websites / gov.co.uk</t>
  </si>
  <si>
    <t>Talk to Department for Business, Innovation and Skills (BIS)</t>
  </si>
  <si>
    <t>Talk to government body (unspecified)</t>
  </si>
  <si>
    <t>(Talk to) HMRC</t>
  </si>
  <si>
    <t>Competitors / others in the industry</t>
  </si>
  <si>
    <t>Talk to Shipping Company / Freight forwarders</t>
  </si>
  <si>
    <t>Talk to lawyers</t>
  </si>
  <si>
    <t>(Local British) Embassies</t>
  </si>
  <si>
    <t>Talk to the Department of Trade and Industry (DTI)</t>
  </si>
  <si>
    <t>Company group / parent company</t>
  </si>
  <si>
    <t>Talk to Scottish Enterprise</t>
  </si>
  <si>
    <t>Talk to my bank</t>
  </si>
  <si>
    <t>Talk to Invest Northern Ireland</t>
  </si>
  <si>
    <t>Talk to Federation Of Small Business (FSB)</t>
  </si>
  <si>
    <t>Depends on my problem / what I need to know</t>
  </si>
  <si>
    <t>Financial / tax advisers</t>
  </si>
  <si>
    <t>Talk to Institute of Directors (IOD)</t>
  </si>
  <si>
    <t>Local Enterprise Agency</t>
  </si>
  <si>
    <t>Institute of Export</t>
  </si>
  <si>
    <t>I wouldn’t want to find out more about exporting</t>
  </si>
  <si>
    <t>All respondents who believe products and services can be exported and want to find out more</t>
  </si>
  <si>
    <t>Sources of exporting advice would use</t>
  </si>
  <si>
    <t>Interest in using business and support services to assist with exporting</t>
  </si>
  <si>
    <t>6.3d - Q37: ADVGOVT Interest in using business and support services to assist with exporting</t>
  </si>
  <si>
    <t>Very interested</t>
  </si>
  <si>
    <t>Quite interested</t>
  </si>
  <si>
    <t>Not interested</t>
  </si>
  <si>
    <t>6.3e - Q37b: ADVGOVT_B Where would prefer to receive support services from</t>
  </si>
  <si>
    <t>Where would prefer to receive support services from</t>
  </si>
  <si>
    <t>All respondents who are interested in more information and support</t>
  </si>
  <si>
    <t>Government</t>
  </si>
  <si>
    <t>Private industry</t>
  </si>
  <si>
    <t>Government and private industry</t>
  </si>
  <si>
    <t>6.4 - Q35: WEBEXP Awareness of exporting websites</t>
  </si>
  <si>
    <t>.gov.uk website</t>
  </si>
  <si>
    <t>HMRC</t>
  </si>
  <si>
    <t>UK Trade and Investment (UKTI)</t>
  </si>
  <si>
    <t>Department for Business, Innovation and Skills (BIS)</t>
  </si>
  <si>
    <t>Chambers of Commerce</t>
  </si>
  <si>
    <t>Search Engine (such as Google)</t>
  </si>
  <si>
    <t>Foreign and Commonwealth Office</t>
  </si>
  <si>
    <t>Department of Trade and Industry (DTI)</t>
  </si>
  <si>
    <t>Exporting is GREAT website</t>
  </si>
  <si>
    <t>LinkedIn</t>
  </si>
  <si>
    <t>EEF (Manufacturing Association)</t>
  </si>
  <si>
    <t>British council</t>
  </si>
  <si>
    <t>Invest Northern Ireland</t>
  </si>
  <si>
    <t>Defra</t>
  </si>
  <si>
    <t>Business Link</t>
  </si>
  <si>
    <t>Federation of Small Businesses</t>
  </si>
  <si>
    <t>Government (website) (no detail)</t>
  </si>
  <si>
    <t>Charted Accountants</t>
  </si>
  <si>
    <t>Innovate UK</t>
  </si>
  <si>
    <t>UK banks (e.g. Barclays, HSBC, Lloyds TSB, RBS, Sanatander)</t>
  </si>
  <si>
    <t>Awareness of exporting websites (answers given by 1% or more at either wave)</t>
  </si>
  <si>
    <t>6.5 - Q36: ADVTYPE Types of exporting advice that are perceived as useful</t>
  </si>
  <si>
    <t>Types of exporting advice that are perceived as useful</t>
  </si>
  <si>
    <t>Potential customer contacts</t>
  </si>
  <si>
    <t>Tax implications</t>
  </si>
  <si>
    <t>Regulation and customs issues</t>
  </si>
  <si>
    <t>Market intelligence in terms of demand and competitors</t>
  </si>
  <si>
    <t>Networking, trade fairs and show-casing events</t>
  </si>
  <si>
    <t>Marketing issues</t>
  </si>
  <si>
    <t>Language and cultural issues</t>
  </si>
  <si>
    <t>Financial support to help with the costs of exporting</t>
  </si>
  <si>
    <t>Help with developing an export plan e.g. market entry strategy, marketing plan, finance plan</t>
  </si>
  <si>
    <t>Help with understanding internal capacity to export e.g. whether product can be exported, extra staff needed etc.</t>
  </si>
  <si>
    <t>International supply chains and distribution channels</t>
  </si>
  <si>
    <t>Not interested in export</t>
  </si>
  <si>
    <t>None of these</t>
  </si>
  <si>
    <t>7.2a - Q39: AD_AWARE Spontaneous awareness of advertising about exporting in last six months</t>
  </si>
  <si>
    <t>Not sure</t>
  </si>
  <si>
    <t>7.2b - Q40: AD_SOURCE Where seen advertising about exporting in last six months</t>
  </si>
  <si>
    <t>Advertising all media (Net)</t>
  </si>
  <si>
    <t>TV (Net)</t>
  </si>
  <si>
    <t>Radio (Net)</t>
  </si>
  <si>
    <t>Print (Net)</t>
  </si>
  <si>
    <t>Internet (Net)</t>
  </si>
  <si>
    <t>Social Media (Net)</t>
  </si>
  <si>
    <t>TV advertising</t>
  </si>
  <si>
    <t>Radio advertising</t>
  </si>
  <si>
    <t>Marketing email</t>
  </si>
  <si>
    <t>On another website</t>
  </si>
  <si>
    <t>Advertising on the internet</t>
  </si>
  <si>
    <t>National newspaper advertising</t>
  </si>
  <si>
    <t>National newspaper article</t>
  </si>
  <si>
    <t>Website/Online (no detail)</t>
  </si>
  <si>
    <t>Trade press article</t>
  </si>
  <si>
    <t>Chamber of Commerce</t>
  </si>
  <si>
    <t>Poster/billboard</t>
  </si>
  <si>
    <t>TV programme or news</t>
  </si>
  <si>
    <t>Word of mouth</t>
  </si>
  <si>
    <t>Radio programme or news</t>
  </si>
  <si>
    <t>Magazine article</t>
  </si>
  <si>
    <t>7.2c - AD3 Description of information or advertising recalled</t>
  </si>
  <si>
    <t>Description of information or advertising recalled</t>
  </si>
  <si>
    <t>Encouraging business to export</t>
  </si>
  <si>
    <t>Support available with exporting</t>
  </si>
  <si>
    <t>Different people talking about exporting</t>
  </si>
  <si>
    <t>Government initiative / government ad</t>
  </si>
  <si>
    <t>About exporting (no detail)</t>
  </si>
  <si>
    <t>Information on how to export</t>
  </si>
  <si>
    <t>British product in demand globally</t>
  </si>
  <si>
    <t>Seminars / conferences</t>
  </si>
  <si>
    <t>Website / web based help</t>
  </si>
  <si>
    <t>Promoting benefits of exporting</t>
  </si>
  <si>
    <t>British products are wanted</t>
  </si>
  <si>
    <t>Good to export</t>
  </si>
  <si>
    <t>UK Trade &amp; Investment (UKTI) advertising</t>
  </si>
  <si>
    <t>Exporting is great</t>
  </si>
  <si>
    <t>Opportunities to export</t>
  </si>
  <si>
    <t>Britain is great</t>
  </si>
  <si>
    <t>Trading with China</t>
  </si>
  <si>
    <t>Trade fairs</t>
  </si>
  <si>
    <t>Other answers</t>
  </si>
  <si>
    <t>7.2d - AD4 Who believe was responsible for information or advertising recalled</t>
  </si>
  <si>
    <t>UK government</t>
  </si>
  <si>
    <t>(Department of) Trade &amp; Industry (DTI)</t>
  </si>
  <si>
    <t>Local Authority / Council / Government</t>
  </si>
  <si>
    <t>UK banks (e.g. Barclays, HSBC, Lloyds TSB, RBS, Santander)</t>
  </si>
  <si>
    <t>(Department for) Business, Innovation &amp; Skills (BIS)</t>
  </si>
  <si>
    <t>Enterprise (partnerships)</t>
  </si>
  <si>
    <t>Trade Associations / trade bodies</t>
  </si>
  <si>
    <t>Invest Northern Ireland / Invest NI</t>
  </si>
  <si>
    <t>GREAT</t>
  </si>
  <si>
    <t>BBC</t>
  </si>
  <si>
    <t>Foreign and Commonwealth Office (FCO)</t>
  </si>
  <si>
    <t>Business In You</t>
  </si>
  <si>
    <t>UK Export Finance (UKEF)</t>
  </si>
  <si>
    <t>Who believe was responsible for information or advertising recalled (all responses given by any respondents)</t>
  </si>
  <si>
    <t>UK Trade Investment (UKTI)</t>
  </si>
  <si>
    <t>7.3a - Overall recognition of any of campaign (composite measure)</t>
  </si>
  <si>
    <t>Asked of: Respondents who were able to view any of the campaign during interview; Reported on: Respondents who were able to view any of the campaign during interview</t>
  </si>
  <si>
    <t>Overall recognition of any of campaign</t>
  </si>
  <si>
    <t>Base: All respondents who were able to view any of the campaign during interview</t>
  </si>
  <si>
    <t>Yes - in at least one media</t>
  </si>
  <si>
    <t>7.3b - AD6 Recognition of TV advert</t>
  </si>
  <si>
    <t>Recognition of TV advert</t>
  </si>
  <si>
    <t>Base: All respondents who were able to view TV advert during interview</t>
  </si>
  <si>
    <t>Asked of: Respondents who were able to access website during interview; Reported on: Respondents who were able to view TV advert during interview</t>
  </si>
  <si>
    <t>Yes - had seen TV ad before</t>
  </si>
  <si>
    <t>No - had not seen TV ad before</t>
  </si>
  <si>
    <t>7.3c - AD7 Recognition of radio advert</t>
  </si>
  <si>
    <t>Asked of: Respondents who were able to access website during interview; Reported on: Respondents who were able to listen to radio advert during interview</t>
  </si>
  <si>
    <t>Base: All respondents who were able to listen to radio advert during interview</t>
  </si>
  <si>
    <t>Recognition of radio advert</t>
  </si>
  <si>
    <t>Yes - had seen ads online</t>
  </si>
  <si>
    <t>Yes - had seen ads on screens in public places</t>
  </si>
  <si>
    <t>Yes - had seen ads but not sure where</t>
  </si>
  <si>
    <t>No - had not seen online / public screen ads</t>
  </si>
  <si>
    <t>7.3d - AD8 Recognition of online and OOH adverts</t>
  </si>
  <si>
    <t>Recognition of online and OOH adverts</t>
  </si>
  <si>
    <t>Base: All respondents who were able to view adverts during interview</t>
  </si>
  <si>
    <t>Asked of: Respondents who were able to access website during interview; Reported on: Respondents who were able to view adverts during interview</t>
  </si>
  <si>
    <t>Yes - had heard radio ad before</t>
  </si>
  <si>
    <t>No - had not heard radio ad before</t>
  </si>
  <si>
    <t>Yes - had seen print ads</t>
  </si>
  <si>
    <t>No - had not seen print ads</t>
  </si>
  <si>
    <t>7.3e - AD9 Recognition of print advert</t>
  </si>
  <si>
    <t>Asked of: Respondents who were able to access website during interview; Reported on: Respondents who were able to view print advert during interview</t>
  </si>
  <si>
    <t>Recognition of print advert</t>
  </si>
  <si>
    <t>Base: All respondents who were able to view print advert during interview</t>
  </si>
  <si>
    <t>8.1a - AD10 Whether ads increased interest in finding out more about exporting</t>
  </si>
  <si>
    <t>Asked of: Respondents who were able to view any of ads during interview; Reported on: Respondents who were able to view any of ads during interview</t>
  </si>
  <si>
    <t>Base: All respondents who were able to view any of ads during interview</t>
  </si>
  <si>
    <t>Whether ads increased interest in finding out more about exporting</t>
  </si>
  <si>
    <t>8.1b - AD11 Why ads did not increase interest in finding out more about exporting</t>
  </si>
  <si>
    <t>Base: All respondents who could view the ads but with no increase in interest reported</t>
  </si>
  <si>
    <t>Why ads did not increase interest in finding out more about exporting</t>
  </si>
  <si>
    <t>My business isn’t suitable for exporting</t>
  </si>
  <si>
    <t>I am already an exporter</t>
  </si>
  <si>
    <t>We don't/ want to export</t>
  </si>
  <si>
    <t>Didn’t like the adverts</t>
  </si>
  <si>
    <t>I already know all I need to know about exporting</t>
  </si>
  <si>
    <t>Not relevant to our business</t>
  </si>
  <si>
    <t>Focusing on UK market</t>
  </si>
  <si>
    <t>I haven’t researched other markets yet</t>
  </si>
  <si>
    <t>I have not yet looked at my business options/capabilities in terms of exporting</t>
  </si>
  <si>
    <t>It would be too financially risky to start exporting</t>
  </si>
  <si>
    <t>Lack of information in the ads</t>
  </si>
  <si>
    <t>Aimed at larger businesses</t>
  </si>
  <si>
    <t>I don’t know enough about exporting to even consider it</t>
  </si>
  <si>
    <t>Not a business priority / not in our business model</t>
  </si>
  <si>
    <t>I don’t have time to investigate</t>
  </si>
  <si>
    <t>Not seen or heard any ads</t>
  </si>
  <si>
    <t>Didn’t understand the adverts</t>
  </si>
  <si>
    <t>Exporting is too expensive/I can’t compete in foreign markets</t>
  </si>
  <si>
    <t>I don’t think the government would be much help with this</t>
  </si>
  <si>
    <t>It is too difficult to deal with paperwork/regulation/tax</t>
  </si>
  <si>
    <t>8.2 - AD12 Whether ads increased confidence in exporting</t>
  </si>
  <si>
    <t>More confident (Net)</t>
  </si>
  <si>
    <t>You feel much more confident about exporting</t>
  </si>
  <si>
    <t>You feel somewhat more confident about exporting</t>
  </si>
  <si>
    <t>You have the same level of confidence about exporting</t>
  </si>
  <si>
    <t>Less confident (Net)</t>
  </si>
  <si>
    <t>You feel somewhat less confident about exporting</t>
  </si>
  <si>
    <t>You feel much less confident about exporting</t>
  </si>
  <si>
    <t>Whether ads increased confidence in exporting</t>
  </si>
  <si>
    <t>Base: All respondents who could view the ads</t>
  </si>
  <si>
    <t>8.3a - AD13 What (if any) action taken since seeing or hearing the adverts</t>
  </si>
  <si>
    <t>Base: All respondents who recognised the adverts</t>
  </si>
  <si>
    <t>What (if any) action taken since seeing or hearing the adverts</t>
  </si>
  <si>
    <t>Any (Net)</t>
  </si>
  <si>
    <t>Looked into exporting (all other references)</t>
  </si>
  <si>
    <t>Visited the Exporting Is GREAT website</t>
  </si>
  <si>
    <t>Expand/ grow our exports</t>
  </si>
  <si>
    <t>Developed an export business plan e.g. formally planning financing, drawing up a sales and marketing plan, selecting distribution channels or developing market entry strategies</t>
  </si>
  <si>
    <t>Look for new/ possible opportunities</t>
  </si>
  <si>
    <t>Done a basic assessment of your company’s export potential e.g. looked at whether the product/service can be exported or gained commitment of Directors/Board</t>
  </si>
  <si>
    <t>Visited other business websites</t>
  </si>
  <si>
    <t>Phoned or visited UKTI (including applying for export opportunity)</t>
  </si>
  <si>
    <t>Researched other aspects of an overseas market e.g. researched demand, competitors, customers, distribution channels, promotion or visited the country</t>
  </si>
  <si>
    <t>Assessed company’s current readiness to export e.g. looked at staffing/ resources costs/sales literature or export pricing</t>
  </si>
  <si>
    <t>Visited ukti.gov.uk</t>
  </si>
  <si>
    <t>Something else</t>
  </si>
  <si>
    <t>Done nothing/nothing done</t>
  </si>
  <si>
    <t>Did not recognise or could not see any ad</t>
  </si>
  <si>
    <t>Visited Exporting Is Great Website</t>
  </si>
  <si>
    <t>Looked into exporting</t>
  </si>
  <si>
    <t>What (if any) action taken since seeing or hearing the adverts (all actions reported by 1% or more of respondents)</t>
  </si>
  <si>
    <t>Report section</t>
  </si>
  <si>
    <t>Sheet - Question:  Description</t>
  </si>
  <si>
    <t>Base</t>
  </si>
  <si>
    <t>All respondents</t>
  </si>
  <si>
    <t>Respondents who have ever exported</t>
  </si>
  <si>
    <t>All respondents (rebased)</t>
  </si>
  <si>
    <t>5.2.1</t>
  </si>
  <si>
    <t>5.2.2</t>
  </si>
  <si>
    <t>Respondents who believe products and services can be exported</t>
  </si>
  <si>
    <t>6.1.1</t>
  </si>
  <si>
    <t>6.1.2</t>
  </si>
  <si>
    <t>6.1.3</t>
  </si>
  <si>
    <t>6.2.1</t>
  </si>
  <si>
    <t>Respondents who believe products and services cannot be exported</t>
  </si>
  <si>
    <t>6.2.2</t>
  </si>
  <si>
    <t>6.3.1</t>
  </si>
  <si>
    <t>6.3.2</t>
  </si>
  <si>
    <t>6.3.3</t>
  </si>
  <si>
    <t>6.3.4</t>
  </si>
  <si>
    <t>Respondents who believe products and services can be exported and want to find out more</t>
  </si>
  <si>
    <t>Respondents who are interested in more information and support;</t>
  </si>
  <si>
    <t>Respondents spontaneously aware of advertising</t>
  </si>
  <si>
    <t>7.3.1</t>
  </si>
  <si>
    <t>Respondents who were able to view any of the campaign during interview</t>
  </si>
  <si>
    <t>7.3.2</t>
  </si>
  <si>
    <t>Respondents who were able to view TV advert during interview (rebased)</t>
  </si>
  <si>
    <t>Respondents who were able to listen to radio advert during interview (rebased)</t>
  </si>
  <si>
    <t>Respondents who were able to view adverts during interview (rebased)</t>
  </si>
  <si>
    <t>Respondents who were able to view print advert during interview (rebased)</t>
  </si>
  <si>
    <t>Respondents who were able to view any of ads during interview</t>
  </si>
  <si>
    <t>Respondents who could view the ads but with no increase in interest reported</t>
  </si>
  <si>
    <t>Respondents who recognised the adverts</t>
  </si>
  <si>
    <t>Asked of: Respondents who believe products and services can be exported and want to find out more; Reported on: Respondents who believe products and services can be exported and want to find out more</t>
  </si>
  <si>
    <t>Asked of: Respondents who are interested in more information and support; Reported on: Respondents who are interested in more information and support</t>
  </si>
  <si>
    <t>Asked of: Respondents who could view the ads but with no increase in interest reported; Reported on: Respondents who could view the ads but with no increase in interest reported</t>
  </si>
  <si>
    <t xml:space="preserve">Asked of: Respondents who could view the ads ; Reported on: Respondents who could view the ads </t>
  </si>
  <si>
    <t>Asked of: Respondents who recognised the adverts; Reported on: Respondents who recognised the adverts</t>
  </si>
  <si>
    <t>Asked of: Respondents who recognised the adverts ; Reported on: All respondents</t>
  </si>
  <si>
    <t>DIT National Survey of Registered Businesses' Exporting Behaviours, Attitudes and Needs
Data Annexe - based on data from the total businesses sample</t>
  </si>
  <si>
    <t>Columns headed 'Statistical Significance' show the probability that there is a genuine difference in the responses observed at each wave. '*' indicates a certainty greater than 95%</t>
  </si>
  <si>
    <t>It should be noted that the weights applied to the data in this Annexe were heavy, with the result that the effective base sizes are markedly lower than the unweighted base sizes. It has not therefore been possible to conduct sub-group analysis with the 'All companies' dataset that is presented in this document.
The sample for this campaign evaluation project was primarily designed to give a robust measurement of £500k+ SME and MSB businesses - data for this group (with a more robust effective base size and including sub-group analysis) are presented in a separate data annexe.</t>
  </si>
  <si>
    <t>Further details about the project and methodology can be found in the research and technical reports published by DIT.</t>
  </si>
  <si>
    <t>Reassure (have not exported in the past 12 months, but had exported previously)</t>
  </si>
  <si>
    <t>8.3b - AD13 What (if any) action taken since seeing or hearing the adverts</t>
  </si>
  <si>
    <t>6.3c - Q34: ADV_EXP Sources of exporting advice would use</t>
  </si>
  <si>
    <t xml:space="preserve">DIT National Survey of Registered Businesses' Exporting Behaviours, Attitudes and Needs Data Annexe </t>
  </si>
  <si>
    <t>7.2a - Q39: AD_AWARE Spontaneous awareness of advertising, publicity or other types of information encouraging businesses to think about exporting recently</t>
  </si>
  <si>
    <t>Spontaneous awareness of advertising, publicity or other types of information encouraging businesses to think about exporting recently</t>
  </si>
  <si>
    <t>Asked of: Respondents who are interested in exporting and haven't exported since November 2014; Reported on: All respondents</t>
  </si>
  <si>
    <t>5.1c - Q12: INNOV Whether business has introduced new or significantly improved products or services in past 12 months</t>
  </si>
  <si>
    <t>7.2b - Q40: AD_SOURCE Where seen advertising, publicity or other types of information about exporting in last six months</t>
  </si>
  <si>
    <t>Asked of: Respondents spontaneously aware of advertising, publicity or other types of information; Reported on: All respondents</t>
  </si>
  <si>
    <t>Where seen advertising, publicity or other types of information about exporting in last six months (nets, and responses given by 1% or more at either wave)</t>
  </si>
  <si>
    <t>Asked of: Respondents spontaneously aware of advertising, publicity or other types of information; Reported on: Respondents spontaneously aware of advertising, publicity or other types of information</t>
  </si>
  <si>
    <t>Base: All respondents spontaneously aware of advertising, publicity or other types of information</t>
  </si>
  <si>
    <t>Asked of:Respondents spontaneously aware of advertising, publicity or other types of information; Reported on: Respondents spontaneously aware of advertising, publicity or other types of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</si>
</sst>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2"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4"/>
      <name val="Calibri"/>
      <family val="2"/>
      <scheme val="minor"/>
    </font>
    <font>
      <b/>
      <sz val="10"/>
      <color theme="1"/>
      <name val="Calibri"/>
      <family val="2"/>
      <scheme val="minor"/>
    </font>
    <font>
      <i/>
      <sz val="10"/>
      <color theme="1"/>
      <name val="Calibri"/>
      <family val="2"/>
      <scheme val="minor"/>
    </font>
    <font>
      <i/>
      <sz val="9"/>
      <color theme="1"/>
      <name val="Calibri"/>
      <family val="2"/>
    </font>
    <font>
      <b/>
      <i/>
      <sz val="10"/>
      <color theme="1"/>
      <name val="Calibri"/>
      <family val="2"/>
      <scheme val="minor"/>
    </font>
    <font>
      <i/>
      <sz val="9"/>
      <color theme="1"/>
      <name val="Calibri"/>
      <family val="2"/>
      <scheme val="minor"/>
    </font>
    <font>
      <sz val="10"/>
      <color theme="1"/>
      <name val="Calibri"/>
      <family val="2"/>
      <scheme val="minor"/>
    </font>
    <font>
      <sz val="10"/>
      <name val="Calibri"/>
      <family val="2"/>
      <scheme val="minor"/>
    </font>
    <font>
      <sz val="10"/>
      <color theme="4"/>
      <name val="Calibri"/>
      <family val="2"/>
      <scheme val="minor"/>
    </font>
    <font>
      <i/>
      <sz val="9"/>
      <color theme="4"/>
      <name val="Calibri"/>
      <family val="2"/>
      <scheme val="minor"/>
    </font>
    <font>
      <i/>
      <sz val="10"/>
      <color theme="4"/>
      <name val="Calibri"/>
      <family val="2"/>
      <scheme val="minor"/>
    </font>
    <font>
      <b/>
      <sz val="10"/>
      <name val="Calibri"/>
      <family val="2"/>
      <scheme val="minor"/>
    </font>
    <font>
      <b/>
      <sz val="10"/>
      <color rgb="FFFF0000"/>
      <name val="Calibri"/>
      <family val="2"/>
      <scheme val="minor"/>
    </font>
    <font>
      <b/>
      <sz val="11"/>
      <color theme="0"/>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0" fontId="5" fillId="0" borderId="0" xfId="0" applyFont="1" applyAlignment="1">
      <alignment wrapText="1"/>
    </xf>
    <xf numFmtId="0" fontId="6" fillId="0" borderId="0" xfId="0" applyFont="1"/>
    <xf numFmtId="0" fontId="7" fillId="0" borderId="0" xfId="0" applyFont="1" applyFill="1" applyBorder="1" applyAlignment="1">
      <alignment wrapText="1"/>
    </xf>
    <xf numFmtId="0" fontId="9" fillId="0" borderId="1" xfId="0" applyFont="1" applyBorder="1" applyAlignment="1">
      <alignment horizontal="center" vertical="center" wrapText="1"/>
    </xf>
    <xf numFmtId="0" fontId="7" fillId="0" borderId="0" xfId="0" applyFont="1" applyAlignment="1">
      <alignment wrapText="1"/>
    </xf>
    <xf numFmtId="164" fontId="7" fillId="0" borderId="0" xfId="1" applyNumberFormat="1" applyFont="1" applyAlignment="1">
      <alignment horizontal="right" wrapText="1"/>
    </xf>
    <xf numFmtId="0" fontId="12" fillId="0" borderId="0" xfId="0" applyFont="1" applyAlignment="1">
      <alignment wrapText="1"/>
    </xf>
    <xf numFmtId="9" fontId="7" fillId="0" borderId="0" xfId="0" applyNumberFormat="1" applyFont="1"/>
    <xf numFmtId="0" fontId="12" fillId="0" borderId="0" xfId="0" applyFont="1"/>
    <xf numFmtId="0" fontId="8" fillId="0" borderId="0" xfId="0" applyFont="1"/>
    <xf numFmtId="0" fontId="7" fillId="0" borderId="0" xfId="0" applyFont="1"/>
    <xf numFmtId="9" fontId="12" fillId="0" borderId="0" xfId="0" applyNumberFormat="1" applyFont="1"/>
    <xf numFmtId="9" fontId="8" fillId="0" borderId="0" xfId="2" applyNumberFormat="1" applyFont="1" applyBorder="1" applyAlignment="1">
      <alignment horizontal="right"/>
    </xf>
    <xf numFmtId="0" fontId="14" fillId="0" borderId="0" xfId="0" applyFont="1"/>
    <xf numFmtId="9" fontId="14" fillId="0" borderId="0" xfId="0" applyNumberFormat="1" applyFont="1"/>
    <xf numFmtId="0" fontId="14" fillId="2" borderId="0" xfId="0" applyFont="1" applyFill="1"/>
    <xf numFmtId="0" fontId="12" fillId="0" borderId="2" xfId="0" applyFont="1" applyBorder="1" applyAlignment="1">
      <alignment wrapText="1"/>
    </xf>
    <xf numFmtId="0" fontId="0" fillId="0" borderId="2" xfId="0" applyBorder="1"/>
    <xf numFmtId="9" fontId="7" fillId="0" borderId="2" xfId="0" applyNumberFormat="1" applyFont="1" applyBorder="1"/>
    <xf numFmtId="9" fontId="8" fillId="0" borderId="2" xfId="2" applyNumberFormat="1" applyFont="1" applyBorder="1" applyAlignment="1">
      <alignment horizontal="right"/>
    </xf>
    <xf numFmtId="9" fontId="12" fillId="0" borderId="2" xfId="0" applyNumberFormat="1" applyFont="1" applyBorder="1"/>
    <xf numFmtId="9" fontId="14" fillId="0" borderId="2" xfId="0" applyNumberFormat="1" applyFont="1" applyBorder="1"/>
    <xf numFmtId="0" fontId="12" fillId="0" borderId="2" xfId="0" applyFont="1" applyBorder="1"/>
    <xf numFmtId="9" fontId="17" fillId="0" borderId="0" xfId="0" applyNumberFormat="1" applyFont="1" applyFill="1"/>
    <xf numFmtId="9" fontId="17" fillId="0" borderId="2" xfId="0" applyNumberFormat="1" applyFont="1" applyFill="1" applyBorder="1"/>
    <xf numFmtId="0" fontId="17" fillId="0" borderId="0" xfId="0" applyFont="1" applyFill="1"/>
    <xf numFmtId="0" fontId="18" fillId="0" borderId="0" xfId="0" applyFont="1" applyFill="1"/>
    <xf numFmtId="9" fontId="8" fillId="0" borderId="0" xfId="2" applyFont="1" applyAlignment="1">
      <alignment horizontal="right" wrapText="1"/>
    </xf>
    <xf numFmtId="9" fontId="8" fillId="0" borderId="2" xfId="2" applyFont="1" applyBorder="1" applyAlignment="1">
      <alignment horizontal="right" wrapText="1"/>
    </xf>
    <xf numFmtId="0" fontId="17" fillId="0" borderId="0" xfId="0" applyFont="1"/>
    <xf numFmtId="9" fontId="8" fillId="0" borderId="0" xfId="0" applyNumberFormat="1" applyFont="1"/>
    <xf numFmtId="9" fontId="17" fillId="0" borderId="2" xfId="0" applyNumberFormat="1" applyFont="1" applyFill="1" applyBorder="1" applyAlignment="1">
      <alignment horizontal="right"/>
    </xf>
    <xf numFmtId="9" fontId="14" fillId="0" borderId="2" xfId="0" applyNumberFormat="1" applyFont="1" applyBorder="1" applyAlignment="1">
      <alignment horizontal="right"/>
    </xf>
    <xf numFmtId="9" fontId="8" fillId="0" borderId="2" xfId="2" applyNumberFormat="1" applyFont="1" applyBorder="1" applyAlignment="1">
      <alignment horizontal="right" wrapText="1"/>
    </xf>
    <xf numFmtId="9" fontId="17" fillId="0" borderId="0" xfId="0" applyNumberFormat="1" applyFont="1"/>
    <xf numFmtId="0" fontId="19" fillId="0" borderId="0" xfId="0" applyFont="1" applyFill="1"/>
    <xf numFmtId="9" fontId="13" fillId="0" borderId="0" xfId="2" applyFont="1" applyFill="1" applyAlignment="1">
      <alignment horizontal="right" wrapText="1"/>
    </xf>
    <xf numFmtId="9" fontId="8" fillId="0" borderId="0" xfId="2" applyFont="1" applyFill="1" applyAlignment="1">
      <alignment horizontal="right" wrapText="1"/>
    </xf>
    <xf numFmtId="9" fontId="12" fillId="0" borderId="0" xfId="2" applyFont="1" applyFill="1" applyAlignment="1">
      <alignment horizontal="right" wrapText="1"/>
    </xf>
    <xf numFmtId="0" fontId="8" fillId="0" borderId="0" xfId="0" applyFont="1" applyFill="1" applyAlignment="1">
      <alignment horizontal="right" wrapText="1"/>
    </xf>
    <xf numFmtId="0" fontId="12" fillId="0" borderId="0" xfId="0" applyFont="1" applyFill="1" applyAlignment="1">
      <alignment horizontal="right" wrapText="1"/>
    </xf>
    <xf numFmtId="0" fontId="0" fillId="0" borderId="0" xfId="0" applyFill="1"/>
    <xf numFmtId="0" fontId="5" fillId="0" borderId="0" xfId="0" applyFont="1"/>
    <xf numFmtId="9" fontId="0" fillId="0" borderId="0" xfId="0" applyNumberFormat="1"/>
    <xf numFmtId="9" fontId="17" fillId="0" borderId="0" xfId="0" applyNumberFormat="1" applyFont="1" applyFill="1" applyAlignment="1">
      <alignment horizontal="right"/>
    </xf>
    <xf numFmtId="164" fontId="7" fillId="0" borderId="2" xfId="1" applyNumberFormat="1" applyFont="1" applyBorder="1" applyAlignment="1">
      <alignment horizontal="right" wrapText="1"/>
    </xf>
    <xf numFmtId="9" fontId="12" fillId="0" borderId="0" xfId="2" applyFont="1" applyAlignment="1">
      <alignment horizontal="right" wrapText="1"/>
    </xf>
    <xf numFmtId="9" fontId="12" fillId="0" borderId="2" xfId="2" applyFont="1" applyBorder="1" applyAlignment="1">
      <alignment horizontal="right" wrapText="1"/>
    </xf>
    <xf numFmtId="9" fontId="12" fillId="0" borderId="2" xfId="0" applyNumberFormat="1" applyFont="1" applyBorder="1" applyAlignment="1">
      <alignment horizontal="right"/>
    </xf>
    <xf numFmtId="9" fontId="17" fillId="0" borderId="0" xfId="0" applyNumberFormat="1" applyFont="1" applyFill="1" applyBorder="1" applyAlignment="1">
      <alignment horizontal="right"/>
    </xf>
    <xf numFmtId="9" fontId="8" fillId="0" borderId="0" xfId="2" applyFont="1" applyBorder="1" applyAlignment="1">
      <alignment horizontal="right" wrapText="1"/>
    </xf>
    <xf numFmtId="0" fontId="0" fillId="0" borderId="0" xfId="0" applyBorder="1"/>
    <xf numFmtId="9" fontId="17" fillId="0" borderId="0" xfId="0" applyNumberFormat="1" applyFont="1" applyFill="1" applyBorder="1"/>
    <xf numFmtId="9" fontId="12" fillId="0" borderId="0" xfId="0" applyNumberFormat="1" applyFont="1" applyBorder="1" applyAlignment="1">
      <alignment horizontal="right"/>
    </xf>
    <xf numFmtId="9" fontId="14" fillId="0" borderId="0" xfId="0" applyNumberFormat="1" applyFont="1" applyBorder="1"/>
    <xf numFmtId="0" fontId="12" fillId="0" borderId="0" xfId="0" applyFont="1" applyBorder="1"/>
    <xf numFmtId="9" fontId="12" fillId="0" borderId="0" xfId="2" applyNumberFormat="1" applyFont="1" applyBorder="1" applyAlignment="1">
      <alignment horizontal="right"/>
    </xf>
    <xf numFmtId="9" fontId="12" fillId="0" borderId="2" xfId="2" applyNumberFormat="1" applyFont="1" applyBorder="1" applyAlignment="1">
      <alignment horizontal="right"/>
    </xf>
    <xf numFmtId="9" fontId="12" fillId="0" borderId="2" xfId="2" applyNumberFormat="1" applyFont="1" applyBorder="1" applyAlignment="1">
      <alignment horizontal="right" wrapText="1"/>
    </xf>
    <xf numFmtId="0" fontId="4" fillId="0" borderId="0" xfId="0" applyNumberFormat="1" applyFont="1" applyFill="1" applyAlignment="1">
      <alignment horizontal="left" wrapText="1"/>
    </xf>
    <xf numFmtId="0" fontId="20" fillId="0" borderId="3" xfId="0" applyFont="1" applyBorder="1" applyAlignment="1">
      <alignment horizontal="left" vertical="center" wrapText="1"/>
    </xf>
    <xf numFmtId="0" fontId="20" fillId="0" borderId="3" xfId="0" applyFont="1" applyBorder="1" applyAlignment="1">
      <alignment vertical="center" wrapText="1"/>
    </xf>
    <xf numFmtId="0" fontId="0" fillId="0" borderId="0" xfId="0" applyAlignment="1">
      <alignment vertical="center"/>
    </xf>
    <xf numFmtId="0" fontId="0" fillId="0" borderId="3" xfId="0" applyBorder="1" applyAlignment="1">
      <alignment horizontal="left" vertical="center" wrapText="1"/>
    </xf>
    <xf numFmtId="0" fontId="21" fillId="0" borderId="3" xfId="0" applyFont="1" applyBorder="1" applyAlignment="1">
      <alignment vertical="center" wrapText="1"/>
    </xf>
    <xf numFmtId="0" fontId="0" fillId="0" borderId="3" xfId="0" applyFont="1" applyBorder="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8" fillId="0" borderId="1" xfId="0" applyFont="1" applyBorder="1" applyAlignment="1">
      <alignment vertical="center" wrapText="1"/>
    </xf>
    <xf numFmtId="9" fontId="7" fillId="0" borderId="1" xfId="2" applyFont="1" applyBorder="1" applyAlignment="1">
      <alignment horizontal="center" vertical="center" wrapText="1"/>
    </xf>
    <xf numFmtId="9" fontId="8" fillId="0" borderId="1" xfId="2"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5" fillId="0" borderId="1" xfId="0" applyFont="1" applyBorder="1" applyAlignment="1">
      <alignment horizontal="center" vertical="center" wrapText="1"/>
    </xf>
    <xf numFmtId="9" fontId="17" fillId="0" borderId="1" xfId="2" applyFont="1" applyBorder="1" applyAlignment="1">
      <alignment horizontal="center" vertical="center" wrapText="1"/>
    </xf>
    <xf numFmtId="0" fontId="10" fillId="0" borderId="2" xfId="0" applyFont="1" applyBorder="1" applyAlignment="1">
      <alignment vertical="center" wrapText="1"/>
    </xf>
    <xf numFmtId="49" fontId="7" fillId="0" borderId="2" xfId="2" applyNumberFormat="1" applyFont="1" applyBorder="1" applyAlignment="1">
      <alignment horizontal="center" vertical="center" wrapText="1"/>
    </xf>
    <xf numFmtId="9" fontId="8" fillId="0" borderId="2" xfId="2" applyFont="1" applyBorder="1" applyAlignment="1">
      <alignment horizontal="center" vertical="center" wrapText="1"/>
    </xf>
    <xf numFmtId="0" fontId="8"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2" fillId="0" borderId="0" xfId="0" applyFont="1" applyAlignment="1">
      <alignment horizontal="right"/>
    </xf>
    <xf numFmtId="1" fontId="13" fillId="0" borderId="0" xfId="0" applyNumberFormat="1" applyFont="1" applyFill="1" applyBorder="1" applyAlignment="1">
      <alignment horizontal="right" vertical="center"/>
    </xf>
    <xf numFmtId="1" fontId="13" fillId="0" borderId="2" xfId="0" applyNumberFormat="1" applyFont="1" applyFill="1" applyBorder="1" applyAlignment="1">
      <alignment horizontal="right" vertical="center"/>
    </xf>
    <xf numFmtId="0" fontId="7" fillId="0" borderId="0" xfId="0" applyFont="1" applyFill="1" applyBorder="1" applyAlignment="1">
      <alignment horizontal="left" wrapText="1"/>
    </xf>
    <xf numFmtId="9" fontId="7" fillId="0" borderId="0" xfId="2" applyFont="1" applyAlignment="1">
      <alignment horizontal="right" wrapText="1"/>
    </xf>
    <xf numFmtId="9" fontId="7" fillId="0" borderId="2" xfId="2" applyFont="1" applyBorder="1" applyAlignment="1">
      <alignment horizontal="right" wrapText="1"/>
    </xf>
    <xf numFmtId="0" fontId="2" fillId="0" borderId="0" xfId="0" applyFont="1" applyAlignment="1">
      <alignment vertical="center" wrapText="1"/>
    </xf>
    <xf numFmtId="1" fontId="13" fillId="3" borderId="0" xfId="0" applyNumberFormat="1" applyFont="1" applyFill="1" applyBorder="1" applyAlignment="1">
      <alignment horizontal="center" vertical="center"/>
    </xf>
    <xf numFmtId="1" fontId="13" fillId="0" borderId="0" xfId="0" applyNumberFormat="1" applyFont="1" applyFill="1" applyBorder="1" applyAlignment="1">
      <alignment horizontal="center" vertical="center"/>
    </xf>
    <xf numFmtId="1" fontId="13" fillId="3" borderId="2" xfId="0" applyNumberFormat="1"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zoomScale="75" zoomScaleNormal="75" workbookViewId="0">
      <selection activeCell="A2" sqref="A2"/>
    </sheetView>
  </sheetViews>
  <sheetFormatPr defaultRowHeight="14.4" x14ac:dyDescent="0.3"/>
  <cols>
    <col min="1" max="1" width="185.88671875" style="4" customWidth="1"/>
    <col min="2" max="3" width="46.5546875" customWidth="1"/>
  </cols>
  <sheetData>
    <row r="1" spans="1:3" ht="42" x14ac:dyDescent="0.35">
      <c r="A1" s="1" t="s">
        <v>449</v>
      </c>
    </row>
    <row r="2" spans="1:3" ht="15.6" x14ac:dyDescent="0.3">
      <c r="A2" s="64"/>
    </row>
    <row r="4" spans="1:3" ht="15.75" x14ac:dyDescent="0.25">
      <c r="A4" s="2" t="s">
        <v>0</v>
      </c>
    </row>
    <row r="5" spans="1:3" ht="15.75" x14ac:dyDescent="0.25">
      <c r="A5" s="3" t="s">
        <v>1</v>
      </c>
      <c r="B5" s="4"/>
      <c r="C5" s="4"/>
    </row>
    <row r="7" spans="1:3" ht="15.75" x14ac:dyDescent="0.25">
      <c r="A7" s="3" t="s">
        <v>450</v>
      </c>
    </row>
    <row r="8" spans="1:3" ht="15.75" x14ac:dyDescent="0.25">
      <c r="A8" s="3"/>
    </row>
    <row r="9" spans="1:3" ht="15.75" x14ac:dyDescent="0.25">
      <c r="A9" s="3" t="s">
        <v>2</v>
      </c>
    </row>
    <row r="11" spans="1:3" ht="15.75" x14ac:dyDescent="0.25">
      <c r="A11" s="3" t="s">
        <v>3</v>
      </c>
    </row>
    <row r="13" spans="1:3" ht="31.5" x14ac:dyDescent="0.25">
      <c r="A13" s="3" t="s">
        <v>4</v>
      </c>
    </row>
    <row r="15" spans="1:3" ht="78" x14ac:dyDescent="0.3">
      <c r="A15" s="3" t="s">
        <v>451</v>
      </c>
    </row>
    <row r="17" spans="1:1" ht="15.6" x14ac:dyDescent="0.3">
      <c r="A17" s="3" t="s">
        <v>452</v>
      </c>
    </row>
    <row r="18" spans="1:1" ht="15.6" x14ac:dyDescent="0.3">
      <c r="A18" s="3"/>
    </row>
    <row r="19" spans="1:1" ht="15.6" x14ac:dyDescent="0.3">
      <c r="A19" s="3"/>
    </row>
    <row r="20" spans="1:1" ht="15.6" x14ac:dyDescent="0.3">
      <c r="A20" s="3"/>
    </row>
    <row r="21" spans="1:1" ht="15.6" x14ac:dyDescent="0.3">
      <c r="A21" s="3"/>
    </row>
    <row r="22" spans="1:1" ht="15.6" x14ac:dyDescent="0.3">
      <c r="A22" s="3"/>
    </row>
    <row r="23" spans="1:1" ht="15.6" x14ac:dyDescent="0.3">
      <c r="A23" s="3"/>
    </row>
  </sheetData>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6.33203125" style="13" hidden="1" customWidth="1"/>
    <col min="10" max="10" width="5.664062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165</v>
      </c>
    </row>
    <row r="4" spans="1:13" ht="18.75" x14ac:dyDescent="0.3">
      <c r="A4" s="47" t="s">
        <v>78</v>
      </c>
    </row>
    <row r="6" spans="1:13" ht="30.75" customHeight="1" x14ac:dyDescent="0.25">
      <c r="A6" s="88" t="s">
        <v>56</v>
      </c>
    </row>
    <row r="7" spans="1:13" ht="15" x14ac:dyDescent="0.25">
      <c r="A7" s="7" t="s">
        <v>16</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1405</v>
      </c>
      <c r="E11" s="10">
        <v>1418</v>
      </c>
      <c r="I11" s="18"/>
      <c r="J11" s="18"/>
      <c r="L11" s="13"/>
      <c r="M11" s="13"/>
    </row>
    <row r="12" spans="1:13" x14ac:dyDescent="0.3">
      <c r="A12" s="9" t="s">
        <v>12</v>
      </c>
      <c r="B12" s="10">
        <v>346.9</v>
      </c>
      <c r="E12" s="10">
        <v>405.4</v>
      </c>
      <c r="I12" s="18"/>
      <c r="J12" s="18"/>
      <c r="L12" s="13"/>
      <c r="M12" s="13"/>
    </row>
    <row r="14" spans="1:13" x14ac:dyDescent="0.3">
      <c r="A14" s="11" t="s">
        <v>37</v>
      </c>
      <c r="B14" s="28">
        <v>0.71099999999999997</v>
      </c>
      <c r="C14" s="32">
        <f t="shared" ref="C14:C16" si="0">SQRT((B14*(1-B14))/$B$12)*TINV(0.05,$B$12)</f>
        <v>4.7868681414150814E-2</v>
      </c>
      <c r="E14" s="12">
        <v>0.70629999999999993</v>
      </c>
      <c r="F14" s="17">
        <f t="shared" ref="F14:F16" si="1">SQRT((E14*(1-E14))/$E$12)*TINV(0.05,$E$12)</f>
        <v>4.4468510485077731E-2</v>
      </c>
      <c r="H14" s="16">
        <f t="shared" ref="H14:H16" si="2">E14-B14</f>
        <v>-4.7000000000000375E-3</v>
      </c>
      <c r="I14" s="19">
        <f t="shared" ref="I14:I16" si="3">(((H14)^2)^0.5)</f>
        <v>4.7000000000000375E-3</v>
      </c>
      <c r="J14" s="19">
        <f t="shared" ref="J14:J16" si="4">(((((1-B14)*B14)/B$12)+(((1-E14)*E14)/E$12))^0.5)*(TINV(0.05,B$12+E$12-1))</f>
        <v>6.522851081974089E-2</v>
      </c>
      <c r="K14" s="86" t="str">
        <f t="shared" ref="K14:K16" si="5">IF(I14&gt;J14,"*"," ")</f>
        <v xml:space="preserve"> </v>
      </c>
      <c r="L14" s="13"/>
      <c r="M14" s="16">
        <f t="shared" ref="M14:M16" si="6">(E14-B14)/B14</f>
        <v>-6.6104078762307143E-3</v>
      </c>
    </row>
    <row r="15" spans="1:13" x14ac:dyDescent="0.3">
      <c r="A15" s="11" t="s">
        <v>57</v>
      </c>
      <c r="B15" s="28">
        <v>0.24960000000000002</v>
      </c>
      <c r="C15" s="32">
        <f t="shared" si="0"/>
        <v>4.5702130497777611E-2</v>
      </c>
      <c r="E15" s="12">
        <v>0.27429999999999999</v>
      </c>
      <c r="F15" s="17">
        <f t="shared" si="1"/>
        <v>4.3560962942547597E-2</v>
      </c>
      <c r="H15" s="16">
        <f t="shared" si="2"/>
        <v>2.4699999999999972E-2</v>
      </c>
      <c r="I15" s="19">
        <f t="shared" si="3"/>
        <v>2.4699999999999972E-2</v>
      </c>
      <c r="J15" s="19">
        <f t="shared" si="4"/>
        <v>6.3032747619388083E-2</v>
      </c>
      <c r="K15" s="86" t="str">
        <f t="shared" si="5"/>
        <v xml:space="preserve"> </v>
      </c>
      <c r="L15" s="13"/>
      <c r="M15" s="16">
        <f t="shared" si="6"/>
        <v>9.8958333333333218E-2</v>
      </c>
    </row>
    <row r="16" spans="1:13" x14ac:dyDescent="0.3">
      <c r="A16" s="21" t="s">
        <v>58</v>
      </c>
      <c r="B16" s="29">
        <v>3.9300000000000002E-2</v>
      </c>
      <c r="C16" s="33">
        <f t="shared" si="0"/>
        <v>2.0519081355967056E-2</v>
      </c>
      <c r="D16" s="22"/>
      <c r="E16" s="23">
        <v>1.9400000000000001E-2</v>
      </c>
      <c r="F16" s="24">
        <f t="shared" si="1"/>
        <v>1.3466440471254374E-2</v>
      </c>
      <c r="G16" s="22"/>
      <c r="H16" s="25">
        <f t="shared" si="2"/>
        <v>-1.9900000000000001E-2</v>
      </c>
      <c r="I16" s="26">
        <f t="shared" si="3"/>
        <v>1.9900000000000001E-2</v>
      </c>
      <c r="J16" s="26">
        <f t="shared" si="4"/>
        <v>2.4500784682212146E-2</v>
      </c>
      <c r="K16" s="87" t="str">
        <f t="shared" si="5"/>
        <v xml:space="preserve"> </v>
      </c>
      <c r="L16" s="27"/>
      <c r="M16" s="25">
        <f t="shared" si="6"/>
        <v>-0.50636132315521631</v>
      </c>
    </row>
    <row r="18" spans="1:13" ht="15" customHeight="1" x14ac:dyDescent="0.3">
      <c r="B18" s="39"/>
    </row>
    <row r="19" spans="1:13" s="46" customFormat="1" x14ac:dyDescent="0.3">
      <c r="A19" s="40"/>
      <c r="B19" s="41"/>
      <c r="C19" s="42"/>
      <c r="D19" s="43"/>
      <c r="E19" s="43"/>
      <c r="F19" s="44"/>
      <c r="G19" s="45"/>
      <c r="H19" s="45"/>
      <c r="I19" s="45"/>
      <c r="J19" s="45"/>
      <c r="K19" s="45"/>
      <c r="L19" s="45"/>
      <c r="M19" s="4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460</v>
      </c>
    </row>
    <row r="4" spans="1:13" ht="18.75" x14ac:dyDescent="0.3">
      <c r="A4" s="47" t="s">
        <v>78</v>
      </c>
    </row>
    <row r="6" spans="1:13" ht="30.75" customHeight="1" x14ac:dyDescent="0.25">
      <c r="A6" s="88" t="s">
        <v>59</v>
      </c>
    </row>
    <row r="7" spans="1:13" ht="15" x14ac:dyDescent="0.25">
      <c r="A7" s="7" t="s">
        <v>16</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1405</v>
      </c>
      <c r="E11" s="10">
        <v>1418</v>
      </c>
      <c r="I11" s="18"/>
      <c r="J11" s="18"/>
      <c r="L11" s="13"/>
      <c r="M11" s="13"/>
    </row>
    <row r="12" spans="1:13" x14ac:dyDescent="0.3">
      <c r="A12" s="9" t="s">
        <v>12</v>
      </c>
      <c r="B12" s="10">
        <v>346.9</v>
      </c>
      <c r="E12" s="10">
        <v>405.4</v>
      </c>
      <c r="I12" s="18"/>
      <c r="J12" s="18"/>
      <c r="L12" s="13"/>
      <c r="M12" s="13"/>
    </row>
    <row r="14" spans="1:13" x14ac:dyDescent="0.3">
      <c r="A14" s="11" t="s">
        <v>37</v>
      </c>
      <c r="B14" s="28">
        <v>0.4929</v>
      </c>
      <c r="C14" s="32">
        <f t="shared" ref="C14:C16" si="0">SQRT((B14*(1-B14))/$B$12)*TINV(0.05,$B$12)</f>
        <v>5.2795141381236317E-2</v>
      </c>
      <c r="E14" s="12">
        <v>0.49099999999999999</v>
      </c>
      <c r="F14" s="17">
        <f t="shared" ref="F14:F16" si="1">SQRT((E14*(1-E14))/$E$12)*TINV(0.05,$E$12)</f>
        <v>4.8809644376475274E-2</v>
      </c>
      <c r="H14" s="16">
        <f t="shared" ref="H14:H16" si="2">E14-B14</f>
        <v>-1.9000000000000128E-3</v>
      </c>
      <c r="I14" s="19">
        <f t="shared" ref="I14:I16" si="3">(((H14)^2)^0.5)</f>
        <v>1.9000000000000128E-3</v>
      </c>
      <c r="J14" s="19">
        <f t="shared" ref="J14:J16" si="4">(((((1-B14)*B14)/B$12)+(((1-E14)*E14)/E$12))^0.5)*(TINV(0.05,B$12+E$12-1))</f>
        <v>7.1781750344627082E-2</v>
      </c>
      <c r="K14" s="86" t="str">
        <f t="shared" ref="K14:K16" si="5">IF(I14&gt;J14,"*"," ")</f>
        <v xml:space="preserve"> </v>
      </c>
      <c r="L14" s="13"/>
      <c r="M14" s="16">
        <f t="shared" ref="M14:M16" si="6">(E14-B14)/B14</f>
        <v>-3.854737269222992E-3</v>
      </c>
    </row>
    <row r="15" spans="1:13" x14ac:dyDescent="0.3">
      <c r="A15" s="11" t="s">
        <v>57</v>
      </c>
      <c r="B15" s="28">
        <v>0.49249999999999999</v>
      </c>
      <c r="C15" s="32">
        <f t="shared" si="0"/>
        <v>5.2794524606016441E-2</v>
      </c>
      <c r="E15" s="12">
        <v>0.50429999999999997</v>
      </c>
      <c r="F15" s="17">
        <f t="shared" si="1"/>
        <v>4.8815748154315941E-2</v>
      </c>
      <c r="H15" s="16">
        <f t="shared" si="2"/>
        <v>1.1799999999999977E-2</v>
      </c>
      <c r="I15" s="19">
        <f t="shared" si="3"/>
        <v>1.1799999999999977E-2</v>
      </c>
      <c r="J15" s="19">
        <f t="shared" si="4"/>
        <v>7.1785437553222906E-2</v>
      </c>
      <c r="K15" s="86" t="str">
        <f t="shared" si="5"/>
        <v xml:space="preserve"> </v>
      </c>
      <c r="L15" s="13"/>
      <c r="M15" s="16">
        <f t="shared" si="6"/>
        <v>2.3959390862944116E-2</v>
      </c>
    </row>
    <row r="16" spans="1:13" x14ac:dyDescent="0.3">
      <c r="A16" s="21" t="s">
        <v>58</v>
      </c>
      <c r="B16" s="29">
        <v>1.4499999999999999E-2</v>
      </c>
      <c r="C16" s="33">
        <f t="shared" si="0"/>
        <v>1.2623507961837964E-2</v>
      </c>
      <c r="D16" s="22"/>
      <c r="E16" s="23">
        <v>4.6999999999999993E-3</v>
      </c>
      <c r="F16" s="24">
        <f t="shared" si="1"/>
        <v>6.6777773878273676E-3</v>
      </c>
      <c r="G16" s="22"/>
      <c r="H16" s="25">
        <f t="shared" si="2"/>
        <v>-9.7999999999999997E-3</v>
      </c>
      <c r="I16" s="26">
        <f t="shared" si="3"/>
        <v>9.7999999999999997E-3</v>
      </c>
      <c r="J16" s="26">
        <f t="shared" si="4"/>
        <v>1.4255566622436001E-2</v>
      </c>
      <c r="K16" s="87" t="str">
        <f t="shared" si="5"/>
        <v xml:space="preserve"> </v>
      </c>
      <c r="L16" s="27"/>
      <c r="M16" s="25">
        <f t="shared" si="6"/>
        <v>-0.67586206896551726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167</v>
      </c>
    </row>
    <row r="4" spans="1:13" ht="18.75" x14ac:dyDescent="0.3">
      <c r="A4" s="47" t="s">
        <v>78</v>
      </c>
    </row>
    <row r="6" spans="1:13" ht="30.75" customHeight="1" x14ac:dyDescent="0.25">
      <c r="A6" s="88" t="s">
        <v>61</v>
      </c>
    </row>
    <row r="7" spans="1:13" ht="15" x14ac:dyDescent="0.25">
      <c r="A7" s="7" t="s">
        <v>16</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1405</v>
      </c>
      <c r="E11" s="10">
        <v>1418</v>
      </c>
      <c r="I11" s="18"/>
      <c r="J11" s="18"/>
      <c r="L11" s="13"/>
      <c r="M11" s="13"/>
    </row>
    <row r="12" spans="1:13" x14ac:dyDescent="0.3">
      <c r="A12" s="9" t="s">
        <v>12</v>
      </c>
      <c r="B12" s="10">
        <v>346.9</v>
      </c>
      <c r="E12" s="10">
        <v>405.4</v>
      </c>
      <c r="I12" s="18"/>
      <c r="J12" s="18"/>
      <c r="L12" s="13"/>
      <c r="M12" s="13"/>
    </row>
    <row r="14" spans="1:13" x14ac:dyDescent="0.3">
      <c r="A14" s="11" t="s">
        <v>62</v>
      </c>
      <c r="B14" s="28">
        <v>0.66709999999999992</v>
      </c>
      <c r="C14" s="32">
        <f t="shared" ref="C14:C21" si="0">SQRT((B14*(1-B14))/$B$12)*TINV(0.05,$B$12)</f>
        <v>4.9764553379913375E-2</v>
      </c>
      <c r="E14" s="12">
        <v>0.70459999999999989</v>
      </c>
      <c r="F14" s="17">
        <f t="shared" ref="F14:F21" si="1">SQRT((E14*(1-E14))/$E$12)*TINV(0.05,$E$12)</f>
        <v>4.4543318709894725E-2</v>
      </c>
      <c r="H14" s="16">
        <f t="shared" ref="H14:H21" si="2">E14-B14</f>
        <v>3.7499999999999978E-2</v>
      </c>
      <c r="I14" s="19">
        <f t="shared" ref="I14:I21" si="3">(((H14)^2)^0.5)</f>
        <v>3.7499999999999978E-2</v>
      </c>
      <c r="J14" s="19">
        <f t="shared" ref="J14:J21" si="4">(((((1-B14)*B14)/B$12)+(((1-E14)*E14)/E$12))^0.5)*(TINV(0.05,B$12+E$12-1))</f>
        <v>6.6676835696346345E-2</v>
      </c>
      <c r="K14" s="86" t="str">
        <f t="shared" ref="K14:K21" si="5">IF(I14&gt;J14,"*"," ")</f>
        <v xml:space="preserve"> </v>
      </c>
      <c r="L14" s="13"/>
      <c r="M14" s="16">
        <f t="shared" ref="M14:M21" si="6">(E14-B14)/B14</f>
        <v>5.6213461250187349E-2</v>
      </c>
    </row>
    <row r="15" spans="1:13" x14ac:dyDescent="0.3">
      <c r="A15" s="11" t="s">
        <v>63</v>
      </c>
      <c r="B15" s="28">
        <v>0.35619999999999996</v>
      </c>
      <c r="C15" s="32">
        <f t="shared" ref="C15:C19" si="7">SQRT((B15*(1-B15))/$B$12)*TINV(0.05,$B$12)</f>
        <v>5.0569677804158046E-2</v>
      </c>
      <c r="E15" s="12">
        <v>0.38079999999999997</v>
      </c>
      <c r="F15" s="17">
        <f t="shared" ref="F15:F19" si="8">SQRT((E15*(1-E15))/$E$12)*TINV(0.05,$E$12)</f>
        <v>4.7409999407755525E-2</v>
      </c>
      <c r="H15" s="16">
        <f t="shared" ref="H15:H19" si="9">E15-B15</f>
        <v>2.4600000000000011E-2</v>
      </c>
      <c r="I15" s="19">
        <f t="shared" ref="I15:I19" si="10">(((H15)^2)^0.5)</f>
        <v>2.4600000000000011E-2</v>
      </c>
      <c r="J15" s="19">
        <f t="shared" ref="J15:J19" si="11">(((((1-B15)*B15)/B$12)+(((1-E15)*E15)/E$12))^0.5)*(TINV(0.05,B$12+E$12-1))</f>
        <v>6.9203694200746027E-2</v>
      </c>
      <c r="K15" s="86" t="str">
        <f t="shared" ref="K15:K19" si="12">IF(I15&gt;J15,"*"," ")</f>
        <v xml:space="preserve"> </v>
      </c>
      <c r="L15" s="13"/>
      <c r="M15" s="16">
        <f t="shared" ref="M15:M19" si="13">(E15-B15)/B15</f>
        <v>6.9062324536777131E-2</v>
      </c>
    </row>
    <row r="16" spans="1:13" x14ac:dyDescent="0.3">
      <c r="A16" s="11" t="s">
        <v>64</v>
      </c>
      <c r="B16" s="28">
        <v>0.31090000000000001</v>
      </c>
      <c r="C16" s="32">
        <f t="shared" si="7"/>
        <v>4.8878652972662556E-2</v>
      </c>
      <c r="E16" s="12">
        <v>0.32380000000000003</v>
      </c>
      <c r="F16" s="17">
        <f t="shared" si="8"/>
        <v>4.5685881780805737E-2</v>
      </c>
      <c r="H16" s="16">
        <f t="shared" si="9"/>
        <v>1.2900000000000023E-2</v>
      </c>
      <c r="I16" s="19">
        <f t="shared" si="10"/>
        <v>1.2900000000000023E-2</v>
      </c>
      <c r="J16" s="19">
        <f t="shared" si="11"/>
        <v>6.6794840266788821E-2</v>
      </c>
      <c r="K16" s="86" t="str">
        <f t="shared" si="12"/>
        <v xml:space="preserve"> </v>
      </c>
      <c r="L16" s="13"/>
      <c r="M16" s="16">
        <f t="shared" si="13"/>
        <v>4.1492441299453273E-2</v>
      </c>
    </row>
    <row r="17" spans="1:13" x14ac:dyDescent="0.3">
      <c r="A17" s="11" t="s">
        <v>65</v>
      </c>
      <c r="B17" s="28">
        <v>0.15</v>
      </c>
      <c r="C17" s="32">
        <f t="shared" si="7"/>
        <v>3.7707074173767556E-2</v>
      </c>
      <c r="E17" s="12">
        <v>0.16120000000000001</v>
      </c>
      <c r="F17" s="17">
        <f t="shared" si="8"/>
        <v>3.5901925041260281E-2</v>
      </c>
      <c r="H17" s="16">
        <f t="shared" si="9"/>
        <v>1.1200000000000015E-2</v>
      </c>
      <c r="I17" s="19">
        <f t="shared" si="10"/>
        <v>1.1200000000000015E-2</v>
      </c>
      <c r="J17" s="19">
        <f t="shared" si="11"/>
        <v>5.1979338206060453E-2</v>
      </c>
      <c r="K17" s="86" t="str">
        <f t="shared" si="12"/>
        <v xml:space="preserve"> </v>
      </c>
      <c r="L17" s="13"/>
      <c r="M17" s="16">
        <f t="shared" si="13"/>
        <v>7.466666666666677E-2</v>
      </c>
    </row>
    <row r="18" spans="1:13" x14ac:dyDescent="0.3">
      <c r="A18" s="11" t="s">
        <v>68</v>
      </c>
      <c r="B18" s="28">
        <v>8.2699999999999996E-2</v>
      </c>
      <c r="C18" s="32">
        <f t="shared" si="7"/>
        <v>2.9085477254944508E-2</v>
      </c>
      <c r="E18" s="12">
        <v>6.3600000000000004E-2</v>
      </c>
      <c r="F18" s="17">
        <f t="shared" si="8"/>
        <v>2.3826775154110798E-2</v>
      </c>
      <c r="H18" s="16">
        <f t="shared" si="9"/>
        <v>-1.9099999999999992E-2</v>
      </c>
      <c r="I18" s="19">
        <f t="shared" si="10"/>
        <v>1.9099999999999992E-2</v>
      </c>
      <c r="J18" s="19">
        <f t="shared" si="11"/>
        <v>3.7535608102676567E-2</v>
      </c>
      <c r="K18" s="86" t="str">
        <f t="shared" si="12"/>
        <v xml:space="preserve"> </v>
      </c>
      <c r="L18" s="13"/>
      <c r="M18" s="16">
        <f t="shared" si="13"/>
        <v>-0.23095525997581612</v>
      </c>
    </row>
    <row r="19" spans="1:13" x14ac:dyDescent="0.3">
      <c r="A19" s="11" t="s">
        <v>66</v>
      </c>
      <c r="B19" s="28">
        <v>4.82E-2</v>
      </c>
      <c r="C19" s="32">
        <f t="shared" si="7"/>
        <v>2.2618516247037708E-2</v>
      </c>
      <c r="E19" s="12">
        <v>4.1500000000000002E-2</v>
      </c>
      <c r="F19" s="17">
        <f t="shared" si="8"/>
        <v>1.9472697313406138E-2</v>
      </c>
      <c r="H19" s="16">
        <f t="shared" si="9"/>
        <v>-6.6999999999999976E-3</v>
      </c>
      <c r="I19" s="19">
        <f t="shared" si="10"/>
        <v>6.6999999999999976E-3</v>
      </c>
      <c r="J19" s="19">
        <f t="shared" si="11"/>
        <v>2.9796086771148641E-2</v>
      </c>
      <c r="K19" s="86" t="str">
        <f t="shared" si="12"/>
        <v xml:space="preserve"> </v>
      </c>
      <c r="L19" s="13"/>
      <c r="M19" s="16">
        <f t="shared" si="13"/>
        <v>-0.13900414937759331</v>
      </c>
    </row>
    <row r="20" spans="1:13" x14ac:dyDescent="0.3">
      <c r="A20" s="11" t="s">
        <v>67</v>
      </c>
      <c r="B20" s="28">
        <v>3.4500000000000003E-2</v>
      </c>
      <c r="C20" s="32">
        <f t="shared" si="0"/>
        <v>1.9273182307316294E-2</v>
      </c>
      <c r="E20" s="12">
        <v>2.2099999999999998E-2</v>
      </c>
      <c r="F20" s="17">
        <f t="shared" si="1"/>
        <v>1.4353220810509855E-2</v>
      </c>
      <c r="H20" s="16">
        <f t="shared" si="2"/>
        <v>-1.2400000000000005E-2</v>
      </c>
      <c r="I20" s="19">
        <f t="shared" si="3"/>
        <v>1.2400000000000005E-2</v>
      </c>
      <c r="J20" s="19">
        <f t="shared" si="4"/>
        <v>2.3989589503156456E-2</v>
      </c>
      <c r="K20" s="86" t="str">
        <f t="shared" si="5"/>
        <v xml:space="preserve"> </v>
      </c>
      <c r="L20" s="13"/>
      <c r="M20" s="16">
        <f t="shared" si="6"/>
        <v>-0.35942028985507257</v>
      </c>
    </row>
    <row r="21" spans="1:13" x14ac:dyDescent="0.3">
      <c r="A21" s="21" t="s">
        <v>58</v>
      </c>
      <c r="B21" s="29">
        <v>0.1003</v>
      </c>
      <c r="C21" s="33">
        <f t="shared" si="0"/>
        <v>3.1722475425661312E-2</v>
      </c>
      <c r="D21" s="22"/>
      <c r="E21" s="23">
        <v>7.0599999999999996E-2</v>
      </c>
      <c r="F21" s="24">
        <f t="shared" si="1"/>
        <v>2.5009769596716382E-2</v>
      </c>
      <c r="G21" s="22"/>
      <c r="H21" s="25">
        <f t="shared" si="2"/>
        <v>-2.9700000000000004E-2</v>
      </c>
      <c r="I21" s="26">
        <f t="shared" si="3"/>
        <v>2.9700000000000004E-2</v>
      </c>
      <c r="J21" s="26">
        <f t="shared" si="4"/>
        <v>4.0327175942914212E-2</v>
      </c>
      <c r="K21" s="87" t="str">
        <f t="shared" si="5"/>
        <v xml:space="preserve"> </v>
      </c>
      <c r="L21" s="27"/>
      <c r="M21" s="25">
        <f t="shared" si="6"/>
        <v>-0.29611166500498509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168</v>
      </c>
    </row>
    <row r="4" spans="1:13" ht="18.75" x14ac:dyDescent="0.3">
      <c r="A4" s="47" t="s">
        <v>78</v>
      </c>
    </row>
    <row r="6" spans="1:13" ht="30.75" customHeight="1" x14ac:dyDescent="0.25">
      <c r="A6" s="88" t="s">
        <v>69</v>
      </c>
    </row>
    <row r="7" spans="1:13" ht="15" x14ac:dyDescent="0.25">
      <c r="A7" s="7" t="s">
        <v>16</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1405</v>
      </c>
      <c r="E11" s="10">
        <v>1418</v>
      </c>
      <c r="I11" s="18"/>
      <c r="J11" s="18"/>
      <c r="L11" s="13"/>
      <c r="M11" s="13"/>
    </row>
    <row r="12" spans="1:13" x14ac:dyDescent="0.3">
      <c r="A12" s="9" t="s">
        <v>12</v>
      </c>
      <c r="B12" s="10">
        <v>346.9</v>
      </c>
      <c r="E12" s="10">
        <v>405.4</v>
      </c>
      <c r="I12" s="18"/>
      <c r="J12" s="18"/>
      <c r="L12" s="13"/>
      <c r="M12" s="13"/>
    </row>
    <row r="14" spans="1:13" x14ac:dyDescent="0.3">
      <c r="A14" s="11" t="s">
        <v>62</v>
      </c>
      <c r="B14" s="28">
        <v>0.54289999999999994</v>
      </c>
      <c r="C14" s="32">
        <f t="shared" ref="C14:C21" si="0">SQRT((B14*(1-B14))/$B$12)*TINV(0.05,$B$12)</f>
        <v>5.2605756980431517E-2</v>
      </c>
      <c r="E14" s="12">
        <v>0.58340000000000003</v>
      </c>
      <c r="F14" s="17">
        <f t="shared" ref="F14:F21" si="1">SQRT((E14*(1-E14))/$E$12)*TINV(0.05,$E$12)</f>
        <v>4.8133656172640045E-2</v>
      </c>
      <c r="H14" s="16">
        <f t="shared" ref="H14:H21" si="2">E14-B14</f>
        <v>4.0500000000000091E-2</v>
      </c>
      <c r="I14" s="19">
        <f t="shared" ref="I14:I21" si="3">(((H14)^2)^0.5)</f>
        <v>4.0500000000000091E-2</v>
      </c>
      <c r="J14" s="19">
        <f t="shared" ref="J14:J21" si="4">(((((1-B14)*B14)/B$12)+(((1-E14)*E14)/E$12))^0.5)*(TINV(0.05,B$12+E$12-1))</f>
        <v>7.1185545156825805E-2</v>
      </c>
      <c r="K14" s="86" t="str">
        <f t="shared" ref="K14:K21" si="5">IF(I14&gt;J14,"*"," ")</f>
        <v xml:space="preserve"> </v>
      </c>
      <c r="L14" s="13"/>
      <c r="M14" s="16">
        <f t="shared" ref="M14:M21" si="6">(E14-B14)/B14</f>
        <v>7.4599373733652788E-2</v>
      </c>
    </row>
    <row r="15" spans="1:13" x14ac:dyDescent="0.3">
      <c r="A15" s="11" t="s">
        <v>63</v>
      </c>
      <c r="B15" s="28">
        <v>0.2898</v>
      </c>
      <c r="C15" s="32">
        <f t="shared" si="0"/>
        <v>4.7907914677834028E-2</v>
      </c>
      <c r="E15" s="12">
        <v>0.28760000000000002</v>
      </c>
      <c r="F15" s="17">
        <f t="shared" si="1"/>
        <v>4.419390751062733E-2</v>
      </c>
      <c r="H15" s="16">
        <f t="shared" si="2"/>
        <v>-2.1999999999999797E-3</v>
      </c>
      <c r="I15" s="19">
        <f t="shared" si="3"/>
        <v>2.1999999999999797E-3</v>
      </c>
      <c r="J15" s="19">
        <f t="shared" si="4"/>
        <v>6.507090137052586E-2</v>
      </c>
      <c r="K15" s="86" t="str">
        <f t="shared" si="5"/>
        <v xml:space="preserve"> </v>
      </c>
      <c r="L15" s="13"/>
      <c r="M15" s="16">
        <f t="shared" si="6"/>
        <v>-7.5914423740509997E-3</v>
      </c>
    </row>
    <row r="16" spans="1:13" x14ac:dyDescent="0.3">
      <c r="A16" s="11" t="s">
        <v>64</v>
      </c>
      <c r="B16" s="28">
        <v>0.25319999999999998</v>
      </c>
      <c r="C16" s="32">
        <f t="shared" si="0"/>
        <v>4.5919986126869566E-2</v>
      </c>
      <c r="E16" s="12">
        <v>0.29580000000000001</v>
      </c>
      <c r="F16" s="17">
        <f t="shared" si="1"/>
        <v>4.4560812545884725E-2</v>
      </c>
      <c r="H16" s="16">
        <f t="shared" si="2"/>
        <v>4.2600000000000027E-2</v>
      </c>
      <c r="I16" s="19">
        <f t="shared" si="3"/>
        <v>4.2600000000000027E-2</v>
      </c>
      <c r="J16" s="19">
        <f t="shared" si="4"/>
        <v>6.3881750134419407E-2</v>
      </c>
      <c r="K16" s="86" t="str">
        <f t="shared" si="5"/>
        <v xml:space="preserve"> </v>
      </c>
      <c r="L16" s="13"/>
      <c r="M16" s="16">
        <f t="shared" si="6"/>
        <v>0.16824644549763046</v>
      </c>
    </row>
    <row r="17" spans="1:13" x14ac:dyDescent="0.3">
      <c r="A17" s="11" t="s">
        <v>65</v>
      </c>
      <c r="B17" s="28">
        <v>0.19769999999999999</v>
      </c>
      <c r="C17" s="32">
        <f t="shared" si="0"/>
        <v>4.2057114577758931E-2</v>
      </c>
      <c r="E17" s="12">
        <v>0.22760000000000002</v>
      </c>
      <c r="F17" s="17">
        <f t="shared" si="1"/>
        <v>4.0936741223652894E-2</v>
      </c>
      <c r="H17" s="16">
        <f t="shared" si="2"/>
        <v>2.9900000000000038E-2</v>
      </c>
      <c r="I17" s="19">
        <f t="shared" si="3"/>
        <v>2.9900000000000038E-2</v>
      </c>
      <c r="J17" s="19">
        <f t="shared" si="4"/>
        <v>5.8594551503945325E-2</v>
      </c>
      <c r="K17" s="86" t="str">
        <f t="shared" si="5"/>
        <v xml:space="preserve"> </v>
      </c>
      <c r="L17" s="13"/>
      <c r="M17" s="16">
        <f t="shared" si="6"/>
        <v>0.15123925139099667</v>
      </c>
    </row>
    <row r="18" spans="1:13" x14ac:dyDescent="0.3">
      <c r="A18" s="11" t="s">
        <v>68</v>
      </c>
      <c r="B18" s="28">
        <v>9.5199999999999993E-2</v>
      </c>
      <c r="C18" s="32">
        <f t="shared" si="0"/>
        <v>3.0992921268317368E-2</v>
      </c>
      <c r="E18" s="12">
        <v>6.83E-2</v>
      </c>
      <c r="F18" s="17">
        <f t="shared" si="1"/>
        <v>2.4629432536504632E-2</v>
      </c>
      <c r="H18" s="16">
        <f t="shared" si="2"/>
        <v>-2.6899999999999993E-2</v>
      </c>
      <c r="I18" s="19">
        <f t="shared" si="3"/>
        <v>2.6899999999999993E-2</v>
      </c>
      <c r="J18" s="19">
        <f t="shared" si="4"/>
        <v>3.95205260158615E-2</v>
      </c>
      <c r="K18" s="86" t="str">
        <f t="shared" si="5"/>
        <v xml:space="preserve"> </v>
      </c>
      <c r="L18" s="13"/>
      <c r="M18" s="16">
        <f t="shared" si="6"/>
        <v>-0.28256302521008397</v>
      </c>
    </row>
    <row r="19" spans="1:13" x14ac:dyDescent="0.3">
      <c r="A19" s="11" t="s">
        <v>66</v>
      </c>
      <c r="B19" s="28">
        <v>6.4399999999999999E-2</v>
      </c>
      <c r="C19" s="32">
        <f t="shared" si="0"/>
        <v>2.5921240595966982E-2</v>
      </c>
      <c r="E19" s="12">
        <v>5.4900000000000004E-2</v>
      </c>
      <c r="F19" s="17">
        <f t="shared" si="1"/>
        <v>2.2239809352899736E-2</v>
      </c>
      <c r="H19" s="16">
        <f t="shared" si="2"/>
        <v>-9.4999999999999946E-3</v>
      </c>
      <c r="I19" s="19">
        <f t="shared" si="3"/>
        <v>9.4999999999999946E-3</v>
      </c>
      <c r="J19" s="19">
        <f t="shared" si="4"/>
        <v>3.4097215104552797E-2</v>
      </c>
      <c r="K19" s="86" t="str">
        <f t="shared" si="5"/>
        <v xml:space="preserve"> </v>
      </c>
      <c r="L19" s="13"/>
      <c r="M19" s="16">
        <f t="shared" si="6"/>
        <v>-0.14751552795031048</v>
      </c>
    </row>
    <row r="20" spans="1:13" x14ac:dyDescent="0.3">
      <c r="A20" s="11" t="s">
        <v>67</v>
      </c>
      <c r="B20" s="28">
        <v>3.0800000000000001E-2</v>
      </c>
      <c r="C20" s="32">
        <f t="shared" si="0"/>
        <v>1.8245249383483198E-2</v>
      </c>
      <c r="E20" s="12">
        <v>1.34E-2</v>
      </c>
      <c r="F20" s="17">
        <f t="shared" si="1"/>
        <v>1.1226101406980852E-2</v>
      </c>
      <c r="H20" s="16">
        <f t="shared" si="2"/>
        <v>-1.7399999999999999E-2</v>
      </c>
      <c r="I20" s="19">
        <f t="shared" si="3"/>
        <v>1.7399999999999999E-2</v>
      </c>
      <c r="J20" s="19">
        <f t="shared" si="4"/>
        <v>2.1384817772691321E-2</v>
      </c>
      <c r="K20" s="86" t="str">
        <f t="shared" si="5"/>
        <v xml:space="preserve"> </v>
      </c>
      <c r="L20" s="13"/>
      <c r="M20" s="16">
        <f t="shared" si="6"/>
        <v>-0.56493506493506485</v>
      </c>
    </row>
    <row r="21" spans="1:13" x14ac:dyDescent="0.3">
      <c r="A21" s="21" t="s">
        <v>58</v>
      </c>
      <c r="B21" s="29">
        <v>0.1641</v>
      </c>
      <c r="C21" s="33">
        <f t="shared" si="0"/>
        <v>3.9111024834674983E-2</v>
      </c>
      <c r="D21" s="22"/>
      <c r="E21" s="23">
        <v>0.1207</v>
      </c>
      <c r="F21" s="24">
        <f t="shared" si="1"/>
        <v>3.1807400539222382E-2</v>
      </c>
      <c r="G21" s="22"/>
      <c r="H21" s="25">
        <f t="shared" si="2"/>
        <v>-4.3399999999999994E-2</v>
      </c>
      <c r="I21" s="26">
        <f t="shared" si="3"/>
        <v>4.3399999999999994E-2</v>
      </c>
      <c r="J21" s="26">
        <f t="shared" si="4"/>
        <v>5.0327128591212779E-2</v>
      </c>
      <c r="K21" s="87" t="str">
        <f t="shared" si="5"/>
        <v xml:space="preserve"> </v>
      </c>
      <c r="L21" s="27"/>
      <c r="M21" s="25">
        <f t="shared" si="6"/>
        <v>-0.2644728823887873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169</v>
      </c>
    </row>
    <row r="4" spans="1:13" ht="18.75" x14ac:dyDescent="0.3">
      <c r="A4" s="47" t="s">
        <v>82</v>
      </c>
    </row>
    <row r="6" spans="1:13" ht="30.75" customHeight="1" x14ac:dyDescent="0.25">
      <c r="A6" s="88" t="s">
        <v>70</v>
      </c>
    </row>
    <row r="7" spans="1:13" ht="15" x14ac:dyDescent="0.25">
      <c r="A7" s="7" t="s">
        <v>83</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749</v>
      </c>
      <c r="E11" s="10">
        <v>800</v>
      </c>
      <c r="I11" s="18"/>
      <c r="J11" s="18"/>
      <c r="L11" s="13"/>
      <c r="M11" s="13"/>
    </row>
    <row r="12" spans="1:13" x14ac:dyDescent="0.3">
      <c r="A12" s="9" t="s">
        <v>12</v>
      </c>
      <c r="B12" s="10">
        <v>161.4</v>
      </c>
      <c r="E12" s="10">
        <v>215.8</v>
      </c>
      <c r="I12" s="18"/>
      <c r="J12" s="18"/>
      <c r="L12" s="13"/>
      <c r="M12" s="13"/>
    </row>
    <row r="14" spans="1:13" x14ac:dyDescent="0.3">
      <c r="A14" s="11" t="s">
        <v>62</v>
      </c>
      <c r="B14" s="28">
        <v>0.55710000000000004</v>
      </c>
      <c r="C14" s="32">
        <f t="shared" ref="C14:C21" si="0">SQRT((B14*(1-B14))/$B$12)*TINV(0.05,$B$12)</f>
        <v>7.7213377906224179E-2</v>
      </c>
      <c r="E14" s="12">
        <v>0.65150000000000008</v>
      </c>
      <c r="F14" s="17">
        <f t="shared" ref="F14:F21" si="1">SQRT((E14*(1-E14))/$E$12)*TINV(0.05,$E$12)</f>
        <v>6.3934096504919866E-2</v>
      </c>
      <c r="H14" s="16">
        <f t="shared" ref="H14:H21" si="2">E14-B14</f>
        <v>9.4400000000000039E-2</v>
      </c>
      <c r="I14" s="19">
        <f t="shared" ref="I14:I21" si="3">(((H14)^2)^0.5)</f>
        <v>9.4400000000000039E-2</v>
      </c>
      <c r="J14" s="19">
        <f t="shared" ref="J14:J21" si="4">(((((1-B14)*B14)/B$12)+(((1-E14)*E14)/E$12))^0.5)*(TINV(0.05,B$12+E$12-1))</f>
        <v>9.9892090839230396E-2</v>
      </c>
      <c r="K14" s="86" t="str">
        <f t="shared" ref="K14:K21" si="5">IF(I14&gt;J14,"*"," ")</f>
        <v xml:space="preserve"> </v>
      </c>
      <c r="L14" s="13"/>
      <c r="M14" s="16">
        <f t="shared" ref="M14:M21" si="6">(E14-B14)/B14</f>
        <v>0.16944893196912589</v>
      </c>
    </row>
    <row r="15" spans="1:13" x14ac:dyDescent="0.3">
      <c r="A15" s="11" t="s">
        <v>63</v>
      </c>
      <c r="B15" s="28">
        <v>0.31790000000000002</v>
      </c>
      <c r="C15" s="32">
        <f t="shared" si="0"/>
        <v>7.2383973780765568E-2</v>
      </c>
      <c r="E15" s="12">
        <v>0.40820000000000001</v>
      </c>
      <c r="F15" s="17">
        <f t="shared" si="1"/>
        <v>6.5947435473663621E-2</v>
      </c>
      <c r="H15" s="16">
        <f t="shared" si="2"/>
        <v>9.0299999999999991E-2</v>
      </c>
      <c r="I15" s="19">
        <f t="shared" si="3"/>
        <v>9.0299999999999991E-2</v>
      </c>
      <c r="J15" s="19">
        <f t="shared" si="4"/>
        <v>9.7582852016131455E-2</v>
      </c>
      <c r="K15" s="86" t="str">
        <f t="shared" si="5"/>
        <v xml:space="preserve"> </v>
      </c>
      <c r="L15" s="13"/>
      <c r="M15" s="16">
        <f t="shared" si="6"/>
        <v>0.2840515885498584</v>
      </c>
    </row>
    <row r="16" spans="1:13" x14ac:dyDescent="0.3">
      <c r="A16" s="11" t="s">
        <v>64</v>
      </c>
      <c r="B16" s="28">
        <v>0.23920000000000002</v>
      </c>
      <c r="C16" s="32">
        <f t="shared" si="0"/>
        <v>6.631151840059081E-2</v>
      </c>
      <c r="E16" s="12">
        <v>0.24329999999999999</v>
      </c>
      <c r="F16" s="17">
        <f t="shared" si="1"/>
        <v>5.7571408201005862E-2</v>
      </c>
      <c r="H16" s="16">
        <f t="shared" si="2"/>
        <v>4.0999999999999648E-3</v>
      </c>
      <c r="I16" s="19">
        <f t="shared" si="3"/>
        <v>4.0999999999999648E-3</v>
      </c>
      <c r="J16" s="19">
        <f t="shared" si="4"/>
        <v>8.750907368363102E-2</v>
      </c>
      <c r="K16" s="86" t="str">
        <f t="shared" si="5"/>
        <v xml:space="preserve"> </v>
      </c>
      <c r="L16" s="13"/>
      <c r="M16" s="16">
        <f t="shared" si="6"/>
        <v>1.7140468227424599E-2</v>
      </c>
    </row>
    <row r="17" spans="1:13" x14ac:dyDescent="0.3">
      <c r="A17" s="11" t="s">
        <v>65</v>
      </c>
      <c r="B17" s="28">
        <v>0.1232</v>
      </c>
      <c r="C17" s="32">
        <f t="shared" si="0"/>
        <v>5.1089159437684051E-2</v>
      </c>
      <c r="E17" s="12">
        <v>0.1074</v>
      </c>
      <c r="F17" s="17">
        <f t="shared" si="1"/>
        <v>4.1543636820225341E-2</v>
      </c>
      <c r="H17" s="16">
        <f t="shared" si="2"/>
        <v>-1.5800000000000008E-2</v>
      </c>
      <c r="I17" s="19">
        <f t="shared" si="3"/>
        <v>1.5800000000000008E-2</v>
      </c>
      <c r="J17" s="19">
        <f t="shared" si="4"/>
        <v>6.5613872864470207E-2</v>
      </c>
      <c r="K17" s="86" t="str">
        <f t="shared" si="5"/>
        <v xml:space="preserve"> </v>
      </c>
      <c r="L17" s="13"/>
      <c r="M17" s="16">
        <f t="shared" si="6"/>
        <v>-0.1282467532467533</v>
      </c>
    </row>
    <row r="18" spans="1:13" x14ac:dyDescent="0.3">
      <c r="A18" s="11" t="s">
        <v>68</v>
      </c>
      <c r="B18" s="28">
        <v>0.30590000000000001</v>
      </c>
      <c r="C18" s="32">
        <f t="shared" si="0"/>
        <v>7.1626526967948842E-2</v>
      </c>
      <c r="E18" s="12">
        <v>0.21870000000000001</v>
      </c>
      <c r="F18" s="17">
        <f t="shared" si="1"/>
        <v>5.5463495225551655E-2</v>
      </c>
      <c r="H18" s="16">
        <f t="shared" si="2"/>
        <v>-8.72E-2</v>
      </c>
      <c r="I18" s="19">
        <f t="shared" si="3"/>
        <v>8.72E-2</v>
      </c>
      <c r="J18" s="19">
        <f t="shared" si="4"/>
        <v>9.0263804273576734E-2</v>
      </c>
      <c r="K18" s="86" t="str">
        <f t="shared" si="5"/>
        <v xml:space="preserve"> </v>
      </c>
      <c r="L18" s="13"/>
      <c r="M18" s="16">
        <f t="shared" si="6"/>
        <v>-0.28506047728015693</v>
      </c>
    </row>
    <row r="19" spans="1:13" x14ac:dyDescent="0.3">
      <c r="A19" s="11" t="s">
        <v>66</v>
      </c>
      <c r="B19" s="28">
        <v>0.12590000000000001</v>
      </c>
      <c r="C19" s="32">
        <f t="shared" si="0"/>
        <v>5.1566369715104671E-2</v>
      </c>
      <c r="E19" s="12">
        <v>0.10949999999999999</v>
      </c>
      <c r="F19" s="17">
        <f t="shared" si="1"/>
        <v>4.1898449577120613E-2</v>
      </c>
      <c r="H19" s="16">
        <f t="shared" si="2"/>
        <v>-1.6400000000000026E-2</v>
      </c>
      <c r="I19" s="19">
        <f t="shared" si="3"/>
        <v>1.6400000000000026E-2</v>
      </c>
      <c r="J19" s="19">
        <f t="shared" si="4"/>
        <v>6.6205818207307296E-2</v>
      </c>
      <c r="K19" s="86" t="str">
        <f t="shared" si="5"/>
        <v xml:space="preserve"> </v>
      </c>
      <c r="L19" s="13"/>
      <c r="M19" s="16">
        <f t="shared" si="6"/>
        <v>-0.13026211278792713</v>
      </c>
    </row>
    <row r="20" spans="1:13" x14ac:dyDescent="0.3">
      <c r="A20" s="11" t="s">
        <v>67</v>
      </c>
      <c r="B20" s="28">
        <v>0.18</v>
      </c>
      <c r="C20" s="32">
        <f t="shared" si="0"/>
        <v>5.9719520443396006E-2</v>
      </c>
      <c r="E20" s="12">
        <v>0.1091</v>
      </c>
      <c r="F20" s="17">
        <f t="shared" si="1"/>
        <v>4.1831244550795878E-2</v>
      </c>
      <c r="H20" s="16">
        <f t="shared" si="2"/>
        <v>-7.0899999999999991E-2</v>
      </c>
      <c r="I20" s="19">
        <f t="shared" si="3"/>
        <v>7.0899999999999991E-2</v>
      </c>
      <c r="J20" s="19">
        <f t="shared" si="4"/>
        <v>7.2643882336083709E-2</v>
      </c>
      <c r="K20" s="86" t="str">
        <f t="shared" si="5"/>
        <v xml:space="preserve"> </v>
      </c>
      <c r="L20" s="13"/>
      <c r="M20" s="16">
        <f t="shared" si="6"/>
        <v>-0.39388888888888884</v>
      </c>
    </row>
    <row r="21" spans="1:13" x14ac:dyDescent="0.3">
      <c r="A21" s="21" t="s">
        <v>58</v>
      </c>
      <c r="B21" s="29">
        <v>1.3899999999999999E-2</v>
      </c>
      <c r="C21" s="33">
        <f t="shared" si="0"/>
        <v>1.8198727093480169E-2</v>
      </c>
      <c r="D21" s="22"/>
      <c r="E21" s="23">
        <v>2.2400000000000003E-2</v>
      </c>
      <c r="F21" s="24">
        <f t="shared" si="1"/>
        <v>1.9855395244981689E-2</v>
      </c>
      <c r="G21" s="22"/>
      <c r="H21" s="25">
        <f t="shared" si="2"/>
        <v>8.5000000000000041E-3</v>
      </c>
      <c r="I21" s="26">
        <f t="shared" si="3"/>
        <v>8.5000000000000041E-3</v>
      </c>
      <c r="J21" s="26">
        <f t="shared" si="4"/>
        <v>2.6845415429011407E-2</v>
      </c>
      <c r="K21" s="87" t="str">
        <f t="shared" si="5"/>
        <v xml:space="preserve"> </v>
      </c>
      <c r="L21" s="27"/>
      <c r="M21" s="25">
        <f t="shared" si="6"/>
        <v>0.61151079136690678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170</v>
      </c>
    </row>
    <row r="4" spans="1:13" ht="18.75" x14ac:dyDescent="0.3">
      <c r="A4" s="47" t="s">
        <v>82</v>
      </c>
    </row>
    <row r="6" spans="1:13" ht="30.75" customHeight="1" x14ac:dyDescent="0.25">
      <c r="A6" s="88" t="s">
        <v>71</v>
      </c>
    </row>
    <row r="7" spans="1:13" ht="15" x14ac:dyDescent="0.25">
      <c r="A7" s="7" t="s">
        <v>83</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749</v>
      </c>
      <c r="E11" s="10">
        <v>800</v>
      </c>
      <c r="I11" s="18"/>
      <c r="J11" s="18"/>
      <c r="L11" s="13"/>
      <c r="M11" s="13"/>
    </row>
    <row r="12" spans="1:13" x14ac:dyDescent="0.3">
      <c r="A12" s="9" t="s">
        <v>12</v>
      </c>
      <c r="B12" s="10">
        <v>161.4</v>
      </c>
      <c r="E12" s="10">
        <v>215.8</v>
      </c>
      <c r="I12" s="18"/>
      <c r="J12" s="18"/>
      <c r="L12" s="13"/>
      <c r="M12" s="13"/>
    </row>
    <row r="14" spans="1:13" x14ac:dyDescent="0.3">
      <c r="A14" s="11" t="s">
        <v>62</v>
      </c>
      <c r="B14" s="28">
        <v>0.34460000000000002</v>
      </c>
      <c r="C14" s="32">
        <f t="shared" ref="C14:C21" si="0">SQRT((B14*(1-B14))/$B$12)*TINV(0.05,$B$12)</f>
        <v>7.3872702629138143E-2</v>
      </c>
      <c r="E14" s="12">
        <v>0.34749999999999998</v>
      </c>
      <c r="F14" s="17">
        <f t="shared" ref="F14:F21" si="1">SQRT((E14*(1-E14))/$E$12)*TINV(0.05,$E$12)</f>
        <v>6.3891280675378553E-2</v>
      </c>
      <c r="H14" s="16">
        <f t="shared" ref="H14:H21" si="2">E14-B14</f>
        <v>2.8999999999999582E-3</v>
      </c>
      <c r="I14" s="19">
        <f t="shared" ref="I14:I21" si="3">(((H14)^2)^0.5)</f>
        <v>2.8999999999999582E-3</v>
      </c>
      <c r="J14" s="19">
        <f t="shared" ref="J14:J21" si="4">(((((1-B14)*B14)/B$12)+(((1-E14)*E14)/E$12))^0.5)*(TINV(0.05,B$12+E$12-1))</f>
        <v>9.7327267024989339E-2</v>
      </c>
      <c r="K14" s="86" t="str">
        <f t="shared" ref="K14:K21" si="5">IF(I14&gt;J14,"*"," ")</f>
        <v xml:space="preserve"> </v>
      </c>
      <c r="L14" s="13"/>
      <c r="M14" s="16">
        <f t="shared" ref="M14:M21" si="6">(E14-B14)/B14</f>
        <v>8.4155542658153164E-3</v>
      </c>
    </row>
    <row r="15" spans="1:13" x14ac:dyDescent="0.3">
      <c r="A15" s="11" t="s">
        <v>63</v>
      </c>
      <c r="B15" s="28">
        <v>0.1225</v>
      </c>
      <c r="C15" s="32">
        <f t="shared" si="0"/>
        <v>5.09641446627409E-2</v>
      </c>
      <c r="E15" s="12">
        <v>0.15279999999999999</v>
      </c>
      <c r="F15" s="17">
        <f t="shared" si="1"/>
        <v>4.8275700210437311E-2</v>
      </c>
      <c r="H15" s="16">
        <f t="shared" si="2"/>
        <v>3.0299999999999994E-2</v>
      </c>
      <c r="I15" s="19">
        <f t="shared" si="3"/>
        <v>3.0299999999999994E-2</v>
      </c>
      <c r="J15" s="19">
        <f t="shared" si="4"/>
        <v>6.9959136835705912E-2</v>
      </c>
      <c r="K15" s="86" t="str">
        <f t="shared" si="5"/>
        <v xml:space="preserve"> </v>
      </c>
      <c r="L15" s="13"/>
      <c r="M15" s="16">
        <f t="shared" si="6"/>
        <v>0.24734693877551014</v>
      </c>
    </row>
    <row r="16" spans="1:13" x14ac:dyDescent="0.3">
      <c r="A16" s="11" t="s">
        <v>64</v>
      </c>
      <c r="B16" s="28">
        <v>0.22210000000000002</v>
      </c>
      <c r="C16" s="32">
        <f t="shared" si="0"/>
        <v>6.4611421788878257E-2</v>
      </c>
      <c r="E16" s="12">
        <v>0.19469999999999998</v>
      </c>
      <c r="F16" s="17">
        <f t="shared" si="1"/>
        <v>5.3129503366703981E-2</v>
      </c>
      <c r="H16" s="16">
        <f t="shared" si="2"/>
        <v>-2.7400000000000035E-2</v>
      </c>
      <c r="I16" s="19">
        <f t="shared" si="3"/>
        <v>2.7400000000000035E-2</v>
      </c>
      <c r="J16" s="19">
        <f t="shared" si="4"/>
        <v>8.3353606641653769E-2</v>
      </c>
      <c r="K16" s="86" t="str">
        <f t="shared" si="5"/>
        <v xml:space="preserve"> </v>
      </c>
      <c r="L16" s="13"/>
      <c r="M16" s="16">
        <f t="shared" si="6"/>
        <v>-0.12336785231877548</v>
      </c>
    </row>
    <row r="17" spans="1:13" x14ac:dyDescent="0.3">
      <c r="A17" s="11" t="s">
        <v>65</v>
      </c>
      <c r="B17" s="28">
        <v>0.17510000000000001</v>
      </c>
      <c r="C17" s="32">
        <f t="shared" si="0"/>
        <v>5.9076785686243506E-2</v>
      </c>
      <c r="E17" s="12">
        <v>0.18659999999999999</v>
      </c>
      <c r="F17" s="17">
        <f t="shared" si="1"/>
        <v>5.2273530724407803E-2</v>
      </c>
      <c r="H17" s="16">
        <f t="shared" si="2"/>
        <v>1.1499999999999982E-2</v>
      </c>
      <c r="I17" s="19">
        <f t="shared" si="3"/>
        <v>1.1499999999999982E-2</v>
      </c>
      <c r="J17" s="19">
        <f t="shared" si="4"/>
        <v>7.8608897889917553E-2</v>
      </c>
      <c r="K17" s="86" t="str">
        <f t="shared" si="5"/>
        <v xml:space="preserve"> </v>
      </c>
      <c r="L17" s="13"/>
      <c r="M17" s="16">
        <f t="shared" si="6"/>
        <v>6.5676756139348841E-2</v>
      </c>
    </row>
    <row r="18" spans="1:13" x14ac:dyDescent="0.3">
      <c r="A18" s="11" t="s">
        <v>68</v>
      </c>
      <c r="B18" s="28">
        <v>0.34100000000000003</v>
      </c>
      <c r="C18" s="32">
        <f t="shared" si="0"/>
        <v>7.368736548920099E-2</v>
      </c>
      <c r="E18" s="12">
        <v>0.2571</v>
      </c>
      <c r="F18" s="17">
        <f t="shared" si="1"/>
        <v>5.8639485140366009E-2</v>
      </c>
      <c r="H18" s="16">
        <f t="shared" si="2"/>
        <v>-8.390000000000003E-2</v>
      </c>
      <c r="I18" s="19">
        <f t="shared" si="3"/>
        <v>8.390000000000003E-2</v>
      </c>
      <c r="J18" s="19">
        <f t="shared" si="4"/>
        <v>9.383541707821795E-2</v>
      </c>
      <c r="K18" s="86" t="str">
        <f t="shared" si="5"/>
        <v xml:space="preserve"> </v>
      </c>
      <c r="L18" s="13"/>
      <c r="M18" s="16">
        <f t="shared" si="6"/>
        <v>-0.24604105571847515</v>
      </c>
    </row>
    <row r="19" spans="1:13" x14ac:dyDescent="0.3">
      <c r="A19" s="11" t="s">
        <v>66</v>
      </c>
      <c r="B19" s="28">
        <v>0.1457</v>
      </c>
      <c r="C19" s="32">
        <f t="shared" si="0"/>
        <v>5.4841346830231293E-2</v>
      </c>
      <c r="E19" s="12">
        <v>0.12859999999999999</v>
      </c>
      <c r="F19" s="17">
        <f t="shared" si="1"/>
        <v>4.4916219251287047E-2</v>
      </c>
      <c r="H19" s="16">
        <f t="shared" si="2"/>
        <v>-1.7100000000000004E-2</v>
      </c>
      <c r="I19" s="19">
        <f t="shared" si="3"/>
        <v>1.7100000000000004E-2</v>
      </c>
      <c r="J19" s="19">
        <f t="shared" si="4"/>
        <v>7.0635796992299008E-2</v>
      </c>
      <c r="K19" s="86" t="str">
        <f t="shared" si="5"/>
        <v xml:space="preserve"> </v>
      </c>
      <c r="L19" s="13"/>
      <c r="M19" s="16">
        <f t="shared" si="6"/>
        <v>-0.11736444749485246</v>
      </c>
    </row>
    <row r="20" spans="1:13" x14ac:dyDescent="0.3">
      <c r="A20" s="11" t="s">
        <v>67</v>
      </c>
      <c r="B20" s="28">
        <v>0.19539999999999999</v>
      </c>
      <c r="C20" s="32">
        <f t="shared" si="0"/>
        <v>6.163471990280768E-2</v>
      </c>
      <c r="E20" s="12">
        <v>0.1285</v>
      </c>
      <c r="F20" s="17">
        <f t="shared" si="1"/>
        <v>4.4901328485701456E-2</v>
      </c>
      <c r="H20" s="16">
        <f t="shared" si="2"/>
        <v>-6.6899999999999987E-2</v>
      </c>
      <c r="I20" s="19">
        <f t="shared" si="3"/>
        <v>6.6899999999999987E-2</v>
      </c>
      <c r="J20" s="19">
        <f t="shared" si="4"/>
        <v>7.5977242951394366E-2</v>
      </c>
      <c r="K20" s="86" t="str">
        <f t="shared" si="5"/>
        <v xml:space="preserve"> </v>
      </c>
      <c r="L20" s="13"/>
      <c r="M20" s="16">
        <f t="shared" si="6"/>
        <v>-0.34237461617195492</v>
      </c>
    </row>
    <row r="21" spans="1:13" x14ac:dyDescent="0.3">
      <c r="A21" s="21" t="s">
        <v>58</v>
      </c>
      <c r="B21" s="29">
        <v>0.13919999999999999</v>
      </c>
      <c r="C21" s="33">
        <f t="shared" si="0"/>
        <v>5.3807631988798503E-2</v>
      </c>
      <c r="D21" s="22"/>
      <c r="E21" s="23">
        <v>0.20879999999999999</v>
      </c>
      <c r="F21" s="24">
        <f t="shared" si="1"/>
        <v>5.4535879007418499E-2</v>
      </c>
      <c r="G21" s="22"/>
      <c r="H21" s="25">
        <f t="shared" si="2"/>
        <v>6.9599999999999995E-2</v>
      </c>
      <c r="I21" s="26">
        <f t="shared" si="3"/>
        <v>6.9599999999999995E-2</v>
      </c>
      <c r="J21" s="26">
        <f t="shared" si="4"/>
        <v>7.635538405451682E-2</v>
      </c>
      <c r="K21" s="87" t="str">
        <f t="shared" si="5"/>
        <v xml:space="preserve"> </v>
      </c>
      <c r="L21" s="27"/>
      <c r="M21" s="25">
        <f t="shared" si="6"/>
        <v>0.5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171</v>
      </c>
    </row>
    <row r="4" spans="1:13" ht="18.75" x14ac:dyDescent="0.3">
      <c r="A4" s="47" t="s">
        <v>82</v>
      </c>
    </row>
    <row r="6" spans="1:13" ht="30.75" customHeight="1" x14ac:dyDescent="0.25">
      <c r="A6" s="88" t="s">
        <v>72</v>
      </c>
    </row>
    <row r="7" spans="1:13" ht="15" x14ac:dyDescent="0.25">
      <c r="A7" s="7" t="s">
        <v>83</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749</v>
      </c>
      <c r="E11" s="10">
        <v>800</v>
      </c>
      <c r="I11" s="18"/>
      <c r="J11" s="18"/>
      <c r="L11" s="13"/>
      <c r="M11" s="13"/>
    </row>
    <row r="12" spans="1:13" x14ac:dyDescent="0.3">
      <c r="A12" s="9" t="s">
        <v>12</v>
      </c>
      <c r="B12" s="10">
        <v>161.4</v>
      </c>
      <c r="E12" s="10">
        <v>215.8</v>
      </c>
      <c r="I12" s="18"/>
      <c r="J12" s="18"/>
      <c r="L12" s="13"/>
      <c r="M12" s="13"/>
    </row>
    <row r="14" spans="1:13" x14ac:dyDescent="0.3">
      <c r="A14" s="11" t="s">
        <v>62</v>
      </c>
      <c r="B14" s="28">
        <v>0.34810000000000002</v>
      </c>
      <c r="C14" s="32">
        <f t="shared" ref="C14:C21" si="0">SQRT((B14*(1-B14))/$B$12)*TINV(0.05,$B$12)</f>
        <v>7.4048392513452091E-2</v>
      </c>
      <c r="E14" s="12">
        <v>0.30519999999999997</v>
      </c>
      <c r="F14" s="17">
        <f t="shared" ref="F14:F21" si="1">SQRT((E14*(1-E14))/$E$12)*TINV(0.05,$E$12)</f>
        <v>6.1786856521954626E-2</v>
      </c>
      <c r="H14" s="16">
        <f t="shared" ref="H14:H21" si="2">E14-B14</f>
        <v>-4.2900000000000049E-2</v>
      </c>
      <c r="I14" s="19">
        <f t="shared" ref="I14:I21" si="3">(((H14)^2)^0.5)</f>
        <v>4.2900000000000049E-2</v>
      </c>
      <c r="J14" s="19">
        <f t="shared" ref="J14:J21" si="4">(((((1-B14)*B14)/B$12)+(((1-E14)*E14)/E$12))^0.5)*(TINV(0.05,B$12+E$12-1))</f>
        <v>9.6099733914042598E-2</v>
      </c>
      <c r="K14" s="86" t="str">
        <f t="shared" ref="K14:K21" si="5">IF(I14&gt;J14,"*"," ")</f>
        <v xml:space="preserve"> </v>
      </c>
      <c r="L14" s="13"/>
      <c r="M14" s="16">
        <f t="shared" ref="M14:M21" si="6">(E14-B14)/B14</f>
        <v>-0.12324044814708431</v>
      </c>
    </row>
    <row r="15" spans="1:13" x14ac:dyDescent="0.3">
      <c r="A15" s="11" t="s">
        <v>63</v>
      </c>
      <c r="B15" s="28">
        <v>0.1245</v>
      </c>
      <c r="C15" s="32">
        <f t="shared" si="0"/>
        <v>5.1319909730693621E-2</v>
      </c>
      <c r="E15" s="12">
        <v>7.6299999999999993E-2</v>
      </c>
      <c r="F15" s="17">
        <f t="shared" si="1"/>
        <v>3.5620636193151423E-2</v>
      </c>
      <c r="H15" s="16">
        <f t="shared" si="2"/>
        <v>-4.8200000000000007E-2</v>
      </c>
      <c r="I15" s="19">
        <f t="shared" si="3"/>
        <v>4.8200000000000007E-2</v>
      </c>
      <c r="J15" s="19">
        <f t="shared" si="4"/>
        <v>6.2239628770860568E-2</v>
      </c>
      <c r="K15" s="86" t="str">
        <f t="shared" si="5"/>
        <v xml:space="preserve"> </v>
      </c>
      <c r="L15" s="13"/>
      <c r="M15" s="16">
        <f t="shared" si="6"/>
        <v>-0.38714859437751009</v>
      </c>
    </row>
    <row r="16" spans="1:13" x14ac:dyDescent="0.3">
      <c r="A16" s="11" t="s">
        <v>64</v>
      </c>
      <c r="B16" s="28">
        <v>0.22359999999999999</v>
      </c>
      <c r="C16" s="32">
        <f t="shared" si="0"/>
        <v>6.476670394334727E-2</v>
      </c>
      <c r="E16" s="12">
        <v>0.2288</v>
      </c>
      <c r="F16" s="17">
        <f t="shared" si="1"/>
        <v>5.636187747801541E-2</v>
      </c>
      <c r="H16" s="16">
        <f t="shared" si="2"/>
        <v>5.2000000000000102E-3</v>
      </c>
      <c r="I16" s="19">
        <f t="shared" si="3"/>
        <v>5.2000000000000102E-3</v>
      </c>
      <c r="J16" s="19">
        <f t="shared" si="4"/>
        <v>8.555669849784879E-2</v>
      </c>
      <c r="K16" s="86" t="str">
        <f t="shared" si="5"/>
        <v xml:space="preserve"> </v>
      </c>
      <c r="L16" s="13"/>
      <c r="M16" s="16">
        <f t="shared" si="6"/>
        <v>2.3255813953488417E-2</v>
      </c>
    </row>
    <row r="17" spans="1:13" x14ac:dyDescent="0.3">
      <c r="A17" s="11" t="s">
        <v>65</v>
      </c>
      <c r="B17" s="28">
        <v>0.1729</v>
      </c>
      <c r="C17" s="32">
        <f t="shared" si="0"/>
        <v>5.8782714857168482E-2</v>
      </c>
      <c r="E17" s="12">
        <v>0.2505</v>
      </c>
      <c r="F17" s="17">
        <f t="shared" si="1"/>
        <v>5.8138472171846582E-2</v>
      </c>
      <c r="H17" s="16">
        <f t="shared" si="2"/>
        <v>7.7600000000000002E-2</v>
      </c>
      <c r="I17" s="19">
        <f t="shared" si="3"/>
        <v>7.7600000000000002E-2</v>
      </c>
      <c r="J17" s="19">
        <f t="shared" si="4"/>
        <v>8.2397998919908871E-2</v>
      </c>
      <c r="K17" s="86" t="str">
        <f t="shared" si="5"/>
        <v xml:space="preserve"> </v>
      </c>
      <c r="L17" s="13"/>
      <c r="M17" s="16">
        <f t="shared" si="6"/>
        <v>0.44881434355118566</v>
      </c>
    </row>
    <row r="18" spans="1:13" x14ac:dyDescent="0.3">
      <c r="A18" s="11" t="s">
        <v>68</v>
      </c>
      <c r="B18" s="28">
        <v>0.25259999999999999</v>
      </c>
      <c r="C18" s="32">
        <f t="shared" si="0"/>
        <v>6.7540823689576798E-2</v>
      </c>
      <c r="E18" s="12">
        <v>0.23870000000000002</v>
      </c>
      <c r="F18" s="17">
        <f t="shared" si="1"/>
        <v>5.7197632813276902E-2</v>
      </c>
      <c r="H18" s="16">
        <f t="shared" si="2"/>
        <v>-1.3899999999999968E-2</v>
      </c>
      <c r="I18" s="19">
        <f t="shared" si="3"/>
        <v>1.3899999999999968E-2</v>
      </c>
      <c r="J18" s="19">
        <f t="shared" si="4"/>
        <v>8.8194539674696301E-2</v>
      </c>
      <c r="K18" s="86" t="str">
        <f t="shared" si="5"/>
        <v xml:space="preserve"> </v>
      </c>
      <c r="L18" s="13"/>
      <c r="M18" s="16">
        <f t="shared" si="6"/>
        <v>-5.5027711797307872E-2</v>
      </c>
    </row>
    <row r="19" spans="1:13" x14ac:dyDescent="0.3">
      <c r="A19" s="11" t="s">
        <v>66</v>
      </c>
      <c r="B19" s="28">
        <v>0.11869999999999999</v>
      </c>
      <c r="C19" s="32">
        <f t="shared" si="0"/>
        <v>5.0275960622782868E-2</v>
      </c>
      <c r="E19" s="12">
        <v>0.11509999999999999</v>
      </c>
      <c r="F19" s="17">
        <f t="shared" si="1"/>
        <v>4.2821185880210041E-2</v>
      </c>
      <c r="H19" s="16">
        <f t="shared" si="2"/>
        <v>-3.5999999999999921E-3</v>
      </c>
      <c r="I19" s="19">
        <f t="shared" si="3"/>
        <v>3.5999999999999921E-3</v>
      </c>
      <c r="J19" s="19">
        <f t="shared" si="4"/>
        <v>6.5808200378310353E-2</v>
      </c>
      <c r="K19" s="86" t="str">
        <f t="shared" si="5"/>
        <v xml:space="preserve"> </v>
      </c>
      <c r="L19" s="13"/>
      <c r="M19" s="16">
        <f t="shared" si="6"/>
        <v>-3.0328559393428749E-2</v>
      </c>
    </row>
    <row r="20" spans="1:13" x14ac:dyDescent="0.3">
      <c r="A20" s="11" t="s">
        <v>67</v>
      </c>
      <c r="B20" s="28">
        <v>0.13390000000000002</v>
      </c>
      <c r="C20" s="32">
        <f t="shared" si="0"/>
        <v>5.2935551331611354E-2</v>
      </c>
      <c r="E20" s="12">
        <v>0.12369999999999999</v>
      </c>
      <c r="F20" s="17">
        <f t="shared" si="1"/>
        <v>4.4175877670639553E-2</v>
      </c>
      <c r="H20" s="16">
        <f t="shared" si="2"/>
        <v>-1.0200000000000028E-2</v>
      </c>
      <c r="I20" s="19">
        <f t="shared" si="3"/>
        <v>1.0200000000000028E-2</v>
      </c>
      <c r="J20" s="19">
        <f t="shared" si="4"/>
        <v>6.8703293503302551E-2</v>
      </c>
      <c r="K20" s="86" t="str">
        <f t="shared" si="5"/>
        <v xml:space="preserve"> </v>
      </c>
      <c r="L20" s="13"/>
      <c r="M20" s="16">
        <f t="shared" si="6"/>
        <v>-7.6176250933532683E-2</v>
      </c>
    </row>
    <row r="21" spans="1:13" x14ac:dyDescent="0.3">
      <c r="A21" s="21" t="s">
        <v>58</v>
      </c>
      <c r="B21" s="29">
        <v>0.22640000000000002</v>
      </c>
      <c r="C21" s="33">
        <f t="shared" si="0"/>
        <v>6.5053336321573382E-2</v>
      </c>
      <c r="D21" s="22"/>
      <c r="E21" s="23">
        <v>0.20559999999999998</v>
      </c>
      <c r="F21" s="24">
        <f t="shared" si="1"/>
        <v>5.4225692119340793E-2</v>
      </c>
      <c r="G21" s="22"/>
      <c r="H21" s="25">
        <f t="shared" si="2"/>
        <v>-2.0800000000000041E-2</v>
      </c>
      <c r="I21" s="26">
        <f t="shared" si="3"/>
        <v>2.0800000000000041E-2</v>
      </c>
      <c r="J21" s="26">
        <f t="shared" si="4"/>
        <v>8.4390429359965866E-2</v>
      </c>
      <c r="K21" s="87" t="str">
        <f t="shared" si="5"/>
        <v xml:space="preserve"> </v>
      </c>
      <c r="L21" s="27"/>
      <c r="M21" s="25">
        <f t="shared" si="6"/>
        <v>-9.1872791519434796E-2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172</v>
      </c>
    </row>
    <row r="4" spans="1:13" ht="18.75" x14ac:dyDescent="0.3">
      <c r="A4" s="47" t="s">
        <v>82</v>
      </c>
    </row>
    <row r="6" spans="1:13" ht="30.75" customHeight="1" x14ac:dyDescent="0.25">
      <c r="A6" s="88" t="s">
        <v>73</v>
      </c>
    </row>
    <row r="7" spans="1:13" ht="15" x14ac:dyDescent="0.25">
      <c r="A7" s="7" t="s">
        <v>83</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749</v>
      </c>
      <c r="E11" s="10">
        <v>800</v>
      </c>
      <c r="I11" s="18"/>
      <c r="J11" s="18"/>
      <c r="L11" s="13"/>
      <c r="M11" s="13"/>
    </row>
    <row r="12" spans="1:13" x14ac:dyDescent="0.3">
      <c r="A12" s="9" t="s">
        <v>12</v>
      </c>
      <c r="B12" s="10">
        <v>161.4</v>
      </c>
      <c r="E12" s="10">
        <v>215.8</v>
      </c>
      <c r="I12" s="18"/>
      <c r="J12" s="18"/>
      <c r="L12" s="13"/>
      <c r="M12" s="13"/>
    </row>
    <row r="14" spans="1:13" x14ac:dyDescent="0.3">
      <c r="A14" s="11" t="s">
        <v>62</v>
      </c>
      <c r="B14" s="28">
        <v>0.50560000000000005</v>
      </c>
      <c r="C14" s="32">
        <f t="shared" ref="C14:C21" si="0">SQRT((B14*(1-B14))/$B$12)*TINV(0.05,$B$12)</f>
        <v>7.7716976514506264E-2</v>
      </c>
      <c r="E14" s="12">
        <v>0.60980000000000001</v>
      </c>
      <c r="F14" s="17">
        <f t="shared" ref="F14:F21" si="1">SQRT((E14*(1-E14))/$E$12)*TINV(0.05,$E$12)</f>
        <v>6.5450244543472771E-2</v>
      </c>
      <c r="H14" s="16">
        <f t="shared" ref="H14:H21" si="2">E14-B14</f>
        <v>0.10419999999999996</v>
      </c>
      <c r="I14" s="19">
        <f t="shared" ref="I14:I21" si="3">(((H14)^2)^0.5)</f>
        <v>0.10419999999999996</v>
      </c>
      <c r="J14" s="19">
        <f t="shared" ref="J14:J21" si="4">(((((1-B14)*B14)/B$12)+(((1-E14)*E14)/E$12))^0.5)*(TINV(0.05,B$12+E$12-1))</f>
        <v>0.10124721959356056</v>
      </c>
      <c r="K14" s="92" t="str">
        <f t="shared" ref="K14:K21" si="5">IF(I14&gt;J14,"*"," ")</f>
        <v>*</v>
      </c>
      <c r="L14" s="13"/>
      <c r="M14" s="16">
        <f t="shared" ref="M14:M21" si="6">(E14-B14)/B14</f>
        <v>0.20609177215189864</v>
      </c>
    </row>
    <row r="15" spans="1:13" x14ac:dyDescent="0.3">
      <c r="A15" s="11" t="s">
        <v>63</v>
      </c>
      <c r="B15" s="28">
        <v>0.31989999999999996</v>
      </c>
      <c r="C15" s="32">
        <f t="shared" si="0"/>
        <v>7.2504780205005712E-2</v>
      </c>
      <c r="E15" s="12">
        <v>0.37390000000000001</v>
      </c>
      <c r="F15" s="17">
        <f t="shared" si="1"/>
        <v>6.4919253232029531E-2</v>
      </c>
      <c r="H15" s="16">
        <f t="shared" si="2"/>
        <v>5.4000000000000048E-2</v>
      </c>
      <c r="I15" s="19">
        <f t="shared" si="3"/>
        <v>5.4000000000000048E-2</v>
      </c>
      <c r="J15" s="19">
        <f t="shared" si="4"/>
        <v>9.6983818143886361E-2</v>
      </c>
      <c r="K15" s="93" t="str">
        <f t="shared" si="5"/>
        <v xml:space="preserve"> </v>
      </c>
      <c r="L15" s="13"/>
      <c r="M15" s="16">
        <f t="shared" si="6"/>
        <v>0.1688027508596438</v>
      </c>
    </row>
    <row r="16" spans="1:13" x14ac:dyDescent="0.3">
      <c r="A16" s="11" t="s">
        <v>64</v>
      </c>
      <c r="B16" s="28">
        <v>0.1857</v>
      </c>
      <c r="C16" s="32">
        <f t="shared" si="0"/>
        <v>6.044651989307627E-2</v>
      </c>
      <c r="E16" s="12">
        <v>0.2359</v>
      </c>
      <c r="F16" s="17">
        <f t="shared" si="1"/>
        <v>5.696564266573087E-2</v>
      </c>
      <c r="H16" s="16">
        <f t="shared" si="2"/>
        <v>5.0199999999999995E-2</v>
      </c>
      <c r="I16" s="19">
        <f t="shared" si="3"/>
        <v>5.0199999999999995E-2</v>
      </c>
      <c r="J16" s="19">
        <f t="shared" si="4"/>
        <v>8.27753101928419E-2</v>
      </c>
      <c r="K16" s="93" t="str">
        <f t="shared" si="5"/>
        <v xml:space="preserve"> </v>
      </c>
      <c r="L16" s="13"/>
      <c r="M16" s="16">
        <f t="shared" si="6"/>
        <v>0.27032848680667743</v>
      </c>
    </row>
    <row r="17" spans="1:13" x14ac:dyDescent="0.3">
      <c r="A17" s="11" t="s">
        <v>65</v>
      </c>
      <c r="B17" s="28">
        <v>0.1125</v>
      </c>
      <c r="C17" s="32">
        <f t="shared" si="0"/>
        <v>4.9117197029436781E-2</v>
      </c>
      <c r="E17" s="12">
        <v>0.10220000000000001</v>
      </c>
      <c r="F17" s="17">
        <f t="shared" si="1"/>
        <v>4.0643320265378056E-2</v>
      </c>
      <c r="H17" s="16">
        <f t="shared" si="2"/>
        <v>-1.029999999999999E-2</v>
      </c>
      <c r="I17" s="19">
        <f t="shared" si="3"/>
        <v>1.029999999999999E-2</v>
      </c>
      <c r="J17" s="19">
        <f t="shared" si="4"/>
        <v>6.3526692140591562E-2</v>
      </c>
      <c r="K17" s="93" t="str">
        <f t="shared" si="5"/>
        <v xml:space="preserve"> </v>
      </c>
      <c r="L17" s="13"/>
      <c r="M17" s="16">
        <f t="shared" si="6"/>
        <v>-9.155555555555546E-2</v>
      </c>
    </row>
    <row r="18" spans="1:13" x14ac:dyDescent="0.3">
      <c r="A18" s="11" t="s">
        <v>68</v>
      </c>
      <c r="B18" s="28">
        <v>0.3528</v>
      </c>
      <c r="C18" s="32">
        <f t="shared" si="0"/>
        <v>7.4277396935298209E-2</v>
      </c>
      <c r="E18" s="12">
        <v>0.2487</v>
      </c>
      <c r="F18" s="17">
        <f t="shared" si="1"/>
        <v>5.7998734561885833E-2</v>
      </c>
      <c r="H18" s="16">
        <f t="shared" si="2"/>
        <v>-0.1041</v>
      </c>
      <c r="I18" s="19">
        <f t="shared" si="3"/>
        <v>0.1041</v>
      </c>
      <c r="J18" s="19">
        <f t="shared" si="4"/>
        <v>9.3900282696991882E-2</v>
      </c>
      <c r="K18" s="92" t="str">
        <f t="shared" si="5"/>
        <v>*</v>
      </c>
      <c r="L18" s="13"/>
      <c r="M18" s="16">
        <f t="shared" si="6"/>
        <v>-0.29506802721088432</v>
      </c>
    </row>
    <row r="19" spans="1:13" x14ac:dyDescent="0.3">
      <c r="A19" s="11" t="s">
        <v>66</v>
      </c>
      <c r="B19" s="28">
        <v>0.184</v>
      </c>
      <c r="C19" s="32">
        <f t="shared" si="0"/>
        <v>6.0231977757496696E-2</v>
      </c>
      <c r="E19" s="12">
        <v>0.1162</v>
      </c>
      <c r="F19" s="17">
        <f t="shared" si="1"/>
        <v>4.2998568131636994E-2</v>
      </c>
      <c r="H19" s="16">
        <f t="shared" si="2"/>
        <v>-6.7799999999999999E-2</v>
      </c>
      <c r="I19" s="19">
        <f t="shared" si="3"/>
        <v>6.7799999999999999E-2</v>
      </c>
      <c r="J19" s="19">
        <f t="shared" si="4"/>
        <v>7.3733440674631806E-2</v>
      </c>
      <c r="K19" s="93" t="str">
        <f t="shared" si="5"/>
        <v xml:space="preserve"> </v>
      </c>
      <c r="L19" s="13"/>
      <c r="M19" s="16">
        <f t="shared" si="6"/>
        <v>-0.3684782608695652</v>
      </c>
    </row>
    <row r="20" spans="1:13" x14ac:dyDescent="0.3">
      <c r="A20" s="11" t="s">
        <v>67</v>
      </c>
      <c r="B20" s="28">
        <v>0.16879999999999998</v>
      </c>
      <c r="C20" s="32">
        <f t="shared" si="0"/>
        <v>5.8225351807210821E-2</v>
      </c>
      <c r="E20" s="12">
        <v>0.13250000000000001</v>
      </c>
      <c r="F20" s="17">
        <f t="shared" si="1"/>
        <v>4.5490070707863206E-2</v>
      </c>
      <c r="H20" s="16">
        <f t="shared" si="2"/>
        <v>-3.6299999999999971E-2</v>
      </c>
      <c r="I20" s="19">
        <f t="shared" si="3"/>
        <v>3.6299999999999971E-2</v>
      </c>
      <c r="J20" s="19">
        <f t="shared" si="4"/>
        <v>7.3623168222959015E-2</v>
      </c>
      <c r="K20" s="86" t="str">
        <f t="shared" si="5"/>
        <v xml:space="preserve"> </v>
      </c>
      <c r="L20" s="13"/>
      <c r="M20" s="16">
        <f t="shared" si="6"/>
        <v>-0.21504739336492876</v>
      </c>
    </row>
    <row r="21" spans="1:13" x14ac:dyDescent="0.3">
      <c r="A21" s="21" t="s">
        <v>58</v>
      </c>
      <c r="B21" s="29">
        <v>2.9100000000000001E-2</v>
      </c>
      <c r="C21" s="33">
        <f t="shared" si="0"/>
        <v>2.6128042746210257E-2</v>
      </c>
      <c r="D21" s="22"/>
      <c r="E21" s="23">
        <v>3.9300000000000002E-2</v>
      </c>
      <c r="F21" s="24">
        <f t="shared" si="1"/>
        <v>2.6071384914750299E-2</v>
      </c>
      <c r="G21" s="22"/>
      <c r="H21" s="25">
        <f t="shared" si="2"/>
        <v>1.0200000000000001E-2</v>
      </c>
      <c r="I21" s="26">
        <f t="shared" si="3"/>
        <v>1.0200000000000001E-2</v>
      </c>
      <c r="J21" s="26">
        <f t="shared" si="4"/>
        <v>3.6786333572220081E-2</v>
      </c>
      <c r="K21" s="87" t="str">
        <f t="shared" si="5"/>
        <v xml:space="preserve"> </v>
      </c>
      <c r="L21" s="27"/>
      <c r="M21" s="25">
        <f t="shared" si="6"/>
        <v>0.3505154639175258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173</v>
      </c>
    </row>
    <row r="4" spans="1:13" ht="18.75" x14ac:dyDescent="0.3">
      <c r="A4" s="47" t="s">
        <v>82</v>
      </c>
    </row>
    <row r="6" spans="1:13" ht="30.75" customHeight="1" x14ac:dyDescent="0.25">
      <c r="A6" s="88" t="s">
        <v>74</v>
      </c>
    </row>
    <row r="7" spans="1:13" ht="15" x14ac:dyDescent="0.25">
      <c r="A7" s="7" t="s">
        <v>83</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749</v>
      </c>
      <c r="E11" s="10">
        <v>800</v>
      </c>
      <c r="I11" s="18"/>
      <c r="J11" s="18"/>
      <c r="L11" s="13"/>
      <c r="M11" s="13"/>
    </row>
    <row r="12" spans="1:13" x14ac:dyDescent="0.3">
      <c r="A12" s="9" t="s">
        <v>12</v>
      </c>
      <c r="B12" s="10">
        <v>161.4</v>
      </c>
      <c r="E12" s="10">
        <v>215.8</v>
      </c>
      <c r="I12" s="18"/>
      <c r="J12" s="18"/>
      <c r="L12" s="13"/>
      <c r="M12" s="13"/>
    </row>
    <row r="14" spans="1:13" x14ac:dyDescent="0.3">
      <c r="A14" s="11" t="s">
        <v>62</v>
      </c>
      <c r="B14" s="28">
        <v>0.82629999999999992</v>
      </c>
      <c r="C14" s="32">
        <f t="shared" ref="C14:C21" si="0">SQRT((B14*(1-B14))/$B$12)*TINV(0.05,$B$12)</f>
        <v>5.8890049379363589E-2</v>
      </c>
      <c r="E14" s="12">
        <v>0.89</v>
      </c>
      <c r="F14" s="17">
        <f t="shared" ref="F14:F21" si="1">SQRT((E14*(1-E14))/$E$12)*TINV(0.05,$E$12)</f>
        <v>4.198220808787282E-2</v>
      </c>
      <c r="H14" s="16">
        <f t="shared" ref="H14:H21" si="2">E14-B14</f>
        <v>6.370000000000009E-2</v>
      </c>
      <c r="I14" s="19">
        <f t="shared" ref="I14:I21" si="3">(((H14)^2)^0.5)</f>
        <v>6.370000000000009E-2</v>
      </c>
      <c r="J14" s="19">
        <f t="shared" ref="J14:J21" si="4">(((((1-B14)*B14)/B$12)+(((1-E14)*E14)/E$12))^0.5)*(TINV(0.05,B$12+E$12-1))</f>
        <v>7.2056843351219257E-2</v>
      </c>
      <c r="K14" s="86" t="str">
        <f t="shared" ref="K14:K21" si="5">IF(I14&gt;J14,"*"," ")</f>
        <v xml:space="preserve"> </v>
      </c>
      <c r="L14" s="13"/>
      <c r="M14" s="16">
        <f t="shared" ref="M14:M21" si="6">(E14-B14)/B14</f>
        <v>7.7090645044172929E-2</v>
      </c>
    </row>
    <row r="15" spans="1:13" x14ac:dyDescent="0.3">
      <c r="A15" s="11" t="s">
        <v>63</v>
      </c>
      <c r="B15" s="28">
        <v>0.66299999999999992</v>
      </c>
      <c r="C15" s="32">
        <f t="shared" si="0"/>
        <v>7.3475888681445931E-2</v>
      </c>
      <c r="E15" s="12">
        <v>0.66620000000000001</v>
      </c>
      <c r="F15" s="17">
        <f t="shared" si="1"/>
        <v>6.3273143499512519E-2</v>
      </c>
      <c r="H15" s="16">
        <f t="shared" si="2"/>
        <v>3.2000000000000917E-3</v>
      </c>
      <c r="I15" s="19">
        <f t="shared" si="3"/>
        <v>3.2000000000000917E-3</v>
      </c>
      <c r="J15" s="19">
        <f t="shared" si="4"/>
        <v>9.6625072649235047E-2</v>
      </c>
      <c r="K15" s="86" t="str">
        <f t="shared" si="5"/>
        <v xml:space="preserve"> </v>
      </c>
      <c r="L15" s="13"/>
      <c r="M15" s="16">
        <f t="shared" si="6"/>
        <v>4.8265460030167302E-3</v>
      </c>
    </row>
    <row r="16" spans="1:13" x14ac:dyDescent="0.3">
      <c r="A16" s="11" t="s">
        <v>64</v>
      </c>
      <c r="B16" s="28">
        <v>0.16329999999999997</v>
      </c>
      <c r="C16" s="32">
        <f t="shared" si="0"/>
        <v>5.7458080010116964E-2</v>
      </c>
      <c r="E16" s="12">
        <v>0.2238</v>
      </c>
      <c r="F16" s="17">
        <f t="shared" si="1"/>
        <v>5.592304251093292E-2</v>
      </c>
      <c r="H16" s="16">
        <f t="shared" si="2"/>
        <v>6.0500000000000026E-2</v>
      </c>
      <c r="I16" s="19">
        <f t="shared" si="3"/>
        <v>6.0500000000000026E-2</v>
      </c>
      <c r="J16" s="19">
        <f t="shared" si="4"/>
        <v>7.990809616013736E-2</v>
      </c>
      <c r="K16" s="86" t="str">
        <f t="shared" si="5"/>
        <v xml:space="preserve"> </v>
      </c>
      <c r="L16" s="13"/>
      <c r="M16" s="16">
        <f t="shared" si="6"/>
        <v>0.37048377219840806</v>
      </c>
    </row>
    <row r="17" spans="1:13" x14ac:dyDescent="0.3">
      <c r="A17" s="11" t="s">
        <v>65</v>
      </c>
      <c r="B17" s="28">
        <v>9.1899999999999996E-2</v>
      </c>
      <c r="C17" s="32">
        <f t="shared" si="0"/>
        <v>4.4905312849128153E-2</v>
      </c>
      <c r="E17" s="12">
        <v>6.3500000000000001E-2</v>
      </c>
      <c r="F17" s="17">
        <f t="shared" si="1"/>
        <v>3.2720104686973006E-2</v>
      </c>
      <c r="H17" s="16">
        <f t="shared" si="2"/>
        <v>-2.8399999999999995E-2</v>
      </c>
      <c r="I17" s="19">
        <f t="shared" si="3"/>
        <v>2.8399999999999995E-2</v>
      </c>
      <c r="J17" s="19">
        <f t="shared" si="4"/>
        <v>5.5358555519703492E-2</v>
      </c>
      <c r="K17" s="86" t="str">
        <f t="shared" si="5"/>
        <v xml:space="preserve"> </v>
      </c>
      <c r="L17" s="13"/>
      <c r="M17" s="16">
        <f t="shared" si="6"/>
        <v>-0.30903155603917298</v>
      </c>
    </row>
    <row r="18" spans="1:13" x14ac:dyDescent="0.3">
      <c r="A18" s="11" t="s">
        <v>68</v>
      </c>
      <c r="B18" s="28">
        <v>5.2499999999999998E-2</v>
      </c>
      <c r="C18" s="32">
        <f t="shared" si="0"/>
        <v>3.4669086130289281E-2</v>
      </c>
      <c r="E18" s="12">
        <v>3.2500000000000001E-2</v>
      </c>
      <c r="F18" s="17">
        <f t="shared" si="1"/>
        <v>2.3792555899904432E-2</v>
      </c>
      <c r="H18" s="16">
        <f t="shared" si="2"/>
        <v>-1.9999999999999997E-2</v>
      </c>
      <c r="I18" s="19">
        <f t="shared" si="3"/>
        <v>1.9999999999999997E-2</v>
      </c>
      <c r="J18" s="19">
        <f t="shared" si="4"/>
        <v>4.189217623701931E-2</v>
      </c>
      <c r="K18" s="86" t="str">
        <f t="shared" si="5"/>
        <v xml:space="preserve"> </v>
      </c>
      <c r="L18" s="13"/>
      <c r="M18" s="16">
        <f t="shared" si="6"/>
        <v>-0.38095238095238093</v>
      </c>
    </row>
    <row r="19" spans="1:13" x14ac:dyDescent="0.3">
      <c r="A19" s="11" t="s">
        <v>66</v>
      </c>
      <c r="B19" s="28">
        <v>2.9500000000000002E-2</v>
      </c>
      <c r="C19" s="32">
        <f t="shared" si="0"/>
        <v>2.6301584380088474E-2</v>
      </c>
      <c r="E19" s="12">
        <v>1.52E-2</v>
      </c>
      <c r="F19" s="17">
        <f t="shared" si="1"/>
        <v>1.6416090775650663E-2</v>
      </c>
      <c r="H19" s="16">
        <f t="shared" si="2"/>
        <v>-1.4300000000000002E-2</v>
      </c>
      <c r="I19" s="19">
        <f t="shared" si="3"/>
        <v>1.4300000000000002E-2</v>
      </c>
      <c r="J19" s="19">
        <f t="shared" si="4"/>
        <v>3.0887005494985399E-2</v>
      </c>
      <c r="K19" s="86" t="str">
        <f t="shared" si="5"/>
        <v xml:space="preserve"> </v>
      </c>
      <c r="L19" s="13"/>
      <c r="M19" s="16">
        <f t="shared" si="6"/>
        <v>-0.48474576271186443</v>
      </c>
    </row>
    <row r="20" spans="1:13" x14ac:dyDescent="0.3">
      <c r="A20" s="11" t="s">
        <v>67</v>
      </c>
      <c r="B20" s="28">
        <v>2.3099999999999999E-2</v>
      </c>
      <c r="C20" s="32">
        <f t="shared" si="0"/>
        <v>2.3350929767856028E-2</v>
      </c>
      <c r="E20" s="12">
        <v>1.7299999999999999E-2</v>
      </c>
      <c r="F20" s="17">
        <f t="shared" si="1"/>
        <v>1.7494738712972451E-2</v>
      </c>
      <c r="H20" s="16">
        <f t="shared" si="2"/>
        <v>-5.7999999999999996E-3</v>
      </c>
      <c r="I20" s="19">
        <f t="shared" si="3"/>
        <v>5.7999999999999996E-3</v>
      </c>
      <c r="J20" s="19">
        <f t="shared" si="4"/>
        <v>2.9071662208693342E-2</v>
      </c>
      <c r="K20" s="86" t="str">
        <f t="shared" si="5"/>
        <v xml:space="preserve"> </v>
      </c>
      <c r="L20" s="13"/>
      <c r="M20" s="16">
        <f t="shared" si="6"/>
        <v>-0.25108225108225107</v>
      </c>
    </row>
    <row r="21" spans="1:13" x14ac:dyDescent="0.3">
      <c r="A21" s="21" t="s">
        <v>58</v>
      </c>
      <c r="B21" s="29">
        <v>2.9300000000000003E-2</v>
      </c>
      <c r="C21" s="33">
        <f t="shared" si="0"/>
        <v>2.621497560241362E-2</v>
      </c>
      <c r="D21" s="22"/>
      <c r="E21" s="23">
        <v>1.3999999999999999E-2</v>
      </c>
      <c r="F21" s="24">
        <f t="shared" si="1"/>
        <v>1.5764362262361657E-2</v>
      </c>
      <c r="G21" s="22"/>
      <c r="H21" s="25">
        <f t="shared" si="2"/>
        <v>-1.5300000000000005E-2</v>
      </c>
      <c r="I21" s="26">
        <f t="shared" si="3"/>
        <v>1.5300000000000005E-2</v>
      </c>
      <c r="J21" s="26">
        <f t="shared" si="4"/>
        <v>3.0473369237903492E-2</v>
      </c>
      <c r="K21" s="87" t="str">
        <f t="shared" si="5"/>
        <v xml:space="preserve"> </v>
      </c>
      <c r="L21" s="27"/>
      <c r="M21" s="25">
        <f t="shared" si="6"/>
        <v>-0.52218430034129704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174</v>
      </c>
    </row>
    <row r="4" spans="1:13" ht="18.75" x14ac:dyDescent="0.3">
      <c r="A4" s="47" t="s">
        <v>82</v>
      </c>
    </row>
    <row r="6" spans="1:13" ht="30.75" customHeight="1" x14ac:dyDescent="0.25">
      <c r="A6" s="88" t="s">
        <v>75</v>
      </c>
    </row>
    <row r="7" spans="1:13" ht="15" x14ac:dyDescent="0.25">
      <c r="A7" s="7" t="s">
        <v>83</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749</v>
      </c>
      <c r="E11" s="10">
        <v>800</v>
      </c>
      <c r="I11" s="18"/>
      <c r="J11" s="18"/>
      <c r="L11" s="13"/>
      <c r="M11" s="13"/>
    </row>
    <row r="12" spans="1:13" x14ac:dyDescent="0.3">
      <c r="A12" s="9" t="s">
        <v>12</v>
      </c>
      <c r="B12" s="10">
        <v>161.4</v>
      </c>
      <c r="E12" s="10">
        <v>215.8</v>
      </c>
      <c r="I12" s="18"/>
      <c r="J12" s="18"/>
      <c r="L12" s="13"/>
      <c r="M12" s="13"/>
    </row>
    <row r="14" spans="1:13" x14ac:dyDescent="0.3">
      <c r="A14" s="11" t="s">
        <v>62</v>
      </c>
      <c r="B14" s="28">
        <v>0.34420000000000001</v>
      </c>
      <c r="C14" s="32">
        <f t="shared" ref="C14:C21" si="0">SQRT((B14*(1-B14))/$B$12)*TINV(0.05,$B$12)</f>
        <v>7.385234197552043E-2</v>
      </c>
      <c r="E14" s="12">
        <v>0.31719999999999998</v>
      </c>
      <c r="F14" s="17">
        <f t="shared" ref="F14:F21" si="1">SQRT((E14*(1-E14))/$E$12)*TINV(0.05,$E$12)</f>
        <v>6.2443505605565941E-2</v>
      </c>
      <c r="H14" s="16">
        <f t="shared" ref="H14:H21" si="2">E14-B14</f>
        <v>-2.7000000000000024E-2</v>
      </c>
      <c r="I14" s="19">
        <f t="shared" ref="I14:I21" si="3">(((H14)^2)^0.5)</f>
        <v>2.7000000000000024E-2</v>
      </c>
      <c r="J14" s="19">
        <f t="shared" ref="J14:J21" si="4">(((((1-B14)*B14)/B$12)+(((1-E14)*E14)/E$12))^0.5)*(TINV(0.05,B$12+E$12-1))</f>
        <v>9.6372164487670955E-2</v>
      </c>
      <c r="K14" s="86" t="str">
        <f t="shared" ref="K14:K21" si="5">IF(I14&gt;J14,"*"," ")</f>
        <v xml:space="preserve"> </v>
      </c>
      <c r="L14" s="13"/>
      <c r="M14" s="16">
        <f t="shared" ref="M14:M21" si="6">(E14-B14)/B14</f>
        <v>-7.844276583381761E-2</v>
      </c>
    </row>
    <row r="15" spans="1:13" x14ac:dyDescent="0.3">
      <c r="A15" s="11" t="s">
        <v>63</v>
      </c>
      <c r="B15" s="28">
        <v>0.1527</v>
      </c>
      <c r="C15" s="32">
        <f t="shared" si="0"/>
        <v>5.5912801701098934E-2</v>
      </c>
      <c r="E15" s="12">
        <v>0.1106</v>
      </c>
      <c r="F15" s="17">
        <f t="shared" si="1"/>
        <v>4.2082357070775296E-2</v>
      </c>
      <c r="H15" s="16">
        <f t="shared" si="2"/>
        <v>-4.2099999999999999E-2</v>
      </c>
      <c r="I15" s="19">
        <f t="shared" si="3"/>
        <v>4.2099999999999999E-2</v>
      </c>
      <c r="J15" s="19">
        <f t="shared" si="4"/>
        <v>6.9725975009609656E-2</v>
      </c>
      <c r="K15" s="86" t="str">
        <f t="shared" si="5"/>
        <v xml:space="preserve"> </v>
      </c>
      <c r="L15" s="13"/>
      <c r="M15" s="16">
        <f t="shared" si="6"/>
        <v>-0.27570399476096918</v>
      </c>
    </row>
    <row r="16" spans="1:13" x14ac:dyDescent="0.3">
      <c r="A16" s="11" t="s">
        <v>64</v>
      </c>
      <c r="B16" s="28">
        <v>0.19149999999999998</v>
      </c>
      <c r="C16" s="32">
        <f t="shared" si="0"/>
        <v>6.1164233014104522E-2</v>
      </c>
      <c r="E16" s="12">
        <v>0.20660000000000001</v>
      </c>
      <c r="F16" s="17">
        <f t="shared" si="1"/>
        <v>5.432318033626677E-2</v>
      </c>
      <c r="H16" s="16">
        <f t="shared" si="2"/>
        <v>1.510000000000003E-2</v>
      </c>
      <c r="I16" s="19">
        <f t="shared" si="3"/>
        <v>1.510000000000003E-2</v>
      </c>
      <c r="J16" s="19">
        <f t="shared" si="4"/>
        <v>8.1520711696951825E-2</v>
      </c>
      <c r="K16" s="86" t="str">
        <f t="shared" si="5"/>
        <v xml:space="preserve"> </v>
      </c>
      <c r="L16" s="13"/>
      <c r="M16" s="16">
        <f t="shared" si="6"/>
        <v>7.8851174934726015E-2</v>
      </c>
    </row>
    <row r="17" spans="1:13" x14ac:dyDescent="0.3">
      <c r="A17" s="11" t="s">
        <v>65</v>
      </c>
      <c r="B17" s="28">
        <v>0.1663</v>
      </c>
      <c r="C17" s="32">
        <f t="shared" si="0"/>
        <v>5.7879418368257773E-2</v>
      </c>
      <c r="E17" s="12">
        <v>0.13519999999999999</v>
      </c>
      <c r="F17" s="17">
        <f t="shared" si="1"/>
        <v>4.5879652231992071E-2</v>
      </c>
      <c r="H17" s="16">
        <f t="shared" si="2"/>
        <v>-3.1100000000000017E-2</v>
      </c>
      <c r="I17" s="19">
        <f t="shared" si="3"/>
        <v>3.1100000000000017E-2</v>
      </c>
      <c r="J17" s="19">
        <f t="shared" si="4"/>
        <v>7.3593315014121655E-2</v>
      </c>
      <c r="K17" s="86" t="str">
        <f t="shared" si="5"/>
        <v xml:space="preserve"> </v>
      </c>
      <c r="L17" s="13"/>
      <c r="M17" s="16">
        <f t="shared" si="6"/>
        <v>-0.18701142513529775</v>
      </c>
    </row>
    <row r="18" spans="1:13" x14ac:dyDescent="0.3">
      <c r="A18" s="11" t="s">
        <v>68</v>
      </c>
      <c r="B18" s="28">
        <v>0.41470000000000001</v>
      </c>
      <c r="C18" s="32">
        <f t="shared" si="0"/>
        <v>7.6582477610327673E-2</v>
      </c>
      <c r="E18" s="12">
        <v>0.49859999999999999</v>
      </c>
      <c r="F18" s="17">
        <f t="shared" si="1"/>
        <v>6.7087596486756038E-2</v>
      </c>
      <c r="H18" s="16">
        <f t="shared" si="2"/>
        <v>8.3899999999999975E-2</v>
      </c>
      <c r="I18" s="19">
        <f t="shared" si="3"/>
        <v>8.3899999999999975E-2</v>
      </c>
      <c r="J18" s="19">
        <f t="shared" si="4"/>
        <v>0.1014564741410144</v>
      </c>
      <c r="K18" s="86" t="str">
        <f t="shared" si="5"/>
        <v xml:space="preserve"> </v>
      </c>
      <c r="L18" s="13"/>
      <c r="M18" s="16">
        <f t="shared" si="6"/>
        <v>0.20231492645285742</v>
      </c>
    </row>
    <row r="19" spans="1:13" x14ac:dyDescent="0.3">
      <c r="A19" s="11" t="s">
        <v>66</v>
      </c>
      <c r="B19" s="28">
        <v>0.23089999999999999</v>
      </c>
      <c r="C19" s="32">
        <f t="shared" si="0"/>
        <v>6.5505309812315837E-2</v>
      </c>
      <c r="E19" s="12">
        <v>0.24030000000000001</v>
      </c>
      <c r="F19" s="17">
        <f t="shared" si="1"/>
        <v>5.7328671737944863E-2</v>
      </c>
      <c r="H19" s="16">
        <f t="shared" si="2"/>
        <v>9.4000000000000195E-3</v>
      </c>
      <c r="I19" s="19">
        <f t="shared" si="3"/>
        <v>9.4000000000000195E-3</v>
      </c>
      <c r="J19" s="19">
        <f t="shared" si="4"/>
        <v>8.6745171902375656E-2</v>
      </c>
      <c r="K19" s="86" t="str">
        <f t="shared" si="5"/>
        <v xml:space="preserve"> </v>
      </c>
      <c r="L19" s="13"/>
      <c r="M19" s="16">
        <f t="shared" si="6"/>
        <v>4.0710264183629365E-2</v>
      </c>
    </row>
    <row r="20" spans="1:13" x14ac:dyDescent="0.3">
      <c r="A20" s="11" t="s">
        <v>67</v>
      </c>
      <c r="B20" s="28">
        <v>0.18379999999999999</v>
      </c>
      <c r="C20" s="32">
        <f t="shared" si="0"/>
        <v>6.0206610991950467E-2</v>
      </c>
      <c r="E20" s="12">
        <v>0.25829999999999997</v>
      </c>
      <c r="F20" s="17">
        <f t="shared" si="1"/>
        <v>5.8728684592252785E-2</v>
      </c>
      <c r="H20" s="16">
        <f t="shared" si="2"/>
        <v>7.4499999999999983E-2</v>
      </c>
      <c r="I20" s="19">
        <f t="shared" si="3"/>
        <v>7.4499999999999983E-2</v>
      </c>
      <c r="J20" s="19">
        <f t="shared" si="4"/>
        <v>8.3821501079552913E-2</v>
      </c>
      <c r="K20" s="86" t="str">
        <f t="shared" si="5"/>
        <v xml:space="preserve"> </v>
      </c>
      <c r="L20" s="13"/>
      <c r="M20" s="16">
        <f t="shared" si="6"/>
        <v>0.40533188248095747</v>
      </c>
    </row>
    <row r="21" spans="1:13" x14ac:dyDescent="0.3">
      <c r="A21" s="21" t="s">
        <v>58</v>
      </c>
      <c r="B21" s="29">
        <v>7.4800000000000005E-2</v>
      </c>
      <c r="C21" s="33">
        <f t="shared" si="0"/>
        <v>4.0892319357740049E-2</v>
      </c>
      <c r="D21" s="22"/>
      <c r="E21" s="23">
        <v>4.9100000000000005E-2</v>
      </c>
      <c r="F21" s="24">
        <f t="shared" si="1"/>
        <v>2.8992262005657323E-2</v>
      </c>
      <c r="G21" s="22"/>
      <c r="H21" s="25">
        <f t="shared" si="2"/>
        <v>-2.5700000000000001E-2</v>
      </c>
      <c r="I21" s="26">
        <f t="shared" si="3"/>
        <v>2.5700000000000001E-2</v>
      </c>
      <c r="J21" s="26">
        <f t="shared" si="4"/>
        <v>4.9942809409887767E-2</v>
      </c>
      <c r="K21" s="87" t="str">
        <f t="shared" si="5"/>
        <v xml:space="preserve"> </v>
      </c>
      <c r="L21" s="27"/>
      <c r="M21" s="25">
        <f t="shared" si="6"/>
        <v>-0.34358288770053474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75" zoomScaleNormal="75" workbookViewId="0"/>
  </sheetViews>
  <sheetFormatPr defaultColWidth="9.109375" defaultRowHeight="14.4" x14ac:dyDescent="0.3"/>
  <cols>
    <col min="1" max="1" width="7.6640625" style="71" customWidth="1"/>
    <col min="2" max="2" width="118.33203125" style="72" customWidth="1"/>
    <col min="3" max="3" width="67.5546875" style="72" customWidth="1"/>
    <col min="4" max="16384" width="9.109375" style="67"/>
  </cols>
  <sheetData>
    <row r="1" spans="1:3" ht="30" x14ac:dyDescent="0.25">
      <c r="A1" s="65" t="s">
        <v>411</v>
      </c>
      <c r="B1" s="66" t="s">
        <v>412</v>
      </c>
      <c r="C1" s="66" t="s">
        <v>413</v>
      </c>
    </row>
    <row r="2" spans="1:3" ht="15" x14ac:dyDescent="0.25">
      <c r="A2" s="68">
        <v>4.0999999999999996</v>
      </c>
      <c r="B2" s="69" t="s">
        <v>46</v>
      </c>
      <c r="C2" s="69" t="s">
        <v>414</v>
      </c>
    </row>
    <row r="3" spans="1:3" ht="15" x14ac:dyDescent="0.25">
      <c r="A3" s="68">
        <v>4.2</v>
      </c>
      <c r="B3" s="70" t="s">
        <v>161</v>
      </c>
      <c r="C3" s="70" t="s">
        <v>415</v>
      </c>
    </row>
    <row r="4" spans="1:3" ht="15" x14ac:dyDescent="0.25">
      <c r="A4" s="68">
        <v>4.3</v>
      </c>
      <c r="B4" s="70" t="s">
        <v>162</v>
      </c>
      <c r="C4" s="69" t="s">
        <v>416</v>
      </c>
    </row>
    <row r="5" spans="1:3" ht="15" x14ac:dyDescent="0.25">
      <c r="A5" s="68">
        <v>4.4000000000000004</v>
      </c>
      <c r="B5" s="70" t="s">
        <v>48</v>
      </c>
      <c r="C5" s="69" t="s">
        <v>414</v>
      </c>
    </row>
    <row r="6" spans="1:3" ht="15" x14ac:dyDescent="0.25">
      <c r="A6" s="68">
        <v>4.5</v>
      </c>
      <c r="B6" s="70" t="s">
        <v>163</v>
      </c>
      <c r="C6" s="69" t="s">
        <v>416</v>
      </c>
    </row>
    <row r="7" spans="1:3" ht="30" x14ac:dyDescent="0.25">
      <c r="A7" s="68">
        <v>4.5</v>
      </c>
      <c r="B7" s="70" t="s">
        <v>49</v>
      </c>
      <c r="C7" s="69" t="s">
        <v>414</v>
      </c>
    </row>
    <row r="8" spans="1:3" ht="15" x14ac:dyDescent="0.25">
      <c r="A8" s="68">
        <v>5.0999999999999996</v>
      </c>
      <c r="B8" s="70" t="s">
        <v>164</v>
      </c>
      <c r="C8" s="69" t="s">
        <v>414</v>
      </c>
    </row>
    <row r="9" spans="1:3" ht="15" x14ac:dyDescent="0.25">
      <c r="A9" s="68">
        <v>5.0999999999999996</v>
      </c>
      <c r="B9" s="70" t="s">
        <v>165</v>
      </c>
      <c r="C9" s="69" t="s">
        <v>414</v>
      </c>
    </row>
    <row r="10" spans="1:3" ht="15" x14ac:dyDescent="0.25">
      <c r="A10" s="68">
        <v>5.0999999999999996</v>
      </c>
      <c r="B10" s="70" t="s">
        <v>166</v>
      </c>
      <c r="C10" s="69" t="s">
        <v>414</v>
      </c>
    </row>
    <row r="11" spans="1:3" ht="30" x14ac:dyDescent="0.25">
      <c r="A11" s="68" t="s">
        <v>417</v>
      </c>
      <c r="B11" s="70" t="s">
        <v>167</v>
      </c>
      <c r="C11" s="69" t="s">
        <v>414</v>
      </c>
    </row>
    <row r="12" spans="1:3" ht="15" x14ac:dyDescent="0.25">
      <c r="A12" s="68" t="s">
        <v>417</v>
      </c>
      <c r="B12" s="70" t="s">
        <v>168</v>
      </c>
      <c r="C12" s="69" t="s">
        <v>414</v>
      </c>
    </row>
    <row r="13" spans="1:3" ht="15" x14ac:dyDescent="0.25">
      <c r="A13" s="68" t="s">
        <v>418</v>
      </c>
      <c r="B13" s="70" t="s">
        <v>169</v>
      </c>
      <c r="C13" s="70" t="s">
        <v>419</v>
      </c>
    </row>
    <row r="14" spans="1:3" ht="15" x14ac:dyDescent="0.25">
      <c r="A14" s="68" t="s">
        <v>418</v>
      </c>
      <c r="B14" s="70" t="s">
        <v>170</v>
      </c>
      <c r="C14" s="70" t="s">
        <v>419</v>
      </c>
    </row>
    <row r="15" spans="1:3" ht="28.8" x14ac:dyDescent="0.3">
      <c r="A15" s="68" t="s">
        <v>418</v>
      </c>
      <c r="B15" s="70" t="s">
        <v>171</v>
      </c>
      <c r="C15" s="70" t="s">
        <v>419</v>
      </c>
    </row>
    <row r="16" spans="1:3" x14ac:dyDescent="0.3">
      <c r="A16" s="68" t="s">
        <v>418</v>
      </c>
      <c r="B16" s="70" t="s">
        <v>172</v>
      </c>
      <c r="C16" s="70" t="s">
        <v>419</v>
      </c>
    </row>
    <row r="17" spans="1:3" x14ac:dyDescent="0.3">
      <c r="A17" s="68" t="s">
        <v>418</v>
      </c>
      <c r="B17" s="70" t="s">
        <v>173</v>
      </c>
      <c r="C17" s="70" t="s">
        <v>419</v>
      </c>
    </row>
    <row r="18" spans="1:3" x14ac:dyDescent="0.3">
      <c r="A18" s="68" t="s">
        <v>418</v>
      </c>
      <c r="B18" s="70" t="s">
        <v>174</v>
      </c>
      <c r="C18" s="70" t="s">
        <v>419</v>
      </c>
    </row>
    <row r="19" spans="1:3" ht="28.8" x14ac:dyDescent="0.3">
      <c r="A19" s="68" t="s">
        <v>418</v>
      </c>
      <c r="B19" s="70" t="s">
        <v>175</v>
      </c>
      <c r="C19" s="70" t="s">
        <v>419</v>
      </c>
    </row>
    <row r="20" spans="1:3" x14ac:dyDescent="0.3">
      <c r="A20" s="68" t="s">
        <v>418</v>
      </c>
      <c r="B20" s="70" t="s">
        <v>176</v>
      </c>
      <c r="C20" s="70" t="s">
        <v>419</v>
      </c>
    </row>
    <row r="21" spans="1:3" x14ac:dyDescent="0.3">
      <c r="A21" s="68" t="s">
        <v>420</v>
      </c>
      <c r="B21" s="70" t="s">
        <v>177</v>
      </c>
      <c r="C21" s="70" t="s">
        <v>419</v>
      </c>
    </row>
    <row r="22" spans="1:3" x14ac:dyDescent="0.3">
      <c r="A22" s="68" t="s">
        <v>421</v>
      </c>
      <c r="B22" s="70" t="s">
        <v>178</v>
      </c>
      <c r="C22" s="70" t="s">
        <v>419</v>
      </c>
    </row>
    <row r="23" spans="1:3" x14ac:dyDescent="0.3">
      <c r="A23" s="68" t="s">
        <v>422</v>
      </c>
      <c r="B23" s="70" t="s">
        <v>179</v>
      </c>
      <c r="C23" s="70" t="s">
        <v>419</v>
      </c>
    </row>
    <row r="24" spans="1:3" x14ac:dyDescent="0.3">
      <c r="A24" s="68" t="s">
        <v>423</v>
      </c>
      <c r="B24" s="70" t="s">
        <v>180</v>
      </c>
      <c r="C24" s="70" t="s">
        <v>424</v>
      </c>
    </row>
    <row r="25" spans="1:3" x14ac:dyDescent="0.3">
      <c r="A25" s="68" t="s">
        <v>425</v>
      </c>
      <c r="B25" s="70" t="s">
        <v>181</v>
      </c>
      <c r="C25" s="70" t="s">
        <v>419</v>
      </c>
    </row>
    <row r="26" spans="1:3" x14ac:dyDescent="0.3">
      <c r="A26" s="68" t="s">
        <v>426</v>
      </c>
      <c r="B26" s="70" t="s">
        <v>182</v>
      </c>
      <c r="C26" s="69" t="s">
        <v>414</v>
      </c>
    </row>
    <row r="27" spans="1:3" x14ac:dyDescent="0.3">
      <c r="A27" s="68" t="s">
        <v>427</v>
      </c>
      <c r="B27" s="70" t="s">
        <v>183</v>
      </c>
      <c r="C27" s="70" t="s">
        <v>419</v>
      </c>
    </row>
    <row r="28" spans="1:3" x14ac:dyDescent="0.3">
      <c r="A28" s="68" t="s">
        <v>428</v>
      </c>
      <c r="B28" s="70" t="s">
        <v>455</v>
      </c>
      <c r="C28" s="70" t="s">
        <v>419</v>
      </c>
    </row>
    <row r="29" spans="1:3" ht="28.8" x14ac:dyDescent="0.3">
      <c r="A29" s="68" t="s">
        <v>429</v>
      </c>
      <c r="B29" s="70" t="s">
        <v>214</v>
      </c>
      <c r="C29" s="70" t="s">
        <v>430</v>
      </c>
    </row>
    <row r="30" spans="1:3" x14ac:dyDescent="0.3">
      <c r="A30" s="68" t="s">
        <v>429</v>
      </c>
      <c r="B30" s="70" t="s">
        <v>218</v>
      </c>
      <c r="C30" s="70" t="s">
        <v>431</v>
      </c>
    </row>
    <row r="31" spans="1:3" ht="28.8" x14ac:dyDescent="0.3">
      <c r="A31" s="68">
        <v>6.4</v>
      </c>
      <c r="B31" s="70" t="s">
        <v>224</v>
      </c>
      <c r="C31" s="70" t="s">
        <v>430</v>
      </c>
    </row>
    <row r="32" spans="1:3" ht="28.8" x14ac:dyDescent="0.3">
      <c r="A32" s="68">
        <v>6.5</v>
      </c>
      <c r="B32" s="70" t="s">
        <v>246</v>
      </c>
      <c r="C32" s="70" t="s">
        <v>430</v>
      </c>
    </row>
    <row r="33" spans="1:3" x14ac:dyDescent="0.3">
      <c r="A33" s="68">
        <v>7.2</v>
      </c>
      <c r="B33" s="70" t="s">
        <v>261</v>
      </c>
      <c r="C33" s="69" t="s">
        <v>414</v>
      </c>
    </row>
    <row r="34" spans="1:3" x14ac:dyDescent="0.3">
      <c r="A34" s="68">
        <v>7.2</v>
      </c>
      <c r="B34" s="70" t="s">
        <v>263</v>
      </c>
      <c r="C34" s="69" t="s">
        <v>416</v>
      </c>
    </row>
    <row r="35" spans="1:3" x14ac:dyDescent="0.3">
      <c r="A35" s="68">
        <v>7.2</v>
      </c>
      <c r="B35" s="70" t="s">
        <v>285</v>
      </c>
      <c r="C35" s="70" t="s">
        <v>432</v>
      </c>
    </row>
    <row r="36" spans="1:3" x14ac:dyDescent="0.3">
      <c r="A36" s="68">
        <v>7.2</v>
      </c>
      <c r="B36" s="70" t="s">
        <v>306</v>
      </c>
      <c r="C36" s="70" t="s">
        <v>432</v>
      </c>
    </row>
    <row r="37" spans="1:3" x14ac:dyDescent="0.3">
      <c r="A37" s="68" t="s">
        <v>433</v>
      </c>
      <c r="B37" s="70" t="s">
        <v>322</v>
      </c>
      <c r="C37" s="69" t="s">
        <v>434</v>
      </c>
    </row>
    <row r="38" spans="1:3" x14ac:dyDescent="0.3">
      <c r="A38" s="68" t="s">
        <v>435</v>
      </c>
      <c r="B38" s="70" t="s">
        <v>327</v>
      </c>
      <c r="C38" s="70" t="s">
        <v>436</v>
      </c>
    </row>
    <row r="39" spans="1:3" x14ac:dyDescent="0.3">
      <c r="A39" s="68" t="s">
        <v>435</v>
      </c>
      <c r="B39" s="70" t="s">
        <v>333</v>
      </c>
      <c r="C39" s="70" t="s">
        <v>437</v>
      </c>
    </row>
    <row r="40" spans="1:3" x14ac:dyDescent="0.3">
      <c r="A40" s="68" t="s">
        <v>435</v>
      </c>
      <c r="B40" s="70" t="s">
        <v>341</v>
      </c>
      <c r="C40" s="70" t="s">
        <v>438</v>
      </c>
    </row>
    <row r="41" spans="1:3" x14ac:dyDescent="0.3">
      <c r="A41" s="68" t="s">
        <v>435</v>
      </c>
      <c r="B41" s="70" t="s">
        <v>349</v>
      </c>
      <c r="C41" s="70" t="s">
        <v>439</v>
      </c>
    </row>
    <row r="42" spans="1:3" x14ac:dyDescent="0.3">
      <c r="A42" s="68">
        <v>8.1</v>
      </c>
      <c r="B42" s="70" t="s">
        <v>353</v>
      </c>
      <c r="C42" s="70" t="s">
        <v>440</v>
      </c>
    </row>
    <row r="43" spans="1:3" x14ac:dyDescent="0.3">
      <c r="A43" s="68">
        <v>8.1</v>
      </c>
      <c r="B43" s="70" t="s">
        <v>357</v>
      </c>
      <c r="C43" s="70" t="s">
        <v>441</v>
      </c>
    </row>
    <row r="44" spans="1:3" x14ac:dyDescent="0.3">
      <c r="A44" s="68">
        <v>8.1999999999999993</v>
      </c>
      <c r="B44" s="70" t="s">
        <v>380</v>
      </c>
      <c r="C44" s="70" t="s">
        <v>440</v>
      </c>
    </row>
    <row r="45" spans="1:3" x14ac:dyDescent="0.3">
      <c r="A45" s="68">
        <v>8.3000000000000007</v>
      </c>
      <c r="B45" s="70" t="s">
        <v>390</v>
      </c>
      <c r="C45" s="70" t="s">
        <v>442</v>
      </c>
    </row>
    <row r="46" spans="1:3" x14ac:dyDescent="0.3">
      <c r="A46" s="68">
        <v>8.3000000000000007</v>
      </c>
      <c r="B46" s="70" t="s">
        <v>454</v>
      </c>
      <c r="C46" s="69" t="s">
        <v>416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175</v>
      </c>
    </row>
    <row r="4" spans="1:13" ht="18.75" x14ac:dyDescent="0.3">
      <c r="A4" s="47" t="s">
        <v>82</v>
      </c>
    </row>
    <row r="6" spans="1:13" ht="30.75" customHeight="1" x14ac:dyDescent="0.25">
      <c r="A6" s="88" t="s">
        <v>76</v>
      </c>
    </row>
    <row r="7" spans="1:13" ht="15" x14ac:dyDescent="0.25">
      <c r="A7" s="7" t="s">
        <v>83</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749</v>
      </c>
      <c r="E11" s="10">
        <v>800</v>
      </c>
      <c r="I11" s="18"/>
      <c r="J11" s="18"/>
      <c r="L11" s="13"/>
      <c r="M11" s="13"/>
    </row>
    <row r="12" spans="1:13" x14ac:dyDescent="0.3">
      <c r="A12" s="9" t="s">
        <v>12</v>
      </c>
      <c r="B12" s="10">
        <v>161.4</v>
      </c>
      <c r="E12" s="10">
        <v>215.8</v>
      </c>
      <c r="I12" s="18"/>
      <c r="J12" s="18"/>
      <c r="L12" s="13"/>
      <c r="M12" s="13"/>
    </row>
    <row r="14" spans="1:13" x14ac:dyDescent="0.3">
      <c r="A14" s="11" t="s">
        <v>62</v>
      </c>
      <c r="B14" s="28">
        <v>0.2853</v>
      </c>
      <c r="C14" s="32">
        <f t="shared" ref="C14:C21" si="0">SQRT((B14*(1-B14))/$B$12)*TINV(0.05,$B$12)</f>
        <v>7.0191724060315749E-2</v>
      </c>
      <c r="E14" s="12">
        <v>0.23180000000000001</v>
      </c>
      <c r="F14" s="17">
        <f t="shared" ref="F14:F21" si="1">SQRT((E14*(1-E14))/$E$12)*TINV(0.05,$E$12)</f>
        <v>5.6619730548474453E-2</v>
      </c>
      <c r="H14" s="16">
        <f t="shared" ref="H14:H21" si="2">E14-B14</f>
        <v>-5.3499999999999992E-2</v>
      </c>
      <c r="I14" s="19">
        <f t="shared" ref="I14:I21" si="3">(((H14)^2)^0.5)</f>
        <v>5.3499999999999992E-2</v>
      </c>
      <c r="J14" s="19">
        <f t="shared" ref="J14:J21" si="4">(((((1-B14)*B14)/B$12)+(((1-E14)*E14)/E$12))^0.5)*(TINV(0.05,B$12+E$12-1))</f>
        <v>8.9859850305999273E-2</v>
      </c>
      <c r="K14" s="86" t="str">
        <f t="shared" ref="K14:K21" si="5">IF(I14&gt;J14,"*"," ")</f>
        <v xml:space="preserve"> </v>
      </c>
      <c r="L14" s="13"/>
      <c r="M14" s="16">
        <f t="shared" ref="M14:M21" si="6">(E14-B14)/B14</f>
        <v>-0.18752190676480895</v>
      </c>
    </row>
    <row r="15" spans="1:13" x14ac:dyDescent="0.3">
      <c r="A15" s="11" t="s">
        <v>63</v>
      </c>
      <c r="B15" s="28">
        <v>0.159</v>
      </c>
      <c r="C15" s="32">
        <f t="shared" si="0"/>
        <v>5.6842044847163958E-2</v>
      </c>
      <c r="E15" s="12">
        <v>0.13750000000000001</v>
      </c>
      <c r="F15" s="17">
        <f t="shared" si="1"/>
        <v>4.6206687113213137E-2</v>
      </c>
      <c r="H15" s="16">
        <f t="shared" si="2"/>
        <v>-2.1499999999999991E-2</v>
      </c>
      <c r="I15" s="19">
        <f t="shared" si="3"/>
        <v>2.1499999999999991E-2</v>
      </c>
      <c r="J15" s="19">
        <f t="shared" si="4"/>
        <v>7.2992883577653406E-2</v>
      </c>
      <c r="K15" s="86" t="str">
        <f t="shared" si="5"/>
        <v xml:space="preserve"> </v>
      </c>
      <c r="L15" s="13"/>
      <c r="M15" s="16">
        <f t="shared" si="6"/>
        <v>-0.13522012578616346</v>
      </c>
    </row>
    <row r="16" spans="1:13" x14ac:dyDescent="0.3">
      <c r="A16" s="11" t="s">
        <v>64</v>
      </c>
      <c r="B16" s="28">
        <v>0.12619999999999998</v>
      </c>
      <c r="C16" s="32">
        <f t="shared" si="0"/>
        <v>5.1618910106952978E-2</v>
      </c>
      <c r="E16" s="12">
        <v>9.4299999999999995E-2</v>
      </c>
      <c r="F16" s="17">
        <f t="shared" si="1"/>
        <v>3.9212267914094767E-2</v>
      </c>
      <c r="H16" s="16">
        <f t="shared" si="2"/>
        <v>-3.1899999999999984E-2</v>
      </c>
      <c r="I16" s="19">
        <f t="shared" si="3"/>
        <v>3.1899999999999984E-2</v>
      </c>
      <c r="J16" s="19">
        <f t="shared" si="4"/>
        <v>6.4589158095672172E-2</v>
      </c>
      <c r="K16" s="86" t="str">
        <f t="shared" si="5"/>
        <v xml:space="preserve"> </v>
      </c>
      <c r="L16" s="13"/>
      <c r="M16" s="16">
        <f t="shared" si="6"/>
        <v>-0.25277337559429469</v>
      </c>
    </row>
    <row r="17" spans="1:13" x14ac:dyDescent="0.3">
      <c r="A17" s="11" t="s">
        <v>65</v>
      </c>
      <c r="B17" s="28">
        <v>9.6600000000000005E-2</v>
      </c>
      <c r="C17" s="32">
        <f t="shared" si="0"/>
        <v>4.5919985176515757E-2</v>
      </c>
      <c r="E17" s="12">
        <v>8.6500000000000007E-2</v>
      </c>
      <c r="F17" s="17">
        <f t="shared" si="1"/>
        <v>3.7716923472183472E-2</v>
      </c>
      <c r="H17" s="16">
        <f t="shared" si="2"/>
        <v>-1.0099999999999998E-2</v>
      </c>
      <c r="I17" s="19">
        <f t="shared" si="3"/>
        <v>1.0099999999999998E-2</v>
      </c>
      <c r="J17" s="19">
        <f t="shared" si="4"/>
        <v>5.9213137579337251E-2</v>
      </c>
      <c r="K17" s="86" t="str">
        <f t="shared" si="5"/>
        <v xml:space="preserve"> </v>
      </c>
      <c r="L17" s="13"/>
      <c r="M17" s="16">
        <f t="shared" si="6"/>
        <v>-0.10455486542443061</v>
      </c>
    </row>
    <row r="18" spans="1:13" x14ac:dyDescent="0.3">
      <c r="A18" s="11" t="s">
        <v>68</v>
      </c>
      <c r="B18" s="28">
        <v>0.60170000000000001</v>
      </c>
      <c r="C18" s="32">
        <f t="shared" si="0"/>
        <v>7.6097132478179993E-2</v>
      </c>
      <c r="E18" s="12">
        <v>0.63590000000000002</v>
      </c>
      <c r="F18" s="17">
        <f t="shared" si="1"/>
        <v>6.4562253834320321E-2</v>
      </c>
      <c r="H18" s="16">
        <f t="shared" si="2"/>
        <v>3.4200000000000008E-2</v>
      </c>
      <c r="I18" s="19">
        <f t="shared" si="3"/>
        <v>3.4200000000000008E-2</v>
      </c>
      <c r="J18" s="19">
        <f t="shared" si="4"/>
        <v>9.9443935431908381E-2</v>
      </c>
      <c r="K18" s="86" t="str">
        <f t="shared" si="5"/>
        <v xml:space="preserve"> </v>
      </c>
      <c r="L18" s="13"/>
      <c r="M18" s="16">
        <f t="shared" si="6"/>
        <v>5.683895629051023E-2</v>
      </c>
    </row>
    <row r="19" spans="1:13" x14ac:dyDescent="0.3">
      <c r="A19" s="11" t="s">
        <v>66</v>
      </c>
      <c r="B19" s="28">
        <v>0.16879999999999998</v>
      </c>
      <c r="C19" s="32">
        <f t="shared" si="0"/>
        <v>5.8225351807210821E-2</v>
      </c>
      <c r="E19" s="12">
        <v>0.2137</v>
      </c>
      <c r="F19" s="17">
        <f t="shared" si="1"/>
        <v>5.5000967609566929E-2</v>
      </c>
      <c r="H19" s="16">
        <f t="shared" si="2"/>
        <v>4.4900000000000023E-2</v>
      </c>
      <c r="I19" s="19">
        <f t="shared" si="3"/>
        <v>4.4900000000000023E-2</v>
      </c>
      <c r="J19" s="19">
        <f t="shared" si="4"/>
        <v>7.9821766838170521E-2</v>
      </c>
      <c r="K19" s="86" t="str">
        <f t="shared" si="5"/>
        <v xml:space="preserve"> </v>
      </c>
      <c r="L19" s="13"/>
      <c r="M19" s="16">
        <f t="shared" si="6"/>
        <v>0.26599526066350726</v>
      </c>
    </row>
    <row r="20" spans="1:13" x14ac:dyDescent="0.3">
      <c r="A20" s="11" t="s">
        <v>67</v>
      </c>
      <c r="B20" s="28">
        <v>0.43290000000000001</v>
      </c>
      <c r="C20" s="32">
        <f t="shared" si="0"/>
        <v>7.7018800294058484E-2</v>
      </c>
      <c r="E20" s="12">
        <v>0.42219999999999996</v>
      </c>
      <c r="F20" s="17">
        <f t="shared" si="1"/>
        <v>6.6270739109501167E-2</v>
      </c>
      <c r="H20" s="16">
        <f t="shared" si="2"/>
        <v>-1.0700000000000043E-2</v>
      </c>
      <c r="I20" s="19">
        <f t="shared" si="3"/>
        <v>1.0700000000000043E-2</v>
      </c>
      <c r="J20" s="19">
        <f t="shared" si="4"/>
        <v>0.10124944733950481</v>
      </c>
      <c r="K20" s="86" t="str">
        <f t="shared" si="5"/>
        <v xml:space="preserve"> </v>
      </c>
      <c r="L20" s="13"/>
      <c r="M20" s="16">
        <f t="shared" si="6"/>
        <v>-2.4717024717024815E-2</v>
      </c>
    </row>
    <row r="21" spans="1:13" x14ac:dyDescent="0.3">
      <c r="A21" s="21" t="s">
        <v>58</v>
      </c>
      <c r="B21" s="29">
        <v>1.6399999999999998E-2</v>
      </c>
      <c r="C21" s="33">
        <f t="shared" si="0"/>
        <v>1.9742598657017354E-2</v>
      </c>
      <c r="D21" s="22"/>
      <c r="E21" s="23">
        <v>4.58E-2</v>
      </c>
      <c r="F21" s="24">
        <f t="shared" si="1"/>
        <v>2.8049580864604434E-2</v>
      </c>
      <c r="G21" s="22"/>
      <c r="H21" s="25">
        <f t="shared" si="2"/>
        <v>2.9400000000000003E-2</v>
      </c>
      <c r="I21" s="26">
        <f t="shared" si="3"/>
        <v>2.9400000000000003E-2</v>
      </c>
      <c r="J21" s="26">
        <f t="shared" si="4"/>
        <v>3.4196419353240304E-2</v>
      </c>
      <c r="K21" s="87" t="str">
        <f t="shared" si="5"/>
        <v xml:space="preserve"> </v>
      </c>
      <c r="L21" s="27"/>
      <c r="M21" s="25">
        <f t="shared" si="6"/>
        <v>1.7926829268292688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176</v>
      </c>
    </row>
    <row r="4" spans="1:13" ht="18.75" x14ac:dyDescent="0.3">
      <c r="A4" s="47" t="s">
        <v>82</v>
      </c>
    </row>
    <row r="6" spans="1:13" ht="30.75" customHeight="1" x14ac:dyDescent="0.25">
      <c r="A6" s="88" t="s">
        <v>77</v>
      </c>
    </row>
    <row r="7" spans="1:13" ht="15" x14ac:dyDescent="0.25">
      <c r="A7" s="7" t="s">
        <v>83</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749</v>
      </c>
      <c r="E11" s="10">
        <v>800</v>
      </c>
      <c r="I11" s="18"/>
      <c r="J11" s="18"/>
      <c r="L11" s="13"/>
      <c r="M11" s="13"/>
    </row>
    <row r="12" spans="1:13" x14ac:dyDescent="0.3">
      <c r="A12" s="9" t="s">
        <v>12</v>
      </c>
      <c r="B12" s="10">
        <v>161.4</v>
      </c>
      <c r="E12" s="10">
        <v>215.8</v>
      </c>
      <c r="I12" s="18"/>
      <c r="J12" s="18"/>
      <c r="L12" s="13"/>
      <c r="M12" s="13"/>
    </row>
    <row r="14" spans="1:13" x14ac:dyDescent="0.3">
      <c r="A14" s="11" t="s">
        <v>62</v>
      </c>
      <c r="B14" s="28">
        <v>0.60070000000000001</v>
      </c>
      <c r="C14" s="32">
        <f t="shared" ref="C14:C21" si="0">SQRT((B14*(1-B14))/$B$12)*TINV(0.05,$B$12)</f>
        <v>7.6129259230172538E-2</v>
      </c>
      <c r="E14" s="12">
        <v>0.69389999999999996</v>
      </c>
      <c r="F14" s="17">
        <f t="shared" ref="F14:F21" si="1">SQRT((E14*(1-E14))/$E$12)*TINV(0.05,$E$12)</f>
        <v>6.1837801315841524E-2</v>
      </c>
      <c r="H14" s="16">
        <f t="shared" ref="H14:H21" si="2">E14-B14</f>
        <v>9.319999999999995E-2</v>
      </c>
      <c r="I14" s="19">
        <f t="shared" ref="I14:I21" si="3">(((H14)^2)^0.5)</f>
        <v>9.319999999999995E-2</v>
      </c>
      <c r="J14" s="19">
        <f t="shared" ref="J14:J21" si="4">(((((1-B14)*B14)/B$12)+(((1-E14)*E14)/E$12))^0.5)*(TINV(0.05,B$12+E$12-1))</f>
        <v>9.7730430892371378E-2</v>
      </c>
      <c r="K14" s="86" t="str">
        <f t="shared" ref="K14:K21" si="5">IF(I14&gt;J14,"*"," ")</f>
        <v xml:space="preserve"> </v>
      </c>
      <c r="L14" s="13"/>
      <c r="M14" s="16">
        <f t="shared" ref="M14:M21" si="6">(E14-B14)/B14</f>
        <v>0.15515232229066081</v>
      </c>
    </row>
    <row r="15" spans="1:13" x14ac:dyDescent="0.3">
      <c r="A15" s="11" t="s">
        <v>63</v>
      </c>
      <c r="B15" s="28">
        <v>0.34759999999999996</v>
      </c>
      <c r="C15" s="32">
        <f t="shared" si="0"/>
        <v>7.4023564303644304E-2</v>
      </c>
      <c r="E15" s="12">
        <v>0.41869999999999996</v>
      </c>
      <c r="F15" s="17">
        <f t="shared" si="1"/>
        <v>6.6195058899955223E-2</v>
      </c>
      <c r="H15" s="16">
        <f t="shared" si="2"/>
        <v>7.1099999999999997E-2</v>
      </c>
      <c r="I15" s="19">
        <f t="shared" si="3"/>
        <v>7.1099999999999997E-2</v>
      </c>
      <c r="J15" s="19">
        <f t="shared" si="4"/>
        <v>9.8959382374666227E-2</v>
      </c>
      <c r="K15" s="86" t="str">
        <f t="shared" si="5"/>
        <v xml:space="preserve"> </v>
      </c>
      <c r="L15" s="13"/>
      <c r="M15" s="16">
        <f t="shared" si="6"/>
        <v>0.20454545454545456</v>
      </c>
    </row>
    <row r="16" spans="1:13" x14ac:dyDescent="0.3">
      <c r="A16" s="11" t="s">
        <v>64</v>
      </c>
      <c r="B16" s="28">
        <v>0.25309999999999999</v>
      </c>
      <c r="C16" s="32">
        <f t="shared" si="0"/>
        <v>6.7585018214292511E-2</v>
      </c>
      <c r="E16" s="12">
        <v>0.2752</v>
      </c>
      <c r="F16" s="17">
        <f t="shared" si="1"/>
        <v>5.992488898251927E-2</v>
      </c>
      <c r="H16" s="16">
        <f t="shared" si="2"/>
        <v>2.2100000000000009E-2</v>
      </c>
      <c r="I16" s="19">
        <f t="shared" si="3"/>
        <v>2.2100000000000009E-2</v>
      </c>
      <c r="J16" s="19">
        <f t="shared" si="4"/>
        <v>9.001154127545849E-2</v>
      </c>
      <c r="K16" s="86" t="str">
        <f t="shared" si="5"/>
        <v xml:space="preserve"> </v>
      </c>
      <c r="L16" s="13"/>
      <c r="M16" s="16">
        <f t="shared" si="6"/>
        <v>8.7317265902805252E-2</v>
      </c>
    </row>
    <row r="17" spans="1:13" x14ac:dyDescent="0.3">
      <c r="A17" s="11" t="s">
        <v>65</v>
      </c>
      <c r="B17" s="28">
        <v>0.1164</v>
      </c>
      <c r="C17" s="32">
        <f t="shared" si="0"/>
        <v>4.9851413466664697E-2</v>
      </c>
      <c r="E17" s="12">
        <v>0.1186</v>
      </c>
      <c r="F17" s="17">
        <f t="shared" si="1"/>
        <v>4.338132360492726E-2</v>
      </c>
      <c r="H17" s="16">
        <f t="shared" si="2"/>
        <v>2.1999999999999936E-3</v>
      </c>
      <c r="I17" s="19">
        <f t="shared" si="3"/>
        <v>2.1999999999999936E-3</v>
      </c>
      <c r="J17" s="19">
        <f t="shared" si="4"/>
        <v>6.5853081075894493E-2</v>
      </c>
      <c r="K17" s="86" t="str">
        <f t="shared" si="5"/>
        <v xml:space="preserve"> </v>
      </c>
      <c r="L17" s="13"/>
      <c r="M17" s="16">
        <f t="shared" si="6"/>
        <v>1.8900343642611627E-2</v>
      </c>
    </row>
    <row r="18" spans="1:13" x14ac:dyDescent="0.3">
      <c r="A18" s="11" t="s">
        <v>68</v>
      </c>
      <c r="B18" s="28">
        <v>0.2545</v>
      </c>
      <c r="C18" s="32">
        <f t="shared" si="0"/>
        <v>6.7708134789939256E-2</v>
      </c>
      <c r="E18" s="12">
        <v>0.16620000000000001</v>
      </c>
      <c r="F18" s="17">
        <f t="shared" si="1"/>
        <v>4.9948262577264847E-2</v>
      </c>
      <c r="H18" s="16">
        <f t="shared" si="2"/>
        <v>-8.829999999999999E-2</v>
      </c>
      <c r="I18" s="19">
        <f t="shared" si="3"/>
        <v>8.829999999999999E-2</v>
      </c>
      <c r="J18" s="19">
        <f t="shared" si="4"/>
        <v>8.3831510616954E-2</v>
      </c>
      <c r="K18" s="92" t="str">
        <f t="shared" si="5"/>
        <v>*</v>
      </c>
      <c r="L18" s="13"/>
      <c r="M18" s="16">
        <f t="shared" si="6"/>
        <v>-0.34695481335952844</v>
      </c>
    </row>
    <row r="19" spans="1:13" x14ac:dyDescent="0.3">
      <c r="A19" s="11" t="s">
        <v>66</v>
      </c>
      <c r="B19" s="28">
        <v>0.1158</v>
      </c>
      <c r="C19" s="32">
        <f t="shared" si="0"/>
        <v>4.9739643458539567E-2</v>
      </c>
      <c r="E19" s="12">
        <v>8.1099999999999992E-2</v>
      </c>
      <c r="F19" s="17">
        <f t="shared" si="1"/>
        <v>3.6628445175251448E-2</v>
      </c>
      <c r="H19" s="16">
        <f t="shared" si="2"/>
        <v>-3.4700000000000009E-2</v>
      </c>
      <c r="I19" s="19">
        <f t="shared" si="3"/>
        <v>3.4700000000000009E-2</v>
      </c>
      <c r="J19" s="19">
        <f t="shared" si="4"/>
        <v>6.1545968019248963E-2</v>
      </c>
      <c r="K19" s="86" t="str">
        <f t="shared" si="5"/>
        <v xml:space="preserve"> </v>
      </c>
      <c r="L19" s="13"/>
      <c r="M19" s="16">
        <f t="shared" si="6"/>
        <v>-0.29965457685664948</v>
      </c>
    </row>
    <row r="20" spans="1:13" x14ac:dyDescent="0.3">
      <c r="A20" s="11" t="s">
        <v>67</v>
      </c>
      <c r="B20" s="28">
        <v>0.13869999999999999</v>
      </c>
      <c r="C20" s="32">
        <f t="shared" si="0"/>
        <v>5.3726504643961288E-2</v>
      </c>
      <c r="E20" s="12">
        <v>8.5099999999999995E-2</v>
      </c>
      <c r="F20" s="17">
        <f t="shared" si="1"/>
        <v>3.743911074843518E-2</v>
      </c>
      <c r="H20" s="16">
        <f t="shared" si="2"/>
        <v>-5.3599999999999995E-2</v>
      </c>
      <c r="I20" s="19">
        <f t="shared" si="3"/>
        <v>5.3599999999999995E-2</v>
      </c>
      <c r="J20" s="19">
        <f t="shared" si="4"/>
        <v>6.5242745116400644E-2</v>
      </c>
      <c r="K20" s="86" t="str">
        <f t="shared" si="5"/>
        <v xml:space="preserve"> </v>
      </c>
      <c r="L20" s="13"/>
      <c r="M20" s="16">
        <f t="shared" si="6"/>
        <v>-0.3864455659697188</v>
      </c>
    </row>
    <row r="21" spans="1:13" x14ac:dyDescent="0.3">
      <c r="A21" s="21" t="s">
        <v>58</v>
      </c>
      <c r="B21" s="29">
        <v>2.8300000000000002E-2</v>
      </c>
      <c r="C21" s="33">
        <f t="shared" si="0"/>
        <v>2.5777004775625181E-2</v>
      </c>
      <c r="D21" s="22"/>
      <c r="E21" s="23">
        <v>2.1299999999999999E-2</v>
      </c>
      <c r="F21" s="24">
        <f t="shared" si="1"/>
        <v>1.9372627456654298E-2</v>
      </c>
      <c r="G21" s="22"/>
      <c r="H21" s="25">
        <f t="shared" si="2"/>
        <v>-7.0000000000000027E-3</v>
      </c>
      <c r="I21" s="26">
        <f t="shared" si="3"/>
        <v>7.0000000000000027E-3</v>
      </c>
      <c r="J21" s="26">
        <f t="shared" si="4"/>
        <v>3.2128218331910818E-2</v>
      </c>
      <c r="K21" s="87" t="str">
        <f t="shared" si="5"/>
        <v xml:space="preserve"> </v>
      </c>
      <c r="L21" s="27"/>
      <c r="M21" s="25">
        <f t="shared" si="6"/>
        <v>-0.24734982332155483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177</v>
      </c>
    </row>
    <row r="4" spans="1:13" ht="18.75" x14ac:dyDescent="0.3">
      <c r="A4" s="47" t="s">
        <v>82</v>
      </c>
    </row>
    <row r="6" spans="1:13" ht="30.75" customHeight="1" x14ac:dyDescent="0.25">
      <c r="A6" s="88" t="s">
        <v>84</v>
      </c>
    </row>
    <row r="7" spans="1:13" ht="15" x14ac:dyDescent="0.25">
      <c r="A7" s="7" t="s">
        <v>83</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749</v>
      </c>
      <c r="E11" s="10">
        <v>800</v>
      </c>
      <c r="I11" s="18"/>
      <c r="J11" s="18"/>
      <c r="L11" s="13"/>
      <c r="M11" s="13"/>
    </row>
    <row r="12" spans="1:13" x14ac:dyDescent="0.3">
      <c r="A12" s="9" t="s">
        <v>12</v>
      </c>
      <c r="B12" s="10">
        <v>161.4</v>
      </c>
      <c r="E12" s="10">
        <v>215.8</v>
      </c>
      <c r="I12" s="18"/>
      <c r="J12" s="18"/>
      <c r="L12" s="13"/>
      <c r="M12" s="13"/>
    </row>
    <row r="14" spans="1:13" x14ac:dyDescent="0.3">
      <c r="A14" s="11" t="s">
        <v>99</v>
      </c>
      <c r="B14" s="28">
        <v>0.1754</v>
      </c>
      <c r="C14" s="32">
        <f t="shared" ref="C14:C27" si="0">SQRT((B14*(1-B14))/$B$12)*TINV(0.05,$B$12)</f>
        <v>5.9116619641423819E-2</v>
      </c>
      <c r="E14" s="12">
        <v>0.12570000000000001</v>
      </c>
      <c r="F14" s="17">
        <f t="shared" ref="F14:F27" si="1">SQRT((E14*(1-E14))/$E$12)*TINV(0.05,$E$12)</f>
        <v>4.4480720059937515E-2</v>
      </c>
      <c r="H14" s="16">
        <f t="shared" ref="H14:H27" si="2">E14-B14</f>
        <v>-4.9699999999999994E-2</v>
      </c>
      <c r="I14" s="19">
        <f t="shared" ref="I14:I27" si="3">(((H14)^2)^0.5)</f>
        <v>4.9699999999999994E-2</v>
      </c>
      <c r="J14" s="19">
        <f t="shared" ref="J14:J27" si="4">(((((1-B14)*B14)/B$12)+(((1-E14)*E14)/E$12))^0.5)*(TINV(0.05,B$12+E$12-1))</f>
        <v>7.371350382340966E-2</v>
      </c>
      <c r="K14" s="86" t="str">
        <f t="shared" ref="K14:K27" si="5">IF(I14&gt;J14,"*"," ")</f>
        <v xml:space="preserve"> </v>
      </c>
      <c r="L14" s="13"/>
      <c r="M14" s="16">
        <f t="shared" ref="M14:M27" si="6">(E14-B14)/B14</f>
        <v>-0.28335233751425309</v>
      </c>
    </row>
    <row r="15" spans="1:13" x14ac:dyDescent="0.3">
      <c r="A15" s="11" t="s">
        <v>87</v>
      </c>
      <c r="B15" s="28">
        <v>2.4300000000000002E-2</v>
      </c>
      <c r="C15" s="32">
        <f t="shared" si="0"/>
        <v>2.3935054580632831E-2</v>
      </c>
      <c r="E15" s="12">
        <v>2.46E-2</v>
      </c>
      <c r="F15" s="17">
        <f t="shared" si="1"/>
        <v>2.0784178337805187E-2</v>
      </c>
      <c r="H15" s="16">
        <f t="shared" si="2"/>
        <v>2.9999999999999818E-4</v>
      </c>
      <c r="I15" s="19">
        <f t="shared" si="3"/>
        <v>2.9999999999999818E-4</v>
      </c>
      <c r="J15" s="19">
        <f t="shared" si="4"/>
        <v>3.1588808044760913E-2</v>
      </c>
      <c r="K15" s="86" t="str">
        <f t="shared" si="5"/>
        <v xml:space="preserve"> </v>
      </c>
      <c r="L15" s="13"/>
      <c r="M15" s="16">
        <f t="shared" si="6"/>
        <v>1.2345679012345604E-2</v>
      </c>
    </row>
    <row r="16" spans="1:13" x14ac:dyDescent="0.3">
      <c r="A16" s="11" t="s">
        <v>88</v>
      </c>
      <c r="B16" s="28">
        <v>9.2899999999999996E-2</v>
      </c>
      <c r="C16" s="32">
        <f t="shared" si="0"/>
        <v>4.5124102113849235E-2</v>
      </c>
      <c r="E16" s="12">
        <v>8.6199999999999999E-2</v>
      </c>
      <c r="F16" s="17">
        <f t="shared" si="1"/>
        <v>3.765764359292393E-2</v>
      </c>
      <c r="H16" s="16">
        <f t="shared" si="2"/>
        <v>-6.6999999999999976E-3</v>
      </c>
      <c r="I16" s="19">
        <f t="shared" si="3"/>
        <v>6.6999999999999976E-3</v>
      </c>
      <c r="J16" s="19">
        <f t="shared" si="4"/>
        <v>5.8565451552665009E-2</v>
      </c>
      <c r="K16" s="86" t="str">
        <f t="shared" si="5"/>
        <v xml:space="preserve"> </v>
      </c>
      <c r="L16" s="13"/>
      <c r="M16" s="16">
        <f t="shared" si="6"/>
        <v>-7.212055974165768E-2</v>
      </c>
    </row>
    <row r="17" spans="1:13" x14ac:dyDescent="0.3">
      <c r="A17" s="11" t="s">
        <v>89</v>
      </c>
      <c r="B17" s="28">
        <v>0.1234</v>
      </c>
      <c r="C17" s="32">
        <f t="shared" ref="C17:C22" si="7">SQRT((B17*(1-B17))/$B$12)*TINV(0.05,$B$12)</f>
        <v>5.1124779260402251E-2</v>
      </c>
      <c r="E17" s="12">
        <v>8.77E-2</v>
      </c>
      <c r="F17" s="17">
        <f t="shared" ref="F17:F22" si="8">SQRT((E17*(1-E17))/$E$12)*TINV(0.05,$E$12)</f>
        <v>3.7952690175053261E-2</v>
      </c>
      <c r="H17" s="16">
        <f t="shared" ref="H17:H22" si="9">E17-B17</f>
        <v>-3.5699999999999996E-2</v>
      </c>
      <c r="I17" s="19">
        <f t="shared" ref="I17:I22" si="10">(((H17)^2)^0.5)</f>
        <v>3.5699999999999996E-2</v>
      </c>
      <c r="J17" s="19">
        <f t="shared" ref="J17:J22" si="11">(((((1-B17)*B17)/B$12)+(((1-E17)*E17)/E$12))^0.5)*(TINV(0.05,B$12+E$12-1))</f>
        <v>6.3440535697425943E-2</v>
      </c>
      <c r="K17" s="86" t="str">
        <f t="shared" ref="K17:K22" si="12">IF(I17&gt;J17,"*"," ")</f>
        <v xml:space="preserve"> </v>
      </c>
      <c r="L17" s="13"/>
      <c r="M17" s="16">
        <f t="shared" ref="M17:M22" si="13">(E17-B17)/B17</f>
        <v>-0.28930307941653161</v>
      </c>
    </row>
    <row r="18" spans="1:13" x14ac:dyDescent="0.3">
      <c r="A18" s="11" t="s">
        <v>90</v>
      </c>
      <c r="B18" s="28">
        <v>4.1100000000000005E-2</v>
      </c>
      <c r="C18" s="32">
        <f t="shared" si="7"/>
        <v>3.0858918619018939E-2</v>
      </c>
      <c r="E18" s="12">
        <v>6.5700000000000008E-2</v>
      </c>
      <c r="F18" s="17">
        <f t="shared" si="8"/>
        <v>3.3242967898583033E-2</v>
      </c>
      <c r="H18" s="16">
        <f t="shared" si="9"/>
        <v>2.4600000000000004E-2</v>
      </c>
      <c r="I18" s="19">
        <f t="shared" si="10"/>
        <v>2.4600000000000004E-2</v>
      </c>
      <c r="J18" s="19">
        <f t="shared" si="11"/>
        <v>4.5208803709722543E-2</v>
      </c>
      <c r="K18" s="86" t="str">
        <f t="shared" si="12"/>
        <v xml:space="preserve"> </v>
      </c>
      <c r="L18" s="13"/>
      <c r="M18" s="16">
        <f t="shared" si="13"/>
        <v>0.59854014598540151</v>
      </c>
    </row>
    <row r="19" spans="1:13" x14ac:dyDescent="0.3">
      <c r="A19" s="11" t="s">
        <v>91</v>
      </c>
      <c r="B19" s="28">
        <v>0.12590000000000001</v>
      </c>
      <c r="C19" s="32">
        <f t="shared" si="7"/>
        <v>5.1566369715104671E-2</v>
      </c>
      <c r="E19" s="12">
        <v>0.13800000000000001</v>
      </c>
      <c r="F19" s="17">
        <f t="shared" si="8"/>
        <v>4.6277203518425805E-2</v>
      </c>
      <c r="H19" s="16">
        <f t="shared" si="9"/>
        <v>1.21E-2</v>
      </c>
      <c r="I19" s="19">
        <f t="shared" si="10"/>
        <v>1.21E-2</v>
      </c>
      <c r="J19" s="19">
        <f t="shared" si="11"/>
        <v>6.9046686983046154E-2</v>
      </c>
      <c r="K19" s="86" t="str">
        <f t="shared" si="12"/>
        <v xml:space="preserve"> </v>
      </c>
      <c r="L19" s="13"/>
      <c r="M19" s="16">
        <f t="shared" si="13"/>
        <v>9.6108022239872901E-2</v>
      </c>
    </row>
    <row r="20" spans="1:13" x14ac:dyDescent="0.3">
      <c r="A20" s="11" t="s">
        <v>92</v>
      </c>
      <c r="B20" s="28">
        <v>9.8699999999999996E-2</v>
      </c>
      <c r="C20" s="32">
        <f t="shared" si="7"/>
        <v>4.6362451790716311E-2</v>
      </c>
      <c r="E20" s="12">
        <v>9.9399999999999988E-2</v>
      </c>
      <c r="F20" s="17">
        <f t="shared" si="8"/>
        <v>4.0145150883098252E-2</v>
      </c>
      <c r="H20" s="16">
        <f t="shared" si="9"/>
        <v>6.999999999999923E-4</v>
      </c>
      <c r="I20" s="19">
        <f t="shared" si="10"/>
        <v>6.999999999999923E-4</v>
      </c>
      <c r="J20" s="19">
        <f t="shared" si="11"/>
        <v>6.1113254137868299E-2</v>
      </c>
      <c r="K20" s="86" t="str">
        <f t="shared" si="12"/>
        <v xml:space="preserve"> </v>
      </c>
      <c r="L20" s="13"/>
      <c r="M20" s="16">
        <f t="shared" si="13"/>
        <v>7.0921985815602063E-3</v>
      </c>
    </row>
    <row r="21" spans="1:13" x14ac:dyDescent="0.3">
      <c r="A21" s="11" t="s">
        <v>93</v>
      </c>
      <c r="B21" s="28">
        <v>7.6299999999999993E-2</v>
      </c>
      <c r="C21" s="32">
        <f t="shared" si="7"/>
        <v>4.1266807647987215E-2</v>
      </c>
      <c r="E21" s="12">
        <v>0.10339999999999999</v>
      </c>
      <c r="F21" s="17">
        <f t="shared" si="8"/>
        <v>4.0853904339923461E-2</v>
      </c>
      <c r="H21" s="16">
        <f t="shared" si="9"/>
        <v>2.7099999999999999E-2</v>
      </c>
      <c r="I21" s="19">
        <f t="shared" si="10"/>
        <v>2.7099999999999999E-2</v>
      </c>
      <c r="J21" s="19">
        <f t="shared" si="11"/>
        <v>5.7872927234490446E-2</v>
      </c>
      <c r="K21" s="86" t="str">
        <f t="shared" si="12"/>
        <v xml:space="preserve"> </v>
      </c>
      <c r="L21" s="13"/>
      <c r="M21" s="16">
        <f t="shared" si="13"/>
        <v>0.35517693315858456</v>
      </c>
    </row>
    <row r="22" spans="1:13" x14ac:dyDescent="0.3">
      <c r="A22" s="11" t="s">
        <v>94</v>
      </c>
      <c r="B22" s="28">
        <v>0.1143</v>
      </c>
      <c r="C22" s="32">
        <f t="shared" si="7"/>
        <v>4.9458343943488851E-2</v>
      </c>
      <c r="E22" s="12">
        <v>0.12859999999999999</v>
      </c>
      <c r="F22" s="17">
        <f t="shared" si="8"/>
        <v>4.4916219251287047E-2</v>
      </c>
      <c r="H22" s="16">
        <f t="shared" si="9"/>
        <v>1.4299999999999993E-2</v>
      </c>
      <c r="I22" s="19">
        <f t="shared" si="10"/>
        <v>1.4299999999999993E-2</v>
      </c>
      <c r="J22" s="19">
        <f t="shared" si="11"/>
        <v>6.657928700939908E-2</v>
      </c>
      <c r="K22" s="86" t="str">
        <f t="shared" si="12"/>
        <v xml:space="preserve"> </v>
      </c>
      <c r="L22" s="13"/>
      <c r="M22" s="16">
        <f t="shared" si="13"/>
        <v>0.12510936132983372</v>
      </c>
    </row>
    <row r="23" spans="1:13" x14ac:dyDescent="0.3">
      <c r="A23" s="11" t="s">
        <v>95</v>
      </c>
      <c r="B23" s="28">
        <v>5.7999999999999996E-2</v>
      </c>
      <c r="C23" s="32">
        <f t="shared" si="0"/>
        <v>3.6333947225831317E-2</v>
      </c>
      <c r="E23" s="12">
        <v>6.6000000000000003E-2</v>
      </c>
      <c r="F23" s="17">
        <f t="shared" si="1"/>
        <v>3.3313428949311046E-2</v>
      </c>
      <c r="H23" s="16">
        <f t="shared" si="2"/>
        <v>8.0000000000000071E-3</v>
      </c>
      <c r="I23" s="19">
        <f t="shared" si="3"/>
        <v>8.0000000000000071E-3</v>
      </c>
      <c r="J23" s="19">
        <f t="shared" si="4"/>
        <v>4.9124537511106542E-2</v>
      </c>
      <c r="K23" s="86" t="str">
        <f t="shared" si="5"/>
        <v xml:space="preserve"> </v>
      </c>
      <c r="L23" s="13"/>
      <c r="M23" s="16">
        <f t="shared" si="6"/>
        <v>0.13793103448275876</v>
      </c>
    </row>
    <row r="24" spans="1:13" x14ac:dyDescent="0.3">
      <c r="A24" s="11" t="s">
        <v>100</v>
      </c>
      <c r="B24" s="28">
        <v>6.9699999999999998E-2</v>
      </c>
      <c r="C24" s="32">
        <f t="shared" si="0"/>
        <v>3.9582300578236591E-2</v>
      </c>
      <c r="E24" s="12">
        <v>7.4999999999999997E-2</v>
      </c>
      <c r="F24" s="17">
        <f t="shared" si="1"/>
        <v>3.5340722920683458E-2</v>
      </c>
      <c r="H24" s="16">
        <f t="shared" si="2"/>
        <v>5.2999999999999992E-3</v>
      </c>
      <c r="I24" s="19">
        <f t="shared" si="3"/>
        <v>5.2999999999999992E-3</v>
      </c>
      <c r="J24" s="19">
        <f t="shared" si="4"/>
        <v>5.2879210360017179E-2</v>
      </c>
      <c r="K24" s="86" t="str">
        <f t="shared" si="5"/>
        <v xml:space="preserve"> </v>
      </c>
      <c r="L24" s="13"/>
      <c r="M24" s="16">
        <f t="shared" si="6"/>
        <v>7.6040172166427542E-2</v>
      </c>
    </row>
    <row r="25" spans="1:13" x14ac:dyDescent="0.3">
      <c r="A25" s="11" t="s">
        <v>97</v>
      </c>
      <c r="B25" s="28">
        <v>0.24199999999999999</v>
      </c>
      <c r="C25" s="32">
        <f t="shared" si="0"/>
        <v>6.6575650519502358E-2</v>
      </c>
      <c r="E25" s="12">
        <v>0.26950000000000002</v>
      </c>
      <c r="F25" s="17">
        <f t="shared" si="1"/>
        <v>5.953377556722541E-2</v>
      </c>
      <c r="H25" s="16">
        <f t="shared" si="2"/>
        <v>2.7500000000000024E-2</v>
      </c>
      <c r="I25" s="19">
        <f t="shared" si="3"/>
        <v>2.7500000000000024E-2</v>
      </c>
      <c r="J25" s="19">
        <f t="shared" si="4"/>
        <v>8.9001849149009465E-2</v>
      </c>
      <c r="K25" s="86" t="str">
        <f t="shared" si="5"/>
        <v xml:space="preserve"> </v>
      </c>
      <c r="L25" s="13"/>
      <c r="M25" s="16">
        <f t="shared" si="6"/>
        <v>0.11363636363636374</v>
      </c>
    </row>
    <row r="26" spans="1:13" x14ac:dyDescent="0.3">
      <c r="A26" s="11" t="s">
        <v>96</v>
      </c>
      <c r="B26" s="28">
        <v>0.46539999999999998</v>
      </c>
      <c r="C26" s="32">
        <f t="shared" si="0"/>
        <v>7.7535537083013348E-2</v>
      </c>
      <c r="E26" s="12">
        <v>0.49409999999999998</v>
      </c>
      <c r="F26" s="17">
        <f t="shared" si="1"/>
        <v>6.7083188652307321E-2</v>
      </c>
      <c r="H26" s="16">
        <f t="shared" si="2"/>
        <v>2.8700000000000003E-2</v>
      </c>
      <c r="I26" s="19">
        <f t="shared" si="3"/>
        <v>2.8700000000000003E-2</v>
      </c>
      <c r="J26" s="19">
        <f t="shared" si="4"/>
        <v>0.10216871984589058</v>
      </c>
      <c r="K26" s="86" t="str">
        <f t="shared" si="5"/>
        <v xml:space="preserve"> </v>
      </c>
      <c r="L26" s="13"/>
      <c r="M26" s="16">
        <f t="shared" si="6"/>
        <v>6.1667382896433184E-2</v>
      </c>
    </row>
    <row r="27" spans="1:13" x14ac:dyDescent="0.3">
      <c r="A27" s="21" t="s">
        <v>98</v>
      </c>
      <c r="B27" s="29">
        <v>0.29260000000000003</v>
      </c>
      <c r="C27" s="33">
        <f t="shared" si="0"/>
        <v>7.0720092737319606E-2</v>
      </c>
      <c r="D27" s="22"/>
      <c r="E27" s="23">
        <v>0.2364</v>
      </c>
      <c r="F27" s="24">
        <f t="shared" si="1"/>
        <v>5.7007320305987472E-2</v>
      </c>
      <c r="G27" s="22"/>
      <c r="H27" s="25">
        <f t="shared" si="2"/>
        <v>-5.6200000000000028E-2</v>
      </c>
      <c r="I27" s="26">
        <f t="shared" si="3"/>
        <v>5.6200000000000028E-2</v>
      </c>
      <c r="J27" s="26">
        <f t="shared" si="4"/>
        <v>9.0512062109808722E-2</v>
      </c>
      <c r="K27" s="87" t="str">
        <f t="shared" si="5"/>
        <v xml:space="preserve"> </v>
      </c>
      <c r="L27" s="27"/>
      <c r="M27" s="25">
        <f t="shared" si="6"/>
        <v>-0.192071086807929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178</v>
      </c>
    </row>
    <row r="4" spans="1:13" ht="18.75" x14ac:dyDescent="0.3">
      <c r="A4" s="47" t="s">
        <v>82</v>
      </c>
    </row>
    <row r="6" spans="1:13" ht="30.75" customHeight="1" x14ac:dyDescent="0.25">
      <c r="A6" s="88" t="s">
        <v>85</v>
      </c>
    </row>
    <row r="7" spans="1:13" ht="15" x14ac:dyDescent="0.25">
      <c r="A7" s="7" t="s">
        <v>83</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749</v>
      </c>
      <c r="E11" s="10">
        <v>800</v>
      </c>
      <c r="I11" s="18"/>
      <c r="J11" s="18"/>
      <c r="L11" s="13"/>
      <c r="M11" s="13"/>
    </row>
    <row r="12" spans="1:13" x14ac:dyDescent="0.3">
      <c r="A12" s="9" t="s">
        <v>12</v>
      </c>
      <c r="B12" s="10">
        <v>161.4</v>
      </c>
      <c r="E12" s="10">
        <v>215.8</v>
      </c>
      <c r="I12" s="18"/>
      <c r="J12" s="18"/>
      <c r="L12" s="13"/>
      <c r="M12" s="13"/>
    </row>
    <row r="14" spans="1:13" x14ac:dyDescent="0.3">
      <c r="A14" s="11" t="s">
        <v>99</v>
      </c>
      <c r="B14" s="28">
        <v>0.17460000000000001</v>
      </c>
      <c r="C14" s="32">
        <f t="shared" ref="C14:C27" si="0">SQRT((B14*(1-B14))/$B$12)*TINV(0.05,$B$12)</f>
        <v>5.9010254113753283E-2</v>
      </c>
      <c r="E14" s="12">
        <v>0.1198</v>
      </c>
      <c r="F14" s="17">
        <f t="shared" ref="F14:F27" si="1">SQRT((E14*(1-E14))/$E$12)*TINV(0.05,$E$12)</f>
        <v>4.3570547992811175E-2</v>
      </c>
      <c r="H14" s="16">
        <f t="shared" ref="H14:H27" si="2">E14-B14</f>
        <v>-5.4800000000000001E-2</v>
      </c>
      <c r="I14" s="19">
        <f t="shared" ref="I14:I27" si="3">(((H14)^2)^0.5)</f>
        <v>5.4800000000000001E-2</v>
      </c>
      <c r="J14" s="19">
        <f t="shared" ref="J14:J27" si="4">(((((1-B14)*B14)/B$12)+(((1-E14)*E14)/E$12))^0.5)*(TINV(0.05,B$12+E$12-1))</f>
        <v>7.3085357070285004E-2</v>
      </c>
      <c r="K14" s="86" t="str">
        <f t="shared" ref="K14:K27" si="5">IF(I14&gt;J14,"*"," ")</f>
        <v xml:space="preserve"> </v>
      </c>
      <c r="L14" s="13"/>
      <c r="M14" s="16">
        <f t="shared" ref="M14:M27" si="6">(E14-B14)/B14</f>
        <v>-0.3138602520045819</v>
      </c>
    </row>
    <row r="15" spans="1:13" x14ac:dyDescent="0.3">
      <c r="A15" s="11" t="s">
        <v>87</v>
      </c>
      <c r="B15" s="28">
        <v>2.4799999999999999E-2</v>
      </c>
      <c r="C15" s="32">
        <f t="shared" si="0"/>
        <v>2.4173849812539984E-2</v>
      </c>
      <c r="E15" s="12">
        <v>1.6500000000000001E-2</v>
      </c>
      <c r="F15" s="17">
        <f t="shared" si="1"/>
        <v>1.7092401477057054E-2</v>
      </c>
      <c r="H15" s="16">
        <f t="shared" si="2"/>
        <v>-8.2999999999999984E-3</v>
      </c>
      <c r="I15" s="19">
        <f t="shared" si="3"/>
        <v>8.2999999999999984E-3</v>
      </c>
      <c r="J15" s="19">
        <f t="shared" si="4"/>
        <v>2.9497213877211749E-2</v>
      </c>
      <c r="K15" s="86" t="str">
        <f t="shared" si="5"/>
        <v xml:space="preserve"> </v>
      </c>
      <c r="L15" s="13"/>
      <c r="M15" s="16">
        <f t="shared" si="6"/>
        <v>-0.33467741935483863</v>
      </c>
    </row>
    <row r="16" spans="1:13" x14ac:dyDescent="0.3">
      <c r="A16" s="11" t="s">
        <v>88</v>
      </c>
      <c r="B16" s="28">
        <v>8.72E-2</v>
      </c>
      <c r="C16" s="32">
        <f t="shared" si="0"/>
        <v>4.3855007644311238E-2</v>
      </c>
      <c r="E16" s="12">
        <v>7.7600000000000002E-2</v>
      </c>
      <c r="F16" s="17">
        <f t="shared" si="1"/>
        <v>3.5897519391951932E-2</v>
      </c>
      <c r="H16" s="16">
        <f t="shared" si="2"/>
        <v>-9.5999999999999974E-3</v>
      </c>
      <c r="I16" s="19">
        <f t="shared" si="3"/>
        <v>9.5999999999999974E-3</v>
      </c>
      <c r="J16" s="19">
        <f t="shared" si="4"/>
        <v>5.647229419187965E-2</v>
      </c>
      <c r="K16" s="86" t="str">
        <f t="shared" si="5"/>
        <v xml:space="preserve"> </v>
      </c>
      <c r="L16" s="13"/>
      <c r="M16" s="16">
        <f t="shared" si="6"/>
        <v>-0.11009174311926602</v>
      </c>
    </row>
    <row r="17" spans="1:13" x14ac:dyDescent="0.3">
      <c r="A17" s="11" t="s">
        <v>89</v>
      </c>
      <c r="B17" s="28">
        <v>8.3299999999999999E-2</v>
      </c>
      <c r="C17" s="32">
        <f t="shared" si="0"/>
        <v>4.29545574781919E-2</v>
      </c>
      <c r="E17" s="12">
        <v>7.4800000000000005E-2</v>
      </c>
      <c r="F17" s="17">
        <f t="shared" si="1"/>
        <v>3.529738581577118E-2</v>
      </c>
      <c r="H17" s="16">
        <f t="shared" si="2"/>
        <v>-8.4999999999999937E-3</v>
      </c>
      <c r="I17" s="19">
        <f t="shared" si="3"/>
        <v>8.4999999999999937E-3</v>
      </c>
      <c r="J17" s="19">
        <f t="shared" si="4"/>
        <v>5.5399502391406244E-2</v>
      </c>
      <c r="K17" s="86" t="str">
        <f t="shared" si="5"/>
        <v xml:space="preserve"> </v>
      </c>
      <c r="L17" s="13"/>
      <c r="M17" s="16">
        <f t="shared" si="6"/>
        <v>-0.10204081632653053</v>
      </c>
    </row>
    <row r="18" spans="1:13" x14ac:dyDescent="0.3">
      <c r="A18" s="11" t="s">
        <v>90</v>
      </c>
      <c r="B18" s="28">
        <v>3.5499999999999997E-2</v>
      </c>
      <c r="C18" s="32">
        <f t="shared" si="0"/>
        <v>2.8763281085998831E-2</v>
      </c>
      <c r="E18" s="12">
        <v>6.9000000000000006E-2</v>
      </c>
      <c r="F18" s="17">
        <f t="shared" si="1"/>
        <v>3.4007391166970484E-2</v>
      </c>
      <c r="H18" s="16">
        <f t="shared" si="2"/>
        <v>3.3500000000000009E-2</v>
      </c>
      <c r="I18" s="19">
        <f t="shared" si="3"/>
        <v>3.3500000000000009E-2</v>
      </c>
      <c r="J18" s="19">
        <f t="shared" si="4"/>
        <v>4.4397342301114577E-2</v>
      </c>
      <c r="K18" s="86" t="str">
        <f t="shared" si="5"/>
        <v xml:space="preserve"> </v>
      </c>
      <c r="L18" s="13"/>
      <c r="M18" s="16">
        <f t="shared" si="6"/>
        <v>0.94366197183098621</v>
      </c>
    </row>
    <row r="19" spans="1:13" x14ac:dyDescent="0.3">
      <c r="A19" s="11" t="s">
        <v>91</v>
      </c>
      <c r="B19" s="28">
        <v>0.17960000000000001</v>
      </c>
      <c r="C19" s="32">
        <f t="shared" si="0"/>
        <v>5.9667676285401226E-2</v>
      </c>
      <c r="E19" s="12">
        <v>0.1338</v>
      </c>
      <c r="F19" s="17">
        <f t="shared" si="1"/>
        <v>4.5678420422376742E-2</v>
      </c>
      <c r="H19" s="16">
        <f t="shared" si="2"/>
        <v>-4.5800000000000007E-2</v>
      </c>
      <c r="I19" s="19">
        <f t="shared" si="3"/>
        <v>4.5800000000000007E-2</v>
      </c>
      <c r="J19" s="19">
        <f t="shared" si="4"/>
        <v>7.4873468890754732E-2</v>
      </c>
      <c r="K19" s="86" t="str">
        <f t="shared" si="5"/>
        <v xml:space="preserve"> </v>
      </c>
      <c r="L19" s="13"/>
      <c r="M19" s="16">
        <f t="shared" si="6"/>
        <v>-0.25501113585746105</v>
      </c>
    </row>
    <row r="20" spans="1:13" x14ac:dyDescent="0.3">
      <c r="A20" s="11" t="s">
        <v>92</v>
      </c>
      <c r="B20" s="28">
        <v>4.5999999999999999E-2</v>
      </c>
      <c r="C20" s="32">
        <f t="shared" si="0"/>
        <v>3.2563136975483555E-2</v>
      </c>
      <c r="E20" s="12">
        <v>8.7499999999999994E-2</v>
      </c>
      <c r="F20" s="17">
        <f t="shared" si="1"/>
        <v>3.7913545023673549E-2</v>
      </c>
      <c r="H20" s="16">
        <f t="shared" si="2"/>
        <v>4.1499999999999995E-2</v>
      </c>
      <c r="I20" s="19">
        <f t="shared" si="3"/>
        <v>4.1499999999999995E-2</v>
      </c>
      <c r="J20" s="19">
        <f t="shared" si="4"/>
        <v>4.9816941556535876E-2</v>
      </c>
      <c r="K20" s="86" t="str">
        <f t="shared" si="5"/>
        <v xml:space="preserve"> </v>
      </c>
      <c r="L20" s="13"/>
      <c r="M20" s="16">
        <f t="shared" si="6"/>
        <v>0.90217391304347816</v>
      </c>
    </row>
    <row r="21" spans="1:13" x14ac:dyDescent="0.3">
      <c r="A21" s="11" t="s">
        <v>93</v>
      </c>
      <c r="B21" s="28">
        <v>7.4900000000000008E-2</v>
      </c>
      <c r="C21" s="32">
        <f t="shared" si="0"/>
        <v>4.0917433211770535E-2</v>
      </c>
      <c r="E21" s="12">
        <v>0.12300000000000001</v>
      </c>
      <c r="F21" s="17">
        <f t="shared" si="1"/>
        <v>4.406829859309374E-2</v>
      </c>
      <c r="H21" s="16">
        <f t="shared" si="2"/>
        <v>4.8100000000000004E-2</v>
      </c>
      <c r="I21" s="19">
        <f t="shared" si="3"/>
        <v>4.8100000000000004E-2</v>
      </c>
      <c r="J21" s="19">
        <f t="shared" si="4"/>
        <v>5.9937172769978807E-2</v>
      </c>
      <c r="K21" s="86" t="str">
        <f t="shared" si="5"/>
        <v xml:space="preserve"> </v>
      </c>
      <c r="L21" s="13"/>
      <c r="M21" s="16">
        <f t="shared" si="6"/>
        <v>0.64218958611481969</v>
      </c>
    </row>
    <row r="22" spans="1:13" x14ac:dyDescent="0.3">
      <c r="A22" s="11" t="s">
        <v>94</v>
      </c>
      <c r="B22" s="28">
        <v>0.114</v>
      </c>
      <c r="C22" s="32">
        <f t="shared" si="0"/>
        <v>4.9401759772302115E-2</v>
      </c>
      <c r="E22" s="12">
        <v>0.124</v>
      </c>
      <c r="F22" s="17">
        <f t="shared" si="1"/>
        <v>4.422184180838927E-2</v>
      </c>
      <c r="H22" s="16">
        <f t="shared" si="2"/>
        <v>9.999999999999995E-3</v>
      </c>
      <c r="I22" s="19">
        <f t="shared" si="3"/>
        <v>9.999999999999995E-3</v>
      </c>
      <c r="J22" s="19">
        <f t="shared" si="4"/>
        <v>6.6073135042411385E-2</v>
      </c>
      <c r="K22" s="86" t="str">
        <f t="shared" si="5"/>
        <v xml:space="preserve"> </v>
      </c>
      <c r="L22" s="13"/>
      <c r="M22" s="16">
        <f t="shared" si="6"/>
        <v>8.7719298245613989E-2</v>
      </c>
    </row>
    <row r="23" spans="1:13" x14ac:dyDescent="0.3">
      <c r="A23" s="11" t="s">
        <v>95</v>
      </c>
      <c r="B23" s="28">
        <v>5.5899999999999998E-2</v>
      </c>
      <c r="C23" s="32">
        <f t="shared" si="0"/>
        <v>3.5709850797650593E-2</v>
      </c>
      <c r="E23" s="12">
        <v>8.9800000000000005E-2</v>
      </c>
      <c r="F23" s="17">
        <f t="shared" si="1"/>
        <v>3.8360169273377508E-2</v>
      </c>
      <c r="H23" s="16">
        <f t="shared" si="2"/>
        <v>3.3900000000000007E-2</v>
      </c>
      <c r="I23" s="19">
        <f t="shared" si="3"/>
        <v>3.3900000000000007E-2</v>
      </c>
      <c r="J23" s="19">
        <f t="shared" si="4"/>
        <v>5.2236153532203504E-2</v>
      </c>
      <c r="K23" s="86" t="str">
        <f t="shared" si="5"/>
        <v xml:space="preserve"> </v>
      </c>
      <c r="L23" s="13"/>
      <c r="M23" s="16">
        <f t="shared" si="6"/>
        <v>0.60644007155635071</v>
      </c>
    </row>
    <row r="24" spans="1:13" x14ac:dyDescent="0.3">
      <c r="A24" s="11" t="s">
        <v>100</v>
      </c>
      <c r="B24" s="28">
        <v>0.1241</v>
      </c>
      <c r="C24" s="32">
        <f t="shared" si="0"/>
        <v>5.1249105164976459E-2</v>
      </c>
      <c r="E24" s="12">
        <v>8.4100000000000008E-2</v>
      </c>
      <c r="F24" s="17">
        <f t="shared" si="1"/>
        <v>3.7238824076291102E-2</v>
      </c>
      <c r="H24" s="16">
        <f t="shared" si="2"/>
        <v>-3.9999999999999994E-2</v>
      </c>
      <c r="I24" s="19">
        <f t="shared" si="3"/>
        <v>3.9999999999999994E-2</v>
      </c>
      <c r="J24" s="19">
        <f t="shared" si="4"/>
        <v>6.3118161897467912E-2</v>
      </c>
      <c r="K24" s="86" t="str">
        <f t="shared" si="5"/>
        <v xml:space="preserve"> </v>
      </c>
      <c r="L24" s="13"/>
      <c r="M24" s="16">
        <f t="shared" si="6"/>
        <v>-0.32232070910555999</v>
      </c>
    </row>
    <row r="25" spans="1:13" x14ac:dyDescent="0.3">
      <c r="A25" s="11" t="s">
        <v>97</v>
      </c>
      <c r="B25" s="28">
        <v>0.29399999999999998</v>
      </c>
      <c r="C25" s="32">
        <f t="shared" si="0"/>
        <v>7.0818895408742408E-2</v>
      </c>
      <c r="E25" s="12">
        <v>0.2979</v>
      </c>
      <c r="F25" s="17">
        <f t="shared" si="1"/>
        <v>6.1363294637535926E-2</v>
      </c>
      <c r="H25" s="16">
        <f t="shared" si="2"/>
        <v>3.9000000000000146E-3</v>
      </c>
      <c r="I25" s="19">
        <f t="shared" si="3"/>
        <v>3.9000000000000146E-3</v>
      </c>
      <c r="J25" s="19">
        <f t="shared" si="4"/>
        <v>9.3377868842463255E-2</v>
      </c>
      <c r="K25" s="86" t="str">
        <f t="shared" si="5"/>
        <v xml:space="preserve"> </v>
      </c>
      <c r="L25" s="13"/>
      <c r="M25" s="16">
        <f t="shared" si="6"/>
        <v>1.3265306122449029E-2</v>
      </c>
    </row>
    <row r="26" spans="1:13" x14ac:dyDescent="0.3">
      <c r="A26" s="11" t="s">
        <v>96</v>
      </c>
      <c r="B26" s="28">
        <v>0.4194</v>
      </c>
      <c r="C26" s="32">
        <f t="shared" si="0"/>
        <v>7.6705386342054385E-2</v>
      </c>
      <c r="E26" s="12">
        <v>0.48820000000000002</v>
      </c>
      <c r="F26" s="17">
        <f t="shared" si="1"/>
        <v>6.7069174242481266E-2</v>
      </c>
      <c r="H26" s="16">
        <f t="shared" si="2"/>
        <v>6.8800000000000028E-2</v>
      </c>
      <c r="I26" s="19">
        <f t="shared" si="3"/>
        <v>6.8800000000000028E-2</v>
      </c>
      <c r="J26" s="19">
        <f t="shared" si="4"/>
        <v>0.10153637235377032</v>
      </c>
      <c r="K26" s="86" t="str">
        <f t="shared" si="5"/>
        <v xml:space="preserve"> </v>
      </c>
      <c r="L26" s="13"/>
      <c r="M26" s="16">
        <f t="shared" si="6"/>
        <v>0.16404387219837871</v>
      </c>
    </row>
    <row r="27" spans="1:13" x14ac:dyDescent="0.3">
      <c r="A27" s="21" t="s">
        <v>98</v>
      </c>
      <c r="B27" s="29">
        <v>0.28660000000000002</v>
      </c>
      <c r="C27" s="33">
        <f t="shared" si="0"/>
        <v>7.0287448515958362E-2</v>
      </c>
      <c r="D27" s="22"/>
      <c r="E27" s="23">
        <v>0.21390000000000001</v>
      </c>
      <c r="F27" s="24">
        <f t="shared" si="1"/>
        <v>5.5019700431509888E-2</v>
      </c>
      <c r="G27" s="22"/>
      <c r="H27" s="25">
        <f t="shared" si="2"/>
        <v>-7.2700000000000015E-2</v>
      </c>
      <c r="I27" s="26">
        <f t="shared" si="3"/>
        <v>7.2700000000000015E-2</v>
      </c>
      <c r="J27" s="26">
        <f t="shared" si="4"/>
        <v>8.894020797718416E-2</v>
      </c>
      <c r="K27" s="87" t="str">
        <f t="shared" si="5"/>
        <v xml:space="preserve"> </v>
      </c>
      <c r="L27" s="27"/>
      <c r="M27" s="25">
        <f t="shared" si="6"/>
        <v>-0.25366364270760644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179</v>
      </c>
    </row>
    <row r="4" spans="1:13" ht="18.75" x14ac:dyDescent="0.3">
      <c r="A4" s="47" t="s">
        <v>82</v>
      </c>
    </row>
    <row r="6" spans="1:13" ht="30.75" customHeight="1" x14ac:dyDescent="0.25">
      <c r="A6" s="88" t="s">
        <v>86</v>
      </c>
    </row>
    <row r="7" spans="1:13" ht="15" x14ac:dyDescent="0.25">
      <c r="A7" s="7" t="s">
        <v>83</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749</v>
      </c>
      <c r="E11" s="10">
        <v>800</v>
      </c>
      <c r="I11" s="18"/>
      <c r="J11" s="18"/>
      <c r="L11" s="13"/>
      <c r="M11" s="13"/>
    </row>
    <row r="12" spans="1:13" x14ac:dyDescent="0.3">
      <c r="A12" s="9" t="s">
        <v>12</v>
      </c>
      <c r="B12" s="10">
        <v>161.4</v>
      </c>
      <c r="E12" s="10">
        <v>215.8</v>
      </c>
      <c r="I12" s="18"/>
      <c r="J12" s="18"/>
      <c r="L12" s="13"/>
      <c r="M12" s="13"/>
    </row>
    <row r="14" spans="1:13" x14ac:dyDescent="0.3">
      <c r="A14" s="11" t="s">
        <v>99</v>
      </c>
      <c r="B14" s="28">
        <v>0.19620000000000001</v>
      </c>
      <c r="C14" s="32">
        <f t="shared" ref="C14:C27" si="0">SQRT((B14*(1-B14))/$B$12)*TINV(0.05,$B$12)</f>
        <v>6.1730050936411991E-2</v>
      </c>
      <c r="E14" s="12">
        <v>0.1134</v>
      </c>
      <c r="F14" s="17">
        <f t="shared" ref="F14:F27" si="1">SQRT((E14*(1-E14))/$E$12)*TINV(0.05,$E$12)</f>
        <v>4.2544587945945525E-2</v>
      </c>
      <c r="H14" s="16">
        <f t="shared" ref="H14:H27" si="2">E14-B14</f>
        <v>-8.2800000000000012E-2</v>
      </c>
      <c r="I14" s="19">
        <f t="shared" ref="I14:I27" si="3">(((H14)^2)^0.5)</f>
        <v>8.2800000000000012E-2</v>
      </c>
      <c r="J14" s="19">
        <f t="shared" ref="J14:J27" si="4">(((((1-B14)*B14)/B$12)+(((1-E14)*E14)/E$12))^0.5)*(TINV(0.05,B$12+E$12-1))</f>
        <v>7.4693432176317673E-2</v>
      </c>
      <c r="K14" s="92" t="str">
        <f t="shared" ref="K14:K27" si="5">IF(I14&gt;J14,"*"," ")</f>
        <v>*</v>
      </c>
      <c r="L14" s="13"/>
      <c r="M14" s="16">
        <f t="shared" ref="M14:M27" si="6">(E14-B14)/B14</f>
        <v>-0.42201834862385323</v>
      </c>
    </row>
    <row r="15" spans="1:13" x14ac:dyDescent="0.3">
      <c r="A15" s="11" t="s">
        <v>87</v>
      </c>
      <c r="B15" s="28">
        <v>2.6200000000000001E-2</v>
      </c>
      <c r="C15" s="32">
        <f t="shared" si="0"/>
        <v>2.4828967707218277E-2</v>
      </c>
      <c r="E15" s="12">
        <v>2.4E-2</v>
      </c>
      <c r="F15" s="17">
        <f t="shared" si="1"/>
        <v>2.0535461186156578E-2</v>
      </c>
      <c r="H15" s="16">
        <f t="shared" si="2"/>
        <v>-2.2000000000000006E-3</v>
      </c>
      <c r="I15" s="19">
        <f t="shared" si="3"/>
        <v>2.2000000000000006E-3</v>
      </c>
      <c r="J15" s="19">
        <f t="shared" si="4"/>
        <v>3.210671633490033E-2</v>
      </c>
      <c r="K15" s="93" t="str">
        <f t="shared" si="5"/>
        <v xml:space="preserve"> </v>
      </c>
      <c r="L15" s="13"/>
      <c r="M15" s="16">
        <f t="shared" si="6"/>
        <v>-8.3969465648854977E-2</v>
      </c>
    </row>
    <row r="16" spans="1:13" x14ac:dyDescent="0.3">
      <c r="A16" s="11" t="s">
        <v>88</v>
      </c>
      <c r="B16" s="28">
        <v>9.4800000000000009E-2</v>
      </c>
      <c r="C16" s="32">
        <f t="shared" si="0"/>
        <v>4.553544385325977E-2</v>
      </c>
      <c r="E16" s="12">
        <v>8.1600000000000006E-2</v>
      </c>
      <c r="F16" s="17">
        <f t="shared" si="1"/>
        <v>3.6731185709588381E-2</v>
      </c>
      <c r="H16" s="16">
        <f t="shared" si="2"/>
        <v>-1.3200000000000003E-2</v>
      </c>
      <c r="I16" s="19">
        <f t="shared" si="3"/>
        <v>1.3200000000000003E-2</v>
      </c>
      <c r="J16" s="19">
        <f t="shared" si="4"/>
        <v>5.8294922897070472E-2</v>
      </c>
      <c r="K16" s="93" t="str">
        <f t="shared" si="5"/>
        <v xml:space="preserve"> </v>
      </c>
      <c r="L16" s="13"/>
      <c r="M16" s="16">
        <f t="shared" si="6"/>
        <v>-0.13924050632911394</v>
      </c>
    </row>
    <row r="17" spans="1:13" x14ac:dyDescent="0.3">
      <c r="A17" s="11" t="s">
        <v>89</v>
      </c>
      <c r="B17" s="28">
        <v>8.8100000000000012E-2</v>
      </c>
      <c r="C17" s="32">
        <f t="shared" si="0"/>
        <v>4.4059005997670292E-2</v>
      </c>
      <c r="E17" s="12">
        <v>9.1499999999999998E-2</v>
      </c>
      <c r="F17" s="17">
        <f t="shared" si="1"/>
        <v>3.8685386827759037E-2</v>
      </c>
      <c r="H17" s="16">
        <f t="shared" si="2"/>
        <v>3.3999999999999864E-3</v>
      </c>
      <c r="I17" s="19">
        <f t="shared" si="3"/>
        <v>3.3999999999999864E-3</v>
      </c>
      <c r="J17" s="19">
        <f t="shared" si="4"/>
        <v>5.8427929660520843E-2</v>
      </c>
      <c r="K17" s="93" t="str">
        <f t="shared" si="5"/>
        <v xml:space="preserve"> </v>
      </c>
      <c r="L17" s="13"/>
      <c r="M17" s="16">
        <f t="shared" si="6"/>
        <v>3.8592508513053188E-2</v>
      </c>
    </row>
    <row r="18" spans="1:13" x14ac:dyDescent="0.3">
      <c r="A18" s="11" t="s">
        <v>90</v>
      </c>
      <c r="B18" s="28">
        <v>5.1299999999999998E-2</v>
      </c>
      <c r="C18" s="32">
        <f t="shared" si="0"/>
        <v>3.4292272466521417E-2</v>
      </c>
      <c r="E18" s="12">
        <v>7.9500000000000001E-2</v>
      </c>
      <c r="F18" s="17">
        <f t="shared" si="1"/>
        <v>3.6296888033252657E-2</v>
      </c>
      <c r="H18" s="16">
        <f t="shared" si="2"/>
        <v>2.8200000000000003E-2</v>
      </c>
      <c r="I18" s="19">
        <f t="shared" si="3"/>
        <v>2.8200000000000003E-2</v>
      </c>
      <c r="J18" s="19">
        <f t="shared" si="4"/>
        <v>4.9768882247396937E-2</v>
      </c>
      <c r="K18" s="93" t="str">
        <f t="shared" si="5"/>
        <v xml:space="preserve"> </v>
      </c>
      <c r="L18" s="13"/>
      <c r="M18" s="16">
        <f t="shared" si="6"/>
        <v>0.54970760233918137</v>
      </c>
    </row>
    <row r="19" spans="1:13" x14ac:dyDescent="0.3">
      <c r="A19" s="11" t="s">
        <v>91</v>
      </c>
      <c r="B19" s="28">
        <v>0.1394</v>
      </c>
      <c r="C19" s="32">
        <f t="shared" si="0"/>
        <v>5.3840017283164586E-2</v>
      </c>
      <c r="E19" s="12">
        <v>0.121</v>
      </c>
      <c r="F19" s="17">
        <f t="shared" si="1"/>
        <v>4.375836169324062E-2</v>
      </c>
      <c r="H19" s="16">
        <f t="shared" si="2"/>
        <v>-1.84E-2</v>
      </c>
      <c r="I19" s="19">
        <f t="shared" si="3"/>
        <v>1.84E-2</v>
      </c>
      <c r="J19" s="19">
        <f t="shared" si="4"/>
        <v>6.9132841453868638E-2</v>
      </c>
      <c r="K19" s="93" t="str">
        <f t="shared" si="5"/>
        <v xml:space="preserve"> </v>
      </c>
      <c r="L19" s="13"/>
      <c r="M19" s="16">
        <f t="shared" si="6"/>
        <v>-0.13199426111908177</v>
      </c>
    </row>
    <row r="20" spans="1:13" x14ac:dyDescent="0.3">
      <c r="A20" s="11" t="s">
        <v>92</v>
      </c>
      <c r="B20" s="28">
        <v>7.1399999999999991E-2</v>
      </c>
      <c r="C20" s="32">
        <f t="shared" si="0"/>
        <v>4.0025482726969243E-2</v>
      </c>
      <c r="E20" s="12">
        <v>9.5000000000000001E-2</v>
      </c>
      <c r="F20" s="17">
        <f t="shared" si="1"/>
        <v>3.9342325141663755E-2</v>
      </c>
      <c r="H20" s="16">
        <f t="shared" si="2"/>
        <v>2.360000000000001E-2</v>
      </c>
      <c r="I20" s="19">
        <f t="shared" si="3"/>
        <v>2.360000000000001E-2</v>
      </c>
      <c r="J20" s="19">
        <f t="shared" si="4"/>
        <v>5.5933857717697932E-2</v>
      </c>
      <c r="K20" s="93" t="str">
        <f t="shared" si="5"/>
        <v xml:space="preserve"> </v>
      </c>
      <c r="L20" s="13"/>
      <c r="M20" s="16">
        <f t="shared" si="6"/>
        <v>0.33053221288515422</v>
      </c>
    </row>
    <row r="21" spans="1:13" x14ac:dyDescent="0.3">
      <c r="A21" s="11" t="s">
        <v>93</v>
      </c>
      <c r="B21" s="28">
        <v>9.9100000000000008E-2</v>
      </c>
      <c r="C21" s="32">
        <f t="shared" si="0"/>
        <v>4.6445993127234457E-2</v>
      </c>
      <c r="E21" s="12">
        <v>9.01E-2</v>
      </c>
      <c r="F21" s="17">
        <f t="shared" si="1"/>
        <v>3.8417859065415901E-2</v>
      </c>
      <c r="H21" s="16">
        <f t="shared" si="2"/>
        <v>-9.000000000000008E-3</v>
      </c>
      <c r="I21" s="19">
        <f t="shared" si="3"/>
        <v>9.000000000000008E-3</v>
      </c>
      <c r="J21" s="19">
        <f t="shared" si="4"/>
        <v>6.0062223170215374E-2</v>
      </c>
      <c r="K21" s="93" t="str">
        <f t="shared" si="5"/>
        <v xml:space="preserve"> </v>
      </c>
      <c r="L21" s="13"/>
      <c r="M21" s="16">
        <f t="shared" si="6"/>
        <v>-9.0817356205852753E-2</v>
      </c>
    </row>
    <row r="22" spans="1:13" x14ac:dyDescent="0.3">
      <c r="A22" s="11" t="s">
        <v>94</v>
      </c>
      <c r="B22" s="28">
        <v>8.43E-2</v>
      </c>
      <c r="C22" s="32">
        <f t="shared" si="0"/>
        <v>4.3188043216377002E-2</v>
      </c>
      <c r="E22" s="12">
        <v>0.13159999999999999</v>
      </c>
      <c r="F22" s="17">
        <f t="shared" si="1"/>
        <v>4.5358823664700183E-2</v>
      </c>
      <c r="H22" s="16">
        <f t="shared" si="2"/>
        <v>4.7299999999999995E-2</v>
      </c>
      <c r="I22" s="19">
        <f t="shared" si="3"/>
        <v>4.7299999999999995E-2</v>
      </c>
      <c r="J22" s="19">
        <f t="shared" si="4"/>
        <v>6.2423093911490313E-2</v>
      </c>
      <c r="K22" s="93" t="str">
        <f t="shared" si="5"/>
        <v xml:space="preserve"> </v>
      </c>
      <c r="L22" s="13"/>
      <c r="M22" s="16">
        <f t="shared" si="6"/>
        <v>0.56109134045077103</v>
      </c>
    </row>
    <row r="23" spans="1:13" x14ac:dyDescent="0.3">
      <c r="A23" s="11" t="s">
        <v>95</v>
      </c>
      <c r="B23" s="28">
        <v>3.27E-2</v>
      </c>
      <c r="C23" s="32">
        <f t="shared" si="0"/>
        <v>2.7645700774706832E-2</v>
      </c>
      <c r="E23" s="12">
        <v>7.6799999999999993E-2</v>
      </c>
      <c r="F23" s="17">
        <f t="shared" si="1"/>
        <v>3.5727484454881185E-2</v>
      </c>
      <c r="H23" s="16">
        <f t="shared" si="2"/>
        <v>4.4099999999999993E-2</v>
      </c>
      <c r="I23" s="19">
        <f t="shared" si="3"/>
        <v>4.4099999999999993E-2</v>
      </c>
      <c r="J23" s="19">
        <f t="shared" si="4"/>
        <v>4.5033276913592914E-2</v>
      </c>
      <c r="K23" s="93" t="str">
        <f t="shared" si="5"/>
        <v xml:space="preserve"> </v>
      </c>
      <c r="L23" s="13"/>
      <c r="M23" s="16">
        <f t="shared" si="6"/>
        <v>1.3486238532110091</v>
      </c>
    </row>
    <row r="24" spans="1:13" x14ac:dyDescent="0.3">
      <c r="A24" s="11" t="s">
        <v>100</v>
      </c>
      <c r="B24" s="28">
        <v>0.1166</v>
      </c>
      <c r="C24" s="32">
        <f t="shared" si="0"/>
        <v>4.9888575743007299E-2</v>
      </c>
      <c r="E24" s="12">
        <v>9.5399999999999985E-2</v>
      </c>
      <c r="F24" s="17">
        <f t="shared" si="1"/>
        <v>3.9416350402898849E-2</v>
      </c>
      <c r="H24" s="16">
        <f t="shared" si="2"/>
        <v>-2.1200000000000011E-2</v>
      </c>
      <c r="I24" s="19">
        <f t="shared" si="3"/>
        <v>2.1200000000000011E-2</v>
      </c>
      <c r="J24" s="19">
        <f t="shared" si="4"/>
        <v>6.3352964020529159E-2</v>
      </c>
      <c r="K24" s="93" t="str">
        <f t="shared" si="5"/>
        <v xml:space="preserve"> </v>
      </c>
      <c r="L24" s="13"/>
      <c r="M24" s="16">
        <f t="shared" si="6"/>
        <v>-0.18181818181818191</v>
      </c>
    </row>
    <row r="25" spans="1:13" x14ac:dyDescent="0.3">
      <c r="A25" s="11" t="s">
        <v>97</v>
      </c>
      <c r="B25" s="28">
        <v>0.2336</v>
      </c>
      <c r="C25" s="32">
        <f t="shared" si="0"/>
        <v>6.5771432385753878E-2</v>
      </c>
      <c r="E25" s="12">
        <v>0.3039</v>
      </c>
      <c r="F25" s="17">
        <f t="shared" si="1"/>
        <v>6.1712778187083643E-2</v>
      </c>
      <c r="H25" s="16">
        <f t="shared" si="2"/>
        <v>7.0300000000000001E-2</v>
      </c>
      <c r="I25" s="19">
        <f t="shared" si="3"/>
        <v>7.0300000000000001E-2</v>
      </c>
      <c r="J25" s="19">
        <f t="shared" si="4"/>
        <v>8.9881753322023722E-2</v>
      </c>
      <c r="K25" s="93" t="str">
        <f t="shared" si="5"/>
        <v xml:space="preserve"> </v>
      </c>
      <c r="L25" s="13"/>
      <c r="M25" s="16">
        <f t="shared" si="6"/>
        <v>0.3009417808219178</v>
      </c>
    </row>
    <row r="26" spans="1:13" x14ac:dyDescent="0.3">
      <c r="A26" s="11" t="s">
        <v>96</v>
      </c>
      <c r="B26" s="28">
        <v>0.44929999999999998</v>
      </c>
      <c r="C26" s="32">
        <f t="shared" si="0"/>
        <v>7.7321252502353874E-2</v>
      </c>
      <c r="E26" s="12">
        <v>0.47720000000000001</v>
      </c>
      <c r="F26" s="17">
        <f t="shared" si="1"/>
        <v>6.7018073269407494E-2</v>
      </c>
      <c r="H26" s="16">
        <f t="shared" si="2"/>
        <v>2.7900000000000036E-2</v>
      </c>
      <c r="I26" s="19">
        <f t="shared" si="3"/>
        <v>2.7900000000000036E-2</v>
      </c>
      <c r="J26" s="19">
        <f t="shared" si="4"/>
        <v>0.10196499180368</v>
      </c>
      <c r="K26" s="93" t="str">
        <f t="shared" si="5"/>
        <v xml:space="preserve"> </v>
      </c>
      <c r="L26" s="13"/>
      <c r="M26" s="16">
        <f t="shared" si="6"/>
        <v>6.2096594702871218E-2</v>
      </c>
    </row>
    <row r="27" spans="1:13" x14ac:dyDescent="0.3">
      <c r="A27" s="21" t="s">
        <v>98</v>
      </c>
      <c r="B27" s="29">
        <v>0.31709999999999999</v>
      </c>
      <c r="C27" s="33">
        <f t="shared" si="0"/>
        <v>7.2335220597117902E-2</v>
      </c>
      <c r="D27" s="22"/>
      <c r="E27" s="23">
        <v>0.21899999999999997</v>
      </c>
      <c r="F27" s="24">
        <f t="shared" si="1"/>
        <v>5.5490866361475294E-2</v>
      </c>
      <c r="G27" s="22"/>
      <c r="H27" s="25">
        <f t="shared" si="2"/>
        <v>-9.8100000000000021E-2</v>
      </c>
      <c r="I27" s="26">
        <f t="shared" si="3"/>
        <v>9.8100000000000021E-2</v>
      </c>
      <c r="J27" s="26">
        <f t="shared" si="4"/>
        <v>9.0838997690781617E-2</v>
      </c>
      <c r="K27" s="94" t="str">
        <f t="shared" si="5"/>
        <v>*</v>
      </c>
      <c r="L27" s="27"/>
      <c r="M27" s="25">
        <f t="shared" si="6"/>
        <v>-0.30936613055818363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180</v>
      </c>
    </row>
    <row r="4" spans="1:13" ht="18.75" x14ac:dyDescent="0.3">
      <c r="A4" s="47" t="s">
        <v>101</v>
      </c>
    </row>
    <row r="6" spans="1:13" ht="30.75" customHeight="1" x14ac:dyDescent="0.25">
      <c r="A6" s="88" t="s">
        <v>155</v>
      </c>
    </row>
    <row r="7" spans="1:13" ht="15" x14ac:dyDescent="0.25">
      <c r="A7" s="7" t="s">
        <v>102</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656</v>
      </c>
      <c r="E11" s="10">
        <v>618</v>
      </c>
      <c r="I11" s="18"/>
      <c r="J11" s="18"/>
      <c r="L11" s="13"/>
      <c r="M11" s="13"/>
    </row>
    <row r="12" spans="1:13" x14ac:dyDescent="0.3">
      <c r="A12" s="9" t="s">
        <v>12</v>
      </c>
      <c r="B12" s="10">
        <v>186</v>
      </c>
      <c r="E12" s="10">
        <v>189.9</v>
      </c>
      <c r="I12" s="18"/>
      <c r="J12" s="18"/>
      <c r="L12" s="13"/>
      <c r="M12" s="13"/>
    </row>
    <row r="14" spans="1:13" x14ac:dyDescent="0.3">
      <c r="A14" s="11" t="s">
        <v>103</v>
      </c>
      <c r="B14" s="49">
        <v>0.37020000000000003</v>
      </c>
      <c r="C14" s="32">
        <f t="shared" ref="C14:C33" si="0">SQRT((B14*(1-B14))/$B$12)*TINV(0.05,$B$12)</f>
        <v>6.9846741088425299E-2</v>
      </c>
      <c r="E14" s="12">
        <v>0.49670000000000003</v>
      </c>
      <c r="F14" s="17">
        <f t="shared" ref="F14:F33" si="1">SQRT((E14*(1-E14))/$E$12)*TINV(0.05,$E$12)</f>
        <v>7.1570822501213535E-2</v>
      </c>
      <c r="H14" s="16">
        <f t="shared" ref="H14:H33" si="2">E14-B14</f>
        <v>0.1265</v>
      </c>
      <c r="I14" s="19">
        <f t="shared" ref="I14:I33" si="3">(((H14)^2)^0.5)</f>
        <v>0.1265</v>
      </c>
      <c r="J14" s="19">
        <f t="shared" ref="J14:J33" si="4">(((((1-B14)*B14)/B$12)+(((1-E14)*E14)/E$12))^0.5)*(TINV(0.05,B$12+E$12-1))</f>
        <v>9.9681931582442151E-2</v>
      </c>
      <c r="K14" s="92" t="str">
        <f t="shared" ref="K14:K33" si="5">IF(I14&gt;J14,"*"," ")</f>
        <v>*</v>
      </c>
      <c r="L14" s="13"/>
      <c r="M14" s="16">
        <f t="shared" ref="M14:M33" si="6">(E14-B14)/B14</f>
        <v>0.34170718530524041</v>
      </c>
    </row>
    <row r="15" spans="1:13" x14ac:dyDescent="0.3">
      <c r="A15" s="11" t="s">
        <v>104</v>
      </c>
      <c r="B15" s="49">
        <v>0.31069999999999998</v>
      </c>
      <c r="C15" s="32">
        <f t="shared" si="0"/>
        <v>6.6942415353713536E-2</v>
      </c>
      <c r="E15" s="12">
        <v>0.38679999999999998</v>
      </c>
      <c r="F15" s="17">
        <f t="shared" ref="F15:F32" si="7">SQRT((E15*(1-E15))/$E$12)*TINV(0.05,$E$12)</f>
        <v>6.9713962553733827E-2</v>
      </c>
      <c r="H15" s="16">
        <f t="shared" ref="H15:H32" si="8">E15-B15</f>
        <v>7.6100000000000001E-2</v>
      </c>
      <c r="I15" s="19">
        <f t="shared" ref="I15:I32" si="9">(((H15)^2)^0.5)</f>
        <v>7.6100000000000001E-2</v>
      </c>
      <c r="J15" s="19">
        <f t="shared" ref="J15:J32" si="10">(((((1-B15)*B15)/B$12)+(((1-E15)*E15)/E$12))^0.5)*(TINV(0.05,B$12+E$12-1))</f>
        <v>9.6338613535985981E-2</v>
      </c>
      <c r="K15" s="93" t="str">
        <f t="shared" ref="K15:K32" si="11">IF(I15&gt;J15,"*"," ")</f>
        <v xml:space="preserve"> </v>
      </c>
      <c r="L15" s="13"/>
      <c r="M15" s="16">
        <f t="shared" ref="M15:M32" si="12">(E15-B15)/B15</f>
        <v>0.24493080141615708</v>
      </c>
    </row>
    <row r="16" spans="1:13" x14ac:dyDescent="0.3">
      <c r="A16" s="11" t="s">
        <v>105</v>
      </c>
      <c r="B16" s="49">
        <v>1.1200000000000002E-2</v>
      </c>
      <c r="C16" s="32">
        <f t="shared" si="0"/>
        <v>1.5222635638507081E-2</v>
      </c>
      <c r="E16" s="12">
        <v>7.4099999999999999E-2</v>
      </c>
      <c r="F16" s="17">
        <f t="shared" si="7"/>
        <v>3.7494417336863144E-2</v>
      </c>
      <c r="H16" s="16">
        <f t="shared" si="8"/>
        <v>6.2899999999999998E-2</v>
      </c>
      <c r="I16" s="19">
        <f t="shared" si="9"/>
        <v>6.2899999999999998E-2</v>
      </c>
      <c r="J16" s="19">
        <f t="shared" si="10"/>
        <v>4.0337600191902925E-2</v>
      </c>
      <c r="K16" s="92" t="str">
        <f t="shared" si="11"/>
        <v>*</v>
      </c>
      <c r="L16" s="13"/>
      <c r="M16" s="16">
        <f t="shared" si="12"/>
        <v>5.6160714285714279</v>
      </c>
    </row>
    <row r="17" spans="1:13" x14ac:dyDescent="0.3">
      <c r="A17" s="11" t="s">
        <v>106</v>
      </c>
      <c r="B17" s="49">
        <v>3.8800000000000001E-2</v>
      </c>
      <c r="C17" s="32">
        <f t="shared" si="0"/>
        <v>2.7935043765507605E-2</v>
      </c>
      <c r="E17" s="12">
        <v>6.7199999999999996E-2</v>
      </c>
      <c r="F17" s="17">
        <f t="shared" si="7"/>
        <v>3.5838874980521462E-2</v>
      </c>
      <c r="H17" s="16">
        <f t="shared" si="8"/>
        <v>2.8399999999999995E-2</v>
      </c>
      <c r="I17" s="19">
        <f t="shared" si="9"/>
        <v>2.8399999999999995E-2</v>
      </c>
      <c r="J17" s="19">
        <f t="shared" si="10"/>
        <v>4.5293814233129025E-2</v>
      </c>
      <c r="K17" s="93" t="str">
        <f t="shared" si="11"/>
        <v xml:space="preserve"> </v>
      </c>
      <c r="L17" s="13"/>
      <c r="M17" s="16">
        <f t="shared" si="12"/>
        <v>0.73195876288659778</v>
      </c>
    </row>
    <row r="18" spans="1:13" x14ac:dyDescent="0.3">
      <c r="A18" s="11" t="s">
        <v>107</v>
      </c>
      <c r="B18" s="49">
        <v>6.3899999999999998E-2</v>
      </c>
      <c r="C18" s="32">
        <f t="shared" si="0"/>
        <v>3.5378398047695082E-2</v>
      </c>
      <c r="E18" s="12">
        <v>6.0899999999999996E-2</v>
      </c>
      <c r="F18" s="17">
        <f t="shared" si="7"/>
        <v>3.4232611359802038E-2</v>
      </c>
      <c r="H18" s="16">
        <f t="shared" si="8"/>
        <v>-3.0000000000000027E-3</v>
      </c>
      <c r="I18" s="19">
        <f t="shared" si="9"/>
        <v>3.0000000000000027E-3</v>
      </c>
      <c r="J18" s="19">
        <f t="shared" si="10"/>
        <v>4.907002544486095E-2</v>
      </c>
      <c r="K18" s="93" t="str">
        <f t="shared" si="11"/>
        <v xml:space="preserve"> </v>
      </c>
      <c r="L18" s="13"/>
      <c r="M18" s="16">
        <f t="shared" si="12"/>
        <v>-4.6948356807511783E-2</v>
      </c>
    </row>
    <row r="19" spans="1:13" x14ac:dyDescent="0.3">
      <c r="A19" s="11" t="s">
        <v>108</v>
      </c>
      <c r="B19" s="49">
        <v>2.0499999999999997E-2</v>
      </c>
      <c r="C19" s="32">
        <f t="shared" si="0"/>
        <v>2.0497729750205636E-2</v>
      </c>
      <c r="E19" s="12">
        <v>4.41E-2</v>
      </c>
      <c r="F19" s="17">
        <f t="shared" si="7"/>
        <v>2.9390094910144424E-2</v>
      </c>
      <c r="H19" s="16">
        <f t="shared" si="8"/>
        <v>2.3600000000000003E-2</v>
      </c>
      <c r="I19" s="19">
        <f t="shared" si="9"/>
        <v>2.3600000000000003E-2</v>
      </c>
      <c r="J19" s="19">
        <f t="shared" si="10"/>
        <v>3.5716962624464554E-2</v>
      </c>
      <c r="K19" s="93" t="str">
        <f t="shared" si="11"/>
        <v xml:space="preserve"> </v>
      </c>
      <c r="L19" s="13"/>
      <c r="M19" s="16">
        <f t="shared" si="12"/>
        <v>1.1512195121951223</v>
      </c>
    </row>
    <row r="20" spans="1:13" x14ac:dyDescent="0.3">
      <c r="A20" s="11" t="s">
        <v>109</v>
      </c>
      <c r="B20" s="49">
        <v>4.4500000000000005E-2</v>
      </c>
      <c r="C20" s="32">
        <f t="shared" si="0"/>
        <v>2.9827850893172466E-2</v>
      </c>
      <c r="E20" s="12">
        <v>3.95E-2</v>
      </c>
      <c r="F20" s="17">
        <f t="shared" si="7"/>
        <v>2.7881921197937424E-2</v>
      </c>
      <c r="H20" s="16">
        <f t="shared" si="8"/>
        <v>-5.0000000000000044E-3</v>
      </c>
      <c r="I20" s="19">
        <f t="shared" si="9"/>
        <v>5.0000000000000044E-3</v>
      </c>
      <c r="J20" s="19">
        <f t="shared" si="10"/>
        <v>4.0698168339743039E-2</v>
      </c>
      <c r="K20" s="93" t="str">
        <f t="shared" si="11"/>
        <v xml:space="preserve"> </v>
      </c>
      <c r="L20" s="13"/>
      <c r="M20" s="16">
        <f t="shared" si="12"/>
        <v>-0.11235955056179785</v>
      </c>
    </row>
    <row r="21" spans="1:13" x14ac:dyDescent="0.3">
      <c r="A21" s="11" t="s">
        <v>110</v>
      </c>
      <c r="B21" s="49">
        <v>1.3100000000000001E-2</v>
      </c>
      <c r="C21" s="32">
        <f t="shared" si="0"/>
        <v>1.6447459836396078E-2</v>
      </c>
      <c r="E21" s="12">
        <v>3.6499999999999998E-2</v>
      </c>
      <c r="F21" s="17">
        <f t="shared" si="7"/>
        <v>2.6844032425542494E-2</v>
      </c>
      <c r="H21" s="16">
        <f t="shared" si="8"/>
        <v>2.3399999999999997E-2</v>
      </c>
      <c r="I21" s="19">
        <f t="shared" si="9"/>
        <v>2.3399999999999997E-2</v>
      </c>
      <c r="J21" s="19">
        <f t="shared" si="10"/>
        <v>3.1381150376505212E-2</v>
      </c>
      <c r="K21" s="93" t="str">
        <f t="shared" si="11"/>
        <v xml:space="preserve"> </v>
      </c>
      <c r="L21" s="13"/>
      <c r="M21" s="16">
        <f t="shared" si="12"/>
        <v>1.7862595419847325</v>
      </c>
    </row>
    <row r="22" spans="1:13" x14ac:dyDescent="0.3">
      <c r="A22" s="11" t="s">
        <v>111</v>
      </c>
      <c r="B22" s="49">
        <v>3.2500000000000001E-2</v>
      </c>
      <c r="C22" s="32">
        <f t="shared" si="0"/>
        <v>2.5650378593150495E-2</v>
      </c>
      <c r="E22" s="12">
        <v>3.6299999999999999E-2</v>
      </c>
      <c r="F22" s="17">
        <f t="shared" si="7"/>
        <v>2.6773164415221831E-2</v>
      </c>
      <c r="H22" s="16">
        <f t="shared" si="8"/>
        <v>3.7999999999999978E-3</v>
      </c>
      <c r="I22" s="19">
        <f t="shared" si="9"/>
        <v>3.7999999999999978E-3</v>
      </c>
      <c r="J22" s="19">
        <f t="shared" si="10"/>
        <v>3.6957892035622435E-2</v>
      </c>
      <c r="K22" s="93" t="str">
        <f t="shared" si="11"/>
        <v xml:space="preserve"> </v>
      </c>
      <c r="L22" s="13"/>
      <c r="M22" s="16">
        <f t="shared" si="12"/>
        <v>0.11692307692307685</v>
      </c>
    </row>
    <row r="23" spans="1:13" x14ac:dyDescent="0.3">
      <c r="A23" s="11" t="s">
        <v>112</v>
      </c>
      <c r="B23" s="49">
        <v>6.4000000000000003E-3</v>
      </c>
      <c r="C23" s="32">
        <f t="shared" si="0"/>
        <v>1.1535127272143328E-2</v>
      </c>
      <c r="E23" s="12">
        <v>2.1499999999999998E-2</v>
      </c>
      <c r="F23" s="17">
        <f t="shared" si="7"/>
        <v>2.0762283075455728E-2</v>
      </c>
      <c r="H23" s="16">
        <f t="shared" si="8"/>
        <v>1.5099999999999999E-2</v>
      </c>
      <c r="I23" s="19">
        <f t="shared" si="9"/>
        <v>1.5099999999999999E-2</v>
      </c>
      <c r="J23" s="19">
        <f t="shared" si="10"/>
        <v>2.3675403537205968E-2</v>
      </c>
      <c r="K23" s="93" t="str">
        <f t="shared" si="11"/>
        <v xml:space="preserve"> </v>
      </c>
      <c r="L23" s="13"/>
      <c r="M23" s="16">
        <f t="shared" si="12"/>
        <v>2.3593749999999996</v>
      </c>
    </row>
    <row r="24" spans="1:13" x14ac:dyDescent="0.3">
      <c r="A24" s="11" t="s">
        <v>113</v>
      </c>
      <c r="B24" s="49">
        <v>5.2900000000000003E-2</v>
      </c>
      <c r="C24" s="32">
        <f t="shared" si="0"/>
        <v>3.2378175038653069E-2</v>
      </c>
      <c r="E24" s="12">
        <v>1.8000000000000002E-2</v>
      </c>
      <c r="F24" s="17">
        <f t="shared" si="7"/>
        <v>1.9031256360513459E-2</v>
      </c>
      <c r="H24" s="16">
        <f t="shared" si="8"/>
        <v>-3.49E-2</v>
      </c>
      <c r="I24" s="19">
        <f t="shared" si="9"/>
        <v>3.49E-2</v>
      </c>
      <c r="J24" s="19">
        <f t="shared" si="10"/>
        <v>3.7434860061809065E-2</v>
      </c>
      <c r="K24" s="93" t="str">
        <f t="shared" si="11"/>
        <v xml:space="preserve"> </v>
      </c>
      <c r="L24" s="13"/>
      <c r="M24" s="16">
        <f t="shared" si="12"/>
        <v>-0.6597353497164461</v>
      </c>
    </row>
    <row r="25" spans="1:13" x14ac:dyDescent="0.3">
      <c r="A25" s="11" t="s">
        <v>114</v>
      </c>
      <c r="B25" s="49">
        <v>3.5999999999999999E-3</v>
      </c>
      <c r="C25" s="32">
        <f t="shared" si="0"/>
        <v>8.6635267772841983E-3</v>
      </c>
      <c r="E25" s="12">
        <v>1.6E-2</v>
      </c>
      <c r="F25" s="17">
        <f t="shared" si="7"/>
        <v>1.7961103007235014E-2</v>
      </c>
      <c r="H25" s="16">
        <f t="shared" si="8"/>
        <v>1.2400000000000001E-2</v>
      </c>
      <c r="I25" s="19">
        <f t="shared" si="9"/>
        <v>1.2400000000000001E-2</v>
      </c>
      <c r="J25" s="19">
        <f t="shared" si="10"/>
        <v>1.9877608628265465E-2</v>
      </c>
      <c r="K25" s="93" t="str">
        <f t="shared" si="11"/>
        <v xml:space="preserve"> </v>
      </c>
      <c r="L25" s="13"/>
      <c r="M25" s="16">
        <f t="shared" si="12"/>
        <v>3.4444444444444451</v>
      </c>
    </row>
    <row r="26" spans="1:13" x14ac:dyDescent="0.3">
      <c r="A26" s="11" t="s">
        <v>115</v>
      </c>
      <c r="B26" s="49">
        <v>1.52E-2</v>
      </c>
      <c r="C26" s="32">
        <f t="shared" si="0"/>
        <v>1.7697928090888989E-2</v>
      </c>
      <c r="E26" s="12">
        <v>1.4800000000000001E-2</v>
      </c>
      <c r="F26" s="17">
        <f t="shared" si="7"/>
        <v>1.7284965708903453E-2</v>
      </c>
      <c r="H26" s="16">
        <f t="shared" si="8"/>
        <v>-3.9999999999999931E-4</v>
      </c>
      <c r="I26" s="19">
        <f t="shared" si="9"/>
        <v>3.9999999999999931E-4</v>
      </c>
      <c r="J26" s="19">
        <f t="shared" si="10"/>
        <v>2.4658447393853186E-2</v>
      </c>
      <c r="K26" s="93" t="str">
        <f t="shared" si="11"/>
        <v xml:space="preserve"> </v>
      </c>
      <c r="L26" s="13"/>
      <c r="M26" s="16">
        <f t="shared" si="12"/>
        <v>-2.6315789473684164E-2</v>
      </c>
    </row>
    <row r="27" spans="1:13" x14ac:dyDescent="0.3">
      <c r="A27" s="11" t="s">
        <v>116</v>
      </c>
      <c r="B27" s="49">
        <v>3.1099999999999999E-2</v>
      </c>
      <c r="C27" s="32">
        <f t="shared" si="0"/>
        <v>2.5109975253441719E-2</v>
      </c>
      <c r="E27" s="12">
        <v>1.23E-2</v>
      </c>
      <c r="F27" s="17">
        <f t="shared" si="7"/>
        <v>1.577758561950152E-2</v>
      </c>
      <c r="H27" s="16">
        <f t="shared" si="8"/>
        <v>-1.8799999999999997E-2</v>
      </c>
      <c r="I27" s="19">
        <f t="shared" si="9"/>
        <v>1.8799999999999997E-2</v>
      </c>
      <c r="J27" s="19">
        <f t="shared" si="10"/>
        <v>2.9558973007701869E-2</v>
      </c>
      <c r="K27" s="93" t="str">
        <f t="shared" si="11"/>
        <v xml:space="preserve"> </v>
      </c>
      <c r="L27" s="13"/>
      <c r="M27" s="16">
        <f t="shared" si="12"/>
        <v>-0.60450160771704176</v>
      </c>
    </row>
    <row r="28" spans="1:13" x14ac:dyDescent="0.3">
      <c r="A28" s="11" t="s">
        <v>117</v>
      </c>
      <c r="B28" s="49">
        <v>4.7899999999999998E-2</v>
      </c>
      <c r="C28" s="32">
        <f t="shared" si="0"/>
        <v>3.089126204533901E-2</v>
      </c>
      <c r="E28" s="12">
        <v>1.1699999999999999E-2</v>
      </c>
      <c r="F28" s="17">
        <f t="shared" si="7"/>
        <v>1.5392628632407037E-2</v>
      </c>
      <c r="H28" s="16">
        <f t="shared" si="8"/>
        <v>-3.6199999999999996E-2</v>
      </c>
      <c r="I28" s="19">
        <f t="shared" si="9"/>
        <v>3.6199999999999996E-2</v>
      </c>
      <c r="J28" s="19">
        <f t="shared" si="10"/>
        <v>3.4401278478508962E-2</v>
      </c>
      <c r="K28" s="92" t="str">
        <f t="shared" si="11"/>
        <v>*</v>
      </c>
      <c r="L28" s="13"/>
      <c r="M28" s="16">
        <f t="shared" si="12"/>
        <v>-0.75574112734864296</v>
      </c>
    </row>
    <row r="29" spans="1:13" x14ac:dyDescent="0.3">
      <c r="A29" s="11" t="s">
        <v>118</v>
      </c>
      <c r="B29" s="49">
        <v>4.9299999999999997E-2</v>
      </c>
      <c r="C29" s="32">
        <f t="shared" si="0"/>
        <v>3.1316399078491902E-2</v>
      </c>
      <c r="E29" s="12">
        <v>5.1000000000000004E-3</v>
      </c>
      <c r="F29" s="17">
        <f t="shared" si="7"/>
        <v>1.0196479877344402E-2</v>
      </c>
      <c r="H29" s="16">
        <f t="shared" si="8"/>
        <v>-4.4199999999999996E-2</v>
      </c>
      <c r="I29" s="19">
        <f t="shared" si="9"/>
        <v>4.4199999999999996E-2</v>
      </c>
      <c r="J29" s="19">
        <f t="shared" si="10"/>
        <v>3.2826823010435983E-2</v>
      </c>
      <c r="K29" s="92" t="str">
        <f t="shared" si="11"/>
        <v>*</v>
      </c>
      <c r="L29" s="13"/>
      <c r="M29" s="16">
        <f t="shared" si="12"/>
        <v>-0.89655172413793105</v>
      </c>
    </row>
    <row r="30" spans="1:13" x14ac:dyDescent="0.3">
      <c r="A30" s="11" t="s">
        <v>119</v>
      </c>
      <c r="B30" s="49">
        <v>3.0000000000000001E-3</v>
      </c>
      <c r="C30" s="32">
        <f t="shared" si="0"/>
        <v>7.9110625575132751E-3</v>
      </c>
      <c r="E30" s="12">
        <v>2E-3</v>
      </c>
      <c r="F30" s="17">
        <f t="shared" si="7"/>
        <v>6.395223569295649E-3</v>
      </c>
      <c r="H30" s="16">
        <f t="shared" si="8"/>
        <v>-1E-3</v>
      </c>
      <c r="I30" s="19">
        <f t="shared" si="9"/>
        <v>1E-3</v>
      </c>
      <c r="J30" s="19">
        <f t="shared" si="10"/>
        <v>1.0139737541613189E-2</v>
      </c>
      <c r="K30" s="86" t="str">
        <f t="shared" si="11"/>
        <v xml:space="preserve"> </v>
      </c>
      <c r="L30" s="13"/>
      <c r="M30" s="16">
        <f t="shared" si="12"/>
        <v>-0.33333333333333331</v>
      </c>
    </row>
    <row r="31" spans="1:13" x14ac:dyDescent="0.3">
      <c r="A31" s="11" t="s">
        <v>120</v>
      </c>
      <c r="B31" s="49" t="s">
        <v>42</v>
      </c>
      <c r="C31" s="32" t="s">
        <v>42</v>
      </c>
      <c r="E31" s="12">
        <v>5.9999999999999995E-4</v>
      </c>
      <c r="F31" s="17">
        <f t="shared" si="7"/>
        <v>3.5052642276701073E-3</v>
      </c>
      <c r="H31" s="32" t="s">
        <v>42</v>
      </c>
      <c r="I31" s="19" t="e">
        <f t="shared" si="9"/>
        <v>#VALUE!</v>
      </c>
      <c r="J31" s="19" t="e">
        <f t="shared" si="10"/>
        <v>#VALUE!</v>
      </c>
      <c r="K31" s="32" t="s">
        <v>42</v>
      </c>
      <c r="L31" s="13"/>
      <c r="M31" s="32" t="s">
        <v>42</v>
      </c>
    </row>
    <row r="32" spans="1:13" x14ac:dyDescent="0.3">
      <c r="A32" s="11" t="s">
        <v>121</v>
      </c>
      <c r="B32" s="49">
        <v>7.7100000000000002E-2</v>
      </c>
      <c r="C32" s="32">
        <f t="shared" si="0"/>
        <v>3.8586121214040273E-2</v>
      </c>
      <c r="E32" s="12">
        <v>4.1399999999999999E-2</v>
      </c>
      <c r="F32" s="17">
        <f t="shared" si="7"/>
        <v>2.8516376884831586E-2</v>
      </c>
      <c r="H32" s="16">
        <f t="shared" si="8"/>
        <v>-3.5700000000000003E-2</v>
      </c>
      <c r="I32" s="19">
        <f t="shared" si="9"/>
        <v>3.5700000000000003E-2</v>
      </c>
      <c r="J32" s="19">
        <f t="shared" si="10"/>
        <v>4.782424727957077E-2</v>
      </c>
      <c r="K32" s="86" t="str">
        <f t="shared" si="11"/>
        <v xml:space="preserve"> </v>
      </c>
      <c r="L32" s="13"/>
      <c r="M32" s="16">
        <f t="shared" si="12"/>
        <v>-0.46303501945525294</v>
      </c>
    </row>
    <row r="33" spans="1:13" x14ac:dyDescent="0.3">
      <c r="A33" s="21" t="s">
        <v>58</v>
      </c>
      <c r="B33" s="36">
        <v>8.0000000000000002E-3</v>
      </c>
      <c r="C33" s="33">
        <f t="shared" si="0"/>
        <v>1.2886276383448849E-2</v>
      </c>
      <c r="D33" s="22"/>
      <c r="E33" s="23">
        <v>1E-3</v>
      </c>
      <c r="F33" s="24">
        <f t="shared" si="1"/>
        <v>4.5243709699508642E-3</v>
      </c>
      <c r="G33" s="22"/>
      <c r="H33" s="25">
        <f t="shared" si="2"/>
        <v>-7.0000000000000001E-3</v>
      </c>
      <c r="I33" s="26">
        <f t="shared" si="3"/>
        <v>7.0000000000000001E-3</v>
      </c>
      <c r="J33" s="26">
        <f t="shared" si="4"/>
        <v>1.3612798047667976E-2</v>
      </c>
      <c r="K33" s="87" t="str">
        <f t="shared" si="5"/>
        <v xml:space="preserve"> </v>
      </c>
      <c r="L33" s="27"/>
      <c r="M33" s="25">
        <f t="shared" si="6"/>
        <v>-0.875</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181</v>
      </c>
    </row>
    <row r="4" spans="1:13" ht="18.75" x14ac:dyDescent="0.3">
      <c r="A4" s="47" t="s">
        <v>82</v>
      </c>
    </row>
    <row r="6" spans="1:13" ht="30.75" customHeight="1" x14ac:dyDescent="0.25">
      <c r="A6" s="88" t="s">
        <v>156</v>
      </c>
    </row>
    <row r="7" spans="1:13" ht="15" x14ac:dyDescent="0.25">
      <c r="A7" s="7" t="s">
        <v>83</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749</v>
      </c>
      <c r="E11" s="10">
        <v>800</v>
      </c>
      <c r="I11" s="18"/>
      <c r="J11" s="18"/>
      <c r="L11" s="13"/>
      <c r="M11" s="13"/>
    </row>
    <row r="12" spans="1:13" x14ac:dyDescent="0.3">
      <c r="A12" s="9" t="s">
        <v>12</v>
      </c>
      <c r="B12" s="10">
        <v>161.4</v>
      </c>
      <c r="E12" s="10">
        <v>215.8</v>
      </c>
      <c r="I12" s="18"/>
      <c r="J12" s="18"/>
      <c r="L12" s="13"/>
      <c r="M12" s="13"/>
    </row>
    <row r="14" spans="1:13" x14ac:dyDescent="0.3">
      <c r="A14" s="11" t="s">
        <v>122</v>
      </c>
      <c r="B14" s="49">
        <v>5.6600000000000004E-2</v>
      </c>
      <c r="C14" s="32">
        <f t="shared" ref="C14:C47" si="0">SQRT((B14*(1-B14))/$B$12)*TINV(0.05,$B$12)</f>
        <v>3.5919417438946728E-2</v>
      </c>
      <c r="E14" s="12">
        <v>0.12710000000000002</v>
      </c>
      <c r="F14" s="17">
        <f t="shared" ref="F14" si="1">SQRT((E14*(1-E14))/$E$12)*TINV(0.05,$E$12)</f>
        <v>4.469191386076303E-2</v>
      </c>
      <c r="H14" s="16">
        <f t="shared" ref="H14" si="2">E14-B14</f>
        <v>7.0500000000000007E-2</v>
      </c>
      <c r="I14" s="19">
        <f t="shared" ref="I14" si="3">(((H14)^2)^0.5)</f>
        <v>7.0500000000000007E-2</v>
      </c>
      <c r="J14" s="19">
        <f t="shared" ref="J14" si="4">(((((1-B14)*B14)/B$12)+(((1-E14)*E14)/E$12))^0.5)*(TINV(0.05,B$12+E$12-1))</f>
        <v>5.7156122257673421E-2</v>
      </c>
      <c r="K14" s="92" t="str">
        <f t="shared" ref="K14" si="5">IF(I14&gt;J14,"*"," ")</f>
        <v>*</v>
      </c>
      <c r="L14" s="13"/>
      <c r="M14" s="16">
        <f t="shared" ref="M14" si="6">(E14-B14)/B14</f>
        <v>1.2455830388692579</v>
      </c>
    </row>
    <row r="15" spans="1:13" x14ac:dyDescent="0.3">
      <c r="A15" s="11" t="s">
        <v>123</v>
      </c>
      <c r="B15" s="49">
        <v>0.19889999999999999</v>
      </c>
      <c r="C15" s="32">
        <f t="shared" si="0"/>
        <v>6.2048871933224045E-2</v>
      </c>
      <c r="E15" s="12">
        <v>0.127</v>
      </c>
      <c r="F15" s="17">
        <f t="shared" ref="F15:F47" si="7">SQRT((E15*(1-E15))/$E$12)*TINV(0.05,$E$12)</f>
        <v>4.4676887890182898E-2</v>
      </c>
      <c r="H15" s="16">
        <f t="shared" ref="H15:H47" si="8">E15-B15</f>
        <v>-7.1899999999999992E-2</v>
      </c>
      <c r="I15" s="19">
        <f t="shared" ref="I15:I47" si="9">(((H15)^2)^0.5)</f>
        <v>7.1899999999999992E-2</v>
      </c>
      <c r="J15" s="19">
        <f t="shared" ref="J15:J47" si="10">(((((1-B15)*B15)/B$12)+(((1-E15)*E15)/E$12))^0.5)*(TINV(0.05,B$12+E$12-1))</f>
        <v>7.6179502499962817E-2</v>
      </c>
      <c r="K15" s="93" t="str">
        <f t="shared" ref="K15:K47" si="11">IF(I15&gt;J15,"*"," ")</f>
        <v xml:space="preserve"> </v>
      </c>
      <c r="L15" s="13"/>
      <c r="M15" s="16">
        <f t="shared" ref="M15:M47" si="12">(E15-B15)/B15</f>
        <v>-0.36148818501759677</v>
      </c>
    </row>
    <row r="16" spans="1:13" x14ac:dyDescent="0.3">
      <c r="A16" s="11" t="s">
        <v>124</v>
      </c>
      <c r="B16" s="49">
        <v>6.4600000000000005E-2</v>
      </c>
      <c r="C16" s="32">
        <f t="shared" si="0"/>
        <v>3.821097106454556E-2</v>
      </c>
      <c r="E16" s="12">
        <v>5.6600000000000004E-2</v>
      </c>
      <c r="F16" s="17">
        <f t="shared" si="7"/>
        <v>3.1004881981101493E-2</v>
      </c>
      <c r="H16" s="16">
        <f t="shared" si="8"/>
        <v>-8.0000000000000002E-3</v>
      </c>
      <c r="I16" s="19">
        <f t="shared" si="9"/>
        <v>8.0000000000000002E-3</v>
      </c>
      <c r="J16" s="19">
        <f t="shared" si="10"/>
        <v>4.9032377921683218E-2</v>
      </c>
      <c r="K16" s="93" t="str">
        <f t="shared" si="11"/>
        <v xml:space="preserve"> </v>
      </c>
      <c r="L16" s="13"/>
      <c r="M16" s="16">
        <f t="shared" si="12"/>
        <v>-0.1238390092879257</v>
      </c>
    </row>
    <row r="17" spans="1:13" x14ac:dyDescent="0.3">
      <c r="A17" s="11" t="s">
        <v>125</v>
      </c>
      <c r="B17" s="49">
        <v>5.9699999999999996E-2</v>
      </c>
      <c r="C17" s="32">
        <f t="shared" si="0"/>
        <v>3.6829304411784045E-2</v>
      </c>
      <c r="E17" s="12">
        <v>5.57E-2</v>
      </c>
      <c r="F17" s="17">
        <f t="shared" si="7"/>
        <v>3.077205666121555E-2</v>
      </c>
      <c r="H17" s="16">
        <f t="shared" si="8"/>
        <v>-3.9999999999999966E-3</v>
      </c>
      <c r="I17" s="19">
        <f t="shared" si="9"/>
        <v>3.9999999999999966E-3</v>
      </c>
      <c r="J17" s="19">
        <f t="shared" si="10"/>
        <v>4.7823339857162583E-2</v>
      </c>
      <c r="K17" s="93" t="str">
        <f t="shared" si="11"/>
        <v xml:space="preserve"> </v>
      </c>
      <c r="L17" s="13"/>
      <c r="M17" s="16">
        <f t="shared" si="12"/>
        <v>-6.7001675041875999E-2</v>
      </c>
    </row>
    <row r="18" spans="1:13" x14ac:dyDescent="0.3">
      <c r="A18" s="11" t="s">
        <v>126</v>
      </c>
      <c r="B18" s="49">
        <v>5.3699999999999998E-2</v>
      </c>
      <c r="C18" s="32">
        <f t="shared" si="0"/>
        <v>3.5040855106516333E-2</v>
      </c>
      <c r="E18" s="12">
        <v>5.5199999999999999E-2</v>
      </c>
      <c r="F18" s="17">
        <f t="shared" si="7"/>
        <v>3.0641739222588914E-2</v>
      </c>
      <c r="H18" s="16">
        <f t="shared" si="8"/>
        <v>1.5000000000000013E-3</v>
      </c>
      <c r="I18" s="19">
        <f t="shared" si="9"/>
        <v>1.5000000000000013E-3</v>
      </c>
      <c r="J18" s="19">
        <f t="shared" si="10"/>
        <v>4.6386173644376569E-2</v>
      </c>
      <c r="K18" s="93" t="str">
        <f t="shared" si="11"/>
        <v xml:space="preserve"> </v>
      </c>
      <c r="L18" s="13"/>
      <c r="M18" s="16">
        <f t="shared" si="12"/>
        <v>2.7932960893854775E-2</v>
      </c>
    </row>
    <row r="19" spans="1:13" x14ac:dyDescent="0.3">
      <c r="A19" s="11" t="s">
        <v>127</v>
      </c>
      <c r="B19" s="49">
        <v>0.05</v>
      </c>
      <c r="C19" s="32">
        <f t="shared" si="0"/>
        <v>3.387816958786135E-2</v>
      </c>
      <c r="E19" s="12">
        <v>4.7500000000000001E-2</v>
      </c>
      <c r="F19" s="17">
        <f t="shared" si="7"/>
        <v>2.8539951319069095E-2</v>
      </c>
      <c r="H19" s="16">
        <f t="shared" si="8"/>
        <v>-2.5000000000000022E-3</v>
      </c>
      <c r="I19" s="19">
        <f t="shared" si="9"/>
        <v>2.5000000000000022E-3</v>
      </c>
      <c r="J19" s="19">
        <f t="shared" si="10"/>
        <v>4.4141238156099646E-2</v>
      </c>
      <c r="K19" s="93" t="str">
        <f t="shared" si="11"/>
        <v xml:space="preserve"> </v>
      </c>
      <c r="L19" s="13"/>
      <c r="M19" s="16">
        <f t="shared" si="12"/>
        <v>-5.0000000000000044E-2</v>
      </c>
    </row>
    <row r="20" spans="1:13" x14ac:dyDescent="0.3">
      <c r="A20" s="11" t="s">
        <v>128</v>
      </c>
      <c r="B20" s="49">
        <v>3.3399999999999999E-2</v>
      </c>
      <c r="C20" s="32">
        <f t="shared" si="0"/>
        <v>2.7929924497503845E-2</v>
      </c>
      <c r="E20" s="12">
        <v>3.9399999999999998E-2</v>
      </c>
      <c r="F20" s="17">
        <f t="shared" si="7"/>
        <v>2.6103174886325541E-2</v>
      </c>
      <c r="H20" s="16">
        <f t="shared" si="8"/>
        <v>5.9999999999999984E-3</v>
      </c>
      <c r="I20" s="19">
        <f t="shared" si="9"/>
        <v>5.9999999999999984E-3</v>
      </c>
      <c r="J20" s="19">
        <f t="shared" si="10"/>
        <v>3.8097937611176275E-2</v>
      </c>
      <c r="K20" s="93" t="str">
        <f t="shared" si="11"/>
        <v xml:space="preserve"> </v>
      </c>
      <c r="L20" s="13"/>
      <c r="M20" s="16">
        <f t="shared" si="12"/>
        <v>0.1796407185628742</v>
      </c>
    </row>
    <row r="21" spans="1:13" x14ac:dyDescent="0.3">
      <c r="A21" s="11" t="s">
        <v>129</v>
      </c>
      <c r="B21" s="49">
        <v>8.6300000000000002E-2</v>
      </c>
      <c r="C21" s="32">
        <f t="shared" si="0"/>
        <v>4.3649607533355748E-2</v>
      </c>
      <c r="E21" s="12">
        <v>3.7699999999999997E-2</v>
      </c>
      <c r="F21" s="17">
        <f t="shared" si="7"/>
        <v>2.5556410125613681E-2</v>
      </c>
      <c r="H21" s="16">
        <f t="shared" si="8"/>
        <v>-4.8600000000000004E-2</v>
      </c>
      <c r="I21" s="19">
        <f t="shared" si="9"/>
        <v>4.8600000000000004E-2</v>
      </c>
      <c r="J21" s="19">
        <f t="shared" si="10"/>
        <v>5.0387189860836186E-2</v>
      </c>
      <c r="K21" s="93" t="str">
        <f t="shared" si="11"/>
        <v xml:space="preserve"> </v>
      </c>
      <c r="L21" s="13"/>
      <c r="M21" s="16">
        <f t="shared" si="12"/>
        <v>-0.56315179606025501</v>
      </c>
    </row>
    <row r="22" spans="1:13" x14ac:dyDescent="0.3">
      <c r="A22" s="11" t="s">
        <v>130</v>
      </c>
      <c r="B22" s="49">
        <v>3.3399999999999999E-2</v>
      </c>
      <c r="C22" s="32">
        <f t="shared" si="0"/>
        <v>2.7929924497503845E-2</v>
      </c>
      <c r="E22" s="12">
        <v>3.7100000000000001E-2</v>
      </c>
      <c r="F22" s="17">
        <f t="shared" si="7"/>
        <v>2.5360130215779472E-2</v>
      </c>
      <c r="H22" s="16">
        <f t="shared" si="8"/>
        <v>3.7000000000000019E-3</v>
      </c>
      <c r="I22" s="19">
        <f t="shared" si="9"/>
        <v>3.7000000000000019E-3</v>
      </c>
      <c r="J22" s="19">
        <f t="shared" si="10"/>
        <v>3.759518604155241E-2</v>
      </c>
      <c r="K22" s="93" t="str">
        <f t="shared" si="11"/>
        <v xml:space="preserve"> </v>
      </c>
      <c r="L22" s="13"/>
      <c r="M22" s="16">
        <f t="shared" si="12"/>
        <v>0.11077844311377251</v>
      </c>
    </row>
    <row r="23" spans="1:13" x14ac:dyDescent="0.3">
      <c r="A23" s="11" t="s">
        <v>131</v>
      </c>
      <c r="B23" s="49">
        <v>5.4800000000000001E-2</v>
      </c>
      <c r="C23" s="32">
        <f t="shared" si="0"/>
        <v>3.5377347585909991E-2</v>
      </c>
      <c r="E23" s="12">
        <v>3.4799999999999998E-2</v>
      </c>
      <c r="F23" s="17">
        <f t="shared" si="7"/>
        <v>2.4590774630525256E-2</v>
      </c>
      <c r="H23" s="16">
        <f t="shared" si="8"/>
        <v>-2.0000000000000004E-2</v>
      </c>
      <c r="I23" s="19">
        <f t="shared" si="9"/>
        <v>2.0000000000000004E-2</v>
      </c>
      <c r="J23" s="19">
        <f t="shared" si="10"/>
        <v>4.2925198460498408E-2</v>
      </c>
      <c r="K23" s="93" t="str">
        <f t="shared" si="11"/>
        <v xml:space="preserve"> </v>
      </c>
      <c r="L23" s="13"/>
      <c r="M23" s="16">
        <f t="shared" si="12"/>
        <v>-0.36496350364963509</v>
      </c>
    </row>
    <row r="24" spans="1:13" x14ac:dyDescent="0.3">
      <c r="A24" s="11" t="s">
        <v>132</v>
      </c>
      <c r="B24" s="49">
        <v>3.2099999999999997E-2</v>
      </c>
      <c r="C24" s="32">
        <f t="shared" si="0"/>
        <v>2.7399389993252258E-2</v>
      </c>
      <c r="E24" s="12">
        <v>3.4700000000000002E-2</v>
      </c>
      <c r="F24" s="17">
        <f t="shared" si="7"/>
        <v>2.455668964422094E-2</v>
      </c>
      <c r="H24" s="16">
        <f t="shared" si="8"/>
        <v>2.6000000000000051E-3</v>
      </c>
      <c r="I24" s="19">
        <f t="shared" si="9"/>
        <v>2.6000000000000051E-3</v>
      </c>
      <c r="J24" s="19">
        <f t="shared" si="10"/>
        <v>3.6665856089942619E-2</v>
      </c>
      <c r="K24" s="93" t="str">
        <f t="shared" si="11"/>
        <v xml:space="preserve"> </v>
      </c>
      <c r="L24" s="13"/>
      <c r="M24" s="16">
        <f t="shared" si="12"/>
        <v>8.0996884735202654E-2</v>
      </c>
    </row>
    <row r="25" spans="1:13" x14ac:dyDescent="0.3">
      <c r="A25" s="11" t="s">
        <v>133</v>
      </c>
      <c r="B25" s="49">
        <v>6.6299999999999998E-2</v>
      </c>
      <c r="C25" s="32">
        <f t="shared" si="0"/>
        <v>3.8675289787539813E-2</v>
      </c>
      <c r="E25" s="12">
        <v>3.3399999999999999E-2</v>
      </c>
      <c r="F25" s="17">
        <f t="shared" si="7"/>
        <v>2.4108520530938069E-2</v>
      </c>
      <c r="H25" s="16">
        <f t="shared" si="8"/>
        <v>-3.2899999999999999E-2</v>
      </c>
      <c r="I25" s="19">
        <f t="shared" si="9"/>
        <v>3.2899999999999999E-2</v>
      </c>
      <c r="J25" s="19">
        <f t="shared" si="10"/>
        <v>4.5401767400617292E-2</v>
      </c>
      <c r="K25" s="93" t="str">
        <f t="shared" si="11"/>
        <v xml:space="preserve"> </v>
      </c>
      <c r="L25" s="13"/>
      <c r="M25" s="16">
        <f t="shared" si="12"/>
        <v>-0.4962292609351433</v>
      </c>
    </row>
    <row r="26" spans="1:13" x14ac:dyDescent="0.3">
      <c r="A26" s="11" t="s">
        <v>134</v>
      </c>
      <c r="B26" s="49">
        <v>0.1048</v>
      </c>
      <c r="C26" s="32">
        <f t="shared" si="0"/>
        <v>4.7611713429823982E-2</v>
      </c>
      <c r="E26" s="12">
        <v>3.0699999999999998E-2</v>
      </c>
      <c r="F26" s="17">
        <f t="shared" si="7"/>
        <v>2.3145801545602918E-2</v>
      </c>
      <c r="H26" s="16">
        <f t="shared" si="8"/>
        <v>-7.4099999999999999E-2</v>
      </c>
      <c r="I26" s="19">
        <f t="shared" si="9"/>
        <v>7.4099999999999999E-2</v>
      </c>
      <c r="J26" s="19">
        <f t="shared" si="10"/>
        <v>5.2730537523817803E-2</v>
      </c>
      <c r="K26" s="92" t="str">
        <f t="shared" si="11"/>
        <v>*</v>
      </c>
      <c r="L26" s="13"/>
      <c r="M26" s="16">
        <f t="shared" si="12"/>
        <v>-0.70706106870229002</v>
      </c>
    </row>
    <row r="27" spans="1:13" x14ac:dyDescent="0.3">
      <c r="A27" s="11" t="s">
        <v>135</v>
      </c>
      <c r="B27" s="49">
        <v>2.8399999999999998E-2</v>
      </c>
      <c r="C27" s="32">
        <f t="shared" si="0"/>
        <v>2.5821178263450387E-2</v>
      </c>
      <c r="E27" s="12">
        <v>2.58E-2</v>
      </c>
      <c r="F27" s="17">
        <f t="shared" si="7"/>
        <v>2.1271976601385866E-2</v>
      </c>
      <c r="H27" s="16">
        <f t="shared" si="8"/>
        <v>-2.5999999999999981E-3</v>
      </c>
      <c r="I27" s="19">
        <f t="shared" si="9"/>
        <v>2.5999999999999981E-3</v>
      </c>
      <c r="J27" s="19">
        <f t="shared" si="10"/>
        <v>3.3336278982075265E-2</v>
      </c>
      <c r="K27" s="86" t="str">
        <f t="shared" si="11"/>
        <v xml:space="preserve"> </v>
      </c>
      <c r="L27" s="13"/>
      <c r="M27" s="16">
        <f t="shared" si="12"/>
        <v>-9.1549295774647835E-2</v>
      </c>
    </row>
    <row r="28" spans="1:13" x14ac:dyDescent="0.3">
      <c r="A28" s="11" t="s">
        <v>136</v>
      </c>
      <c r="B28" s="49">
        <v>1.1200000000000002E-2</v>
      </c>
      <c r="C28" s="32">
        <f t="shared" si="0"/>
        <v>1.6358232369823866E-2</v>
      </c>
      <c r="E28" s="12">
        <v>2.3399999999999997E-2</v>
      </c>
      <c r="F28" s="17">
        <f t="shared" si="7"/>
        <v>2.0283374986171245E-2</v>
      </c>
      <c r="H28" s="16">
        <f t="shared" si="8"/>
        <v>1.2199999999999996E-2</v>
      </c>
      <c r="I28" s="19">
        <f t="shared" si="9"/>
        <v>1.2199999999999996E-2</v>
      </c>
      <c r="J28" s="19">
        <f t="shared" si="10"/>
        <v>2.59753214237219E-2</v>
      </c>
      <c r="K28" s="86" t="str">
        <f t="shared" si="11"/>
        <v xml:space="preserve"> </v>
      </c>
      <c r="L28" s="13"/>
      <c r="M28" s="16">
        <f t="shared" si="12"/>
        <v>1.0892857142857137</v>
      </c>
    </row>
    <row r="29" spans="1:13" x14ac:dyDescent="0.3">
      <c r="A29" s="11" t="s">
        <v>137</v>
      </c>
      <c r="B29" s="49">
        <v>2.5899999999999999E-2</v>
      </c>
      <c r="C29" s="32">
        <f t="shared" si="0"/>
        <v>2.4690210158836719E-2</v>
      </c>
      <c r="E29" s="12">
        <v>2.1899999999999999E-2</v>
      </c>
      <c r="F29" s="17">
        <f t="shared" si="7"/>
        <v>1.963756420089258E-2</v>
      </c>
      <c r="H29" s="16">
        <f t="shared" si="8"/>
        <v>-4.0000000000000001E-3</v>
      </c>
      <c r="I29" s="19">
        <f t="shared" si="9"/>
        <v>4.0000000000000001E-3</v>
      </c>
      <c r="J29" s="19">
        <f t="shared" si="10"/>
        <v>3.1434569922845851E-2</v>
      </c>
      <c r="K29" s="86" t="str">
        <f t="shared" si="11"/>
        <v xml:space="preserve"> </v>
      </c>
      <c r="L29" s="13"/>
      <c r="M29" s="16">
        <f t="shared" si="12"/>
        <v>-0.15444015444015444</v>
      </c>
    </row>
    <row r="30" spans="1:13" x14ac:dyDescent="0.3">
      <c r="A30" s="11" t="s">
        <v>138</v>
      </c>
      <c r="B30" s="49" t="s">
        <v>42</v>
      </c>
      <c r="C30" s="32" t="s">
        <v>42</v>
      </c>
      <c r="E30" s="12">
        <v>1.8000000000000002E-2</v>
      </c>
      <c r="F30" s="17">
        <f t="shared" si="7"/>
        <v>1.7838811954273639E-2</v>
      </c>
      <c r="H30" s="32" t="s">
        <v>42</v>
      </c>
      <c r="I30" s="19"/>
      <c r="J30" s="19"/>
      <c r="K30" s="32" t="s">
        <v>42</v>
      </c>
      <c r="L30" s="13"/>
      <c r="M30" s="32" t="s">
        <v>42</v>
      </c>
    </row>
    <row r="31" spans="1:13" x14ac:dyDescent="0.3">
      <c r="A31" s="11" t="s">
        <v>139</v>
      </c>
      <c r="B31" s="49" t="s">
        <v>42</v>
      </c>
      <c r="C31" s="32" t="s">
        <v>42</v>
      </c>
      <c r="E31" s="12">
        <v>1.77E-2</v>
      </c>
      <c r="F31" s="17">
        <f t="shared" si="7"/>
        <v>1.7692232429148354E-2</v>
      </c>
      <c r="H31" s="32" t="s">
        <v>42</v>
      </c>
      <c r="I31" s="19"/>
      <c r="J31" s="19"/>
      <c r="K31" s="32" t="s">
        <v>42</v>
      </c>
      <c r="L31" s="13"/>
      <c r="M31" s="32" t="s">
        <v>42</v>
      </c>
    </row>
    <row r="32" spans="1:13" x14ac:dyDescent="0.3">
      <c r="A32" s="11" t="s">
        <v>140</v>
      </c>
      <c r="B32" s="49">
        <v>2.8300000000000002E-2</v>
      </c>
      <c r="C32" s="32">
        <f t="shared" ref="C32:C40" si="13">SQRT((B32*(1-B32))/$B$12)*TINV(0.05,$B$12)</f>
        <v>2.5777004775625181E-2</v>
      </c>
      <c r="E32" s="12">
        <v>1.72E-2</v>
      </c>
      <c r="F32" s="17">
        <f t="shared" ref="F32:F40" si="14">SQRT((E32*(1-E32))/$E$12)*TINV(0.05,$E$12)</f>
        <v>1.7444990142044835E-2</v>
      </c>
      <c r="H32" s="16">
        <f t="shared" ref="H32:H40" si="15">E32-B32</f>
        <v>-1.1100000000000002E-2</v>
      </c>
      <c r="I32" s="19">
        <f t="shared" ref="I32:I40" si="16">(((H32)^2)^0.5)</f>
        <v>1.1100000000000002E-2</v>
      </c>
      <c r="J32" s="19">
        <f t="shared" ref="J32:J40" si="17">(((((1-B32)*B32)/B$12)+(((1-E32)*E32)/E$12))^0.5)*(TINV(0.05,B$12+E$12-1))</f>
        <v>3.100958225037214E-2</v>
      </c>
      <c r="K32" s="86" t="str">
        <f t="shared" ref="K32:K40" si="18">IF(I32&gt;J32,"*"," ")</f>
        <v xml:space="preserve"> </v>
      </c>
      <c r="L32" s="13"/>
      <c r="M32" s="16">
        <f t="shared" ref="M32:M40" si="19">(E32-B32)/B32</f>
        <v>-0.39222614840989406</v>
      </c>
    </row>
    <row r="33" spans="1:13" x14ac:dyDescent="0.3">
      <c r="A33" s="11" t="s">
        <v>141</v>
      </c>
      <c r="B33" s="49">
        <v>1.0700000000000001E-2</v>
      </c>
      <c r="C33" s="32">
        <f t="shared" si="13"/>
        <v>1.5992966452646397E-2</v>
      </c>
      <c r="E33" s="12">
        <v>1.6899999999999998E-2</v>
      </c>
      <c r="F33" s="17">
        <f t="shared" si="14"/>
        <v>1.7294823385736211E-2</v>
      </c>
      <c r="H33" s="16">
        <f t="shared" si="15"/>
        <v>6.1999999999999972E-3</v>
      </c>
      <c r="I33" s="19">
        <f t="shared" si="16"/>
        <v>6.1999999999999972E-3</v>
      </c>
      <c r="J33" s="19">
        <f t="shared" si="17"/>
        <v>2.3478506403125567E-2</v>
      </c>
      <c r="K33" s="86" t="str">
        <f t="shared" si="18"/>
        <v xml:space="preserve"> </v>
      </c>
      <c r="L33" s="13"/>
      <c r="M33" s="16">
        <f t="shared" si="19"/>
        <v>0.57943925233644822</v>
      </c>
    </row>
    <row r="34" spans="1:13" x14ac:dyDescent="0.3">
      <c r="A34" s="11" t="s">
        <v>142</v>
      </c>
      <c r="B34" s="49">
        <v>1.8200000000000001E-2</v>
      </c>
      <c r="C34" s="32">
        <f t="shared" si="13"/>
        <v>2.0778794154195025E-2</v>
      </c>
      <c r="E34" s="12">
        <v>1.6399999999999998E-2</v>
      </c>
      <c r="F34" s="17">
        <f t="shared" si="14"/>
        <v>1.7041393903492689E-2</v>
      </c>
      <c r="H34" s="16">
        <f t="shared" si="15"/>
        <v>-1.800000000000003E-3</v>
      </c>
      <c r="I34" s="19">
        <f t="shared" si="16"/>
        <v>1.800000000000003E-3</v>
      </c>
      <c r="J34" s="19">
        <f t="shared" si="17"/>
        <v>2.6777779523033899E-2</v>
      </c>
      <c r="K34" s="86" t="str">
        <f t="shared" si="18"/>
        <v xml:space="preserve"> </v>
      </c>
      <c r="L34" s="13"/>
      <c r="M34" s="16">
        <f t="shared" si="19"/>
        <v>-9.8901098901099063E-2</v>
      </c>
    </row>
    <row r="35" spans="1:13" x14ac:dyDescent="0.3">
      <c r="A35" s="11" t="s">
        <v>143</v>
      </c>
      <c r="B35" s="49">
        <v>4.8399999999999999E-2</v>
      </c>
      <c r="C35" s="32">
        <f t="shared" si="13"/>
        <v>3.3359768668078868E-2</v>
      </c>
      <c r="E35" s="12">
        <v>1.6299999999999999E-2</v>
      </c>
      <c r="F35" s="17">
        <f t="shared" si="14"/>
        <v>1.6990222601032116E-2</v>
      </c>
      <c r="H35" s="16">
        <f t="shared" si="15"/>
        <v>-3.2100000000000004E-2</v>
      </c>
      <c r="I35" s="19">
        <f t="shared" si="16"/>
        <v>3.2100000000000004E-2</v>
      </c>
      <c r="J35" s="19">
        <f t="shared" si="17"/>
        <v>3.729036598697627E-2</v>
      </c>
      <c r="K35" s="86" t="str">
        <f t="shared" si="18"/>
        <v xml:space="preserve"> </v>
      </c>
      <c r="L35" s="13"/>
      <c r="M35" s="16">
        <f t="shared" si="19"/>
        <v>-0.66322314049586784</v>
      </c>
    </row>
    <row r="36" spans="1:13" x14ac:dyDescent="0.3">
      <c r="A36" s="11" t="s">
        <v>144</v>
      </c>
      <c r="B36" s="49">
        <v>3.56E-2</v>
      </c>
      <c r="C36" s="32">
        <f t="shared" si="13"/>
        <v>2.8802271024869684E-2</v>
      </c>
      <c r="E36" s="12">
        <v>1.4800000000000001E-2</v>
      </c>
      <c r="F36" s="17">
        <f t="shared" si="14"/>
        <v>1.6201938909138725E-2</v>
      </c>
      <c r="H36" s="16">
        <f t="shared" si="15"/>
        <v>-2.0799999999999999E-2</v>
      </c>
      <c r="I36" s="19">
        <f t="shared" si="16"/>
        <v>2.0799999999999999E-2</v>
      </c>
      <c r="J36" s="19">
        <f t="shared" si="17"/>
        <v>3.2919103543058666E-2</v>
      </c>
      <c r="K36" s="86" t="str">
        <f t="shared" si="18"/>
        <v xml:space="preserve"> </v>
      </c>
      <c r="L36" s="13"/>
      <c r="M36" s="16">
        <f t="shared" si="19"/>
        <v>-0.5842696629213483</v>
      </c>
    </row>
    <row r="37" spans="1:13" x14ac:dyDescent="0.3">
      <c r="A37" s="11" t="s">
        <v>145</v>
      </c>
      <c r="B37" s="49">
        <v>2.63E-2</v>
      </c>
      <c r="C37" s="32">
        <f t="shared" si="13"/>
        <v>2.487502879333316E-2</v>
      </c>
      <c r="E37" s="12">
        <v>1.4800000000000001E-2</v>
      </c>
      <c r="F37" s="17">
        <f t="shared" si="14"/>
        <v>1.6201938909138725E-2</v>
      </c>
      <c r="H37" s="16">
        <f t="shared" si="15"/>
        <v>-1.15E-2</v>
      </c>
      <c r="I37" s="19">
        <f t="shared" si="16"/>
        <v>1.15E-2</v>
      </c>
      <c r="J37" s="19">
        <f t="shared" si="17"/>
        <v>2.9574948233795618E-2</v>
      </c>
      <c r="K37" s="86" t="str">
        <f t="shared" si="18"/>
        <v xml:space="preserve"> </v>
      </c>
      <c r="L37" s="13"/>
      <c r="M37" s="16">
        <f t="shared" si="19"/>
        <v>-0.43726235741444863</v>
      </c>
    </row>
    <row r="38" spans="1:13" x14ac:dyDescent="0.3">
      <c r="A38" s="11" t="s">
        <v>146</v>
      </c>
      <c r="B38" s="49">
        <v>5.7999999999999996E-3</v>
      </c>
      <c r="C38" s="32">
        <f t="shared" si="13"/>
        <v>1.1803858890001972E-2</v>
      </c>
      <c r="E38" s="12">
        <v>1.2199999999999999E-2</v>
      </c>
      <c r="F38" s="17">
        <f t="shared" si="14"/>
        <v>1.4729511955548134E-2</v>
      </c>
      <c r="H38" s="16">
        <f t="shared" si="15"/>
        <v>6.3999999999999994E-3</v>
      </c>
      <c r="I38" s="19">
        <f t="shared" si="16"/>
        <v>6.3999999999999994E-3</v>
      </c>
      <c r="J38" s="19">
        <f t="shared" si="17"/>
        <v>1.8816024110749119E-2</v>
      </c>
      <c r="K38" s="86" t="str">
        <f t="shared" si="18"/>
        <v xml:space="preserve"> </v>
      </c>
      <c r="L38" s="13"/>
      <c r="M38" s="16">
        <f t="shared" si="19"/>
        <v>1.103448275862069</v>
      </c>
    </row>
    <row r="39" spans="1:13" x14ac:dyDescent="0.3">
      <c r="A39" s="11" t="s">
        <v>147</v>
      </c>
      <c r="B39" s="49">
        <v>3.9E-2</v>
      </c>
      <c r="C39" s="32">
        <f t="shared" si="13"/>
        <v>3.0093113991332722E-2</v>
      </c>
      <c r="E39" s="12">
        <v>1.1699999999999999E-2</v>
      </c>
      <c r="F39" s="17">
        <f t="shared" si="14"/>
        <v>1.4428170292802944E-2</v>
      </c>
      <c r="H39" s="16">
        <f t="shared" si="15"/>
        <v>-2.7300000000000001E-2</v>
      </c>
      <c r="I39" s="19">
        <f t="shared" si="16"/>
        <v>2.7300000000000001E-2</v>
      </c>
      <c r="J39" s="19">
        <f t="shared" si="17"/>
        <v>3.3241082707267083E-2</v>
      </c>
      <c r="K39" s="86" t="str">
        <f t="shared" si="18"/>
        <v xml:space="preserve"> </v>
      </c>
      <c r="L39" s="13"/>
      <c r="M39" s="16">
        <f t="shared" si="19"/>
        <v>-0.70000000000000007</v>
      </c>
    </row>
    <row r="40" spans="1:13" x14ac:dyDescent="0.3">
      <c r="A40" s="11" t="s">
        <v>148</v>
      </c>
      <c r="B40" s="49">
        <v>0.03</v>
      </c>
      <c r="C40" s="32">
        <f t="shared" si="13"/>
        <v>2.6516709290779098E-2</v>
      </c>
      <c r="E40" s="12">
        <v>6.3E-3</v>
      </c>
      <c r="F40" s="17">
        <f t="shared" si="14"/>
        <v>1.0616267442756922E-2</v>
      </c>
      <c r="H40" s="16">
        <f t="shared" si="15"/>
        <v>-2.3699999999999999E-2</v>
      </c>
      <c r="I40" s="19">
        <f t="shared" si="16"/>
        <v>2.3699999999999999E-2</v>
      </c>
      <c r="J40" s="19">
        <f t="shared" si="17"/>
        <v>2.8447253452600033E-2</v>
      </c>
      <c r="K40" s="86" t="str">
        <f t="shared" si="18"/>
        <v xml:space="preserve"> </v>
      </c>
      <c r="L40" s="13"/>
      <c r="M40" s="16">
        <f t="shared" si="19"/>
        <v>-0.79</v>
      </c>
    </row>
    <row r="41" spans="1:13" x14ac:dyDescent="0.3">
      <c r="A41" s="11" t="s">
        <v>149</v>
      </c>
      <c r="B41" s="49">
        <v>1.9099999999999999E-2</v>
      </c>
      <c r="C41" s="32">
        <f t="shared" si="0"/>
        <v>2.1276597787660764E-2</v>
      </c>
      <c r="E41" s="12">
        <v>2.9999999999999997E-4</v>
      </c>
      <c r="F41" s="17">
        <f t="shared" si="7"/>
        <v>2.3236429986274788E-3</v>
      </c>
      <c r="H41" s="16">
        <f t="shared" si="8"/>
        <v>-1.8799999999999997E-2</v>
      </c>
      <c r="I41" s="19">
        <f t="shared" si="9"/>
        <v>1.8799999999999997E-2</v>
      </c>
      <c r="J41" s="19">
        <f t="shared" si="10"/>
        <v>2.1311299151249949E-2</v>
      </c>
      <c r="K41" s="86" t="str">
        <f t="shared" si="11"/>
        <v xml:space="preserve"> </v>
      </c>
      <c r="L41" s="13"/>
      <c r="M41" s="16">
        <f t="shared" si="12"/>
        <v>-0.98429319371727741</v>
      </c>
    </row>
    <row r="42" spans="1:13" x14ac:dyDescent="0.3">
      <c r="A42" s="11" t="s">
        <v>150</v>
      </c>
      <c r="B42" s="49">
        <v>1.4000000000000002E-3</v>
      </c>
      <c r="C42" s="32">
        <f t="shared" si="0"/>
        <v>5.8120980412261639E-3</v>
      </c>
      <c r="E42" s="12">
        <v>6.0999999999999995E-3</v>
      </c>
      <c r="F42" s="17">
        <f t="shared" si="7"/>
        <v>1.0447447413208686E-2</v>
      </c>
      <c r="H42" s="16">
        <f t="shared" si="8"/>
        <v>4.6999999999999993E-3</v>
      </c>
      <c r="I42" s="19">
        <f t="shared" si="9"/>
        <v>4.6999999999999993E-3</v>
      </c>
      <c r="J42" s="19">
        <f t="shared" si="10"/>
        <v>1.1921064157419323E-2</v>
      </c>
      <c r="K42" s="86" t="str">
        <f t="shared" si="11"/>
        <v xml:space="preserve"> </v>
      </c>
      <c r="L42" s="13"/>
      <c r="M42" s="16">
        <f t="shared" si="12"/>
        <v>3.3571428571428563</v>
      </c>
    </row>
    <row r="43" spans="1:13" x14ac:dyDescent="0.3">
      <c r="A43" s="11" t="s">
        <v>151</v>
      </c>
      <c r="B43" s="49" t="s">
        <v>42</v>
      </c>
      <c r="C43" s="32" t="s">
        <v>42</v>
      </c>
      <c r="E43" s="12">
        <v>3.0999999999999999E-3</v>
      </c>
      <c r="F43" s="17">
        <f t="shared" si="7"/>
        <v>7.4589994637314959E-3</v>
      </c>
      <c r="H43" s="32" t="s">
        <v>42</v>
      </c>
      <c r="I43" s="19"/>
      <c r="J43" s="19"/>
      <c r="K43" s="32" t="s">
        <v>42</v>
      </c>
      <c r="L43" s="13"/>
      <c r="M43" s="32" t="s">
        <v>42</v>
      </c>
    </row>
    <row r="44" spans="1:13" x14ac:dyDescent="0.3">
      <c r="A44" s="11" t="s">
        <v>121</v>
      </c>
      <c r="B44" s="49">
        <v>6.9199999999999998E-2</v>
      </c>
      <c r="C44" s="32">
        <f t="shared" si="0"/>
        <v>3.945066855355979E-2</v>
      </c>
      <c r="E44" s="12">
        <v>0.12189999999999999</v>
      </c>
      <c r="F44" s="17">
        <f t="shared" si="7"/>
        <v>4.3898307102152659E-2</v>
      </c>
      <c r="H44" s="16">
        <f t="shared" si="8"/>
        <v>5.2699999999999997E-2</v>
      </c>
      <c r="I44" s="19">
        <f t="shared" si="9"/>
        <v>5.2699999999999997E-2</v>
      </c>
      <c r="J44" s="19">
        <f t="shared" si="10"/>
        <v>5.8827855596811134E-2</v>
      </c>
      <c r="K44" s="86" t="str">
        <f t="shared" si="11"/>
        <v xml:space="preserve"> </v>
      </c>
      <c r="L44" s="13"/>
      <c r="M44" s="16">
        <f t="shared" si="12"/>
        <v>0.76156069364161849</v>
      </c>
    </row>
    <row r="45" spans="1:13" x14ac:dyDescent="0.3">
      <c r="A45" s="11" t="s">
        <v>152</v>
      </c>
      <c r="B45" s="49">
        <v>6.7699999999999996E-2</v>
      </c>
      <c r="C45" s="32">
        <f t="shared" si="0"/>
        <v>3.9052182421210849E-2</v>
      </c>
      <c r="E45" s="12">
        <v>0.1143</v>
      </c>
      <c r="F45" s="17">
        <f t="shared" si="7"/>
        <v>4.2691397196378447E-2</v>
      </c>
      <c r="H45" s="16">
        <f t="shared" si="8"/>
        <v>4.6600000000000003E-2</v>
      </c>
      <c r="I45" s="19">
        <f t="shared" si="9"/>
        <v>4.6600000000000003E-2</v>
      </c>
      <c r="J45" s="19">
        <f t="shared" si="10"/>
        <v>5.7668902121744671E-2</v>
      </c>
      <c r="K45" s="86" t="str">
        <f t="shared" si="11"/>
        <v xml:space="preserve"> </v>
      </c>
      <c r="L45" s="13"/>
      <c r="M45" s="16">
        <f t="shared" si="12"/>
        <v>0.688330871491876</v>
      </c>
    </row>
    <row r="46" spans="1:13" x14ac:dyDescent="0.3">
      <c r="A46" s="11" t="s">
        <v>153</v>
      </c>
      <c r="B46" s="49">
        <v>0.1149</v>
      </c>
      <c r="C46" s="32">
        <f t="shared" si="0"/>
        <v>4.9571186911498026E-2</v>
      </c>
      <c r="E46" s="12">
        <v>0.10189999999999999</v>
      </c>
      <c r="F46" s="17">
        <f t="shared" si="7"/>
        <v>4.0590403747475946E-2</v>
      </c>
      <c r="H46" s="16">
        <f t="shared" si="8"/>
        <v>-1.3000000000000012E-2</v>
      </c>
      <c r="I46" s="19">
        <f t="shared" si="9"/>
        <v>1.3000000000000012E-2</v>
      </c>
      <c r="J46" s="19">
        <f t="shared" si="10"/>
        <v>6.3841841836919364E-2</v>
      </c>
      <c r="K46" s="86" t="str">
        <f t="shared" si="11"/>
        <v xml:space="preserve"> </v>
      </c>
      <c r="L46" s="13"/>
      <c r="M46" s="16">
        <f t="shared" si="12"/>
        <v>-0.11314186248912107</v>
      </c>
    </row>
    <row r="47" spans="1:13" x14ac:dyDescent="0.3">
      <c r="A47" s="21" t="s">
        <v>154</v>
      </c>
      <c r="B47" s="36">
        <v>8.8000000000000005E-3</v>
      </c>
      <c r="C47" s="33">
        <f t="shared" si="0"/>
        <v>1.4517609674554692E-2</v>
      </c>
      <c r="D47" s="22"/>
      <c r="E47" s="23">
        <v>5.4000000000000003E-3</v>
      </c>
      <c r="F47" s="24">
        <f t="shared" si="7"/>
        <v>9.833203756080355E-3</v>
      </c>
      <c r="G47" s="22"/>
      <c r="H47" s="25">
        <f t="shared" si="8"/>
        <v>-3.4000000000000002E-3</v>
      </c>
      <c r="I47" s="26">
        <f t="shared" si="9"/>
        <v>3.4000000000000002E-3</v>
      </c>
      <c r="J47" s="26">
        <f t="shared" si="10"/>
        <v>1.7469181061550262E-2</v>
      </c>
      <c r="K47" s="87" t="str">
        <f t="shared" si="11"/>
        <v xml:space="preserve"> </v>
      </c>
      <c r="L47" s="27"/>
      <c r="M47" s="25">
        <f t="shared" si="12"/>
        <v>-0.38636363636363635</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6.33203125" style="13" hidden="1" customWidth="1"/>
    <col min="10" max="10" width="5.664062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182</v>
      </c>
    </row>
    <row r="4" spans="1:13" ht="18.75" x14ac:dyDescent="0.3">
      <c r="A4" s="47" t="s">
        <v>78</v>
      </c>
    </row>
    <row r="6" spans="1:13" ht="30.75" customHeight="1" x14ac:dyDescent="0.25">
      <c r="A6" s="88" t="s">
        <v>159</v>
      </c>
    </row>
    <row r="7" spans="1:13" ht="15" x14ac:dyDescent="0.25">
      <c r="A7" s="7" t="s">
        <v>16</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1405</v>
      </c>
      <c r="E11" s="10">
        <v>1418</v>
      </c>
      <c r="I11" s="18"/>
      <c r="J11" s="18"/>
      <c r="L11" s="13"/>
      <c r="M11" s="13"/>
    </row>
    <row r="12" spans="1:13" x14ac:dyDescent="0.3">
      <c r="A12" s="9" t="s">
        <v>12</v>
      </c>
      <c r="B12" s="10">
        <v>346.9</v>
      </c>
      <c r="E12" s="10">
        <v>405.4</v>
      </c>
      <c r="I12" s="18"/>
      <c r="J12" s="18"/>
      <c r="L12" s="13"/>
      <c r="M12" s="13"/>
    </row>
    <row r="14" spans="1:13" x14ac:dyDescent="0.3">
      <c r="A14" s="11" t="s">
        <v>37</v>
      </c>
      <c r="B14" s="28">
        <v>0.47729999999999995</v>
      </c>
      <c r="C14" s="32">
        <f t="shared" ref="C14:C16" si="0">SQRT((B14*(1-B14))/$B$12)*TINV(0.05,$B$12)</f>
        <v>5.2746021820788851E-2</v>
      </c>
      <c r="E14" s="12">
        <v>0.46250000000000002</v>
      </c>
      <c r="F14" s="17">
        <f t="shared" ref="F14:F16" si="1">SQRT((E14*(1-E14))/$E$12)*TINV(0.05,$E$12)</f>
        <v>4.8680060469530911E-2</v>
      </c>
      <c r="H14" s="16">
        <f t="shared" ref="H14:H16" si="2">E14-B14</f>
        <v>-1.4799999999999924E-2</v>
      </c>
      <c r="I14" s="19">
        <f t="shared" ref="I14:I16" si="3">(((H14)^2)^0.5)</f>
        <v>1.4799999999999924E-2</v>
      </c>
      <c r="J14" s="19">
        <f t="shared" ref="J14:J16" si="4">(((((1-B14)*B14)/B$12)+(((1-E14)*E14)/E$12))^0.5)*(TINV(0.05,B$12+E$12-1))</f>
        <v>7.1657915396663677E-2</v>
      </c>
      <c r="K14" s="86" t="str">
        <f t="shared" ref="K14:K16" si="5">IF(I14&gt;J14,"*"," ")</f>
        <v xml:space="preserve"> </v>
      </c>
      <c r="L14" s="13"/>
      <c r="M14" s="16">
        <f t="shared" ref="M14:M16" si="6">(E14-B14)/B14</f>
        <v>-3.100775193798434E-2</v>
      </c>
    </row>
    <row r="15" spans="1:13" x14ac:dyDescent="0.3">
      <c r="A15" s="11" t="s">
        <v>57</v>
      </c>
      <c r="B15" s="28">
        <v>0.51900000000000002</v>
      </c>
      <c r="C15" s="32">
        <f t="shared" si="0"/>
        <v>5.27623292848051E-2</v>
      </c>
      <c r="E15" s="12">
        <v>0.53620000000000001</v>
      </c>
      <c r="F15" s="17">
        <f t="shared" si="1"/>
        <v>4.8689440406257008E-2</v>
      </c>
      <c r="H15" s="16">
        <f t="shared" si="2"/>
        <v>1.7199999999999993E-2</v>
      </c>
      <c r="I15" s="19">
        <f t="shared" si="3"/>
        <v>1.7199999999999993E-2</v>
      </c>
      <c r="J15" s="19">
        <f t="shared" si="4"/>
        <v>7.1676228414738974E-2</v>
      </c>
      <c r="K15" s="86" t="str">
        <f t="shared" si="5"/>
        <v xml:space="preserve"> </v>
      </c>
      <c r="L15" s="13"/>
      <c r="M15" s="16">
        <f t="shared" si="6"/>
        <v>3.3140655105973013E-2</v>
      </c>
    </row>
    <row r="16" spans="1:13" x14ac:dyDescent="0.3">
      <c r="A16" s="21" t="s">
        <v>158</v>
      </c>
      <c r="B16" s="29">
        <v>3.5999999999999999E-3</v>
      </c>
      <c r="C16" s="33">
        <f t="shared" si="0"/>
        <v>6.3246406157328478E-3</v>
      </c>
      <c r="D16" s="22"/>
      <c r="E16" s="23">
        <v>1.2999999999999999E-3</v>
      </c>
      <c r="F16" s="24">
        <f t="shared" si="1"/>
        <v>3.5179949142724563E-3</v>
      </c>
      <c r="G16" s="22"/>
      <c r="H16" s="25">
        <f t="shared" si="2"/>
        <v>-2.3E-3</v>
      </c>
      <c r="I16" s="26">
        <f t="shared" si="3"/>
        <v>2.3E-3</v>
      </c>
      <c r="J16" s="26">
        <f t="shared" si="4"/>
        <v>7.2244201506721168E-3</v>
      </c>
      <c r="K16" s="87" t="str">
        <f t="shared" si="5"/>
        <v xml:space="preserve"> </v>
      </c>
      <c r="L16" s="27"/>
      <c r="M16" s="25">
        <f t="shared" si="6"/>
        <v>-0.63888888888888895</v>
      </c>
    </row>
    <row r="18" spans="1:13" ht="15" customHeight="1" x14ac:dyDescent="0.3">
      <c r="B18" s="39"/>
    </row>
    <row r="19" spans="1:13" s="46" customFormat="1" x14ac:dyDescent="0.3">
      <c r="A19" s="40"/>
      <c r="B19" s="41"/>
      <c r="C19" s="42"/>
      <c r="D19" s="43"/>
      <c r="E19" s="43"/>
      <c r="F19" s="44"/>
      <c r="G19" s="45"/>
      <c r="H19" s="45"/>
      <c r="I19" s="45"/>
      <c r="J19" s="45"/>
      <c r="K19" s="45"/>
      <c r="L19" s="45"/>
      <c r="M19" s="45"/>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6.33203125" style="13" hidden="1" customWidth="1"/>
    <col min="10" max="10" width="5.664062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183</v>
      </c>
    </row>
    <row r="4" spans="1:13" ht="18.75" x14ac:dyDescent="0.3">
      <c r="A4" s="47" t="s">
        <v>82</v>
      </c>
    </row>
    <row r="6" spans="1:13" ht="30.75" customHeight="1" x14ac:dyDescent="0.25">
      <c r="A6" s="88" t="s">
        <v>160</v>
      </c>
    </row>
    <row r="7" spans="1:13" ht="15" x14ac:dyDescent="0.25">
      <c r="A7" s="7" t="s">
        <v>83</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749</v>
      </c>
      <c r="E11" s="10">
        <v>800</v>
      </c>
      <c r="I11" s="18"/>
      <c r="J11" s="18"/>
      <c r="L11" s="13"/>
      <c r="M11" s="13"/>
    </row>
    <row r="12" spans="1:13" x14ac:dyDescent="0.3">
      <c r="A12" s="9" t="s">
        <v>12</v>
      </c>
      <c r="B12" s="10">
        <v>161.4</v>
      </c>
      <c r="E12" s="10">
        <v>215.8</v>
      </c>
      <c r="I12" s="18"/>
      <c r="J12" s="18"/>
      <c r="L12" s="13"/>
      <c r="M12" s="13"/>
    </row>
    <row r="14" spans="1:13" x14ac:dyDescent="0.3">
      <c r="A14" s="11" t="s">
        <v>37</v>
      </c>
      <c r="B14" s="28">
        <v>0.32369999999999999</v>
      </c>
      <c r="C14" s="32">
        <f t="shared" ref="C14:C16" si="0">SQRT((B14*(1-B14))/$B$12)*TINV(0.05,$B$12)</f>
        <v>7.273009859073111E-2</v>
      </c>
      <c r="E14" s="12">
        <v>0.29719999999999996</v>
      </c>
      <c r="F14" s="17">
        <f t="shared" ref="F14:F16" si="1">SQRT((E14*(1-E14))/$E$12)*TINV(0.05,$E$12)</f>
        <v>6.1321703364014157E-2</v>
      </c>
      <c r="H14" s="16">
        <f t="shared" ref="H14:H16" si="2">E14-B14</f>
        <v>-2.6500000000000024E-2</v>
      </c>
      <c r="I14" s="19">
        <f t="shared" ref="I14:I16" si="3">(((H14)^2)^0.5)</f>
        <v>2.6500000000000024E-2</v>
      </c>
      <c r="J14" s="19">
        <f t="shared" ref="J14:J16" si="4">(((((1-B14)*B14)/B$12)+(((1-E14)*E14)/E$12))^0.5)*(TINV(0.05,B$12+E$12-1))</f>
        <v>9.4796302358128012E-2</v>
      </c>
      <c r="K14" s="86" t="str">
        <f t="shared" ref="K14:K16" si="5">IF(I14&gt;J14,"*"," ")</f>
        <v xml:space="preserve"> </v>
      </c>
      <c r="L14" s="13"/>
      <c r="M14" s="16">
        <f t="shared" ref="M14:M16" si="6">(E14-B14)/B14</f>
        <v>-8.1865925239419296E-2</v>
      </c>
    </row>
    <row r="15" spans="1:13" x14ac:dyDescent="0.3">
      <c r="A15" s="11" t="s">
        <v>57</v>
      </c>
      <c r="B15" s="28">
        <v>0.6715000000000001</v>
      </c>
      <c r="C15" s="32">
        <f t="shared" si="0"/>
        <v>7.3006886617480962E-2</v>
      </c>
      <c r="E15" s="12">
        <v>0.69989999999999997</v>
      </c>
      <c r="F15" s="17">
        <f t="shared" si="1"/>
        <v>6.1492893014105099E-2</v>
      </c>
      <c r="H15" s="16">
        <f t="shared" si="2"/>
        <v>2.839999999999987E-2</v>
      </c>
      <c r="I15" s="19">
        <f t="shared" si="3"/>
        <v>2.839999999999987E-2</v>
      </c>
      <c r="J15" s="19">
        <f t="shared" si="4"/>
        <v>9.5117049604848208E-2</v>
      </c>
      <c r="K15" s="86" t="str">
        <f t="shared" si="5"/>
        <v xml:space="preserve"> </v>
      </c>
      <c r="L15" s="13"/>
      <c r="M15" s="16">
        <f t="shared" si="6"/>
        <v>4.2293373045420503E-2</v>
      </c>
    </row>
    <row r="16" spans="1:13" x14ac:dyDescent="0.3">
      <c r="A16" s="21" t="s">
        <v>158</v>
      </c>
      <c r="B16" s="29">
        <v>4.8999999999999998E-3</v>
      </c>
      <c r="C16" s="33">
        <f t="shared" si="0"/>
        <v>1.0854367861408903E-2</v>
      </c>
      <c r="D16" s="22"/>
      <c r="E16" s="23">
        <v>2.8999999999999998E-3</v>
      </c>
      <c r="F16" s="24">
        <f t="shared" si="1"/>
        <v>7.2150988931142133E-3</v>
      </c>
      <c r="G16" s="22"/>
      <c r="H16" s="25">
        <f t="shared" si="2"/>
        <v>-2E-3</v>
      </c>
      <c r="I16" s="26">
        <f t="shared" si="3"/>
        <v>2E-3</v>
      </c>
      <c r="J16" s="26">
        <f t="shared" si="4"/>
        <v>1.2984980123351099E-2</v>
      </c>
      <c r="K16" s="87" t="str">
        <f t="shared" si="5"/>
        <v xml:space="preserve"> </v>
      </c>
      <c r="L16" s="27"/>
      <c r="M16" s="25">
        <f t="shared" si="6"/>
        <v>-0.40816326530612246</v>
      </c>
    </row>
    <row r="18" spans="1:13" ht="15" customHeight="1" x14ac:dyDescent="0.3">
      <c r="B18" s="39"/>
    </row>
    <row r="19" spans="1:13" s="46" customFormat="1" x14ac:dyDescent="0.3">
      <c r="A19" s="40"/>
      <c r="B19" s="41"/>
      <c r="C19" s="42"/>
      <c r="D19" s="43"/>
      <c r="E19" s="43"/>
      <c r="F19" s="44"/>
      <c r="G19" s="45"/>
      <c r="H19" s="45"/>
      <c r="I19" s="45"/>
      <c r="J19" s="45"/>
      <c r="K19" s="45"/>
      <c r="L19" s="45"/>
      <c r="M19" s="45"/>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455</v>
      </c>
    </row>
    <row r="4" spans="1:13" ht="18.75" x14ac:dyDescent="0.3">
      <c r="A4" s="47" t="s">
        <v>82</v>
      </c>
    </row>
    <row r="6" spans="1:13" ht="30.75" customHeight="1" x14ac:dyDescent="0.25">
      <c r="A6" s="88" t="s">
        <v>212</v>
      </c>
    </row>
    <row r="7" spans="1:13" ht="15" x14ac:dyDescent="0.25">
      <c r="A7" s="7" t="s">
        <v>83</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89" t="s">
        <v>42</v>
      </c>
      <c r="E11" s="10">
        <v>800</v>
      </c>
      <c r="I11" s="18"/>
      <c r="J11" s="18"/>
      <c r="L11" s="13"/>
      <c r="M11" s="13"/>
    </row>
    <row r="12" spans="1:13" x14ac:dyDescent="0.3">
      <c r="A12" s="9" t="s">
        <v>12</v>
      </c>
      <c r="B12" s="89" t="s">
        <v>42</v>
      </c>
      <c r="E12" s="10">
        <v>215.8</v>
      </c>
      <c r="I12" s="18"/>
      <c r="J12" s="18"/>
      <c r="L12" s="13"/>
      <c r="M12" s="13"/>
    </row>
    <row r="13" spans="1:13" x14ac:dyDescent="0.3">
      <c r="B13" s="15"/>
    </row>
    <row r="14" spans="1:13" x14ac:dyDescent="0.3">
      <c r="A14" s="11" t="s">
        <v>184</v>
      </c>
      <c r="B14" s="89" t="s">
        <v>42</v>
      </c>
      <c r="C14" s="32" t="s">
        <v>42</v>
      </c>
      <c r="E14" s="12">
        <v>0.3306</v>
      </c>
      <c r="F14" s="17">
        <f t="shared" ref="F14:F43" si="0">SQRT((E14*(1-E14))/$E$12)*TINV(0.05,$E$12)</f>
        <v>6.3120177232504862E-2</v>
      </c>
      <c r="H14" s="51" t="s">
        <v>42</v>
      </c>
      <c r="I14" s="19" t="e">
        <f t="shared" ref="I14:I43" si="1">(((H14)^2)^0.5)</f>
        <v>#VALUE!</v>
      </c>
      <c r="J14" s="19" t="e">
        <f t="shared" ref="J14:J43" si="2">(((((1-B14)*B14)/B$12)+(((1-E14)*E14)/E$12))^0.5)*(TINV(0.05,B$12+E$12-1))</f>
        <v>#VALUE!</v>
      </c>
      <c r="K14" s="51" t="s">
        <v>42</v>
      </c>
      <c r="L14" s="13"/>
      <c r="M14" s="51" t="s">
        <v>42</v>
      </c>
    </row>
    <row r="15" spans="1:13" x14ac:dyDescent="0.3">
      <c r="A15" s="11" t="s">
        <v>185</v>
      </c>
      <c r="B15" s="89" t="s">
        <v>42</v>
      </c>
      <c r="C15" s="32" t="s">
        <v>42</v>
      </c>
      <c r="E15" s="12">
        <v>0.1217</v>
      </c>
      <c r="F15" s="17">
        <f t="shared" si="0"/>
        <v>4.3867275432874359E-2</v>
      </c>
      <c r="H15" s="51" t="s">
        <v>42</v>
      </c>
      <c r="I15" s="19" t="e">
        <f t="shared" si="1"/>
        <v>#VALUE!</v>
      </c>
      <c r="J15" s="19" t="e">
        <f t="shared" si="2"/>
        <v>#VALUE!</v>
      </c>
      <c r="K15" s="51" t="s">
        <v>42</v>
      </c>
      <c r="L15" s="13"/>
      <c r="M15" s="51" t="s">
        <v>42</v>
      </c>
    </row>
    <row r="16" spans="1:13" x14ac:dyDescent="0.3">
      <c r="A16" s="11" t="s">
        <v>186</v>
      </c>
      <c r="B16" s="89" t="s">
        <v>42</v>
      </c>
      <c r="C16" s="32" t="s">
        <v>42</v>
      </c>
      <c r="E16" s="12">
        <v>8.2699999999999996E-2</v>
      </c>
      <c r="F16" s="17">
        <f t="shared" si="0"/>
        <v>3.6955780806549411E-2</v>
      </c>
      <c r="H16" s="51" t="s">
        <v>42</v>
      </c>
      <c r="I16" s="19" t="e">
        <f t="shared" si="1"/>
        <v>#VALUE!</v>
      </c>
      <c r="J16" s="19" t="e">
        <f t="shared" si="2"/>
        <v>#VALUE!</v>
      </c>
      <c r="K16" s="51" t="s">
        <v>42</v>
      </c>
      <c r="L16" s="13"/>
      <c r="M16" s="51" t="s">
        <v>42</v>
      </c>
    </row>
    <row r="17" spans="1:13" x14ac:dyDescent="0.3">
      <c r="A17" s="11" t="s">
        <v>187</v>
      </c>
      <c r="B17" s="89" t="s">
        <v>42</v>
      </c>
      <c r="C17" s="32" t="s">
        <v>42</v>
      </c>
      <c r="E17" s="12">
        <v>8.1099999999999992E-2</v>
      </c>
      <c r="F17" s="17">
        <f t="shared" si="0"/>
        <v>3.6628445175251448E-2</v>
      </c>
      <c r="H17" s="51" t="s">
        <v>42</v>
      </c>
      <c r="I17" s="19" t="e">
        <f t="shared" si="1"/>
        <v>#VALUE!</v>
      </c>
      <c r="J17" s="19" t="e">
        <f t="shared" si="2"/>
        <v>#VALUE!</v>
      </c>
      <c r="K17" s="51" t="s">
        <v>42</v>
      </c>
      <c r="L17" s="13"/>
      <c r="M17" s="51" t="s">
        <v>42</v>
      </c>
    </row>
    <row r="18" spans="1:13" x14ac:dyDescent="0.3">
      <c r="A18" s="11" t="s">
        <v>188</v>
      </c>
      <c r="B18" s="89" t="s">
        <v>42</v>
      </c>
      <c r="C18" s="32" t="s">
        <v>42</v>
      </c>
      <c r="E18" s="12">
        <v>0.08</v>
      </c>
      <c r="F18" s="17">
        <f t="shared" si="0"/>
        <v>3.6400960063877913E-2</v>
      </c>
      <c r="H18" s="51" t="s">
        <v>42</v>
      </c>
      <c r="I18" s="19" t="e">
        <f t="shared" si="1"/>
        <v>#VALUE!</v>
      </c>
      <c r="J18" s="19" t="e">
        <f t="shared" si="2"/>
        <v>#VALUE!</v>
      </c>
      <c r="K18" s="51" t="s">
        <v>42</v>
      </c>
      <c r="L18" s="13"/>
      <c r="M18" s="51" t="s">
        <v>42</v>
      </c>
    </row>
    <row r="19" spans="1:13" x14ac:dyDescent="0.3">
      <c r="A19" s="11" t="s">
        <v>189</v>
      </c>
      <c r="B19" s="89" t="s">
        <v>42</v>
      </c>
      <c r="C19" s="32" t="s">
        <v>42</v>
      </c>
      <c r="E19" s="12">
        <v>7.0300000000000001E-2</v>
      </c>
      <c r="F19" s="17">
        <f t="shared" si="0"/>
        <v>3.4302281687361734E-2</v>
      </c>
      <c r="H19" s="51" t="s">
        <v>42</v>
      </c>
      <c r="I19" s="19" t="e">
        <f t="shared" si="1"/>
        <v>#VALUE!</v>
      </c>
      <c r="J19" s="19" t="e">
        <f t="shared" si="2"/>
        <v>#VALUE!</v>
      </c>
      <c r="K19" s="51" t="s">
        <v>42</v>
      </c>
      <c r="L19" s="13"/>
      <c r="M19" s="51" t="s">
        <v>42</v>
      </c>
    </row>
    <row r="20" spans="1:13" x14ac:dyDescent="0.3">
      <c r="A20" s="11" t="s">
        <v>190</v>
      </c>
      <c r="B20" s="89" t="s">
        <v>42</v>
      </c>
      <c r="C20" s="32" t="s">
        <v>42</v>
      </c>
      <c r="E20" s="12">
        <v>6.9500000000000006E-2</v>
      </c>
      <c r="F20" s="17">
        <f t="shared" si="0"/>
        <v>3.4121217731115837E-2</v>
      </c>
      <c r="H20" s="51" t="s">
        <v>42</v>
      </c>
      <c r="I20" s="19" t="e">
        <f t="shared" si="1"/>
        <v>#VALUE!</v>
      </c>
      <c r="J20" s="19" t="e">
        <f t="shared" si="2"/>
        <v>#VALUE!</v>
      </c>
      <c r="K20" s="51" t="s">
        <v>42</v>
      </c>
      <c r="L20" s="13"/>
      <c r="M20" s="51" t="s">
        <v>42</v>
      </c>
    </row>
    <row r="21" spans="1:13" x14ac:dyDescent="0.3">
      <c r="A21" s="11" t="s">
        <v>191</v>
      </c>
      <c r="B21" s="89" t="s">
        <v>42</v>
      </c>
      <c r="C21" s="32" t="s">
        <v>42</v>
      </c>
      <c r="E21" s="12">
        <v>3.3000000000000002E-2</v>
      </c>
      <c r="F21" s="17">
        <f t="shared" si="0"/>
        <v>2.3968681142913738E-2</v>
      </c>
      <c r="H21" s="51" t="s">
        <v>42</v>
      </c>
      <c r="I21" s="19" t="e">
        <f t="shared" si="1"/>
        <v>#VALUE!</v>
      </c>
      <c r="J21" s="19" t="e">
        <f t="shared" si="2"/>
        <v>#VALUE!</v>
      </c>
      <c r="K21" s="51" t="s">
        <v>42</v>
      </c>
      <c r="L21" s="13"/>
      <c r="M21" s="51" t="s">
        <v>42</v>
      </c>
    </row>
    <row r="22" spans="1:13" x14ac:dyDescent="0.3">
      <c r="A22" s="11" t="s">
        <v>192</v>
      </c>
      <c r="B22" s="89" t="s">
        <v>42</v>
      </c>
      <c r="C22" s="32" t="s">
        <v>42</v>
      </c>
      <c r="E22" s="12">
        <v>2.6000000000000002E-2</v>
      </c>
      <c r="F22" s="17">
        <f t="shared" si="0"/>
        <v>2.1352074861256044E-2</v>
      </c>
      <c r="H22" s="51" t="s">
        <v>42</v>
      </c>
      <c r="I22" s="19" t="e">
        <f t="shared" si="1"/>
        <v>#VALUE!</v>
      </c>
      <c r="J22" s="19" t="e">
        <f t="shared" si="2"/>
        <v>#VALUE!</v>
      </c>
      <c r="K22" s="51" t="s">
        <v>42</v>
      </c>
      <c r="L22" s="13"/>
      <c r="M22" s="51" t="s">
        <v>42</v>
      </c>
    </row>
    <row r="23" spans="1:13" x14ac:dyDescent="0.3">
      <c r="A23" s="11" t="s">
        <v>193</v>
      </c>
      <c r="B23" s="89" t="s">
        <v>42</v>
      </c>
      <c r="C23" s="32" t="s">
        <v>42</v>
      </c>
      <c r="E23" s="12">
        <v>2.29E-2</v>
      </c>
      <c r="F23" s="17">
        <f t="shared" si="0"/>
        <v>2.0070638040753163E-2</v>
      </c>
      <c r="H23" s="51" t="s">
        <v>42</v>
      </c>
      <c r="I23" s="19" t="e">
        <f t="shared" si="1"/>
        <v>#VALUE!</v>
      </c>
      <c r="J23" s="19" t="e">
        <f t="shared" si="2"/>
        <v>#VALUE!</v>
      </c>
      <c r="K23" s="51" t="s">
        <v>42</v>
      </c>
      <c r="L23" s="13"/>
      <c r="M23" s="51" t="s">
        <v>42</v>
      </c>
    </row>
    <row r="24" spans="1:13" x14ac:dyDescent="0.3">
      <c r="A24" s="11" t="s">
        <v>194</v>
      </c>
      <c r="B24" s="89" t="s">
        <v>42</v>
      </c>
      <c r="C24" s="32" t="s">
        <v>42</v>
      </c>
      <c r="E24" s="12">
        <v>2.2400000000000003E-2</v>
      </c>
      <c r="F24" s="17">
        <f t="shared" si="0"/>
        <v>1.9855395244981689E-2</v>
      </c>
      <c r="H24" s="51" t="s">
        <v>42</v>
      </c>
      <c r="I24" s="19" t="e">
        <f t="shared" si="1"/>
        <v>#VALUE!</v>
      </c>
      <c r="J24" s="19" t="e">
        <f t="shared" si="2"/>
        <v>#VALUE!</v>
      </c>
      <c r="K24" s="51" t="s">
        <v>42</v>
      </c>
      <c r="L24" s="13"/>
      <c r="M24" s="51" t="s">
        <v>42</v>
      </c>
    </row>
    <row r="25" spans="1:13" x14ac:dyDescent="0.3">
      <c r="A25" s="11" t="s">
        <v>195</v>
      </c>
      <c r="B25" s="89" t="s">
        <v>42</v>
      </c>
      <c r="C25" s="32" t="s">
        <v>42</v>
      </c>
      <c r="E25" s="12">
        <v>2.0299999999999999E-2</v>
      </c>
      <c r="F25" s="17">
        <f t="shared" si="0"/>
        <v>1.8922063866296218E-2</v>
      </c>
      <c r="H25" s="51" t="s">
        <v>42</v>
      </c>
      <c r="I25" s="19" t="e">
        <f t="shared" si="1"/>
        <v>#VALUE!</v>
      </c>
      <c r="J25" s="19" t="e">
        <f t="shared" si="2"/>
        <v>#VALUE!</v>
      </c>
      <c r="K25" s="51" t="s">
        <v>42</v>
      </c>
      <c r="L25" s="13"/>
      <c r="M25" s="51" t="s">
        <v>42</v>
      </c>
    </row>
    <row r="26" spans="1:13" x14ac:dyDescent="0.3">
      <c r="A26" s="11" t="s">
        <v>196</v>
      </c>
      <c r="B26" s="89" t="s">
        <v>42</v>
      </c>
      <c r="C26" s="32" t="s">
        <v>42</v>
      </c>
      <c r="E26" s="12">
        <v>1.6299999999999999E-2</v>
      </c>
      <c r="F26" s="17">
        <f t="shared" si="0"/>
        <v>1.6990222601032116E-2</v>
      </c>
      <c r="H26" s="51" t="s">
        <v>42</v>
      </c>
      <c r="I26" s="19" t="e">
        <f t="shared" si="1"/>
        <v>#VALUE!</v>
      </c>
      <c r="J26" s="19" t="e">
        <f t="shared" si="2"/>
        <v>#VALUE!</v>
      </c>
      <c r="K26" s="51" t="s">
        <v>42</v>
      </c>
      <c r="L26" s="13"/>
      <c r="M26" s="51" t="s">
        <v>42</v>
      </c>
    </row>
    <row r="27" spans="1:13" x14ac:dyDescent="0.3">
      <c r="A27" s="11" t="s">
        <v>197</v>
      </c>
      <c r="B27" s="89" t="s">
        <v>42</v>
      </c>
      <c r="C27" s="32" t="s">
        <v>42</v>
      </c>
      <c r="E27" s="12">
        <v>1.37E-2</v>
      </c>
      <c r="F27" s="17">
        <f t="shared" si="0"/>
        <v>1.5596915926859243E-2</v>
      </c>
      <c r="H27" s="51" t="s">
        <v>42</v>
      </c>
      <c r="I27" s="19" t="e">
        <f t="shared" si="1"/>
        <v>#VALUE!</v>
      </c>
      <c r="J27" s="19" t="e">
        <f t="shared" si="2"/>
        <v>#VALUE!</v>
      </c>
      <c r="K27" s="51" t="s">
        <v>42</v>
      </c>
      <c r="L27" s="13"/>
      <c r="M27" s="51" t="s">
        <v>42</v>
      </c>
    </row>
    <row r="28" spans="1:13" x14ac:dyDescent="0.3">
      <c r="A28" s="11" t="s">
        <v>198</v>
      </c>
      <c r="B28" s="89" t="s">
        <v>42</v>
      </c>
      <c r="C28" s="32" t="s">
        <v>42</v>
      </c>
      <c r="E28" s="12">
        <v>1.2800000000000001E-2</v>
      </c>
      <c r="F28" s="17">
        <f t="shared" si="0"/>
        <v>1.5082783222194324E-2</v>
      </c>
      <c r="H28" s="51" t="s">
        <v>42</v>
      </c>
      <c r="I28" s="19" t="e">
        <f t="shared" si="1"/>
        <v>#VALUE!</v>
      </c>
      <c r="J28" s="19" t="e">
        <f t="shared" si="2"/>
        <v>#VALUE!</v>
      </c>
      <c r="K28" s="51" t="s">
        <v>42</v>
      </c>
      <c r="L28" s="13"/>
      <c r="M28" s="51" t="s">
        <v>42</v>
      </c>
    </row>
    <row r="29" spans="1:13" x14ac:dyDescent="0.3">
      <c r="A29" s="11" t="s">
        <v>199</v>
      </c>
      <c r="B29" s="89" t="s">
        <v>42</v>
      </c>
      <c r="C29" s="32" t="s">
        <v>42</v>
      </c>
      <c r="E29" s="12">
        <v>1.23E-2</v>
      </c>
      <c r="F29" s="17">
        <f t="shared" si="0"/>
        <v>1.4789006969750369E-2</v>
      </c>
      <c r="H29" s="51" t="s">
        <v>42</v>
      </c>
      <c r="I29" s="19" t="e">
        <f t="shared" si="1"/>
        <v>#VALUE!</v>
      </c>
      <c r="J29" s="19" t="e">
        <f t="shared" si="2"/>
        <v>#VALUE!</v>
      </c>
      <c r="K29" s="51" t="s">
        <v>42</v>
      </c>
      <c r="L29" s="13"/>
      <c r="M29" s="51" t="s">
        <v>42</v>
      </c>
    </row>
    <row r="30" spans="1:13" x14ac:dyDescent="0.3">
      <c r="A30" s="11" t="s">
        <v>200</v>
      </c>
      <c r="B30" s="89" t="s">
        <v>42</v>
      </c>
      <c r="C30" s="32" t="s">
        <v>42</v>
      </c>
      <c r="E30" s="12">
        <v>1.06E-2</v>
      </c>
      <c r="F30" s="17">
        <f t="shared" si="0"/>
        <v>1.3740825255767412E-2</v>
      </c>
      <c r="H30" s="51" t="s">
        <v>42</v>
      </c>
      <c r="I30" s="19"/>
      <c r="J30" s="19"/>
      <c r="K30" s="51" t="s">
        <v>42</v>
      </c>
      <c r="L30" s="13"/>
      <c r="M30" s="51" t="s">
        <v>42</v>
      </c>
    </row>
    <row r="31" spans="1:13" x14ac:dyDescent="0.3">
      <c r="A31" s="11" t="s">
        <v>201</v>
      </c>
      <c r="B31" s="89" t="s">
        <v>42</v>
      </c>
      <c r="C31" s="32" t="s">
        <v>42</v>
      </c>
      <c r="E31" s="12">
        <v>1.0500000000000001E-2</v>
      </c>
      <c r="F31" s="17">
        <f t="shared" si="0"/>
        <v>1.3676547552099459E-2</v>
      </c>
      <c r="H31" s="51" t="s">
        <v>42</v>
      </c>
      <c r="I31" s="19"/>
      <c r="J31" s="19"/>
      <c r="K31" s="51" t="s">
        <v>42</v>
      </c>
      <c r="L31" s="13"/>
      <c r="M31" s="51" t="s">
        <v>42</v>
      </c>
    </row>
    <row r="32" spans="1:13" x14ac:dyDescent="0.3">
      <c r="A32" s="11" t="s">
        <v>202</v>
      </c>
      <c r="B32" s="89" t="s">
        <v>42</v>
      </c>
      <c r="C32" s="32" t="s">
        <v>42</v>
      </c>
      <c r="E32" s="12">
        <v>1.04E-2</v>
      </c>
      <c r="F32" s="17">
        <f t="shared" si="0"/>
        <v>1.3611953097100676E-2</v>
      </c>
      <c r="H32" s="51" t="s">
        <v>42</v>
      </c>
      <c r="I32" s="19" t="e">
        <f t="shared" ref="I32:I37" si="3">(((H32)^2)^0.5)</f>
        <v>#VALUE!</v>
      </c>
      <c r="J32" s="19" t="e">
        <f t="shared" ref="J32:J37" si="4">(((((1-B32)*B32)/B$12)+(((1-E32)*E32)/E$12))^0.5)*(TINV(0.05,B$12+E$12-1))</f>
        <v>#VALUE!</v>
      </c>
      <c r="K32" s="51" t="s">
        <v>42</v>
      </c>
      <c r="L32" s="13"/>
      <c r="M32" s="51" t="s">
        <v>42</v>
      </c>
    </row>
    <row r="33" spans="1:13" x14ac:dyDescent="0.3">
      <c r="A33" s="11" t="s">
        <v>203</v>
      </c>
      <c r="B33" s="89" t="s">
        <v>42</v>
      </c>
      <c r="C33" s="32" t="s">
        <v>42</v>
      </c>
      <c r="E33" s="12">
        <v>8.3999999999999995E-3</v>
      </c>
      <c r="F33" s="17">
        <f t="shared" si="0"/>
        <v>1.2245649735941418E-2</v>
      </c>
      <c r="H33" s="51" t="s">
        <v>42</v>
      </c>
      <c r="I33" s="19" t="e">
        <f t="shared" si="3"/>
        <v>#VALUE!</v>
      </c>
      <c r="J33" s="19" t="e">
        <f t="shared" si="4"/>
        <v>#VALUE!</v>
      </c>
      <c r="K33" s="51" t="s">
        <v>42</v>
      </c>
      <c r="L33" s="13"/>
      <c r="M33" s="51" t="s">
        <v>42</v>
      </c>
    </row>
    <row r="34" spans="1:13" x14ac:dyDescent="0.3">
      <c r="A34" s="11" t="s">
        <v>204</v>
      </c>
      <c r="B34" s="89" t="s">
        <v>42</v>
      </c>
      <c r="C34" s="32" t="s">
        <v>42</v>
      </c>
      <c r="E34" s="12">
        <v>7.3000000000000001E-3</v>
      </c>
      <c r="F34" s="17">
        <f t="shared" si="0"/>
        <v>1.1422058286043478E-2</v>
      </c>
      <c r="H34" s="51" t="s">
        <v>42</v>
      </c>
      <c r="I34" s="19" t="e">
        <f t="shared" si="3"/>
        <v>#VALUE!</v>
      </c>
      <c r="J34" s="19" t="e">
        <f t="shared" si="4"/>
        <v>#VALUE!</v>
      </c>
      <c r="K34" s="51" t="s">
        <v>42</v>
      </c>
      <c r="L34" s="13"/>
      <c r="M34" s="51" t="s">
        <v>42</v>
      </c>
    </row>
    <row r="35" spans="1:13" x14ac:dyDescent="0.3">
      <c r="A35" s="11" t="s">
        <v>205</v>
      </c>
      <c r="B35" s="89" t="s">
        <v>42</v>
      </c>
      <c r="C35" s="32" t="s">
        <v>42</v>
      </c>
      <c r="E35" s="12">
        <v>2E-3</v>
      </c>
      <c r="F35" s="17">
        <f t="shared" si="0"/>
        <v>5.9945170459111937E-3</v>
      </c>
      <c r="H35" s="51" t="s">
        <v>42</v>
      </c>
      <c r="I35" s="19" t="e">
        <f t="shared" si="3"/>
        <v>#VALUE!</v>
      </c>
      <c r="J35" s="19" t="e">
        <f t="shared" si="4"/>
        <v>#VALUE!</v>
      </c>
      <c r="K35" s="51" t="s">
        <v>42</v>
      </c>
      <c r="L35" s="13"/>
      <c r="M35" s="51" t="s">
        <v>42</v>
      </c>
    </row>
    <row r="36" spans="1:13" x14ac:dyDescent="0.3">
      <c r="A36" s="11" t="s">
        <v>206</v>
      </c>
      <c r="B36" s="89" t="s">
        <v>42</v>
      </c>
      <c r="C36" s="32" t="s">
        <v>42</v>
      </c>
      <c r="E36" s="12">
        <v>1.1999999999999999E-3</v>
      </c>
      <c r="F36" s="17">
        <f t="shared" si="0"/>
        <v>4.6451936199521041E-3</v>
      </c>
      <c r="H36" s="51" t="s">
        <v>42</v>
      </c>
      <c r="I36" s="19" t="e">
        <f t="shared" si="3"/>
        <v>#VALUE!</v>
      </c>
      <c r="J36" s="19" t="e">
        <f t="shared" si="4"/>
        <v>#VALUE!</v>
      </c>
      <c r="K36" s="51" t="s">
        <v>42</v>
      </c>
      <c r="L36" s="13"/>
      <c r="M36" s="51" t="s">
        <v>42</v>
      </c>
    </row>
    <row r="37" spans="1:13" x14ac:dyDescent="0.3">
      <c r="A37" s="11" t="s">
        <v>207</v>
      </c>
      <c r="B37" s="89" t="s">
        <v>42</v>
      </c>
      <c r="C37" s="32" t="s">
        <v>42</v>
      </c>
      <c r="E37" s="12">
        <v>1.1999999999999999E-3</v>
      </c>
      <c r="F37" s="17">
        <f t="shared" si="0"/>
        <v>4.6451936199521041E-3</v>
      </c>
      <c r="H37" s="51" t="s">
        <v>42</v>
      </c>
      <c r="I37" s="19" t="e">
        <f t="shared" si="3"/>
        <v>#VALUE!</v>
      </c>
      <c r="J37" s="19" t="e">
        <f t="shared" si="4"/>
        <v>#VALUE!</v>
      </c>
      <c r="K37" s="51" t="s">
        <v>42</v>
      </c>
      <c r="L37" s="13"/>
      <c r="M37" s="51" t="s">
        <v>42</v>
      </c>
    </row>
    <row r="38" spans="1:13" x14ac:dyDescent="0.3">
      <c r="A38" s="11" t="s">
        <v>208</v>
      </c>
      <c r="B38" s="89" t="s">
        <v>42</v>
      </c>
      <c r="C38" s="32" t="s">
        <v>42</v>
      </c>
      <c r="E38" s="12">
        <v>8.9999999999999998E-4</v>
      </c>
      <c r="F38" s="17">
        <f t="shared" si="0"/>
        <v>4.0234597883528509E-3</v>
      </c>
      <c r="H38" s="51" t="s">
        <v>42</v>
      </c>
      <c r="I38" s="19" t="e">
        <f t="shared" si="1"/>
        <v>#VALUE!</v>
      </c>
      <c r="J38" s="19" t="e">
        <f t="shared" si="2"/>
        <v>#VALUE!</v>
      </c>
      <c r="K38" s="51" t="s">
        <v>42</v>
      </c>
      <c r="L38" s="13"/>
      <c r="M38" s="51" t="s">
        <v>42</v>
      </c>
    </row>
    <row r="39" spans="1:13" x14ac:dyDescent="0.3">
      <c r="A39" s="11" t="s">
        <v>209</v>
      </c>
      <c r="B39" s="89" t="s">
        <v>42</v>
      </c>
      <c r="C39" s="32" t="s">
        <v>42</v>
      </c>
      <c r="E39" s="12">
        <v>7.000000000000001E-4</v>
      </c>
      <c r="F39" s="17">
        <f t="shared" si="0"/>
        <v>3.5487131410183136E-3</v>
      </c>
      <c r="H39" s="51" t="s">
        <v>42</v>
      </c>
      <c r="I39" s="19"/>
      <c r="J39" s="19"/>
      <c r="K39" s="51" t="s">
        <v>42</v>
      </c>
      <c r="L39" s="13"/>
      <c r="M39" s="51" t="s">
        <v>42</v>
      </c>
    </row>
    <row r="40" spans="1:13" x14ac:dyDescent="0.3">
      <c r="A40" s="11" t="s">
        <v>121</v>
      </c>
      <c r="B40" s="89" t="s">
        <v>42</v>
      </c>
      <c r="C40" s="32" t="s">
        <v>42</v>
      </c>
      <c r="E40" s="12">
        <v>5.1299999999999998E-2</v>
      </c>
      <c r="F40" s="17">
        <f t="shared" si="0"/>
        <v>2.9600364830400485E-2</v>
      </c>
      <c r="H40" s="51" t="s">
        <v>42</v>
      </c>
      <c r="I40" s="19" t="e">
        <f t="shared" si="1"/>
        <v>#VALUE!</v>
      </c>
      <c r="J40" s="19" t="e">
        <f t="shared" si="2"/>
        <v>#VALUE!</v>
      </c>
      <c r="K40" s="51" t="s">
        <v>42</v>
      </c>
      <c r="L40" s="13"/>
      <c r="M40" s="51" t="s">
        <v>42</v>
      </c>
    </row>
    <row r="41" spans="1:13" x14ac:dyDescent="0.3">
      <c r="A41" s="11" t="s">
        <v>153</v>
      </c>
      <c r="B41" s="89" t="s">
        <v>42</v>
      </c>
      <c r="C41" s="32" t="s">
        <v>42</v>
      </c>
      <c r="E41" s="12">
        <v>9.2399999999999996E-2</v>
      </c>
      <c r="F41" s="17">
        <f t="shared" si="0"/>
        <v>3.8855916772513634E-2</v>
      </c>
      <c r="H41" s="51" t="s">
        <v>42</v>
      </c>
      <c r="I41" s="19" t="e">
        <f t="shared" si="1"/>
        <v>#VALUE!</v>
      </c>
      <c r="J41" s="19" t="e">
        <f t="shared" si="2"/>
        <v>#VALUE!</v>
      </c>
      <c r="K41" s="51" t="s">
        <v>42</v>
      </c>
      <c r="L41" s="13"/>
      <c r="M41" s="51" t="s">
        <v>42</v>
      </c>
    </row>
    <row r="42" spans="1:13" x14ac:dyDescent="0.3">
      <c r="A42" s="11" t="s">
        <v>210</v>
      </c>
      <c r="B42" s="89" t="s">
        <v>42</v>
      </c>
      <c r="C42" s="32" t="s">
        <v>42</v>
      </c>
      <c r="E42" s="12">
        <v>4.7300000000000002E-2</v>
      </c>
      <c r="F42" s="17">
        <f t="shared" si="0"/>
        <v>2.8482793679809982E-2</v>
      </c>
      <c r="H42" s="51" t="s">
        <v>42</v>
      </c>
      <c r="I42" s="19" t="e">
        <f t="shared" si="1"/>
        <v>#VALUE!</v>
      </c>
      <c r="J42" s="19" t="e">
        <f t="shared" si="2"/>
        <v>#VALUE!</v>
      </c>
      <c r="K42" s="51" t="s">
        <v>42</v>
      </c>
      <c r="L42" s="13"/>
      <c r="M42" s="51" t="s">
        <v>42</v>
      </c>
    </row>
    <row r="43" spans="1:13" x14ac:dyDescent="0.3">
      <c r="A43" s="21" t="s">
        <v>152</v>
      </c>
      <c r="B43" s="90" t="s">
        <v>42</v>
      </c>
      <c r="C43" s="33" t="s">
        <v>42</v>
      </c>
      <c r="D43" s="22"/>
      <c r="E43" s="23">
        <v>1.1000000000000001E-3</v>
      </c>
      <c r="F43" s="24">
        <f t="shared" si="0"/>
        <v>4.447656925827841E-3</v>
      </c>
      <c r="G43" s="22"/>
      <c r="H43" s="52" t="s">
        <v>42</v>
      </c>
      <c r="I43" s="26" t="e">
        <f t="shared" si="1"/>
        <v>#VALUE!</v>
      </c>
      <c r="J43" s="26" t="e">
        <f t="shared" si="2"/>
        <v>#VALUE!</v>
      </c>
      <c r="K43" s="52" t="s">
        <v>42</v>
      </c>
      <c r="L43" s="27"/>
      <c r="M43" s="5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75" zoomScaleNormal="75" workbookViewId="0"/>
  </sheetViews>
  <sheetFormatPr defaultRowHeight="14.4" x14ac:dyDescent="0.3"/>
  <cols>
    <col min="1" max="1" width="8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8" hidden="1" customWidth="1"/>
    <col min="10" max="10" width="5.88671875" style="18" hidden="1" customWidth="1"/>
    <col min="11" max="11" width="13.6640625" style="85" customWidth="1"/>
    <col min="12" max="12" width="3.109375" style="13" customWidth="1"/>
    <col min="13" max="13" width="13.33203125" style="13" customWidth="1"/>
  </cols>
  <sheetData>
    <row r="1" spans="1:13" ht="42" x14ac:dyDescent="0.25">
      <c r="A1" s="91" t="s">
        <v>456</v>
      </c>
      <c r="B1" s="30"/>
      <c r="I1" s="20" t="s">
        <v>19</v>
      </c>
      <c r="J1" s="20" t="s">
        <v>19</v>
      </c>
    </row>
    <row r="2" spans="1:13" ht="18.75" x14ac:dyDescent="0.3">
      <c r="A2" s="5" t="s">
        <v>47</v>
      </c>
    </row>
    <row r="3" spans="1:13" ht="18.75" x14ac:dyDescent="0.3">
      <c r="A3" s="6" t="s">
        <v>46</v>
      </c>
    </row>
    <row r="4" spans="1:13" ht="18.75" x14ac:dyDescent="0.3">
      <c r="A4" s="47" t="s">
        <v>78</v>
      </c>
    </row>
    <row r="6" spans="1:13" ht="30.75" customHeight="1" x14ac:dyDescent="0.25">
      <c r="A6" s="88" t="s">
        <v>5</v>
      </c>
    </row>
    <row r="7" spans="1:13" ht="15" x14ac:dyDescent="0.25">
      <c r="A7" s="7" t="s">
        <v>16</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1405</v>
      </c>
      <c r="E11" s="10">
        <v>1418</v>
      </c>
    </row>
    <row r="12" spans="1:13" x14ac:dyDescent="0.3">
      <c r="A12" s="9" t="s">
        <v>12</v>
      </c>
      <c r="B12" s="10">
        <v>346.9</v>
      </c>
      <c r="E12" s="10">
        <v>405.4</v>
      </c>
    </row>
    <row r="14" spans="1:13" x14ac:dyDescent="0.3">
      <c r="A14" s="11" t="s">
        <v>20</v>
      </c>
      <c r="B14" s="28">
        <v>0.29320000000000002</v>
      </c>
      <c r="C14" s="32">
        <f>SQRT((B14*(1-B14))/$B$12)*TINV(0.05,$B$12)</f>
        <v>4.8072642588711113E-2</v>
      </c>
      <c r="E14" s="12">
        <v>0.34344146685472499</v>
      </c>
      <c r="F14" s="17">
        <f>SQRT((E14*(1-E14))/$E$12)*TINV(0.05,$E$12)</f>
        <v>4.6362740208437871E-2</v>
      </c>
      <c r="H14" s="16">
        <f>E14-B14</f>
        <v>5.024146685472497E-2</v>
      </c>
      <c r="I14" s="19">
        <f>(((H14)^2)^0.5)</f>
        <v>5.024146685472497E-2</v>
      </c>
      <c r="J14" s="19">
        <f>(((((1-B14)*B14)/B$12)+(((1-E14)*E14)/E$12))^0.5)*(TINV(0.05,B$12+E$12-1))</f>
        <v>6.6677088353048988E-2</v>
      </c>
      <c r="K14" s="86" t="str">
        <f>IF(I14&gt;J14,"*"," ")</f>
        <v xml:space="preserve"> </v>
      </c>
      <c r="M14" s="16">
        <f>(E14-B14)/B14</f>
        <v>0.17135561683057629</v>
      </c>
    </row>
    <row r="15" spans="1:13" x14ac:dyDescent="0.3">
      <c r="A15" s="11" t="s">
        <v>14</v>
      </c>
      <c r="B15" s="28">
        <v>0.22209999999999999</v>
      </c>
      <c r="C15" s="32">
        <f>SQRT((B15*(1-B15))/$B$12)*TINV(0.05,$B$12)</f>
        <v>4.3893873519759471E-2</v>
      </c>
      <c r="E15" s="12">
        <v>0.25528913963328631</v>
      </c>
      <c r="F15" s="17">
        <f>SQRT((E15*(1-E15))/$E$12)*TINV(0.05,$E$12)</f>
        <v>4.2571212492672962E-2</v>
      </c>
      <c r="H15" s="16">
        <f>E15-B15</f>
        <v>3.3189139633286319E-2</v>
      </c>
      <c r="I15" s="19">
        <f t="shared" ref="I15:I20" si="0">(((H15)^2)^0.5)</f>
        <v>3.3189139633286319E-2</v>
      </c>
      <c r="J15" s="19">
        <f t="shared" ref="J15:J19" si="1">(((((1-B15)*B15)/B$12)+(((1-E15)*E15)/E$12))^0.5)*(TINV(0.05,B$12+E$12-1))</f>
        <v>6.1046800831603507E-2</v>
      </c>
      <c r="K15" s="86" t="str">
        <f t="shared" ref="K15:K20" si="2">IF(I15&gt;J15,"*"," ")</f>
        <v xml:space="preserve"> </v>
      </c>
      <c r="M15" s="16">
        <f t="shared" ref="M15:M20" si="3">(E15-B15)/B15</f>
        <v>0.14943331667395912</v>
      </c>
    </row>
    <row r="16" spans="1:13" x14ac:dyDescent="0.3">
      <c r="A16" s="11" t="s">
        <v>453</v>
      </c>
      <c r="B16" s="28">
        <v>7.1199999999999999E-2</v>
      </c>
      <c r="C16" s="32">
        <f t="shared" ref="C16:C19" si="4">SQRT((B16*(1-B16))/$B$12)*TINV(0.05,$B$12)</f>
        <v>2.7156190279735263E-2</v>
      </c>
      <c r="E16" s="12">
        <v>8.8152327221438648E-2</v>
      </c>
      <c r="F16" s="17">
        <f t="shared" ref="F16:F20" si="5">SQRT((E16*(1-E16))/$E$12)*TINV(0.05,$E$12)</f>
        <v>2.7681144619438536E-2</v>
      </c>
      <c r="H16" s="16">
        <f t="shared" ref="H16:H20" si="6">E16-B16</f>
        <v>1.6952327221438648E-2</v>
      </c>
      <c r="I16" s="19">
        <f t="shared" si="0"/>
        <v>1.6952327221438648E-2</v>
      </c>
      <c r="J16" s="19">
        <f t="shared" si="1"/>
        <v>3.8714449160342473E-2</v>
      </c>
      <c r="K16" s="86" t="str">
        <f t="shared" si="2"/>
        <v xml:space="preserve"> </v>
      </c>
      <c r="M16" s="16">
        <f t="shared" si="3"/>
        <v>0.23809448344717202</v>
      </c>
    </row>
    <row r="17" spans="1:13" x14ac:dyDescent="0.3">
      <c r="A17" s="11" t="s">
        <v>13</v>
      </c>
      <c r="B17" s="28">
        <v>0.17219999999999999</v>
      </c>
      <c r="C17" s="32">
        <f t="shared" si="4"/>
        <v>3.9870072690576956E-2</v>
      </c>
      <c r="E17" s="12">
        <v>0.14809590973201692</v>
      </c>
      <c r="F17" s="17">
        <f t="shared" si="5"/>
        <v>3.4679504995415146E-2</v>
      </c>
      <c r="H17" s="16">
        <f t="shared" si="6"/>
        <v>-2.4104090267983075E-2</v>
      </c>
      <c r="I17" s="19">
        <f t="shared" si="0"/>
        <v>2.4104090267983075E-2</v>
      </c>
      <c r="J17" s="19">
        <f t="shared" si="1"/>
        <v>5.2753910047660807E-2</v>
      </c>
      <c r="K17" s="86" t="str">
        <f t="shared" si="2"/>
        <v xml:space="preserve"> </v>
      </c>
      <c r="M17" s="16">
        <f t="shared" si="3"/>
        <v>-0.13997729540059858</v>
      </c>
    </row>
    <row r="18" spans="1:13" x14ac:dyDescent="0.3">
      <c r="A18" s="11" t="s">
        <v>157</v>
      </c>
      <c r="B18" s="28">
        <v>0.49609999999999999</v>
      </c>
      <c r="C18" s="32">
        <f t="shared" si="4"/>
        <v>5.2798858777917665E-2</v>
      </c>
      <c r="E18" s="12">
        <v>0.45557122708039494</v>
      </c>
      <c r="F18" s="17">
        <f t="shared" si="5"/>
        <v>4.8624448045238182E-2</v>
      </c>
      <c r="H18" s="16">
        <f t="shared" si="6"/>
        <v>-4.0528772919605049E-2</v>
      </c>
      <c r="I18" s="19">
        <f t="shared" si="0"/>
        <v>4.0528772919605049E-2</v>
      </c>
      <c r="J18" s="19">
        <f t="shared" si="1"/>
        <v>7.1659026165594095E-2</v>
      </c>
      <c r="K18" s="86" t="str">
        <f t="shared" si="2"/>
        <v xml:space="preserve"> </v>
      </c>
      <c r="M18" s="16">
        <f t="shared" si="3"/>
        <v>-8.1694765006258926E-2</v>
      </c>
    </row>
    <row r="19" spans="1:13" x14ac:dyDescent="0.3">
      <c r="A19" s="11" t="s">
        <v>21</v>
      </c>
      <c r="B19" s="28">
        <v>0.66900000000000004</v>
      </c>
      <c r="C19" s="32">
        <f t="shared" si="4"/>
        <v>4.9692952223550038E-2</v>
      </c>
      <c r="E19" s="12">
        <v>0.6036671368124118</v>
      </c>
      <c r="F19" s="17">
        <f t="shared" si="5"/>
        <v>4.7756755661121177E-2</v>
      </c>
      <c r="H19" s="16">
        <f t="shared" si="6"/>
        <v>-6.5332863187588242E-2</v>
      </c>
      <c r="I19" s="19">
        <f t="shared" si="0"/>
        <v>6.5332863187588242E-2</v>
      </c>
      <c r="J19" s="19">
        <f t="shared" si="1"/>
        <v>6.8807623438773377E-2</v>
      </c>
      <c r="K19" s="86" t="str">
        <f t="shared" si="2"/>
        <v xml:space="preserve"> </v>
      </c>
      <c r="M19" s="16">
        <f t="shared" si="3"/>
        <v>-9.7657493553943556E-2</v>
      </c>
    </row>
    <row r="20" spans="1:13" x14ac:dyDescent="0.3">
      <c r="A20" s="21" t="s">
        <v>15</v>
      </c>
      <c r="B20" s="29">
        <v>3.8399999999999997E-2</v>
      </c>
      <c r="C20" s="33">
        <f>SQRT((B20*(1-B20))/$B$12)*TINV(0.05,$B$12)</f>
        <v>2.0292267671713767E-2</v>
      </c>
      <c r="D20" s="22"/>
      <c r="E20" s="23">
        <v>5.2891396332863189E-2</v>
      </c>
      <c r="F20" s="24">
        <f t="shared" si="5"/>
        <v>2.1852363362710885E-2</v>
      </c>
      <c r="G20" s="22"/>
      <c r="H20" s="25">
        <f t="shared" si="6"/>
        <v>1.4491396332863192E-2</v>
      </c>
      <c r="I20" s="26">
        <f t="shared" si="0"/>
        <v>1.4491396332863192E-2</v>
      </c>
      <c r="J20" s="26">
        <f>(((((1-B20)*B20)/B$12)+(((1-E20)*E20)/E$12))^0.5)*(TINV(0.05,B$12+E$12-1))</f>
        <v>2.9772995963847953E-2</v>
      </c>
      <c r="K20" s="87" t="str">
        <f t="shared" si="2"/>
        <v xml:space="preserve"> </v>
      </c>
      <c r="L20" s="27"/>
      <c r="M20" s="25">
        <f t="shared" si="3"/>
        <v>0.37738011283497896</v>
      </c>
    </row>
    <row r="22" spans="1:13" x14ac:dyDescent="0.3">
      <c r="B22" s="12"/>
      <c r="E22" s="48"/>
    </row>
    <row r="23" spans="1:13" x14ac:dyDescent="0.3">
      <c r="B23" s="12"/>
    </row>
  </sheetData>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6.33203125" style="13" hidden="1" customWidth="1"/>
    <col min="10" max="10" width="5.664062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214</v>
      </c>
    </row>
    <row r="4" spans="1:13" ht="18.75" x14ac:dyDescent="0.3">
      <c r="A4" s="47" t="s">
        <v>443</v>
      </c>
    </row>
    <row r="6" spans="1:13" ht="30.75" customHeight="1" x14ac:dyDescent="0.25">
      <c r="A6" s="88" t="s">
        <v>213</v>
      </c>
    </row>
    <row r="7" spans="1:13" ht="15" x14ac:dyDescent="0.25">
      <c r="A7" s="7" t="s">
        <v>211</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747</v>
      </c>
      <c r="E11" s="10">
        <v>773</v>
      </c>
      <c r="I11" s="18"/>
      <c r="J11" s="18"/>
      <c r="L11" s="13"/>
      <c r="M11" s="13"/>
    </row>
    <row r="12" spans="1:13" x14ac:dyDescent="0.3">
      <c r="A12" s="9" t="s">
        <v>12</v>
      </c>
      <c r="B12" s="10">
        <v>161.1</v>
      </c>
      <c r="E12" s="10">
        <v>205.1</v>
      </c>
      <c r="I12" s="18"/>
      <c r="J12" s="18"/>
      <c r="L12" s="13"/>
      <c r="M12" s="13"/>
    </row>
    <row r="14" spans="1:13" x14ac:dyDescent="0.3">
      <c r="A14" s="11" t="s">
        <v>215</v>
      </c>
      <c r="B14" s="28">
        <v>0.1116</v>
      </c>
      <c r="C14" s="32">
        <f t="shared" ref="C14:C16" si="0">SQRT((B14*(1-B14))/$B$12)*TINV(0.05,$B$12)</f>
        <v>4.8990683667099535E-2</v>
      </c>
      <c r="E14" s="12">
        <v>0.1116</v>
      </c>
      <c r="F14" s="17">
        <f t="shared" ref="F14:F16" si="1">SQRT((E14*(1-E14))/$E$12)*TINV(0.05,$E$12)</f>
        <v>4.3348405005127544E-2</v>
      </c>
      <c r="H14" s="16">
        <f t="shared" ref="H14:H16" si="2">E14-B14</f>
        <v>0</v>
      </c>
      <c r="I14" s="19">
        <f t="shared" ref="I14:I16" si="3">(((H14)^2)^0.5)</f>
        <v>0</v>
      </c>
      <c r="J14" s="19">
        <f t="shared" ref="J14:J16" si="4">(((((1-B14)*B14)/B$12)+(((1-E14)*E14)/E$12))^0.5)*(TINV(0.05,B$12+E$12-1))</f>
        <v>6.5186173875283249E-2</v>
      </c>
      <c r="K14" s="86" t="str">
        <f t="shared" ref="K14:K16" si="5">IF(I14&gt;J14,"*"," ")</f>
        <v xml:space="preserve"> </v>
      </c>
      <c r="L14" s="13"/>
      <c r="M14" s="16">
        <f t="shared" ref="M14:M16" si="6">(E14-B14)/B14</f>
        <v>0</v>
      </c>
    </row>
    <row r="15" spans="1:13" x14ac:dyDescent="0.3">
      <c r="A15" s="11" t="s">
        <v>216</v>
      </c>
      <c r="B15" s="28">
        <v>0.28220000000000001</v>
      </c>
      <c r="C15" s="32">
        <f t="shared" si="0"/>
        <v>7.0025683988430731E-2</v>
      </c>
      <c r="E15" s="12">
        <v>0.38150000000000001</v>
      </c>
      <c r="F15" s="17">
        <f t="shared" si="1"/>
        <v>6.6873472204951948E-2</v>
      </c>
      <c r="H15" s="16">
        <f t="shared" si="2"/>
        <v>9.9299999999999999E-2</v>
      </c>
      <c r="I15" s="19">
        <f t="shared" si="3"/>
        <v>9.9299999999999999E-2</v>
      </c>
      <c r="J15" s="19">
        <f t="shared" si="4"/>
        <v>9.649465000320176E-2</v>
      </c>
      <c r="K15" s="92" t="str">
        <f t="shared" si="5"/>
        <v>*</v>
      </c>
      <c r="L15" s="13"/>
      <c r="M15" s="16">
        <f t="shared" si="6"/>
        <v>0.35187810063784547</v>
      </c>
    </row>
    <row r="16" spans="1:13" x14ac:dyDescent="0.3">
      <c r="A16" s="21" t="s">
        <v>217</v>
      </c>
      <c r="B16" s="29">
        <v>0.60599999999999998</v>
      </c>
      <c r="C16" s="33">
        <f t="shared" si="0"/>
        <v>7.6025896638614865E-2</v>
      </c>
      <c r="D16" s="22"/>
      <c r="E16" s="23">
        <v>0.50690000000000002</v>
      </c>
      <c r="F16" s="24">
        <f t="shared" si="1"/>
        <v>6.8828039136061531E-2</v>
      </c>
      <c r="G16" s="22"/>
      <c r="H16" s="25">
        <f t="shared" si="2"/>
        <v>-9.9099999999999966E-2</v>
      </c>
      <c r="I16" s="26">
        <f t="shared" si="3"/>
        <v>9.9099999999999966E-2</v>
      </c>
      <c r="J16" s="26">
        <f t="shared" si="4"/>
        <v>0.10219612769771604</v>
      </c>
      <c r="K16" s="87" t="str">
        <f t="shared" si="5"/>
        <v xml:space="preserve"> </v>
      </c>
      <c r="L16" s="27"/>
      <c r="M16" s="25">
        <f t="shared" si="6"/>
        <v>-0.16353135313531347</v>
      </c>
    </row>
    <row r="18" spans="1:13" ht="15" customHeight="1" x14ac:dyDescent="0.3">
      <c r="B18" s="39"/>
    </row>
    <row r="19" spans="1:13" s="46" customFormat="1" x14ac:dyDescent="0.3">
      <c r="A19" s="40"/>
      <c r="B19" s="41"/>
      <c r="C19" s="42"/>
      <c r="D19" s="43"/>
      <c r="E19" s="43"/>
      <c r="F19" s="44"/>
      <c r="G19" s="45"/>
      <c r="H19" s="45"/>
      <c r="I19" s="45"/>
      <c r="J19" s="45"/>
      <c r="K19" s="45"/>
      <c r="L19" s="45"/>
      <c r="M19" s="45"/>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6.33203125" style="13" hidden="1" customWidth="1"/>
    <col min="10" max="10" width="5.664062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218</v>
      </c>
    </row>
    <row r="4" spans="1:13" ht="18.75" x14ac:dyDescent="0.3">
      <c r="A4" s="47" t="s">
        <v>444</v>
      </c>
    </row>
    <row r="6" spans="1:13" ht="30.75" customHeight="1" x14ac:dyDescent="0.25">
      <c r="A6" s="88" t="s">
        <v>219</v>
      </c>
    </row>
    <row r="7" spans="1:13" ht="15" x14ac:dyDescent="0.25">
      <c r="A7" s="7" t="s">
        <v>220</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381</v>
      </c>
      <c r="E11" s="10" t="s">
        <v>42</v>
      </c>
      <c r="I11" s="18"/>
      <c r="J11" s="18"/>
      <c r="L11" s="13"/>
      <c r="M11" s="13"/>
    </row>
    <row r="12" spans="1:13" x14ac:dyDescent="0.3">
      <c r="A12" s="9" t="s">
        <v>12</v>
      </c>
      <c r="B12" s="10">
        <v>71.599999999999994</v>
      </c>
      <c r="E12" s="10" t="s">
        <v>42</v>
      </c>
      <c r="I12" s="18"/>
      <c r="J12" s="18"/>
      <c r="L12" s="13"/>
      <c r="M12" s="13"/>
    </row>
    <row r="14" spans="1:13" x14ac:dyDescent="0.3">
      <c r="A14" s="11" t="s">
        <v>221</v>
      </c>
      <c r="B14" s="28">
        <v>0.28970000000000001</v>
      </c>
      <c r="C14" s="32">
        <f t="shared" ref="C14:C16" si="0">SQRT((B14*(1-B14))/$B$12)*TINV(0.05,$B$12)</f>
        <v>0.10689354078729361</v>
      </c>
      <c r="E14" s="10" t="s">
        <v>42</v>
      </c>
      <c r="F14" s="17" t="s">
        <v>42</v>
      </c>
      <c r="H14" s="61" t="s">
        <v>42</v>
      </c>
      <c r="I14" s="19" t="e">
        <f t="shared" ref="I14:I16" si="1">(((H14)^2)^0.5)</f>
        <v>#VALUE!</v>
      </c>
      <c r="J14" s="19" t="e">
        <f t="shared" ref="J14:J16" si="2">(((((1-B14)*B14)/B$12)+(((1-E14)*E14)/E$12))^0.5)*(TINV(0.05,B$12+E$12-1))</f>
        <v>#VALUE!</v>
      </c>
      <c r="K14" s="61" t="s">
        <v>42</v>
      </c>
      <c r="L14" s="13"/>
      <c r="M14" s="61" t="s">
        <v>42</v>
      </c>
    </row>
    <row r="15" spans="1:13" x14ac:dyDescent="0.3">
      <c r="A15" s="11" t="s">
        <v>222</v>
      </c>
      <c r="B15" s="28">
        <v>2.6499999999999999E-2</v>
      </c>
      <c r="C15" s="32">
        <f t="shared" si="0"/>
        <v>3.7848373692004847E-2</v>
      </c>
      <c r="E15" s="10" t="s">
        <v>42</v>
      </c>
      <c r="F15" s="17" t="s">
        <v>42</v>
      </c>
      <c r="H15" s="61" t="s">
        <v>42</v>
      </c>
      <c r="I15" s="19" t="e">
        <f t="shared" si="1"/>
        <v>#VALUE!</v>
      </c>
      <c r="J15" s="19" t="e">
        <f t="shared" si="2"/>
        <v>#VALUE!</v>
      </c>
      <c r="K15" s="61" t="s">
        <v>42</v>
      </c>
      <c r="L15" s="13"/>
      <c r="M15" s="61" t="s">
        <v>42</v>
      </c>
    </row>
    <row r="16" spans="1:13" x14ac:dyDescent="0.3">
      <c r="A16" s="21" t="s">
        <v>223</v>
      </c>
      <c r="B16" s="29">
        <v>0.68379999999999996</v>
      </c>
      <c r="C16" s="33">
        <f t="shared" si="0"/>
        <v>0.10957255514137827</v>
      </c>
      <c r="D16" s="22"/>
      <c r="E16" s="50" t="s">
        <v>42</v>
      </c>
      <c r="F16" s="24" t="s">
        <v>42</v>
      </c>
      <c r="G16" s="22"/>
      <c r="H16" s="62" t="s">
        <v>42</v>
      </c>
      <c r="I16" s="26" t="e">
        <f t="shared" si="1"/>
        <v>#VALUE!</v>
      </c>
      <c r="J16" s="26" t="e">
        <f t="shared" si="2"/>
        <v>#VALUE!</v>
      </c>
      <c r="K16" s="62" t="s">
        <v>42</v>
      </c>
      <c r="L16" s="27"/>
      <c r="M16" s="62" t="s">
        <v>42</v>
      </c>
    </row>
    <row r="18" spans="1:13" ht="15" customHeight="1" x14ac:dyDescent="0.3">
      <c r="B18" s="39"/>
    </row>
    <row r="19" spans="1:13" s="46" customFormat="1" x14ac:dyDescent="0.3">
      <c r="A19" s="40"/>
      <c r="B19" s="41"/>
      <c r="C19" s="42"/>
      <c r="D19" s="43"/>
      <c r="E19" s="43"/>
      <c r="F19" s="44"/>
      <c r="G19" s="45"/>
      <c r="H19" s="45"/>
      <c r="I19" s="45"/>
      <c r="J19" s="45"/>
      <c r="K19" s="45"/>
      <c r="L19" s="45"/>
      <c r="M19" s="45"/>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224</v>
      </c>
    </row>
    <row r="4" spans="1:13" ht="18.75" x14ac:dyDescent="0.3">
      <c r="A4" s="47" t="s">
        <v>443</v>
      </c>
    </row>
    <row r="6" spans="1:13" ht="30.75" customHeight="1" x14ac:dyDescent="0.25">
      <c r="A6" s="88" t="s">
        <v>245</v>
      </c>
    </row>
    <row r="7" spans="1:13" ht="33" customHeight="1" x14ac:dyDescent="0.25">
      <c r="A7" s="7" t="s">
        <v>211</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747</v>
      </c>
      <c r="E11" s="10">
        <v>773</v>
      </c>
      <c r="I11" s="18"/>
      <c r="J11" s="18"/>
      <c r="L11" s="13"/>
      <c r="M11" s="13"/>
    </row>
    <row r="12" spans="1:13" x14ac:dyDescent="0.3">
      <c r="A12" s="9" t="s">
        <v>12</v>
      </c>
      <c r="B12" s="10">
        <v>161.1</v>
      </c>
      <c r="E12" s="10">
        <v>205.1</v>
      </c>
      <c r="I12" s="18"/>
      <c r="J12" s="18"/>
      <c r="L12" s="13"/>
      <c r="M12" s="13"/>
    </row>
    <row r="14" spans="1:13" x14ac:dyDescent="0.3">
      <c r="A14" s="11" t="s">
        <v>225</v>
      </c>
      <c r="B14" s="89">
        <v>0.1308</v>
      </c>
      <c r="C14" s="17">
        <f>SQRT((B14*(1-B14))/$B$12)*TINV(0.05,$B$12)</f>
        <v>5.2461518690253263E-2</v>
      </c>
      <c r="E14" s="12">
        <v>0.13269999999999998</v>
      </c>
      <c r="F14" s="17">
        <f t="shared" ref="F14:F37" si="0">SQRT((E14*(1-E14))/$E$12)*TINV(0.05,$E$12)</f>
        <v>4.6704301874417625E-2</v>
      </c>
      <c r="H14" s="16">
        <f t="shared" ref="H14" si="1">E14-B14</f>
        <v>1.899999999999985E-3</v>
      </c>
      <c r="I14" s="19">
        <f t="shared" ref="I14" si="2">(((H14)^2)^0.5)</f>
        <v>1.899999999999985E-3</v>
      </c>
      <c r="J14" s="19">
        <f t="shared" ref="J14" si="3">(((((1-B14)*B14)/B$12)+(((1-E14)*E14)/E$12))^0.5)*(TINV(0.05,B$12+E$12-1))</f>
        <v>6.9993138732013627E-2</v>
      </c>
      <c r="K14" s="86" t="str">
        <f t="shared" ref="K14" si="4">IF(I14&gt;J14,"*"," ")</f>
        <v xml:space="preserve"> </v>
      </c>
      <c r="L14" s="13"/>
      <c r="M14" s="16">
        <f t="shared" ref="M14" si="5">(E14-B14)/B14</f>
        <v>1.4525993883791935E-2</v>
      </c>
    </row>
    <row r="15" spans="1:13" x14ac:dyDescent="0.3">
      <c r="A15" s="11" t="s">
        <v>226</v>
      </c>
      <c r="B15" s="89">
        <v>4.82E-2</v>
      </c>
      <c r="C15" s="17">
        <f t="shared" ref="C15:C37" si="6">SQRT((B15*(1-B15))/$B$12)*TINV(0.05,$B$12)</f>
        <v>3.3325256224052309E-2</v>
      </c>
      <c r="E15" s="12">
        <v>0.106</v>
      </c>
      <c r="F15" s="17">
        <f t="shared" si="0"/>
        <v>4.2379755042014723E-2</v>
      </c>
      <c r="H15" s="16">
        <f t="shared" ref="H15:H37" si="7">E15-B15</f>
        <v>5.7799999999999997E-2</v>
      </c>
      <c r="I15" s="19">
        <f t="shared" ref="I15:I37" si="8">(((H15)^2)^0.5)</f>
        <v>5.7799999999999997E-2</v>
      </c>
      <c r="J15" s="19">
        <f t="shared" ref="J15:J37" si="9">(((((1-B15)*B15)/B$12)+(((1-E15)*E15)/E$12))^0.5)*(TINV(0.05,B$12+E$12-1))</f>
        <v>5.373974525600525E-2</v>
      </c>
      <c r="K15" s="92" t="str">
        <f t="shared" ref="K15:K37" si="10">IF(I15&gt;J15,"*"," ")</f>
        <v>*</v>
      </c>
      <c r="L15" s="13"/>
      <c r="M15" s="16">
        <f t="shared" ref="M15:M37" si="11">(E15-B15)/B15</f>
        <v>1.1991701244813278</v>
      </c>
    </row>
    <row r="16" spans="1:13" x14ac:dyDescent="0.3">
      <c r="A16" s="11" t="s">
        <v>227</v>
      </c>
      <c r="B16" s="89">
        <v>0.13269999999999998</v>
      </c>
      <c r="C16" s="17">
        <f t="shared" si="6"/>
        <v>5.2783387964370744E-2</v>
      </c>
      <c r="E16" s="12">
        <v>8.900000000000001E-2</v>
      </c>
      <c r="F16" s="17">
        <f t="shared" si="0"/>
        <v>3.9200440016310595E-2</v>
      </c>
      <c r="H16" s="16">
        <f t="shared" si="7"/>
        <v>-4.3699999999999975E-2</v>
      </c>
      <c r="I16" s="19">
        <f t="shared" si="8"/>
        <v>4.3699999999999975E-2</v>
      </c>
      <c r="J16" s="19">
        <f t="shared" si="9"/>
        <v>6.5508436206609885E-2</v>
      </c>
      <c r="K16" s="86" t="str">
        <f t="shared" si="10"/>
        <v xml:space="preserve"> </v>
      </c>
      <c r="L16" s="13"/>
      <c r="M16" s="16">
        <f t="shared" si="11"/>
        <v>-0.32931424265259968</v>
      </c>
    </row>
    <row r="17" spans="1:13" x14ac:dyDescent="0.3">
      <c r="A17" s="11" t="s">
        <v>228</v>
      </c>
      <c r="B17" s="89">
        <v>3.6799999999999999E-2</v>
      </c>
      <c r="C17" s="17">
        <f t="shared" si="6"/>
        <v>2.9292691254629126E-2</v>
      </c>
      <c r="E17" s="12">
        <v>3.5699999999999996E-2</v>
      </c>
      <c r="F17" s="17">
        <f t="shared" si="0"/>
        <v>2.5543296320559652E-2</v>
      </c>
      <c r="H17" s="16">
        <f t="shared" si="7"/>
        <v>-1.1000000000000038E-3</v>
      </c>
      <c r="I17" s="19">
        <f t="shared" si="8"/>
        <v>1.1000000000000038E-3</v>
      </c>
      <c r="J17" s="19">
        <f t="shared" si="9"/>
        <v>3.8728803553327681E-2</v>
      </c>
      <c r="K17" s="86" t="str">
        <f t="shared" si="10"/>
        <v xml:space="preserve"> </v>
      </c>
      <c r="L17" s="13"/>
      <c r="M17" s="16">
        <f t="shared" si="11"/>
        <v>-2.9891304347826188E-2</v>
      </c>
    </row>
    <row r="18" spans="1:13" x14ac:dyDescent="0.3">
      <c r="A18" s="11" t="s">
        <v>229</v>
      </c>
      <c r="B18" s="89">
        <v>7.46E-2</v>
      </c>
      <c r="C18" s="17">
        <f t="shared" si="6"/>
        <v>4.0880037844801015E-2</v>
      </c>
      <c r="E18" s="12">
        <v>3.5400000000000001E-2</v>
      </c>
      <c r="F18" s="17">
        <f t="shared" si="0"/>
        <v>2.5439701426683652E-2</v>
      </c>
      <c r="H18" s="16">
        <f t="shared" si="7"/>
        <v>-3.9199999999999999E-2</v>
      </c>
      <c r="I18" s="19">
        <f t="shared" si="8"/>
        <v>3.9199999999999999E-2</v>
      </c>
      <c r="J18" s="19">
        <f t="shared" si="9"/>
        <v>4.7968134346986609E-2</v>
      </c>
      <c r="K18" s="86" t="str">
        <f t="shared" si="10"/>
        <v xml:space="preserve"> </v>
      </c>
      <c r="L18" s="13"/>
      <c r="M18" s="16">
        <f t="shared" si="11"/>
        <v>-0.52546916890080431</v>
      </c>
    </row>
    <row r="19" spans="1:13" x14ac:dyDescent="0.3">
      <c r="A19" s="11" t="s">
        <v>230</v>
      </c>
      <c r="B19" s="89">
        <v>8.0000000000000002E-3</v>
      </c>
      <c r="C19" s="17">
        <f t="shared" si="6"/>
        <v>1.3860470007883815E-2</v>
      </c>
      <c r="E19" s="12">
        <v>3.2899999999999999E-2</v>
      </c>
      <c r="F19" s="17">
        <f t="shared" si="0"/>
        <v>2.4556721829934711E-2</v>
      </c>
      <c r="H19" s="16">
        <f t="shared" si="7"/>
        <v>2.4899999999999999E-2</v>
      </c>
      <c r="I19" s="19">
        <f t="shared" si="8"/>
        <v>2.4899999999999999E-2</v>
      </c>
      <c r="J19" s="19">
        <f t="shared" si="9"/>
        <v>2.8114087608122573E-2</v>
      </c>
      <c r="K19" s="86" t="str">
        <f t="shared" si="10"/>
        <v xml:space="preserve"> </v>
      </c>
      <c r="L19" s="13"/>
      <c r="M19" s="16">
        <f t="shared" si="11"/>
        <v>3.1124999999999998</v>
      </c>
    </row>
    <row r="20" spans="1:13" x14ac:dyDescent="0.3">
      <c r="A20" s="11" t="s">
        <v>231</v>
      </c>
      <c r="B20" s="89">
        <v>5.0000000000000001E-4</v>
      </c>
      <c r="C20" s="17">
        <f t="shared" si="6"/>
        <v>3.478191818955618E-3</v>
      </c>
      <c r="E20" s="12">
        <v>1.6200000000000003E-2</v>
      </c>
      <c r="F20" s="17">
        <f t="shared" si="0"/>
        <v>1.7379915735112984E-2</v>
      </c>
      <c r="H20" s="16">
        <f t="shared" si="7"/>
        <v>1.5700000000000002E-2</v>
      </c>
      <c r="I20" s="19">
        <f t="shared" si="8"/>
        <v>1.5700000000000002E-2</v>
      </c>
      <c r="J20" s="19">
        <f t="shared" si="9"/>
        <v>1.7677416849812298E-2</v>
      </c>
      <c r="K20" s="86" t="str">
        <f t="shared" si="10"/>
        <v xml:space="preserve"> </v>
      </c>
      <c r="L20" s="13"/>
      <c r="M20" s="16">
        <f t="shared" si="11"/>
        <v>31.400000000000002</v>
      </c>
    </row>
    <row r="21" spans="1:13" x14ac:dyDescent="0.3">
      <c r="A21" s="11" t="s">
        <v>232</v>
      </c>
      <c r="B21" s="89">
        <v>2.46E-2</v>
      </c>
      <c r="C21" s="17">
        <f t="shared" si="6"/>
        <v>2.4101055179365265E-2</v>
      </c>
      <c r="E21" s="12">
        <v>6.9999999999999993E-3</v>
      </c>
      <c r="F21" s="17">
        <f t="shared" si="0"/>
        <v>1.1477846023746859E-2</v>
      </c>
      <c r="H21" s="16">
        <f t="shared" si="7"/>
        <v>-1.7600000000000001E-2</v>
      </c>
      <c r="I21" s="19">
        <f t="shared" si="8"/>
        <v>1.7600000000000001E-2</v>
      </c>
      <c r="J21" s="19">
        <f t="shared" si="9"/>
        <v>2.6590082113222141E-2</v>
      </c>
      <c r="K21" s="86" t="str">
        <f t="shared" si="10"/>
        <v xml:space="preserve"> </v>
      </c>
      <c r="L21" s="13"/>
      <c r="M21" s="16">
        <f t="shared" si="11"/>
        <v>-0.71544715447154472</v>
      </c>
    </row>
    <row r="22" spans="1:13" x14ac:dyDescent="0.3">
      <c r="A22" s="11" t="s">
        <v>233</v>
      </c>
      <c r="B22" s="89">
        <v>4.0000000000000002E-4</v>
      </c>
      <c r="C22" s="17">
        <f t="shared" si="6"/>
        <v>3.1111449617754875E-3</v>
      </c>
      <c r="E22" s="12">
        <v>6.1999999999999998E-3</v>
      </c>
      <c r="F22" s="17">
        <f t="shared" si="0"/>
        <v>1.0806426179008739E-2</v>
      </c>
      <c r="H22" s="16">
        <f t="shared" si="7"/>
        <v>5.7999999999999996E-3</v>
      </c>
      <c r="I22" s="19">
        <f t="shared" si="8"/>
        <v>5.7999999999999996E-3</v>
      </c>
      <c r="J22" s="19">
        <f t="shared" si="9"/>
        <v>1.121476914280152E-2</v>
      </c>
      <c r="K22" s="86" t="str">
        <f t="shared" si="10"/>
        <v xml:space="preserve"> </v>
      </c>
      <c r="L22" s="13"/>
      <c r="M22" s="16">
        <f t="shared" si="11"/>
        <v>14.499999999999998</v>
      </c>
    </row>
    <row r="23" spans="1:13" x14ac:dyDescent="0.3">
      <c r="A23" s="11" t="s">
        <v>234</v>
      </c>
      <c r="B23" s="89">
        <v>5.5000000000000005E-3</v>
      </c>
      <c r="C23" s="17">
        <f t="shared" si="6"/>
        <v>1.1506966966120814E-2</v>
      </c>
      <c r="E23" s="12">
        <v>6.0000000000000001E-3</v>
      </c>
      <c r="F23" s="17">
        <f t="shared" si="0"/>
        <v>1.0631769869391215E-2</v>
      </c>
      <c r="H23" s="16">
        <f t="shared" si="7"/>
        <v>4.9999999999999958E-4</v>
      </c>
      <c r="I23" s="19">
        <f t="shared" si="8"/>
        <v>4.9999999999999958E-4</v>
      </c>
      <c r="J23" s="19">
        <f t="shared" si="9"/>
        <v>1.5612328826682167E-2</v>
      </c>
      <c r="K23" s="86" t="str">
        <f t="shared" si="10"/>
        <v xml:space="preserve"> </v>
      </c>
      <c r="L23" s="13"/>
      <c r="M23" s="16">
        <f t="shared" si="11"/>
        <v>9.0909090909090828E-2</v>
      </c>
    </row>
    <row r="24" spans="1:13" x14ac:dyDescent="0.3">
      <c r="A24" s="11" t="s">
        <v>235</v>
      </c>
      <c r="B24" s="89" t="s">
        <v>42</v>
      </c>
      <c r="C24" s="32" t="s">
        <v>42</v>
      </c>
      <c r="E24" s="12">
        <v>5.5000000000000005E-3</v>
      </c>
      <c r="F24" s="17">
        <f t="shared" si="0"/>
        <v>1.0181704501564481E-2</v>
      </c>
      <c r="H24" s="51" t="s">
        <v>42</v>
      </c>
      <c r="I24" s="19" t="e">
        <f t="shared" si="8"/>
        <v>#VALUE!</v>
      </c>
      <c r="J24" s="19" t="e">
        <f t="shared" si="9"/>
        <v>#VALUE!</v>
      </c>
      <c r="K24" s="51" t="s">
        <v>42</v>
      </c>
      <c r="L24" s="13"/>
      <c r="M24" s="51" t="s">
        <v>42</v>
      </c>
    </row>
    <row r="25" spans="1:13" x14ac:dyDescent="0.3">
      <c r="A25" s="11" t="s">
        <v>236</v>
      </c>
      <c r="B25" s="89" t="s">
        <v>42</v>
      </c>
      <c r="C25" s="32" t="s">
        <v>42</v>
      </c>
      <c r="E25" s="12">
        <v>5.3E-3</v>
      </c>
      <c r="F25" s="17">
        <f t="shared" si="0"/>
        <v>9.9958733267801955E-3</v>
      </c>
      <c r="H25" s="51" t="s">
        <v>42</v>
      </c>
      <c r="I25" s="19" t="e">
        <f t="shared" si="8"/>
        <v>#VALUE!</v>
      </c>
      <c r="J25" s="19" t="e">
        <f t="shared" si="9"/>
        <v>#VALUE!</v>
      </c>
      <c r="K25" s="51" t="s">
        <v>42</v>
      </c>
      <c r="L25" s="13"/>
      <c r="M25" s="51" t="s">
        <v>42</v>
      </c>
    </row>
    <row r="26" spans="1:13" x14ac:dyDescent="0.3">
      <c r="A26" s="11" t="s">
        <v>237</v>
      </c>
      <c r="B26" s="89">
        <v>1.1699999999999999E-2</v>
      </c>
      <c r="C26" s="17">
        <f t="shared" si="6"/>
        <v>1.6730713272009156E-2</v>
      </c>
      <c r="E26" s="12">
        <v>5.1999999999999998E-3</v>
      </c>
      <c r="F26" s="17">
        <f t="shared" si="0"/>
        <v>9.9016212553705938E-3</v>
      </c>
      <c r="H26" s="16">
        <f t="shared" si="7"/>
        <v>-6.4999999999999988E-3</v>
      </c>
      <c r="I26" s="19">
        <f t="shared" si="8"/>
        <v>6.4999999999999988E-3</v>
      </c>
      <c r="J26" s="19">
        <f t="shared" si="9"/>
        <v>1.9367390116921335E-2</v>
      </c>
      <c r="K26" s="86" t="str">
        <f t="shared" si="10"/>
        <v xml:space="preserve"> </v>
      </c>
      <c r="L26" s="13"/>
      <c r="M26" s="16">
        <f t="shared" si="11"/>
        <v>-0.55555555555555547</v>
      </c>
    </row>
    <row r="27" spans="1:13" x14ac:dyDescent="0.3">
      <c r="A27" s="11" t="s">
        <v>238</v>
      </c>
      <c r="B27" s="89">
        <v>1.55E-2</v>
      </c>
      <c r="C27" s="17">
        <f t="shared" si="6"/>
        <v>1.9219887318606025E-2</v>
      </c>
      <c r="E27" s="12">
        <v>4.7999999999999996E-3</v>
      </c>
      <c r="F27" s="17">
        <f t="shared" si="0"/>
        <v>9.5150823749896706E-3</v>
      </c>
      <c r="H27" s="16">
        <f t="shared" si="7"/>
        <v>-1.0700000000000001E-2</v>
      </c>
      <c r="I27" s="19">
        <f t="shared" si="8"/>
        <v>1.0700000000000001E-2</v>
      </c>
      <c r="J27" s="19">
        <f t="shared" si="9"/>
        <v>2.1362676647688931E-2</v>
      </c>
      <c r="K27" s="86" t="str">
        <f t="shared" si="10"/>
        <v xml:space="preserve"> </v>
      </c>
      <c r="L27" s="13"/>
      <c r="M27" s="16">
        <f t="shared" si="11"/>
        <v>-0.69032258064516139</v>
      </c>
    </row>
    <row r="28" spans="1:13" x14ac:dyDescent="0.3">
      <c r="A28" s="11" t="s">
        <v>239</v>
      </c>
      <c r="B28" s="89">
        <v>7.4000000000000003E-3</v>
      </c>
      <c r="C28" s="17">
        <f t="shared" si="6"/>
        <v>1.3334604007785073E-2</v>
      </c>
      <c r="E28" s="12">
        <v>4.1999999999999997E-3</v>
      </c>
      <c r="F28" s="17">
        <f t="shared" si="0"/>
        <v>8.9032272012306325E-3</v>
      </c>
      <c r="H28" s="16">
        <f t="shared" si="7"/>
        <v>-3.2000000000000006E-3</v>
      </c>
      <c r="I28" s="19">
        <f t="shared" si="8"/>
        <v>3.2000000000000006E-3</v>
      </c>
      <c r="J28" s="19">
        <f t="shared" si="9"/>
        <v>1.5974113768997843E-2</v>
      </c>
      <c r="K28" s="86" t="str">
        <f t="shared" si="10"/>
        <v xml:space="preserve"> </v>
      </c>
      <c r="L28" s="13"/>
      <c r="M28" s="16">
        <f t="shared" si="11"/>
        <v>-0.43243243243243251</v>
      </c>
    </row>
    <row r="29" spans="1:13" x14ac:dyDescent="0.3">
      <c r="A29" s="11" t="s">
        <v>240</v>
      </c>
      <c r="B29" s="89">
        <v>8.3999999999999995E-3</v>
      </c>
      <c r="C29" s="17">
        <f t="shared" si="6"/>
        <v>1.4199891628925944E-2</v>
      </c>
      <c r="E29" s="12">
        <v>1.7000000000000001E-3</v>
      </c>
      <c r="F29" s="17">
        <f t="shared" si="0"/>
        <v>5.6714191637143021E-3</v>
      </c>
      <c r="H29" s="16">
        <f t="shared" si="7"/>
        <v>-6.6999999999999994E-3</v>
      </c>
      <c r="I29" s="19">
        <f t="shared" si="8"/>
        <v>6.6999999999999994E-3</v>
      </c>
      <c r="J29" s="19">
        <f t="shared" si="9"/>
        <v>1.5229542403621435E-2</v>
      </c>
      <c r="K29" s="86" t="str">
        <f t="shared" si="10"/>
        <v xml:space="preserve"> </v>
      </c>
      <c r="L29" s="13"/>
      <c r="M29" s="16">
        <f t="shared" si="11"/>
        <v>-0.79761904761904756</v>
      </c>
    </row>
    <row r="30" spans="1:13" x14ac:dyDescent="0.3">
      <c r="A30" s="11" t="s">
        <v>241</v>
      </c>
      <c r="B30" s="89">
        <v>9.7000000000000003E-3</v>
      </c>
      <c r="C30" s="17">
        <f t="shared" si="6"/>
        <v>1.5249176267146475E-2</v>
      </c>
      <c r="E30" s="12">
        <v>1.1999999999999999E-3</v>
      </c>
      <c r="F30" s="17">
        <f t="shared" si="0"/>
        <v>4.7661382973453615E-3</v>
      </c>
      <c r="H30" s="16">
        <f t="shared" si="7"/>
        <v>-8.5000000000000006E-3</v>
      </c>
      <c r="I30" s="19">
        <f t="shared" si="8"/>
        <v>8.5000000000000006E-3</v>
      </c>
      <c r="J30" s="19">
        <f t="shared" si="9"/>
        <v>1.5911617281480817E-2</v>
      </c>
      <c r="K30" s="86" t="str">
        <f t="shared" si="10"/>
        <v xml:space="preserve"> </v>
      </c>
      <c r="L30" s="13"/>
      <c r="M30" s="16">
        <f t="shared" si="11"/>
        <v>-0.87628865979381443</v>
      </c>
    </row>
    <row r="31" spans="1:13" x14ac:dyDescent="0.3">
      <c r="A31" s="11" t="s">
        <v>242</v>
      </c>
      <c r="B31" s="89">
        <v>1.04E-2</v>
      </c>
      <c r="C31" s="17">
        <f t="shared" si="6"/>
        <v>1.5784238730064647E-2</v>
      </c>
      <c r="E31" s="12">
        <v>5.9999999999999995E-4</v>
      </c>
      <c r="F31" s="17">
        <f t="shared" si="0"/>
        <v>3.371180823480664E-3</v>
      </c>
      <c r="H31" s="16">
        <f t="shared" si="7"/>
        <v>-9.7999999999999997E-3</v>
      </c>
      <c r="I31" s="19">
        <f t="shared" si="8"/>
        <v>9.7999999999999997E-3</v>
      </c>
      <c r="J31" s="19">
        <f t="shared" si="9"/>
        <v>1.6073342955293644E-2</v>
      </c>
      <c r="K31" s="86" t="str">
        <f t="shared" si="10"/>
        <v xml:space="preserve"> </v>
      </c>
      <c r="L31" s="13"/>
      <c r="M31" s="16">
        <f t="shared" si="11"/>
        <v>-0.94230769230769229</v>
      </c>
    </row>
    <row r="32" spans="1:13" x14ac:dyDescent="0.3">
      <c r="A32" s="11" t="s">
        <v>243</v>
      </c>
      <c r="B32" s="89">
        <v>1.15E-2</v>
      </c>
      <c r="C32" s="17">
        <f t="shared" si="6"/>
        <v>1.6588777604163784E-2</v>
      </c>
      <c r="E32" s="12">
        <v>2.9999999999999997E-4</v>
      </c>
      <c r="F32" s="17">
        <f t="shared" si="0"/>
        <v>2.3841425764360357E-3</v>
      </c>
      <c r="H32" s="16">
        <f t="shared" si="7"/>
        <v>-1.12E-2</v>
      </c>
      <c r="I32" s="19">
        <f t="shared" si="8"/>
        <v>1.12E-2</v>
      </c>
      <c r="J32" s="19">
        <f t="shared" si="9"/>
        <v>1.6689138623777987E-2</v>
      </c>
      <c r="K32" s="86" t="str">
        <f t="shared" si="10"/>
        <v xml:space="preserve"> </v>
      </c>
      <c r="L32" s="13"/>
      <c r="M32" s="16">
        <f t="shared" si="11"/>
        <v>-0.97391304347826091</v>
      </c>
    </row>
    <row r="33" spans="1:13" x14ac:dyDescent="0.3">
      <c r="A33" s="11" t="s">
        <v>244</v>
      </c>
      <c r="B33" s="89">
        <v>6.6E-3</v>
      </c>
      <c r="C33" s="17">
        <f t="shared" si="6"/>
        <v>1.2598277593188404E-2</v>
      </c>
      <c r="E33" s="12">
        <v>1E-4</v>
      </c>
      <c r="F33" s="17">
        <f t="shared" si="0"/>
        <v>1.3766230412487058E-3</v>
      </c>
      <c r="H33" s="16">
        <f t="shared" si="7"/>
        <v>-6.4999999999999997E-3</v>
      </c>
      <c r="I33" s="19">
        <f t="shared" si="8"/>
        <v>6.4999999999999997E-3</v>
      </c>
      <c r="J33" s="19">
        <f t="shared" si="9"/>
        <v>1.2620093176797629E-2</v>
      </c>
      <c r="K33" s="86" t="str">
        <f t="shared" si="10"/>
        <v xml:space="preserve"> </v>
      </c>
      <c r="L33" s="13"/>
      <c r="M33" s="16">
        <f t="shared" si="11"/>
        <v>-0.98484848484848486</v>
      </c>
    </row>
    <row r="34" spans="1:13" x14ac:dyDescent="0.3">
      <c r="A34" s="11" t="s">
        <v>121</v>
      </c>
      <c r="B34" s="89">
        <v>7.6399999999999996E-2</v>
      </c>
      <c r="C34" s="17">
        <f t="shared" si="6"/>
        <v>4.1330034639097887E-2</v>
      </c>
      <c r="E34" s="12">
        <v>9.0399999999999994E-2</v>
      </c>
      <c r="F34" s="17">
        <f t="shared" si="0"/>
        <v>3.9477186301259924E-2</v>
      </c>
      <c r="H34" s="16">
        <f t="shared" si="7"/>
        <v>1.3999999999999999E-2</v>
      </c>
      <c r="I34" s="19">
        <f t="shared" si="8"/>
        <v>1.3999999999999999E-2</v>
      </c>
      <c r="J34" s="19">
        <f t="shared" si="9"/>
        <v>5.6957607704181651E-2</v>
      </c>
      <c r="K34" s="86" t="str">
        <f t="shared" si="10"/>
        <v xml:space="preserve"> </v>
      </c>
      <c r="L34" s="13"/>
      <c r="M34" s="16">
        <f t="shared" si="11"/>
        <v>0.18324607329842932</v>
      </c>
    </row>
    <row r="35" spans="1:13" x14ac:dyDescent="0.3">
      <c r="A35" s="11" t="s">
        <v>152</v>
      </c>
      <c r="B35" s="89">
        <v>1.06E-2</v>
      </c>
      <c r="C35" s="17">
        <f t="shared" si="6"/>
        <v>1.5933677161386293E-2</v>
      </c>
      <c r="E35" s="12">
        <v>8.9999999999999998E-4</v>
      </c>
      <c r="F35" s="17">
        <f t="shared" si="0"/>
        <v>4.1282166802974534E-3</v>
      </c>
      <c r="H35" s="16">
        <f t="shared" si="7"/>
        <v>-9.7000000000000003E-3</v>
      </c>
      <c r="I35" s="19">
        <f t="shared" si="8"/>
        <v>9.7000000000000003E-3</v>
      </c>
      <c r="J35" s="19">
        <f t="shared" si="9"/>
        <v>1.6392078234638521E-2</v>
      </c>
      <c r="K35" s="86" t="str">
        <f t="shared" si="10"/>
        <v xml:space="preserve"> </v>
      </c>
      <c r="L35" s="13"/>
      <c r="M35" s="16">
        <f t="shared" si="11"/>
        <v>-0.91509433962264153</v>
      </c>
    </row>
    <row r="36" spans="1:13" x14ac:dyDescent="0.3">
      <c r="A36" s="11" t="s">
        <v>58</v>
      </c>
      <c r="B36" s="89">
        <v>0.58709999999999996</v>
      </c>
      <c r="C36" s="17">
        <f t="shared" si="6"/>
        <v>7.6604734106079792E-2</v>
      </c>
      <c r="E36" s="12">
        <v>0.55840000000000001</v>
      </c>
      <c r="F36" s="17">
        <f t="shared" si="0"/>
        <v>6.8363452479190429E-2</v>
      </c>
      <c r="H36" s="16">
        <f t="shared" si="7"/>
        <v>-2.8699999999999948E-2</v>
      </c>
      <c r="I36" s="19">
        <f t="shared" si="8"/>
        <v>2.8699999999999948E-2</v>
      </c>
      <c r="J36" s="19">
        <f t="shared" si="9"/>
        <v>0.1023144509061228</v>
      </c>
      <c r="K36" s="86" t="str">
        <f t="shared" si="10"/>
        <v xml:space="preserve"> </v>
      </c>
      <c r="L36" s="13"/>
      <c r="M36" s="16">
        <f t="shared" si="11"/>
        <v>-4.8884346789303271E-2</v>
      </c>
    </row>
    <row r="37" spans="1:13" x14ac:dyDescent="0.3">
      <c r="A37" s="21" t="s">
        <v>210</v>
      </c>
      <c r="B37" s="90">
        <v>1.1999999999999999E-3</v>
      </c>
      <c r="C37" s="24">
        <f t="shared" si="6"/>
        <v>5.3865043849081742E-3</v>
      </c>
      <c r="D37" s="22"/>
      <c r="E37" s="23">
        <v>2.8799999999999999E-2</v>
      </c>
      <c r="F37" s="24">
        <f t="shared" si="0"/>
        <v>2.3024347474424861E-2</v>
      </c>
      <c r="G37" s="22"/>
      <c r="H37" s="25">
        <f t="shared" si="7"/>
        <v>2.76E-2</v>
      </c>
      <c r="I37" s="26">
        <f t="shared" si="8"/>
        <v>2.76E-2</v>
      </c>
      <c r="J37" s="26">
        <f t="shared" si="9"/>
        <v>2.35826587399268E-2</v>
      </c>
      <c r="K37" s="94" t="str">
        <f t="shared" si="10"/>
        <v>*</v>
      </c>
      <c r="L37" s="27"/>
      <c r="M37" s="25">
        <f t="shared" si="11"/>
        <v>23</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246</v>
      </c>
    </row>
    <row r="4" spans="1:13" ht="18.75" x14ac:dyDescent="0.3">
      <c r="A4" s="47" t="s">
        <v>443</v>
      </c>
    </row>
    <row r="6" spans="1:13" ht="30.75" customHeight="1" x14ac:dyDescent="0.25">
      <c r="A6" s="88" t="s">
        <v>247</v>
      </c>
    </row>
    <row r="7" spans="1:13" ht="15" x14ac:dyDescent="0.25">
      <c r="A7" s="7" t="s">
        <v>211</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t="s">
        <v>42</v>
      </c>
      <c r="E11" s="10">
        <v>773</v>
      </c>
      <c r="I11" s="18"/>
      <c r="J11" s="18"/>
      <c r="L11" s="13"/>
      <c r="M11" s="13"/>
    </row>
    <row r="12" spans="1:13" x14ac:dyDescent="0.3">
      <c r="A12" s="9" t="s">
        <v>12</v>
      </c>
      <c r="B12" s="10" t="s">
        <v>42</v>
      </c>
      <c r="E12" s="10">
        <v>205.1</v>
      </c>
      <c r="I12" s="18"/>
      <c r="J12" s="18"/>
      <c r="L12" s="13"/>
      <c r="M12" s="13"/>
    </row>
    <row r="14" spans="1:13" x14ac:dyDescent="0.3">
      <c r="A14" s="11" t="s">
        <v>248</v>
      </c>
      <c r="B14" s="89" t="s">
        <v>42</v>
      </c>
      <c r="C14" s="32" t="s">
        <v>42</v>
      </c>
      <c r="E14" s="12">
        <v>0.67530000000000001</v>
      </c>
      <c r="F14" s="17">
        <f t="shared" ref="F14:F26" si="0">SQRT((E14*(1-E14))/$E$12)*TINV(0.05,$E$12)</f>
        <v>6.4465338772539307E-2</v>
      </c>
      <c r="H14" s="51" t="s">
        <v>42</v>
      </c>
      <c r="I14" s="19" t="e">
        <f t="shared" ref="I14:I26" si="1">(((H14)^2)^0.5)</f>
        <v>#VALUE!</v>
      </c>
      <c r="J14" s="19" t="e">
        <f t="shared" ref="J14:J26" si="2">(((((1-B14)*B14)/B$12)+(((1-E14)*E14)/E$12))^0.5)*(TINV(0.05,B$12+E$12-1))</f>
        <v>#VALUE!</v>
      </c>
      <c r="K14" s="51" t="s">
        <v>42</v>
      </c>
      <c r="L14" s="13"/>
      <c r="M14" s="51" t="s">
        <v>42</v>
      </c>
    </row>
    <row r="15" spans="1:13" x14ac:dyDescent="0.3">
      <c r="A15" s="11" t="s">
        <v>249</v>
      </c>
      <c r="B15" s="89" t="s">
        <v>42</v>
      </c>
      <c r="C15" s="32" t="s">
        <v>42</v>
      </c>
      <c r="E15" s="12">
        <v>0.67310000000000003</v>
      </c>
      <c r="F15" s="17">
        <f t="shared" si="0"/>
        <v>6.4577913013909208E-2</v>
      </c>
      <c r="H15" s="51" t="s">
        <v>42</v>
      </c>
      <c r="I15" s="19" t="e">
        <f t="shared" si="1"/>
        <v>#VALUE!</v>
      </c>
      <c r="J15" s="19" t="e">
        <f t="shared" si="2"/>
        <v>#VALUE!</v>
      </c>
      <c r="K15" s="51" t="s">
        <v>42</v>
      </c>
      <c r="L15" s="13"/>
      <c r="M15" s="51" t="s">
        <v>42</v>
      </c>
    </row>
    <row r="16" spans="1:13" x14ac:dyDescent="0.3">
      <c r="A16" s="11" t="s">
        <v>250</v>
      </c>
      <c r="B16" s="89" t="s">
        <v>42</v>
      </c>
      <c r="C16" s="32" t="s">
        <v>42</v>
      </c>
      <c r="E16" s="12">
        <v>0.65300000000000002</v>
      </c>
      <c r="F16" s="17">
        <f t="shared" si="0"/>
        <v>6.553270249349441E-2</v>
      </c>
      <c r="H16" s="51" t="s">
        <v>42</v>
      </c>
      <c r="I16" s="19" t="e">
        <f t="shared" si="1"/>
        <v>#VALUE!</v>
      </c>
      <c r="J16" s="19" t="e">
        <f t="shared" si="2"/>
        <v>#VALUE!</v>
      </c>
      <c r="K16" s="51" t="s">
        <v>42</v>
      </c>
      <c r="L16" s="13"/>
      <c r="M16" s="51" t="s">
        <v>42</v>
      </c>
    </row>
    <row r="17" spans="1:13" x14ac:dyDescent="0.3">
      <c r="A17" s="11" t="s">
        <v>251</v>
      </c>
      <c r="B17" s="89" t="s">
        <v>42</v>
      </c>
      <c r="C17" s="32" t="s">
        <v>42</v>
      </c>
      <c r="E17" s="12">
        <v>0.63800000000000001</v>
      </c>
      <c r="F17" s="17">
        <f t="shared" si="0"/>
        <v>6.6160895482526613E-2</v>
      </c>
      <c r="H17" s="51" t="s">
        <v>42</v>
      </c>
      <c r="I17" s="19" t="e">
        <f t="shared" si="1"/>
        <v>#VALUE!</v>
      </c>
      <c r="J17" s="19" t="e">
        <f t="shared" si="2"/>
        <v>#VALUE!</v>
      </c>
      <c r="K17" s="51" t="s">
        <v>42</v>
      </c>
      <c r="L17" s="13"/>
      <c r="M17" s="51" t="s">
        <v>42</v>
      </c>
    </row>
    <row r="18" spans="1:13" x14ac:dyDescent="0.3">
      <c r="A18" s="11" t="s">
        <v>252</v>
      </c>
      <c r="B18" s="89" t="s">
        <v>42</v>
      </c>
      <c r="C18" s="32" t="s">
        <v>42</v>
      </c>
      <c r="E18" s="12">
        <v>0.56810000000000005</v>
      </c>
      <c r="F18" s="17">
        <f t="shared" si="0"/>
        <v>6.819314918071552E-2</v>
      </c>
      <c r="H18" s="51" t="s">
        <v>42</v>
      </c>
      <c r="I18" s="19" t="e">
        <f t="shared" si="1"/>
        <v>#VALUE!</v>
      </c>
      <c r="J18" s="19" t="e">
        <f t="shared" si="2"/>
        <v>#VALUE!</v>
      </c>
      <c r="K18" s="51" t="s">
        <v>42</v>
      </c>
      <c r="L18" s="13"/>
      <c r="M18" s="51" t="s">
        <v>42</v>
      </c>
    </row>
    <row r="19" spans="1:13" x14ac:dyDescent="0.3">
      <c r="A19" s="11" t="s">
        <v>253</v>
      </c>
      <c r="B19" s="89" t="s">
        <v>42</v>
      </c>
      <c r="C19" s="32" t="s">
        <v>42</v>
      </c>
      <c r="E19" s="12">
        <v>0.51759999999999995</v>
      </c>
      <c r="F19" s="17">
        <f t="shared" si="0"/>
        <v>6.8791936252855734E-2</v>
      </c>
      <c r="H19" s="51" t="s">
        <v>42</v>
      </c>
      <c r="I19" s="19" t="e">
        <f t="shared" si="1"/>
        <v>#VALUE!</v>
      </c>
      <c r="J19" s="19" t="e">
        <f t="shared" si="2"/>
        <v>#VALUE!</v>
      </c>
      <c r="K19" s="51" t="s">
        <v>42</v>
      </c>
      <c r="L19" s="13"/>
      <c r="M19" s="51" t="s">
        <v>42</v>
      </c>
    </row>
    <row r="20" spans="1:13" x14ac:dyDescent="0.3">
      <c r="A20" s="11" t="s">
        <v>254</v>
      </c>
      <c r="B20" s="89" t="s">
        <v>42</v>
      </c>
      <c r="C20" s="32" t="s">
        <v>42</v>
      </c>
      <c r="E20" s="12">
        <v>0.51700000000000002</v>
      </c>
      <c r="F20" s="17">
        <f t="shared" si="0"/>
        <v>6.879479597799612E-2</v>
      </c>
      <c r="H20" s="51" t="s">
        <v>42</v>
      </c>
      <c r="I20" s="19" t="e">
        <f t="shared" si="1"/>
        <v>#VALUE!</v>
      </c>
      <c r="J20" s="19" t="e">
        <f t="shared" si="2"/>
        <v>#VALUE!</v>
      </c>
      <c r="K20" s="51" t="s">
        <v>42</v>
      </c>
      <c r="L20" s="13"/>
      <c r="M20" s="51" t="s">
        <v>42</v>
      </c>
    </row>
    <row r="21" spans="1:13" x14ac:dyDescent="0.3">
      <c r="A21" s="11" t="s">
        <v>255</v>
      </c>
      <c r="B21" s="89" t="s">
        <v>42</v>
      </c>
      <c r="C21" s="32" t="s">
        <v>42</v>
      </c>
      <c r="E21" s="12">
        <v>0.48659999999999998</v>
      </c>
      <c r="F21" s="17">
        <f t="shared" si="0"/>
        <v>6.8809869558526943E-2</v>
      </c>
      <c r="H21" s="51" t="s">
        <v>42</v>
      </c>
      <c r="I21" s="19" t="e">
        <f t="shared" si="1"/>
        <v>#VALUE!</v>
      </c>
      <c r="J21" s="19" t="e">
        <f t="shared" si="2"/>
        <v>#VALUE!</v>
      </c>
      <c r="K21" s="51" t="s">
        <v>42</v>
      </c>
      <c r="L21" s="13"/>
      <c r="M21" s="51" t="s">
        <v>42</v>
      </c>
    </row>
    <row r="22" spans="1:13" x14ac:dyDescent="0.3">
      <c r="A22" s="11" t="s">
        <v>256</v>
      </c>
      <c r="B22" s="89" t="s">
        <v>42</v>
      </c>
      <c r="C22" s="32" t="s">
        <v>42</v>
      </c>
      <c r="E22" s="12">
        <v>0.4738</v>
      </c>
      <c r="F22" s="17">
        <f t="shared" si="0"/>
        <v>6.874002728201796E-2</v>
      </c>
      <c r="H22" s="51" t="s">
        <v>42</v>
      </c>
      <c r="I22" s="19" t="e">
        <f t="shared" si="1"/>
        <v>#VALUE!</v>
      </c>
      <c r="J22" s="19" t="e">
        <f t="shared" si="2"/>
        <v>#VALUE!</v>
      </c>
      <c r="K22" s="51" t="s">
        <v>42</v>
      </c>
      <c r="L22" s="13"/>
      <c r="M22" s="51" t="s">
        <v>42</v>
      </c>
    </row>
    <row r="23" spans="1:13" x14ac:dyDescent="0.3">
      <c r="A23" s="11" t="s">
        <v>257</v>
      </c>
      <c r="B23" s="89" t="s">
        <v>42</v>
      </c>
      <c r="C23" s="32" t="s">
        <v>42</v>
      </c>
      <c r="E23" s="12">
        <v>0.41439999999999999</v>
      </c>
      <c r="F23" s="17">
        <f t="shared" si="0"/>
        <v>6.7818340345676228E-2</v>
      </c>
      <c r="H23" s="51" t="s">
        <v>42</v>
      </c>
      <c r="I23" s="19" t="e">
        <f t="shared" si="1"/>
        <v>#VALUE!</v>
      </c>
      <c r="J23" s="19" t="e">
        <f t="shared" si="2"/>
        <v>#VALUE!</v>
      </c>
      <c r="K23" s="51" t="s">
        <v>42</v>
      </c>
      <c r="L23" s="13"/>
      <c r="M23" s="51" t="s">
        <v>42</v>
      </c>
    </row>
    <row r="24" spans="1:13" x14ac:dyDescent="0.3">
      <c r="A24" s="11" t="s">
        <v>258</v>
      </c>
      <c r="B24" s="89" t="s">
        <v>42</v>
      </c>
      <c r="C24" s="32" t="s">
        <v>42</v>
      </c>
      <c r="E24" s="12">
        <v>0.40789999999999998</v>
      </c>
      <c r="F24" s="17">
        <f t="shared" si="0"/>
        <v>6.7656750214071831E-2</v>
      </c>
      <c r="H24" s="51" t="s">
        <v>42</v>
      </c>
      <c r="I24" s="19" t="e">
        <f t="shared" si="1"/>
        <v>#VALUE!</v>
      </c>
      <c r="J24" s="19" t="e">
        <f t="shared" si="2"/>
        <v>#VALUE!</v>
      </c>
      <c r="K24" s="51" t="s">
        <v>42</v>
      </c>
      <c r="L24" s="13"/>
      <c r="M24" s="51" t="s">
        <v>42</v>
      </c>
    </row>
    <row r="25" spans="1:13" x14ac:dyDescent="0.3">
      <c r="A25" s="11" t="s">
        <v>259</v>
      </c>
      <c r="B25" s="89" t="s">
        <v>42</v>
      </c>
      <c r="C25" s="32" t="s">
        <v>42</v>
      </c>
      <c r="E25" s="12">
        <v>0.10369999999999999</v>
      </c>
      <c r="F25" s="17">
        <f t="shared" si="0"/>
        <v>4.1971339183217361E-2</v>
      </c>
      <c r="H25" s="51" t="s">
        <v>42</v>
      </c>
      <c r="I25" s="19" t="e">
        <f t="shared" si="1"/>
        <v>#VALUE!</v>
      </c>
      <c r="J25" s="19" t="e">
        <f t="shared" si="2"/>
        <v>#VALUE!</v>
      </c>
      <c r="K25" s="51" t="s">
        <v>42</v>
      </c>
      <c r="L25" s="13"/>
      <c r="M25" s="51" t="s">
        <v>42</v>
      </c>
    </row>
    <row r="26" spans="1:13" x14ac:dyDescent="0.3">
      <c r="A26" s="21" t="s">
        <v>260</v>
      </c>
      <c r="B26" s="90" t="s">
        <v>42</v>
      </c>
      <c r="C26" s="33" t="s">
        <v>42</v>
      </c>
      <c r="D26" s="22"/>
      <c r="E26" s="23">
        <v>6.3899999999999998E-2</v>
      </c>
      <c r="F26" s="24">
        <f t="shared" si="0"/>
        <v>3.3670402017178552E-2</v>
      </c>
      <c r="G26" s="22"/>
      <c r="H26" s="52" t="s">
        <v>42</v>
      </c>
      <c r="I26" s="26" t="e">
        <f t="shared" si="1"/>
        <v>#VALUE!</v>
      </c>
      <c r="J26" s="26" t="e">
        <f t="shared" si="2"/>
        <v>#VALUE!</v>
      </c>
      <c r="K26" s="52" t="s">
        <v>42</v>
      </c>
      <c r="L26" s="27"/>
      <c r="M26" s="52" t="s">
        <v>42</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6.4414062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457</v>
      </c>
    </row>
    <row r="4" spans="1:13" ht="18.75" x14ac:dyDescent="0.3">
      <c r="A4" s="47" t="s">
        <v>78</v>
      </c>
    </row>
    <row r="6" spans="1:13" ht="30.75" customHeight="1" x14ac:dyDescent="0.25">
      <c r="A6" s="88" t="s">
        <v>458</v>
      </c>
    </row>
    <row r="7" spans="1:13" ht="15" x14ac:dyDescent="0.25">
      <c r="A7" s="7" t="s">
        <v>16</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1405</v>
      </c>
      <c r="E11" s="10">
        <v>1418</v>
      </c>
    </row>
    <row r="12" spans="1:13" x14ac:dyDescent="0.3">
      <c r="A12" s="9" t="s">
        <v>12</v>
      </c>
      <c r="B12" s="10">
        <v>346.9</v>
      </c>
      <c r="E12" s="10">
        <v>405.4</v>
      </c>
    </row>
    <row r="14" spans="1:13" x14ac:dyDescent="0.3">
      <c r="A14" s="11" t="s">
        <v>37</v>
      </c>
      <c r="B14" s="28">
        <v>0.1462</v>
      </c>
      <c r="C14" s="32">
        <f>SQRT((B14*(1-B14))/$B$12)*TINV(0.05,$B$12)</f>
        <v>3.7309506485760008E-2</v>
      </c>
      <c r="E14" s="12">
        <v>0.30959999999999999</v>
      </c>
      <c r="F14" s="17">
        <f>SQRT((E14*(1-E14))/$E$12)*TINV(0.05,$E$12)</f>
        <v>4.5139513446628525E-2</v>
      </c>
      <c r="H14" s="16">
        <f>E14-B14</f>
        <v>0.16339999999999999</v>
      </c>
      <c r="I14" s="19">
        <f>(((H14)^2)^0.5)</f>
        <v>0.16339999999999999</v>
      </c>
      <c r="J14" s="19">
        <f>(((((1-B14)*B14)/B$12)+(((1-E14)*E14)/E$12))^0.5)*(TINV(0.05,B$12+E$12-1))</f>
        <v>5.8469686111377463E-2</v>
      </c>
      <c r="K14" s="92" t="str">
        <f>IF(I14&gt;J14,"*"," ")</f>
        <v>*</v>
      </c>
      <c r="L14" s="13"/>
      <c r="M14" s="16">
        <f>(E14-B14)/B14</f>
        <v>1.1176470588235294</v>
      </c>
    </row>
    <row r="15" spans="1:13" x14ac:dyDescent="0.3">
      <c r="A15" s="11" t="s">
        <v>57</v>
      </c>
      <c r="B15" s="28">
        <v>0.83640000000000003</v>
      </c>
      <c r="C15" s="32">
        <f>SQRT((B15*(1-B15))/$B$12)*TINV(0.05,$B$12)</f>
        <v>3.9063072945303472E-2</v>
      </c>
      <c r="E15" s="12">
        <v>0.67579999999999996</v>
      </c>
      <c r="F15" s="17">
        <f>SQRT((E15*(1-E15))/$E$12)*TINV(0.05,$E$12)</f>
        <v>4.5700568772779462E-2</v>
      </c>
      <c r="H15" s="16">
        <f>E15-B15</f>
        <v>-0.16060000000000008</v>
      </c>
      <c r="I15" s="19">
        <f t="shared" ref="I15:I16" si="0">(((H15)^2)^0.5)</f>
        <v>0.16060000000000008</v>
      </c>
      <c r="J15" s="19">
        <f t="shared" ref="J15:J16" si="1">(((((1-B15)*B15)/B$12)+(((1-E15)*E15)/E$12))^0.5)*(TINV(0.05,B$12+E$12-1))</f>
        <v>6.0024568686297429E-2</v>
      </c>
      <c r="K15" s="92" t="str">
        <f t="shared" ref="K15:K16" si="2">IF(I15&gt;J15,"*"," ")</f>
        <v>*</v>
      </c>
      <c r="L15" s="13"/>
      <c r="M15" s="16">
        <f t="shared" ref="M15:M16" si="3">(E15-B15)/B15</f>
        <v>-0.1920133907221426</v>
      </c>
    </row>
    <row r="16" spans="1:13" x14ac:dyDescent="0.3">
      <c r="A16" s="21" t="s">
        <v>262</v>
      </c>
      <c r="B16" s="29">
        <v>1.7299999999999999E-2</v>
      </c>
      <c r="C16" s="33">
        <f t="shared" ref="C16" si="4">SQRT((B16*(1-B16))/$B$12)*TINV(0.05,$B$12)</f>
        <v>1.3768964254360413E-2</v>
      </c>
      <c r="D16" s="22"/>
      <c r="E16" s="23">
        <v>1.47E-2</v>
      </c>
      <c r="F16" s="24">
        <f t="shared" ref="F16" si="5">SQRT((E16*(1-E16))/$E$12)*TINV(0.05,$E$12)</f>
        <v>1.1750298921359184E-2</v>
      </c>
      <c r="G16" s="22"/>
      <c r="H16" s="25">
        <f t="shared" ref="H16" si="6">E16-B16</f>
        <v>-2.5999999999999999E-3</v>
      </c>
      <c r="I16" s="26">
        <f t="shared" si="0"/>
        <v>2.5999999999999999E-3</v>
      </c>
      <c r="J16" s="26">
        <f t="shared" si="1"/>
        <v>1.8070906407929039E-2</v>
      </c>
      <c r="K16" s="87" t="str">
        <f t="shared" si="2"/>
        <v xml:space="preserve"> </v>
      </c>
      <c r="L16" s="27"/>
      <c r="M16" s="25">
        <f t="shared" si="3"/>
        <v>-0.15028901734104047</v>
      </c>
    </row>
    <row r="17" spans="2:6" x14ac:dyDescent="0.3">
      <c r="B17" s="34"/>
      <c r="C17" s="35"/>
      <c r="F17" s="3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6.4414062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461</v>
      </c>
    </row>
    <row r="4" spans="1:13" ht="18.75" x14ac:dyDescent="0.3">
      <c r="A4" s="47" t="s">
        <v>462</v>
      </c>
    </row>
    <row r="6" spans="1:13" ht="30.75" customHeight="1" x14ac:dyDescent="0.25">
      <c r="A6" s="88" t="s">
        <v>463</v>
      </c>
    </row>
    <row r="7" spans="1:13" ht="15" x14ac:dyDescent="0.25">
      <c r="A7" s="7" t="s">
        <v>16</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1405</v>
      </c>
      <c r="E11" s="10">
        <v>1418</v>
      </c>
    </row>
    <row r="12" spans="1:13" x14ac:dyDescent="0.3">
      <c r="A12" s="9" t="s">
        <v>12</v>
      </c>
      <c r="B12" s="10">
        <v>346.9</v>
      </c>
      <c r="E12" s="10">
        <v>405.4</v>
      </c>
    </row>
    <row r="14" spans="1:13" x14ac:dyDescent="0.3">
      <c r="A14" s="11" t="s">
        <v>264</v>
      </c>
      <c r="B14" s="28">
        <v>4.0199999999999993E-2</v>
      </c>
      <c r="C14" s="32">
        <f>SQRT((B14*(1-B14))/$B$12)*TINV(0.05,$B$12)</f>
        <v>2.0742979694434446E-2</v>
      </c>
      <c r="E14" s="12">
        <v>0.19839999999999999</v>
      </c>
      <c r="F14" s="17">
        <f>SQRT((E14*(1-E14))/$E$12)*TINV(0.05,$E$12)</f>
        <v>3.8936390992806179E-2</v>
      </c>
      <c r="H14" s="16">
        <f>E14-B14</f>
        <v>0.15820000000000001</v>
      </c>
      <c r="I14" s="19">
        <f>(((H14)^2)^0.5)</f>
        <v>0.15820000000000001</v>
      </c>
      <c r="J14" s="19">
        <f>(((((1-B14)*B14)/B$12)+(((1-E14)*E14)/E$12))^0.5)*(TINV(0.05,B$12+E$12-1))</f>
        <v>4.4051232263546958E-2</v>
      </c>
      <c r="K14" s="92" t="str">
        <f>IF(I14&gt;J14,"*"," ")</f>
        <v>*</v>
      </c>
      <c r="L14" s="13"/>
      <c r="M14" s="16">
        <f>(E14-B14)/B14</f>
        <v>3.9353233830845782</v>
      </c>
    </row>
    <row r="15" spans="1:13" x14ac:dyDescent="0.3">
      <c r="A15" s="11" t="s">
        <v>265</v>
      </c>
      <c r="B15" s="28">
        <v>5.0900000000000001E-2</v>
      </c>
      <c r="C15" s="32">
        <f t="shared" ref="C15:C35" si="0">SQRT((B15*(1-B15))/$B$12)*TINV(0.05,$B$12)</f>
        <v>2.3210399772189853E-2</v>
      </c>
      <c r="E15" s="12">
        <v>0.1356</v>
      </c>
      <c r="F15" s="17">
        <f t="shared" ref="F15:F35" si="1">SQRT((E15*(1-E15))/$E$12)*TINV(0.05,$E$12)</f>
        <v>3.342667894338841E-2</v>
      </c>
      <c r="H15" s="16">
        <f t="shared" ref="H15:H35" si="2">E15-B15</f>
        <v>8.4699999999999998E-2</v>
      </c>
      <c r="I15" s="19">
        <f t="shared" ref="I15:I35" si="3">(((H15)^2)^0.5)</f>
        <v>8.4699999999999998E-2</v>
      </c>
      <c r="J15" s="19">
        <f t="shared" ref="J15:J35" si="4">(((((1-B15)*B15)/B$12)+(((1-E15)*E15)/E$12))^0.5)*(TINV(0.05,B$12+E$12-1))</f>
        <v>4.0631911908667225E-2</v>
      </c>
      <c r="K15" s="92" t="str">
        <f t="shared" ref="K15:K35" si="5">IF(I15&gt;J15,"*"," ")</f>
        <v>*</v>
      </c>
      <c r="L15" s="13"/>
      <c r="M15" s="16">
        <f t="shared" ref="M15:M35" si="6">(E15-B15)/B15</f>
        <v>1.6640471512770136</v>
      </c>
    </row>
    <row r="16" spans="1:13" x14ac:dyDescent="0.3">
      <c r="A16" s="11" t="s">
        <v>266</v>
      </c>
      <c r="B16" s="28">
        <v>1.3600000000000001E-2</v>
      </c>
      <c r="C16" s="32">
        <f t="shared" si="0"/>
        <v>1.2231049642281892E-2</v>
      </c>
      <c r="E16" s="12">
        <v>5.91E-2</v>
      </c>
      <c r="F16" s="17">
        <f t="shared" si="1"/>
        <v>2.3023507197115919E-2</v>
      </c>
      <c r="H16" s="16">
        <f t="shared" si="2"/>
        <v>4.5499999999999999E-2</v>
      </c>
      <c r="I16" s="19">
        <f t="shared" si="3"/>
        <v>4.5499999999999999E-2</v>
      </c>
      <c r="J16" s="19">
        <f t="shared" si="4"/>
        <v>2.6031802650134616E-2</v>
      </c>
      <c r="K16" s="92" t="str">
        <f t="shared" si="5"/>
        <v>*</v>
      </c>
      <c r="L16" s="13"/>
      <c r="M16" s="16">
        <f t="shared" si="6"/>
        <v>3.3455882352941173</v>
      </c>
    </row>
    <row r="17" spans="1:13" x14ac:dyDescent="0.3">
      <c r="A17" s="11" t="s">
        <v>267</v>
      </c>
      <c r="B17" s="28">
        <v>4.2599999999999999E-2</v>
      </c>
      <c r="C17" s="32">
        <f t="shared" si="0"/>
        <v>2.1326483646069188E-2</v>
      </c>
      <c r="E17" s="12">
        <v>5.04E-2</v>
      </c>
      <c r="F17" s="17">
        <f t="shared" si="1"/>
        <v>2.1359526815454302E-2</v>
      </c>
      <c r="H17" s="16">
        <f t="shared" si="2"/>
        <v>7.8000000000000014E-3</v>
      </c>
      <c r="I17" s="19">
        <f t="shared" si="3"/>
        <v>7.8000000000000014E-3</v>
      </c>
      <c r="J17" s="19">
        <f t="shared" si="4"/>
        <v>3.0134264030180886E-2</v>
      </c>
      <c r="K17" s="93" t="str">
        <f t="shared" si="5"/>
        <v xml:space="preserve"> </v>
      </c>
      <c r="L17" s="13"/>
      <c r="M17" s="16">
        <f t="shared" si="6"/>
        <v>0.18309859154929581</v>
      </c>
    </row>
    <row r="18" spans="1:13" x14ac:dyDescent="0.3">
      <c r="A18" s="11" t="s">
        <v>268</v>
      </c>
      <c r="B18" s="28">
        <v>1.7000000000000001E-2</v>
      </c>
      <c r="C18" s="32">
        <f t="shared" si="0"/>
        <v>1.3651141315994188E-2</v>
      </c>
      <c r="E18" s="12">
        <v>4.58E-2</v>
      </c>
      <c r="F18" s="17">
        <f t="shared" si="1"/>
        <v>2.0410725937522904E-2</v>
      </c>
      <c r="H18" s="16">
        <f t="shared" si="2"/>
        <v>2.8799999999999999E-2</v>
      </c>
      <c r="I18" s="19">
        <f t="shared" si="3"/>
        <v>2.8799999999999999E-2</v>
      </c>
      <c r="J18" s="19">
        <f t="shared" si="4"/>
        <v>2.4517334651619854E-2</v>
      </c>
      <c r="K18" s="92" t="str">
        <f t="shared" si="5"/>
        <v>*</v>
      </c>
      <c r="L18" s="13"/>
      <c r="M18" s="16">
        <f t="shared" si="6"/>
        <v>1.6941176470588233</v>
      </c>
    </row>
    <row r="19" spans="1:13" x14ac:dyDescent="0.3">
      <c r="A19" s="11" t="s">
        <v>269</v>
      </c>
      <c r="B19" s="28">
        <v>1E-4</v>
      </c>
      <c r="C19" s="32">
        <f t="shared" si="0"/>
        <v>1.0559564980648025E-3</v>
      </c>
      <c r="E19" s="12">
        <v>3.9000000000000003E-3</v>
      </c>
      <c r="F19" s="17">
        <f t="shared" si="1"/>
        <v>6.0854091023964923E-3</v>
      </c>
      <c r="H19" s="16">
        <f t="shared" si="2"/>
        <v>3.8000000000000004E-3</v>
      </c>
      <c r="I19" s="19">
        <f t="shared" si="3"/>
        <v>3.8000000000000004E-3</v>
      </c>
      <c r="J19" s="19">
        <f t="shared" si="4"/>
        <v>6.1677365922181721E-3</v>
      </c>
      <c r="K19" s="93" t="str">
        <f t="shared" si="5"/>
        <v xml:space="preserve"> </v>
      </c>
      <c r="L19" s="13"/>
      <c r="M19" s="16">
        <f t="shared" si="6"/>
        <v>38</v>
      </c>
    </row>
    <row r="20" spans="1:13" x14ac:dyDescent="0.3">
      <c r="A20" s="11" t="s">
        <v>270</v>
      </c>
      <c r="B20" s="28">
        <v>1.5700000000000002E-2</v>
      </c>
      <c r="C20" s="32">
        <f t="shared" si="0"/>
        <v>1.3127478377608824E-2</v>
      </c>
      <c r="E20" s="12">
        <v>0.13140000000000002</v>
      </c>
      <c r="F20" s="17">
        <f t="shared" si="1"/>
        <v>3.2984780723918999E-2</v>
      </c>
      <c r="H20" s="16">
        <f t="shared" si="2"/>
        <v>0.11570000000000001</v>
      </c>
      <c r="I20" s="19">
        <f t="shared" si="3"/>
        <v>0.11570000000000001</v>
      </c>
      <c r="J20" s="19">
        <f t="shared" si="4"/>
        <v>3.5449644036761305E-2</v>
      </c>
      <c r="K20" s="92" t="str">
        <f t="shared" si="5"/>
        <v>*</v>
      </c>
      <c r="L20" s="13"/>
      <c r="M20" s="16">
        <f t="shared" si="6"/>
        <v>7.3694267515923562</v>
      </c>
    </row>
    <row r="21" spans="1:13" x14ac:dyDescent="0.3">
      <c r="A21" s="11" t="s">
        <v>271</v>
      </c>
      <c r="B21" s="28">
        <v>8.1000000000000013E-3</v>
      </c>
      <c r="C21" s="32">
        <f t="shared" si="0"/>
        <v>9.4655138970169191E-3</v>
      </c>
      <c r="E21" s="12">
        <v>5.4900000000000004E-2</v>
      </c>
      <c r="F21" s="17">
        <f t="shared" si="1"/>
        <v>2.2239809352899736E-2</v>
      </c>
      <c r="H21" s="16">
        <f t="shared" si="2"/>
        <v>4.6800000000000001E-2</v>
      </c>
      <c r="I21" s="19">
        <f t="shared" si="3"/>
        <v>4.6800000000000001E-2</v>
      </c>
      <c r="J21" s="19">
        <f t="shared" si="4"/>
        <v>2.4135112370300436E-2</v>
      </c>
      <c r="K21" s="92" t="str">
        <f t="shared" si="5"/>
        <v>*</v>
      </c>
      <c r="L21" s="13"/>
      <c r="M21" s="16">
        <f t="shared" si="6"/>
        <v>5.7777777777777768</v>
      </c>
    </row>
    <row r="22" spans="1:13" x14ac:dyDescent="0.3">
      <c r="A22" s="11" t="s">
        <v>272</v>
      </c>
      <c r="B22" s="28">
        <v>1.2699999999999999E-2</v>
      </c>
      <c r="C22" s="32">
        <f t="shared" si="0"/>
        <v>1.1824810016230763E-2</v>
      </c>
      <c r="E22" s="12">
        <v>3.9300000000000002E-2</v>
      </c>
      <c r="F22" s="17">
        <f t="shared" si="1"/>
        <v>1.8971260029704604E-2</v>
      </c>
      <c r="H22" s="16">
        <f t="shared" si="2"/>
        <v>2.6600000000000002E-2</v>
      </c>
      <c r="I22" s="19">
        <f t="shared" si="3"/>
        <v>2.6600000000000002E-2</v>
      </c>
      <c r="J22" s="19">
        <f t="shared" si="4"/>
        <v>2.2320731028481262E-2</v>
      </c>
      <c r="K22" s="92" t="str">
        <f t="shared" si="5"/>
        <v>*</v>
      </c>
      <c r="L22" s="13"/>
      <c r="M22" s="16">
        <f t="shared" si="6"/>
        <v>2.0944881889763782</v>
      </c>
    </row>
    <row r="23" spans="1:13" x14ac:dyDescent="0.3">
      <c r="A23" s="11" t="s">
        <v>273</v>
      </c>
      <c r="B23" s="28">
        <v>1.3300000000000001E-2</v>
      </c>
      <c r="C23" s="32">
        <f t="shared" si="0"/>
        <v>1.2097235282828647E-2</v>
      </c>
      <c r="E23" s="12">
        <v>2.7799999999999998E-2</v>
      </c>
      <c r="F23" s="17">
        <f t="shared" si="1"/>
        <v>1.6051152189057782E-2</v>
      </c>
      <c r="H23" s="16">
        <f t="shared" si="2"/>
        <v>1.4499999999999997E-2</v>
      </c>
      <c r="I23" s="19">
        <f t="shared" si="3"/>
        <v>1.4499999999999997E-2</v>
      </c>
      <c r="J23" s="19">
        <f t="shared" si="4"/>
        <v>2.0067885858298794E-2</v>
      </c>
      <c r="K23" s="93" t="str">
        <f t="shared" si="5"/>
        <v xml:space="preserve"> </v>
      </c>
      <c r="L23" s="13"/>
      <c r="M23" s="16">
        <f t="shared" si="6"/>
        <v>1.0902255639097742</v>
      </c>
    </row>
    <row r="24" spans="1:13" x14ac:dyDescent="0.3">
      <c r="A24" s="11" t="s">
        <v>274</v>
      </c>
      <c r="B24" s="28">
        <v>3.7000000000000002E-3</v>
      </c>
      <c r="C24" s="32">
        <f t="shared" si="0"/>
        <v>6.4115593987239174E-3</v>
      </c>
      <c r="E24" s="12">
        <v>2.2799999999999997E-2</v>
      </c>
      <c r="F24" s="17">
        <f t="shared" si="1"/>
        <v>1.4573543407370016E-2</v>
      </c>
      <c r="H24" s="16">
        <f t="shared" ref="H24:H32" si="7">E24-B24</f>
        <v>1.9099999999999999E-2</v>
      </c>
      <c r="I24" s="19">
        <f t="shared" si="3"/>
        <v>1.9099999999999999E-2</v>
      </c>
      <c r="J24" s="19">
        <f t="shared" ref="J24:J32" si="8">(((((1-B24)*B24)/B$12)+(((1-E24)*E24)/E$12))^0.5)*(TINV(0.05,B$12+E$12-1))</f>
        <v>1.5898292729425868E-2</v>
      </c>
      <c r="K24" s="92" t="str">
        <f t="shared" ref="K24:K32" si="9">IF(I24&gt;J24,"*"," ")</f>
        <v>*</v>
      </c>
      <c r="L24" s="13"/>
      <c r="M24" s="16">
        <f t="shared" ref="M24:M32" si="10">(E24-B24)/B24</f>
        <v>5.1621621621621614</v>
      </c>
    </row>
    <row r="25" spans="1:13" x14ac:dyDescent="0.3">
      <c r="A25" s="11" t="s">
        <v>275</v>
      </c>
      <c r="B25" s="28">
        <v>1.8100000000000002E-2</v>
      </c>
      <c r="C25" s="32">
        <f t="shared" si="0"/>
        <v>1.4077990257532301E-2</v>
      </c>
      <c r="E25" s="12">
        <v>2.1299999999999999E-2</v>
      </c>
      <c r="F25" s="17">
        <f t="shared" si="1"/>
        <v>1.4096802074018385E-2</v>
      </c>
      <c r="H25" s="16">
        <f t="shared" si="7"/>
        <v>3.199999999999998E-3</v>
      </c>
      <c r="I25" s="19">
        <f t="shared" si="3"/>
        <v>3.199999999999998E-3</v>
      </c>
      <c r="J25" s="19">
        <f t="shared" si="8"/>
        <v>1.9890041505754862E-2</v>
      </c>
      <c r="K25" s="93" t="str">
        <f t="shared" si="9"/>
        <v xml:space="preserve"> </v>
      </c>
      <c r="L25" s="13"/>
      <c r="M25" s="16">
        <f t="shared" si="10"/>
        <v>0.17679558011049712</v>
      </c>
    </row>
    <row r="26" spans="1:13" x14ac:dyDescent="0.3">
      <c r="A26" s="11" t="s">
        <v>276</v>
      </c>
      <c r="B26" s="28">
        <v>2.5399999999999999E-2</v>
      </c>
      <c r="C26" s="32">
        <f t="shared" si="0"/>
        <v>1.6614902791529454E-2</v>
      </c>
      <c r="E26" s="12">
        <v>1.6500000000000001E-2</v>
      </c>
      <c r="F26" s="17">
        <f t="shared" si="1"/>
        <v>1.2437559186581558E-2</v>
      </c>
      <c r="H26" s="16">
        <f t="shared" si="7"/>
        <v>-8.8999999999999982E-3</v>
      </c>
      <c r="I26" s="19">
        <f t="shared" si="3"/>
        <v>8.8999999999999982E-3</v>
      </c>
      <c r="J26" s="19">
        <f t="shared" si="8"/>
        <v>2.0719058241847131E-2</v>
      </c>
      <c r="K26" s="93" t="str">
        <f t="shared" si="9"/>
        <v xml:space="preserve"> </v>
      </c>
      <c r="L26" s="13"/>
      <c r="M26" s="16">
        <f t="shared" si="10"/>
        <v>-0.35039370078740151</v>
      </c>
    </row>
    <row r="27" spans="1:13" x14ac:dyDescent="0.3">
      <c r="A27" s="11" t="s">
        <v>277</v>
      </c>
      <c r="B27" s="28">
        <v>1.5E-3</v>
      </c>
      <c r="C27" s="32">
        <f t="shared" si="0"/>
        <v>4.0868378507851839E-3</v>
      </c>
      <c r="E27" s="12">
        <v>1.11E-2</v>
      </c>
      <c r="F27" s="17">
        <f t="shared" si="1"/>
        <v>1.0229247438901454E-2</v>
      </c>
      <c r="H27" s="16">
        <f t="shared" si="7"/>
        <v>9.6000000000000009E-3</v>
      </c>
      <c r="I27" s="19">
        <f t="shared" si="3"/>
        <v>9.6000000000000009E-3</v>
      </c>
      <c r="J27" s="19">
        <f t="shared" si="8"/>
        <v>1.0999468314520505E-2</v>
      </c>
      <c r="K27" s="93" t="str">
        <f t="shared" si="9"/>
        <v xml:space="preserve"> </v>
      </c>
      <c r="L27" s="13"/>
      <c r="M27" s="16">
        <f t="shared" si="10"/>
        <v>6.4</v>
      </c>
    </row>
    <row r="28" spans="1:13" x14ac:dyDescent="0.3">
      <c r="A28" s="11" t="s">
        <v>227</v>
      </c>
      <c r="B28" s="28">
        <v>1E-3</v>
      </c>
      <c r="C28" s="32">
        <f t="shared" si="0"/>
        <v>3.3377245029032115E-3</v>
      </c>
      <c r="E28" s="12">
        <v>9.5999999999999992E-3</v>
      </c>
      <c r="F28" s="17">
        <f t="shared" si="1"/>
        <v>9.5202189932157809E-3</v>
      </c>
      <c r="H28" s="16">
        <f t="shared" si="7"/>
        <v>8.6E-3</v>
      </c>
      <c r="I28" s="19">
        <f t="shared" si="3"/>
        <v>8.6E-3</v>
      </c>
      <c r="J28" s="19">
        <f t="shared" si="8"/>
        <v>1.007388311796237E-2</v>
      </c>
      <c r="K28" s="93" t="str">
        <f t="shared" si="9"/>
        <v xml:space="preserve"> </v>
      </c>
      <c r="L28" s="13"/>
      <c r="M28" s="16">
        <f t="shared" si="10"/>
        <v>8.6</v>
      </c>
    </row>
    <row r="29" spans="1:13" x14ac:dyDescent="0.3">
      <c r="A29" s="11" t="s">
        <v>278</v>
      </c>
      <c r="B29" s="28">
        <v>8.0000000000000004E-4</v>
      </c>
      <c r="C29" s="32">
        <f t="shared" si="0"/>
        <v>2.9856503704972863E-3</v>
      </c>
      <c r="E29" s="12">
        <v>8.8999999999999999E-3</v>
      </c>
      <c r="F29" s="17">
        <f t="shared" si="1"/>
        <v>9.1697975527765662E-3</v>
      </c>
      <c r="H29" s="16">
        <f t="shared" si="7"/>
        <v>8.0999999999999996E-3</v>
      </c>
      <c r="I29" s="19">
        <f t="shared" si="3"/>
        <v>8.0999999999999996E-3</v>
      </c>
      <c r="J29" s="19">
        <f t="shared" si="8"/>
        <v>9.6298440859612453E-3</v>
      </c>
      <c r="K29" s="93" t="str">
        <f t="shared" si="9"/>
        <v xml:space="preserve"> </v>
      </c>
      <c r="L29" s="13"/>
      <c r="M29" s="16">
        <f t="shared" si="10"/>
        <v>10.124999999999998</v>
      </c>
    </row>
    <row r="30" spans="1:13" x14ac:dyDescent="0.3">
      <c r="A30" s="11" t="s">
        <v>279</v>
      </c>
      <c r="B30" s="28">
        <v>7.000000000000001E-4</v>
      </c>
      <c r="C30" s="32">
        <f t="shared" si="0"/>
        <v>2.7929599400892272E-3</v>
      </c>
      <c r="E30" s="12">
        <v>8.3999999999999995E-3</v>
      </c>
      <c r="F30" s="17">
        <f t="shared" si="1"/>
        <v>8.9107427983924278E-3</v>
      </c>
      <c r="H30" s="16">
        <f t="shared" si="7"/>
        <v>7.6999999999999994E-3</v>
      </c>
      <c r="I30" s="19">
        <f t="shared" si="3"/>
        <v>7.6999999999999994E-3</v>
      </c>
      <c r="J30" s="19">
        <f t="shared" si="8"/>
        <v>9.3248955458590417E-3</v>
      </c>
      <c r="K30" s="93" t="str">
        <f t="shared" si="9"/>
        <v xml:space="preserve"> </v>
      </c>
      <c r="L30" s="13"/>
      <c r="M30" s="16">
        <f t="shared" si="10"/>
        <v>10.999999999999998</v>
      </c>
    </row>
    <row r="31" spans="1:13" x14ac:dyDescent="0.3">
      <c r="A31" s="11" t="s">
        <v>280</v>
      </c>
      <c r="B31" s="28">
        <v>5.9999999999999995E-4</v>
      </c>
      <c r="C31" s="32">
        <f t="shared" si="0"/>
        <v>2.5859078266457173E-3</v>
      </c>
      <c r="E31" s="12">
        <v>8.199999999999999E-3</v>
      </c>
      <c r="F31" s="17">
        <f t="shared" si="1"/>
        <v>8.8049112816203975E-3</v>
      </c>
      <c r="H31" s="16">
        <f t="shared" si="7"/>
        <v>7.5999999999999991E-3</v>
      </c>
      <c r="I31" s="19">
        <f t="shared" si="3"/>
        <v>7.5999999999999991E-3</v>
      </c>
      <c r="J31" s="19">
        <f t="shared" si="8"/>
        <v>9.1637584098613455E-3</v>
      </c>
      <c r="K31" s="93" t="str">
        <f t="shared" si="9"/>
        <v xml:space="preserve"> </v>
      </c>
      <c r="L31" s="13"/>
      <c r="M31" s="16">
        <f t="shared" si="10"/>
        <v>12.666666666666666</v>
      </c>
    </row>
    <row r="32" spans="1:13" x14ac:dyDescent="0.3">
      <c r="A32" s="11" t="s">
        <v>281</v>
      </c>
      <c r="B32" s="28">
        <v>4.2800000000000005E-2</v>
      </c>
      <c r="C32" s="32">
        <f t="shared" si="0"/>
        <v>2.1374254312261972E-2</v>
      </c>
      <c r="E32" s="12">
        <v>7.6E-3</v>
      </c>
      <c r="F32" s="17">
        <f t="shared" si="1"/>
        <v>8.47922540075138E-3</v>
      </c>
      <c r="H32" s="16">
        <f t="shared" si="7"/>
        <v>-3.5200000000000002E-2</v>
      </c>
      <c r="I32" s="19">
        <f t="shared" si="3"/>
        <v>3.5200000000000002E-2</v>
      </c>
      <c r="J32" s="19">
        <f t="shared" si="8"/>
        <v>2.295284602144745E-2</v>
      </c>
      <c r="K32" s="92" t="str">
        <f t="shared" si="9"/>
        <v>*</v>
      </c>
      <c r="L32" s="13"/>
      <c r="M32" s="16">
        <f t="shared" si="10"/>
        <v>-0.82242990654205606</v>
      </c>
    </row>
    <row r="33" spans="1:13" x14ac:dyDescent="0.3">
      <c r="A33" s="11" t="s">
        <v>282</v>
      </c>
      <c r="B33" s="28">
        <v>2.0999999999999999E-3</v>
      </c>
      <c r="C33" s="32">
        <f t="shared" si="0"/>
        <v>4.8341586760235122E-3</v>
      </c>
      <c r="E33" s="12">
        <v>7.4000000000000003E-3</v>
      </c>
      <c r="F33" s="17">
        <f t="shared" si="1"/>
        <v>8.3677558770758782E-3</v>
      </c>
      <c r="H33" s="16">
        <f t="shared" si="2"/>
        <v>5.3000000000000009E-3</v>
      </c>
      <c r="I33" s="19">
        <f t="shared" si="3"/>
        <v>5.3000000000000009E-3</v>
      </c>
      <c r="J33" s="19">
        <f t="shared" si="4"/>
        <v>9.6492086282009698E-3</v>
      </c>
      <c r="K33" s="93" t="str">
        <f t="shared" si="5"/>
        <v xml:space="preserve"> </v>
      </c>
      <c r="L33" s="13"/>
      <c r="M33" s="16">
        <f t="shared" si="6"/>
        <v>2.5238095238095242</v>
      </c>
    </row>
    <row r="34" spans="1:13" x14ac:dyDescent="0.3">
      <c r="A34" s="11" t="s">
        <v>283</v>
      </c>
      <c r="B34" s="28">
        <v>5.6999999999999993E-3</v>
      </c>
      <c r="C34" s="32">
        <f t="shared" si="0"/>
        <v>7.9499407224315772E-3</v>
      </c>
      <c r="E34" s="12">
        <v>6.9999999999999993E-3</v>
      </c>
      <c r="F34" s="17">
        <f t="shared" si="1"/>
        <v>8.1400983184562355E-3</v>
      </c>
      <c r="H34" s="16">
        <f t="shared" si="2"/>
        <v>1.2999999999999999E-3</v>
      </c>
      <c r="I34" s="19">
        <f t="shared" si="3"/>
        <v>1.2999999999999999E-3</v>
      </c>
      <c r="J34" s="19">
        <f t="shared" si="4"/>
        <v>1.1359645264101909E-2</v>
      </c>
      <c r="K34" s="93" t="str">
        <f t="shared" si="5"/>
        <v xml:space="preserve"> </v>
      </c>
      <c r="L34" s="13"/>
      <c r="M34" s="16">
        <f t="shared" si="6"/>
        <v>0.22807017543859651</v>
      </c>
    </row>
    <row r="35" spans="1:13" x14ac:dyDescent="0.3">
      <c r="A35" s="11" t="s">
        <v>284</v>
      </c>
      <c r="B35" s="28">
        <v>1.1299999999999999E-2</v>
      </c>
      <c r="C35" s="32">
        <f t="shared" si="0"/>
        <v>1.1161928383405784E-2</v>
      </c>
      <c r="E35" s="12">
        <v>3.0999999999999999E-3</v>
      </c>
      <c r="F35" s="17">
        <f t="shared" si="1"/>
        <v>5.4276602048791743E-3</v>
      </c>
      <c r="H35" s="16">
        <f t="shared" si="2"/>
        <v>-8.199999999999999E-3</v>
      </c>
      <c r="I35" s="19">
        <f t="shared" si="3"/>
        <v>8.199999999999999E-3</v>
      </c>
      <c r="J35" s="19">
        <f t="shared" si="4"/>
        <v>1.2389374699929649E-2</v>
      </c>
      <c r="K35" s="93" t="str">
        <f t="shared" si="5"/>
        <v xml:space="preserve"> </v>
      </c>
      <c r="L35" s="13"/>
      <c r="M35" s="16">
        <f t="shared" si="6"/>
        <v>-0.7256637168141592</v>
      </c>
    </row>
    <row r="36" spans="1:13" x14ac:dyDescent="0.3">
      <c r="A36" s="11" t="s">
        <v>121</v>
      </c>
      <c r="B36" s="28">
        <v>1.6899999999999998E-2</v>
      </c>
      <c r="C36" s="32">
        <f>SQRT((B36*(1-B36))/$B$12)*TINV(0.05,$B$12)</f>
        <v>1.3611623979676945E-2</v>
      </c>
      <c r="E36" s="12">
        <v>1.6E-2</v>
      </c>
      <c r="F36" s="17">
        <f>SQRT((E36*(1-E36))/$E$12)*TINV(0.05,$E$12)</f>
        <v>1.2250774524376085E-2</v>
      </c>
      <c r="H36" s="16">
        <f>E36-B36</f>
        <v>-8.9999999999999802E-4</v>
      </c>
      <c r="I36" s="19">
        <f t="shared" ref="I36:I37" si="11">(((H36)^2)^0.5)</f>
        <v>8.9999999999999802E-4</v>
      </c>
      <c r="J36" s="19">
        <f t="shared" ref="J36:J37" si="12">(((((1-B36)*B36)/B$12)+(((1-E36)*E36)/E$12))^0.5)*(TINV(0.05,B$12+E$12-1))</f>
        <v>1.828236031049775E-2</v>
      </c>
      <c r="K36" s="93" t="str">
        <f t="shared" ref="K36:K37" si="13">IF(I36&gt;J36,"*"," ")</f>
        <v xml:space="preserve"> </v>
      </c>
      <c r="L36" s="13"/>
      <c r="M36" s="16">
        <f t="shared" ref="M36:M37" si="14">(E36-B36)/B36</f>
        <v>-5.3254437869822376E-2</v>
      </c>
    </row>
    <row r="37" spans="1:13" x14ac:dyDescent="0.3">
      <c r="A37" s="21" t="s">
        <v>58</v>
      </c>
      <c r="B37" s="29">
        <v>1.89E-2</v>
      </c>
      <c r="C37" s="33">
        <f t="shared" ref="C37" si="15">SQRT((B37*(1-B37))/$B$12)*TINV(0.05,$B$12)</f>
        <v>1.4379880693256268E-2</v>
      </c>
      <c r="D37" s="22"/>
      <c r="E37" s="23">
        <v>1.6500000000000001E-2</v>
      </c>
      <c r="F37" s="24">
        <f t="shared" ref="F37" si="16">SQRT((E37*(1-E37))/$E$12)*TINV(0.05,$E$12)</f>
        <v>1.2437559186581558E-2</v>
      </c>
      <c r="G37" s="22"/>
      <c r="H37" s="25">
        <f t="shared" ref="H37" si="17">E37-B37</f>
        <v>-2.3999999999999994E-3</v>
      </c>
      <c r="I37" s="26">
        <f t="shared" si="11"/>
        <v>2.3999999999999994E-3</v>
      </c>
      <c r="J37" s="26">
        <f t="shared" si="12"/>
        <v>1.8980697273984878E-2</v>
      </c>
      <c r="K37" s="87" t="str">
        <f t="shared" si="13"/>
        <v xml:space="preserve"> </v>
      </c>
      <c r="L37" s="27"/>
      <c r="M37" s="25">
        <f t="shared" si="14"/>
        <v>-0.12698412698412695</v>
      </c>
    </row>
    <row r="38" spans="1:13" x14ac:dyDescent="0.3">
      <c r="B38" s="34"/>
      <c r="C38" s="35"/>
      <c r="F38" s="35"/>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6.4414062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285</v>
      </c>
    </row>
    <row r="4" spans="1:13" ht="18.75" x14ac:dyDescent="0.3">
      <c r="A4" s="47" t="s">
        <v>464</v>
      </c>
    </row>
    <row r="6" spans="1:13" ht="30.75" customHeight="1" x14ac:dyDescent="0.25">
      <c r="A6" s="88" t="s">
        <v>286</v>
      </c>
    </row>
    <row r="7" spans="1:13" ht="30" customHeight="1" x14ac:dyDescent="0.25">
      <c r="A7" s="7" t="s">
        <v>465</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t="s">
        <v>42</v>
      </c>
      <c r="E11" s="10">
        <v>457</v>
      </c>
    </row>
    <row r="12" spans="1:13" x14ac:dyDescent="0.3">
      <c r="A12" s="9" t="s">
        <v>12</v>
      </c>
      <c r="B12" s="10" t="s">
        <v>42</v>
      </c>
      <c r="E12" s="10">
        <v>130.9</v>
      </c>
    </row>
    <row r="14" spans="1:13" x14ac:dyDescent="0.3">
      <c r="A14" s="11" t="s">
        <v>287</v>
      </c>
      <c r="B14" s="10" t="s">
        <v>42</v>
      </c>
      <c r="C14" s="32" t="s">
        <v>42</v>
      </c>
      <c r="E14" s="12">
        <v>0.1812</v>
      </c>
      <c r="F14" s="17">
        <f>SQRT((E14*(1-E14))/$E$12)*TINV(0.05,$E$12)</f>
        <v>6.6605177860255951E-2</v>
      </c>
      <c r="H14" s="51" t="s">
        <v>42</v>
      </c>
      <c r="I14" s="19" t="e">
        <f>(((H14)^2)^0.5)</f>
        <v>#VALUE!</v>
      </c>
      <c r="J14" s="19" t="e">
        <f>(((((1-B14)*B14)/B$12)+(((1-E14)*E14)/E$12))^0.5)*(TINV(0.05,B$12+E$12-1))</f>
        <v>#VALUE!</v>
      </c>
      <c r="K14" s="51" t="s">
        <v>42</v>
      </c>
      <c r="L14" s="13"/>
      <c r="M14" s="51" t="s">
        <v>42</v>
      </c>
    </row>
    <row r="15" spans="1:13" x14ac:dyDescent="0.3">
      <c r="A15" s="11" t="s">
        <v>288</v>
      </c>
      <c r="B15" s="10" t="s">
        <v>42</v>
      </c>
      <c r="C15" s="32" t="s">
        <v>42</v>
      </c>
      <c r="E15" s="12">
        <v>7.400000000000001E-2</v>
      </c>
      <c r="F15" s="17">
        <f t="shared" ref="F15:F32" si="0">SQRT((E15*(1-E15))/$E$12)*TINV(0.05,$E$12)</f>
        <v>4.5264875678651423E-2</v>
      </c>
      <c r="H15" s="51" t="s">
        <v>42</v>
      </c>
      <c r="I15" s="19" t="e">
        <f t="shared" ref="I15:I34" si="1">(((H15)^2)^0.5)</f>
        <v>#VALUE!</v>
      </c>
      <c r="J15" s="19" t="e">
        <f t="shared" ref="J15:J34" si="2">(((((1-B15)*B15)/B$12)+(((1-E15)*E15)/E$12))^0.5)*(TINV(0.05,B$12+E$12-1))</f>
        <v>#VALUE!</v>
      </c>
      <c r="K15" s="51" t="s">
        <v>42</v>
      </c>
      <c r="L15" s="13"/>
      <c r="M15" s="51" t="s">
        <v>42</v>
      </c>
    </row>
    <row r="16" spans="1:13" x14ac:dyDescent="0.3">
      <c r="A16" s="11" t="s">
        <v>289</v>
      </c>
      <c r="B16" s="10" t="s">
        <v>42</v>
      </c>
      <c r="C16" s="32" t="s">
        <v>42</v>
      </c>
      <c r="E16" s="12">
        <v>7.3399999999999993E-2</v>
      </c>
      <c r="F16" s="17">
        <f t="shared" si="0"/>
        <v>4.5095598647296918E-2</v>
      </c>
      <c r="H16" s="51" t="s">
        <v>42</v>
      </c>
      <c r="I16" s="19" t="e">
        <f t="shared" si="1"/>
        <v>#VALUE!</v>
      </c>
      <c r="J16" s="19" t="e">
        <f t="shared" si="2"/>
        <v>#VALUE!</v>
      </c>
      <c r="K16" s="51" t="s">
        <v>42</v>
      </c>
      <c r="L16" s="13"/>
      <c r="M16" s="51" t="s">
        <v>42</v>
      </c>
    </row>
    <row r="17" spans="1:13" x14ac:dyDescent="0.3">
      <c r="A17" s="11" t="s">
        <v>290</v>
      </c>
      <c r="B17" s="10" t="s">
        <v>42</v>
      </c>
      <c r="C17" s="32" t="s">
        <v>42</v>
      </c>
      <c r="E17" s="12">
        <v>6.5799999999999997E-2</v>
      </c>
      <c r="F17" s="17">
        <f t="shared" si="0"/>
        <v>4.2871912433295439E-2</v>
      </c>
      <c r="H17" s="51" t="s">
        <v>42</v>
      </c>
      <c r="I17" s="19" t="e">
        <f t="shared" si="1"/>
        <v>#VALUE!</v>
      </c>
      <c r="J17" s="19" t="e">
        <f t="shared" si="2"/>
        <v>#VALUE!</v>
      </c>
      <c r="K17" s="51" t="s">
        <v>42</v>
      </c>
      <c r="L17" s="13"/>
      <c r="M17" s="51" t="s">
        <v>42</v>
      </c>
    </row>
    <row r="18" spans="1:13" x14ac:dyDescent="0.3">
      <c r="A18" s="11" t="s">
        <v>291</v>
      </c>
      <c r="B18" s="10" t="s">
        <v>42</v>
      </c>
      <c r="C18" s="32" t="s">
        <v>42</v>
      </c>
      <c r="E18" s="12">
        <v>5.6799999999999996E-2</v>
      </c>
      <c r="F18" s="17">
        <f t="shared" si="0"/>
        <v>4.0023590146933602E-2</v>
      </c>
      <c r="H18" s="51" t="s">
        <v>42</v>
      </c>
      <c r="I18" s="19" t="e">
        <f t="shared" si="1"/>
        <v>#VALUE!</v>
      </c>
      <c r="J18" s="19" t="e">
        <f t="shared" si="2"/>
        <v>#VALUE!</v>
      </c>
      <c r="K18" s="51" t="s">
        <v>42</v>
      </c>
      <c r="L18" s="13"/>
      <c r="M18" s="51" t="s">
        <v>42</v>
      </c>
    </row>
    <row r="19" spans="1:13" x14ac:dyDescent="0.3">
      <c r="A19" s="11" t="s">
        <v>292</v>
      </c>
      <c r="B19" s="10" t="s">
        <v>42</v>
      </c>
      <c r="C19" s="32" t="s">
        <v>42</v>
      </c>
      <c r="E19" s="12">
        <v>5.3800000000000001E-2</v>
      </c>
      <c r="F19" s="17">
        <f t="shared" si="0"/>
        <v>3.901418943627033E-2</v>
      </c>
      <c r="H19" s="51" t="s">
        <v>42</v>
      </c>
      <c r="I19" s="19" t="e">
        <f t="shared" si="1"/>
        <v>#VALUE!</v>
      </c>
      <c r="J19" s="19" t="e">
        <f t="shared" si="2"/>
        <v>#VALUE!</v>
      </c>
      <c r="K19" s="51" t="s">
        <v>42</v>
      </c>
      <c r="L19" s="13"/>
      <c r="M19" s="51" t="s">
        <v>42</v>
      </c>
    </row>
    <row r="20" spans="1:13" x14ac:dyDescent="0.3">
      <c r="A20" s="11" t="s">
        <v>293</v>
      </c>
      <c r="B20" s="10" t="s">
        <v>42</v>
      </c>
      <c r="C20" s="32" t="s">
        <v>42</v>
      </c>
      <c r="E20" s="12">
        <v>4.99E-2</v>
      </c>
      <c r="F20" s="17">
        <f t="shared" si="0"/>
        <v>3.7650860866360499E-2</v>
      </c>
      <c r="H20" s="51" t="s">
        <v>42</v>
      </c>
      <c r="I20" s="19" t="e">
        <f t="shared" si="1"/>
        <v>#VALUE!</v>
      </c>
      <c r="J20" s="19" t="e">
        <f t="shared" si="2"/>
        <v>#VALUE!</v>
      </c>
      <c r="K20" s="51" t="s">
        <v>42</v>
      </c>
      <c r="L20" s="13"/>
      <c r="M20" s="51" t="s">
        <v>42</v>
      </c>
    </row>
    <row r="21" spans="1:13" x14ac:dyDescent="0.3">
      <c r="A21" s="11" t="s">
        <v>294</v>
      </c>
      <c r="B21" s="10" t="s">
        <v>42</v>
      </c>
      <c r="C21" s="32" t="s">
        <v>42</v>
      </c>
      <c r="E21" s="12">
        <v>4.2099999999999999E-2</v>
      </c>
      <c r="F21" s="17">
        <f t="shared" si="0"/>
        <v>3.4724908755806069E-2</v>
      </c>
      <c r="H21" s="51" t="s">
        <v>42</v>
      </c>
      <c r="I21" s="19" t="e">
        <f t="shared" si="1"/>
        <v>#VALUE!</v>
      </c>
      <c r="J21" s="19" t="e">
        <f t="shared" si="2"/>
        <v>#VALUE!</v>
      </c>
      <c r="K21" s="51" t="s">
        <v>42</v>
      </c>
      <c r="L21" s="13"/>
      <c r="M21" s="51" t="s">
        <v>42</v>
      </c>
    </row>
    <row r="22" spans="1:13" x14ac:dyDescent="0.3">
      <c r="A22" s="11" t="s">
        <v>295</v>
      </c>
      <c r="B22" s="10" t="s">
        <v>42</v>
      </c>
      <c r="C22" s="32" t="s">
        <v>42</v>
      </c>
      <c r="E22" s="12">
        <v>4.1299999999999996E-2</v>
      </c>
      <c r="F22" s="17">
        <f t="shared" si="0"/>
        <v>3.4407757459527698E-2</v>
      </c>
      <c r="H22" s="51" t="s">
        <v>42</v>
      </c>
      <c r="I22" s="19" t="e">
        <f t="shared" si="1"/>
        <v>#VALUE!</v>
      </c>
      <c r="J22" s="19" t="e">
        <f t="shared" si="2"/>
        <v>#VALUE!</v>
      </c>
      <c r="K22" s="51" t="s">
        <v>42</v>
      </c>
      <c r="L22" s="13"/>
      <c r="M22" s="51" t="s">
        <v>42</v>
      </c>
    </row>
    <row r="23" spans="1:13" x14ac:dyDescent="0.3">
      <c r="A23" s="11" t="s">
        <v>296</v>
      </c>
      <c r="B23" s="10" t="s">
        <v>42</v>
      </c>
      <c r="C23" s="32" t="s">
        <v>42</v>
      </c>
      <c r="E23" s="12">
        <v>3.8900000000000004E-2</v>
      </c>
      <c r="F23" s="17">
        <f t="shared" si="0"/>
        <v>3.343482604472308E-2</v>
      </c>
      <c r="H23" s="51" t="s">
        <v>42</v>
      </c>
      <c r="I23" s="19" t="e">
        <f t="shared" si="1"/>
        <v>#VALUE!</v>
      </c>
      <c r="J23" s="19" t="e">
        <f t="shared" si="2"/>
        <v>#VALUE!</v>
      </c>
      <c r="K23" s="51" t="s">
        <v>42</v>
      </c>
      <c r="L23" s="13"/>
      <c r="M23" s="51" t="s">
        <v>42</v>
      </c>
    </row>
    <row r="24" spans="1:13" x14ac:dyDescent="0.3">
      <c r="A24" s="11" t="s">
        <v>297</v>
      </c>
      <c r="B24" s="10" t="s">
        <v>42</v>
      </c>
      <c r="C24" s="32" t="s">
        <v>42</v>
      </c>
      <c r="E24" s="12">
        <v>2.5000000000000001E-2</v>
      </c>
      <c r="F24" s="17">
        <f t="shared" si="0"/>
        <v>2.6996800106553052E-2</v>
      </c>
      <c r="H24" s="51" t="s">
        <v>42</v>
      </c>
      <c r="I24" s="19" t="e">
        <f t="shared" si="1"/>
        <v>#VALUE!</v>
      </c>
      <c r="J24" s="19" t="e">
        <f t="shared" si="2"/>
        <v>#VALUE!</v>
      </c>
      <c r="K24" s="51" t="s">
        <v>42</v>
      </c>
      <c r="L24" s="13"/>
      <c r="M24" s="51" t="s">
        <v>42</v>
      </c>
    </row>
    <row r="25" spans="1:13" x14ac:dyDescent="0.3">
      <c r="A25" s="11" t="s">
        <v>298</v>
      </c>
      <c r="B25" s="10" t="s">
        <v>42</v>
      </c>
      <c r="C25" s="32" t="s">
        <v>42</v>
      </c>
      <c r="E25" s="12">
        <v>2.1099999999999997E-2</v>
      </c>
      <c r="F25" s="17">
        <f t="shared" si="0"/>
        <v>2.4851372014024483E-2</v>
      </c>
      <c r="H25" s="51" t="s">
        <v>42</v>
      </c>
      <c r="I25" s="19" t="e">
        <f t="shared" si="1"/>
        <v>#VALUE!</v>
      </c>
      <c r="J25" s="19" t="e">
        <f t="shared" si="2"/>
        <v>#VALUE!</v>
      </c>
      <c r="K25" s="51" t="s">
        <v>42</v>
      </c>
      <c r="L25" s="13"/>
      <c r="M25" s="51" t="s">
        <v>42</v>
      </c>
    </row>
    <row r="26" spans="1:13" x14ac:dyDescent="0.3">
      <c r="A26" s="11" t="s">
        <v>299</v>
      </c>
      <c r="B26" s="10" t="s">
        <v>42</v>
      </c>
      <c r="C26" s="32" t="s">
        <v>42</v>
      </c>
      <c r="E26" s="12">
        <v>1.3500000000000002E-2</v>
      </c>
      <c r="F26" s="17">
        <f t="shared" si="0"/>
        <v>1.9955168888432774E-2</v>
      </c>
      <c r="H26" s="51" t="s">
        <v>42</v>
      </c>
      <c r="I26" s="19" t="e">
        <f t="shared" si="1"/>
        <v>#VALUE!</v>
      </c>
      <c r="J26" s="19" t="e">
        <f t="shared" si="2"/>
        <v>#VALUE!</v>
      </c>
      <c r="K26" s="51" t="s">
        <v>42</v>
      </c>
      <c r="L26" s="13"/>
      <c r="M26" s="51" t="s">
        <v>42</v>
      </c>
    </row>
    <row r="27" spans="1:13" x14ac:dyDescent="0.3">
      <c r="A27" s="11" t="s">
        <v>300</v>
      </c>
      <c r="B27" s="10" t="s">
        <v>42</v>
      </c>
      <c r="C27" s="32" t="s">
        <v>42</v>
      </c>
      <c r="E27" s="12">
        <v>1.32E-2</v>
      </c>
      <c r="F27" s="17">
        <f t="shared" si="0"/>
        <v>1.9735199215661872E-2</v>
      </c>
      <c r="H27" s="51" t="s">
        <v>42</v>
      </c>
      <c r="I27" s="19" t="e">
        <f t="shared" si="1"/>
        <v>#VALUE!</v>
      </c>
      <c r="J27" s="19" t="e">
        <f t="shared" si="2"/>
        <v>#VALUE!</v>
      </c>
      <c r="K27" s="51" t="s">
        <v>42</v>
      </c>
      <c r="L27" s="13"/>
      <c r="M27" s="51" t="s">
        <v>42</v>
      </c>
    </row>
    <row r="28" spans="1:13" x14ac:dyDescent="0.3">
      <c r="A28" s="11" t="s">
        <v>301</v>
      </c>
      <c r="B28" s="10" t="s">
        <v>42</v>
      </c>
      <c r="C28" s="32" t="s">
        <v>42</v>
      </c>
      <c r="E28" s="12">
        <v>1.26E-2</v>
      </c>
      <c r="F28" s="17">
        <f t="shared" si="0"/>
        <v>1.9287316744114939E-2</v>
      </c>
      <c r="H28" s="51" t="s">
        <v>42</v>
      </c>
      <c r="I28" s="19" t="e">
        <f t="shared" si="1"/>
        <v>#VALUE!</v>
      </c>
      <c r="J28" s="19" t="e">
        <f t="shared" si="2"/>
        <v>#VALUE!</v>
      </c>
      <c r="K28" s="51" t="s">
        <v>42</v>
      </c>
      <c r="L28" s="13"/>
      <c r="M28" s="51" t="s">
        <v>42</v>
      </c>
    </row>
    <row r="29" spans="1:13" x14ac:dyDescent="0.3">
      <c r="A29" s="11" t="s">
        <v>302</v>
      </c>
      <c r="B29" s="10" t="s">
        <v>42</v>
      </c>
      <c r="C29" s="32" t="s">
        <v>42</v>
      </c>
      <c r="E29" s="12">
        <v>1.1599999999999999E-2</v>
      </c>
      <c r="F29" s="17">
        <f t="shared" si="0"/>
        <v>1.8515495620293362E-2</v>
      </c>
      <c r="H29" s="51" t="s">
        <v>42</v>
      </c>
      <c r="I29" s="19" t="e">
        <f t="shared" si="1"/>
        <v>#VALUE!</v>
      </c>
      <c r="J29" s="19" t="e">
        <f t="shared" si="2"/>
        <v>#VALUE!</v>
      </c>
      <c r="K29" s="51" t="s">
        <v>42</v>
      </c>
      <c r="L29" s="13"/>
      <c r="M29" s="51" t="s">
        <v>42</v>
      </c>
    </row>
    <row r="30" spans="1:13" x14ac:dyDescent="0.3">
      <c r="A30" s="11" t="s">
        <v>303</v>
      </c>
      <c r="B30" s="10" t="s">
        <v>42</v>
      </c>
      <c r="C30" s="32" t="s">
        <v>42</v>
      </c>
      <c r="E30" s="12">
        <v>4.3E-3</v>
      </c>
      <c r="F30" s="17">
        <f t="shared" si="0"/>
        <v>1.1314580588298736E-2</v>
      </c>
      <c r="H30" s="51" t="s">
        <v>42</v>
      </c>
      <c r="I30" s="19" t="e">
        <f t="shared" si="1"/>
        <v>#VALUE!</v>
      </c>
      <c r="J30" s="19" t="e">
        <f t="shared" si="2"/>
        <v>#VALUE!</v>
      </c>
      <c r="K30" s="51" t="s">
        <v>42</v>
      </c>
      <c r="L30" s="13"/>
      <c r="M30" s="51" t="s">
        <v>42</v>
      </c>
    </row>
    <row r="31" spans="1:13" x14ac:dyDescent="0.3">
      <c r="A31" s="11" t="s">
        <v>304</v>
      </c>
      <c r="B31" s="10" t="s">
        <v>42</v>
      </c>
      <c r="C31" s="32" t="s">
        <v>42</v>
      </c>
      <c r="E31" s="12">
        <v>2E-3</v>
      </c>
      <c r="F31" s="17">
        <f t="shared" si="0"/>
        <v>7.7253870486322616E-3</v>
      </c>
      <c r="H31" s="51" t="s">
        <v>42</v>
      </c>
      <c r="I31" s="19" t="e">
        <f t="shared" si="1"/>
        <v>#VALUE!</v>
      </c>
      <c r="J31" s="19" t="e">
        <f t="shared" si="2"/>
        <v>#VALUE!</v>
      </c>
      <c r="K31" s="51" t="s">
        <v>42</v>
      </c>
      <c r="L31" s="13"/>
      <c r="M31" s="51" t="s">
        <v>42</v>
      </c>
    </row>
    <row r="32" spans="1:13" x14ac:dyDescent="0.3">
      <c r="A32" s="11" t="s">
        <v>305</v>
      </c>
      <c r="B32" s="10" t="s">
        <v>42</v>
      </c>
      <c r="C32" s="32" t="s">
        <v>42</v>
      </c>
      <c r="E32" s="12">
        <v>0.18129999999999999</v>
      </c>
      <c r="F32" s="17">
        <f t="shared" si="0"/>
        <v>6.6619485747672291E-2</v>
      </c>
      <c r="H32" s="51" t="s">
        <v>42</v>
      </c>
      <c r="I32" s="19" t="e">
        <f t="shared" si="1"/>
        <v>#VALUE!</v>
      </c>
      <c r="J32" s="19" t="e">
        <f t="shared" si="2"/>
        <v>#VALUE!</v>
      </c>
      <c r="K32" s="51" t="s">
        <v>42</v>
      </c>
      <c r="L32" s="13"/>
      <c r="M32" s="51" t="s">
        <v>42</v>
      </c>
    </row>
    <row r="33" spans="1:13" x14ac:dyDescent="0.3">
      <c r="A33" s="11" t="s">
        <v>152</v>
      </c>
      <c r="B33" s="10" t="s">
        <v>42</v>
      </c>
      <c r="C33" s="32" t="s">
        <v>42</v>
      </c>
      <c r="E33" s="12">
        <v>0.2303</v>
      </c>
      <c r="F33" s="17">
        <f>SQRT((E33*(1-E33))/$E$12)*TINV(0.05,$E$12)</f>
        <v>7.2802734343390033E-2</v>
      </c>
      <c r="H33" s="51" t="s">
        <v>42</v>
      </c>
      <c r="I33" s="19" t="e">
        <f t="shared" si="1"/>
        <v>#VALUE!</v>
      </c>
      <c r="J33" s="19" t="e">
        <f t="shared" si="2"/>
        <v>#VALUE!</v>
      </c>
      <c r="K33" s="51" t="s">
        <v>42</v>
      </c>
      <c r="L33" s="13"/>
      <c r="M33" s="51" t="s">
        <v>42</v>
      </c>
    </row>
    <row r="34" spans="1:13" x14ac:dyDescent="0.3">
      <c r="A34" s="21" t="s">
        <v>58</v>
      </c>
      <c r="B34" s="36" t="s">
        <v>42</v>
      </c>
      <c r="C34" s="33" t="s">
        <v>42</v>
      </c>
      <c r="D34" s="22"/>
      <c r="E34" s="23">
        <v>9.9900000000000003E-2</v>
      </c>
      <c r="F34" s="24">
        <f t="shared" ref="F34" si="3">SQRT((E34*(1-E34))/$E$12)*TINV(0.05,$E$12)</f>
        <v>5.1852309386083741E-2</v>
      </c>
      <c r="G34" s="22"/>
      <c r="H34" s="52" t="s">
        <v>42</v>
      </c>
      <c r="I34" s="26" t="e">
        <f t="shared" si="1"/>
        <v>#VALUE!</v>
      </c>
      <c r="J34" s="26" t="e">
        <f t="shared" si="2"/>
        <v>#VALUE!</v>
      </c>
      <c r="K34" s="52" t="s">
        <v>42</v>
      </c>
      <c r="L34" s="27"/>
      <c r="M34" s="52" t="s">
        <v>42</v>
      </c>
    </row>
    <row r="35" spans="1:13" x14ac:dyDescent="0.3">
      <c r="B35" s="34"/>
      <c r="C35" s="35"/>
      <c r="F35" s="3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6.4414062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306</v>
      </c>
    </row>
    <row r="4" spans="1:13" ht="18.75" x14ac:dyDescent="0.3">
      <c r="A4" s="47" t="s">
        <v>466</v>
      </c>
    </row>
    <row r="6" spans="1:13" ht="30.75" customHeight="1" x14ac:dyDescent="0.25">
      <c r="A6" s="88" t="s">
        <v>320</v>
      </c>
    </row>
    <row r="7" spans="1:13" ht="29.25" customHeight="1" x14ac:dyDescent="0.25">
      <c r="A7" s="7" t="s">
        <v>465</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t="s">
        <v>42</v>
      </c>
      <c r="E11" s="10">
        <v>457</v>
      </c>
    </row>
    <row r="12" spans="1:13" x14ac:dyDescent="0.3">
      <c r="A12" s="9" t="s">
        <v>12</v>
      </c>
      <c r="B12" s="10" t="s">
        <v>42</v>
      </c>
      <c r="E12" s="10">
        <v>130.9</v>
      </c>
    </row>
    <row r="14" spans="1:13" x14ac:dyDescent="0.3">
      <c r="A14" s="11" t="s">
        <v>307</v>
      </c>
      <c r="B14" s="10" t="s">
        <v>42</v>
      </c>
      <c r="C14" s="32" t="s">
        <v>42</v>
      </c>
      <c r="E14" s="12">
        <v>0.62450000000000006</v>
      </c>
      <c r="F14" s="17">
        <f>SQRT((E14*(1-E14))/$E$12)*TINV(0.05,$E$12)</f>
        <v>8.3735799394584795E-2</v>
      </c>
      <c r="H14" s="51" t="s">
        <v>42</v>
      </c>
      <c r="I14" s="19" t="e">
        <f>(((H14)^2)^0.5)</f>
        <v>#VALUE!</v>
      </c>
      <c r="J14" s="19" t="e">
        <f>(((((1-B14)*B14)/B$12)+(((1-E14)*E14)/E$12))^0.5)*(TINV(0.05,B$12+E$12-1))</f>
        <v>#VALUE!</v>
      </c>
      <c r="K14" s="51" t="s">
        <v>42</v>
      </c>
      <c r="L14" s="13"/>
      <c r="M14" s="51" t="s">
        <v>42</v>
      </c>
    </row>
    <row r="15" spans="1:13" x14ac:dyDescent="0.3">
      <c r="A15" s="11" t="s">
        <v>321</v>
      </c>
      <c r="B15" s="10" t="s">
        <v>42</v>
      </c>
      <c r="C15" s="32" t="s">
        <v>42</v>
      </c>
      <c r="E15" s="12">
        <v>7.6100000000000001E-2</v>
      </c>
      <c r="F15" s="17">
        <f t="shared" ref="F15:F30" si="0">SQRT((E15*(1-E15))/$E$12)*TINV(0.05,$E$12)</f>
        <v>4.5850575446121561E-2</v>
      </c>
      <c r="H15" s="51" t="s">
        <v>42</v>
      </c>
      <c r="I15" s="19" t="e">
        <f t="shared" ref="I15:I32" si="1">(((H15)^2)^0.5)</f>
        <v>#VALUE!</v>
      </c>
      <c r="J15" s="19" t="e">
        <f t="shared" ref="J15:J32" si="2">(((((1-B15)*B15)/B$12)+(((1-E15)*E15)/E$12))^0.5)*(TINV(0.05,B$12+E$12-1))</f>
        <v>#VALUE!</v>
      </c>
      <c r="K15" s="51" t="s">
        <v>42</v>
      </c>
      <c r="L15" s="13"/>
      <c r="M15" s="51" t="s">
        <v>42</v>
      </c>
    </row>
    <row r="16" spans="1:13" x14ac:dyDescent="0.3">
      <c r="A16" s="11" t="s">
        <v>229</v>
      </c>
      <c r="B16" s="10" t="s">
        <v>42</v>
      </c>
      <c r="C16" s="32" t="s">
        <v>42</v>
      </c>
      <c r="E16" s="12">
        <v>6.1500000000000006E-2</v>
      </c>
      <c r="F16" s="17">
        <f t="shared" si="0"/>
        <v>4.1542695761270211E-2</v>
      </c>
      <c r="H16" s="51" t="s">
        <v>42</v>
      </c>
      <c r="I16" s="19" t="e">
        <f t="shared" si="1"/>
        <v>#VALUE!</v>
      </c>
      <c r="J16" s="19" t="e">
        <f t="shared" si="2"/>
        <v>#VALUE!</v>
      </c>
      <c r="K16" s="51" t="s">
        <v>42</v>
      </c>
      <c r="L16" s="13"/>
      <c r="M16" s="51" t="s">
        <v>42</v>
      </c>
    </row>
    <row r="17" spans="1:13" x14ac:dyDescent="0.3">
      <c r="A17" s="11" t="s">
        <v>308</v>
      </c>
      <c r="B17" s="10" t="s">
        <v>42</v>
      </c>
      <c r="C17" s="32" t="s">
        <v>42</v>
      </c>
      <c r="E17" s="12">
        <v>3.7599999999999995E-2</v>
      </c>
      <c r="F17" s="17">
        <f t="shared" si="0"/>
        <v>3.2893622829192525E-2</v>
      </c>
      <c r="H17" s="51" t="s">
        <v>42</v>
      </c>
      <c r="I17" s="19" t="e">
        <f t="shared" si="1"/>
        <v>#VALUE!</v>
      </c>
      <c r="J17" s="19" t="e">
        <f t="shared" si="2"/>
        <v>#VALUE!</v>
      </c>
      <c r="K17" s="51" t="s">
        <v>42</v>
      </c>
      <c r="L17" s="13"/>
      <c r="M17" s="51" t="s">
        <v>42</v>
      </c>
    </row>
    <row r="18" spans="1:13" x14ac:dyDescent="0.3">
      <c r="A18" s="11" t="s">
        <v>309</v>
      </c>
      <c r="B18" s="10" t="s">
        <v>42</v>
      </c>
      <c r="C18" s="32" t="s">
        <v>42</v>
      </c>
      <c r="E18" s="12">
        <v>3.4500000000000003E-2</v>
      </c>
      <c r="F18" s="17">
        <f t="shared" si="0"/>
        <v>3.1559176719253693E-2</v>
      </c>
      <c r="H18" s="51" t="s">
        <v>42</v>
      </c>
      <c r="I18" s="19" t="e">
        <f t="shared" si="1"/>
        <v>#VALUE!</v>
      </c>
      <c r="J18" s="19" t="e">
        <f t="shared" si="2"/>
        <v>#VALUE!</v>
      </c>
      <c r="K18" s="51" t="s">
        <v>42</v>
      </c>
      <c r="L18" s="13"/>
      <c r="M18" s="51" t="s">
        <v>42</v>
      </c>
    </row>
    <row r="19" spans="1:13" x14ac:dyDescent="0.3">
      <c r="A19" s="11" t="s">
        <v>310</v>
      </c>
      <c r="B19" s="10" t="s">
        <v>42</v>
      </c>
      <c r="C19" s="32" t="s">
        <v>42</v>
      </c>
      <c r="E19" s="12">
        <v>3.0699999999999998E-2</v>
      </c>
      <c r="F19" s="17">
        <f t="shared" si="0"/>
        <v>2.9828971061576726E-2</v>
      </c>
      <c r="H19" s="51" t="s">
        <v>42</v>
      </c>
      <c r="I19" s="19" t="e">
        <f t="shared" si="1"/>
        <v>#VALUE!</v>
      </c>
      <c r="J19" s="19" t="e">
        <f t="shared" si="2"/>
        <v>#VALUE!</v>
      </c>
      <c r="K19" s="51" t="s">
        <v>42</v>
      </c>
      <c r="L19" s="13"/>
      <c r="M19" s="51" t="s">
        <v>42</v>
      </c>
    </row>
    <row r="20" spans="1:13" x14ac:dyDescent="0.3">
      <c r="A20" s="11" t="s">
        <v>311</v>
      </c>
      <c r="B20" s="10" t="s">
        <v>42</v>
      </c>
      <c r="C20" s="32" t="s">
        <v>42</v>
      </c>
      <c r="E20" s="12">
        <v>1.0700000000000001E-2</v>
      </c>
      <c r="F20" s="17">
        <f t="shared" si="0"/>
        <v>1.7790816165153215E-2</v>
      </c>
      <c r="H20" s="51" t="s">
        <v>42</v>
      </c>
      <c r="I20" s="19" t="e">
        <f t="shared" si="1"/>
        <v>#VALUE!</v>
      </c>
      <c r="J20" s="19" t="e">
        <f t="shared" si="2"/>
        <v>#VALUE!</v>
      </c>
      <c r="K20" s="51" t="s">
        <v>42</v>
      </c>
      <c r="L20" s="13"/>
      <c r="M20" s="51" t="s">
        <v>42</v>
      </c>
    </row>
    <row r="21" spans="1:13" x14ac:dyDescent="0.3">
      <c r="A21" s="11" t="s">
        <v>312</v>
      </c>
      <c r="B21" s="10" t="s">
        <v>42</v>
      </c>
      <c r="C21" s="32" t="s">
        <v>42</v>
      </c>
      <c r="E21" s="12">
        <v>9.0000000000000011E-3</v>
      </c>
      <c r="F21" s="17">
        <f t="shared" si="0"/>
        <v>1.633044655528763E-2</v>
      </c>
      <c r="H21" s="51" t="s">
        <v>42</v>
      </c>
      <c r="I21" s="19" t="e">
        <f t="shared" si="1"/>
        <v>#VALUE!</v>
      </c>
      <c r="J21" s="19" t="e">
        <f t="shared" si="2"/>
        <v>#VALUE!</v>
      </c>
      <c r="K21" s="51" t="s">
        <v>42</v>
      </c>
      <c r="L21" s="13"/>
      <c r="M21" s="51" t="s">
        <v>42</v>
      </c>
    </row>
    <row r="22" spans="1:13" x14ac:dyDescent="0.3">
      <c r="A22" s="11" t="s">
        <v>226</v>
      </c>
      <c r="B22" s="10" t="s">
        <v>42</v>
      </c>
      <c r="C22" s="32" t="s">
        <v>42</v>
      </c>
      <c r="E22" s="12">
        <v>8.8999999999999999E-3</v>
      </c>
      <c r="F22" s="17">
        <f t="shared" si="0"/>
        <v>1.6240287756147744E-2</v>
      </c>
      <c r="H22" s="51" t="s">
        <v>42</v>
      </c>
      <c r="I22" s="19" t="e">
        <f t="shared" si="1"/>
        <v>#VALUE!</v>
      </c>
      <c r="J22" s="19" t="e">
        <f t="shared" si="2"/>
        <v>#VALUE!</v>
      </c>
      <c r="K22" s="51" t="s">
        <v>42</v>
      </c>
      <c r="L22" s="13"/>
      <c r="M22" s="51" t="s">
        <v>42</v>
      </c>
    </row>
    <row r="23" spans="1:13" x14ac:dyDescent="0.3">
      <c r="A23" s="11" t="s">
        <v>240</v>
      </c>
      <c r="B23" s="10" t="s">
        <v>42</v>
      </c>
      <c r="C23" s="32" t="s">
        <v>42</v>
      </c>
      <c r="E23" s="12">
        <v>8.6E-3</v>
      </c>
      <c r="F23" s="17">
        <f t="shared" si="0"/>
        <v>1.5966644714910043E-2</v>
      </c>
      <c r="H23" s="51" t="s">
        <v>42</v>
      </c>
      <c r="I23" s="19" t="e">
        <f t="shared" si="1"/>
        <v>#VALUE!</v>
      </c>
      <c r="J23" s="19" t="e">
        <f t="shared" si="2"/>
        <v>#VALUE!</v>
      </c>
      <c r="K23" s="51" t="s">
        <v>42</v>
      </c>
      <c r="L23" s="13"/>
      <c r="M23" s="51" t="s">
        <v>42</v>
      </c>
    </row>
    <row r="24" spans="1:13" x14ac:dyDescent="0.3">
      <c r="A24" s="11" t="s">
        <v>313</v>
      </c>
      <c r="B24" s="10" t="s">
        <v>42</v>
      </c>
      <c r="C24" s="32" t="s">
        <v>42</v>
      </c>
      <c r="E24" s="12">
        <v>8.199999999999999E-3</v>
      </c>
      <c r="F24" s="17">
        <f t="shared" si="0"/>
        <v>1.5594051238085294E-2</v>
      </c>
      <c r="H24" s="51" t="s">
        <v>42</v>
      </c>
      <c r="I24" s="19" t="e">
        <f t="shared" si="1"/>
        <v>#VALUE!</v>
      </c>
      <c r="J24" s="19" t="e">
        <f t="shared" si="2"/>
        <v>#VALUE!</v>
      </c>
      <c r="K24" s="51" t="s">
        <v>42</v>
      </c>
      <c r="L24" s="13"/>
      <c r="M24" s="51" t="s">
        <v>42</v>
      </c>
    </row>
    <row r="25" spans="1:13" x14ac:dyDescent="0.3">
      <c r="A25" s="11" t="s">
        <v>314</v>
      </c>
      <c r="B25" s="10" t="s">
        <v>42</v>
      </c>
      <c r="C25" s="32" t="s">
        <v>42</v>
      </c>
      <c r="E25" s="12">
        <v>2.3E-3</v>
      </c>
      <c r="F25" s="17">
        <f t="shared" si="0"/>
        <v>8.2833093864877194E-3</v>
      </c>
      <c r="H25" s="51" t="s">
        <v>42</v>
      </c>
      <c r="I25" s="19" t="e">
        <f t="shared" si="1"/>
        <v>#VALUE!</v>
      </c>
      <c r="J25" s="19" t="e">
        <f t="shared" si="2"/>
        <v>#VALUE!</v>
      </c>
      <c r="K25" s="51" t="s">
        <v>42</v>
      </c>
      <c r="L25" s="13"/>
      <c r="M25" s="51" t="s">
        <v>42</v>
      </c>
    </row>
    <row r="26" spans="1:13" x14ac:dyDescent="0.3">
      <c r="A26" s="11" t="s">
        <v>315</v>
      </c>
      <c r="B26" s="10" t="s">
        <v>42</v>
      </c>
      <c r="C26" s="32" t="s">
        <v>42</v>
      </c>
      <c r="E26" s="12">
        <v>1.4000000000000002E-3</v>
      </c>
      <c r="F26" s="17">
        <f t="shared" si="0"/>
        <v>6.4654651838021949E-3</v>
      </c>
      <c r="H26" s="51" t="s">
        <v>42</v>
      </c>
      <c r="I26" s="19" t="e">
        <f t="shared" si="1"/>
        <v>#VALUE!</v>
      </c>
      <c r="J26" s="19" t="e">
        <f t="shared" si="2"/>
        <v>#VALUE!</v>
      </c>
      <c r="K26" s="51" t="s">
        <v>42</v>
      </c>
      <c r="L26" s="13"/>
      <c r="M26" s="51" t="s">
        <v>42</v>
      </c>
    </row>
    <row r="27" spans="1:13" x14ac:dyDescent="0.3">
      <c r="A27" s="11" t="s">
        <v>316</v>
      </c>
      <c r="B27" s="10" t="s">
        <v>42</v>
      </c>
      <c r="C27" s="32" t="s">
        <v>42</v>
      </c>
      <c r="E27" s="12">
        <v>1E-3</v>
      </c>
      <c r="F27" s="17">
        <f t="shared" si="0"/>
        <v>5.4654096945536117E-3</v>
      </c>
      <c r="H27" s="51" t="s">
        <v>42</v>
      </c>
      <c r="I27" s="19" t="e">
        <f t="shared" si="1"/>
        <v>#VALUE!</v>
      </c>
      <c r="J27" s="19" t="e">
        <f t="shared" si="2"/>
        <v>#VALUE!</v>
      </c>
      <c r="K27" s="51" t="s">
        <v>42</v>
      </c>
      <c r="L27" s="13"/>
      <c r="M27" s="51" t="s">
        <v>42</v>
      </c>
    </row>
    <row r="28" spans="1:13" x14ac:dyDescent="0.3">
      <c r="A28" s="11" t="s">
        <v>317</v>
      </c>
      <c r="B28" s="10" t="s">
        <v>42</v>
      </c>
      <c r="C28" s="32" t="s">
        <v>42</v>
      </c>
      <c r="E28" s="12">
        <v>5.0000000000000001E-4</v>
      </c>
      <c r="F28" s="17">
        <f t="shared" si="0"/>
        <v>3.8655952601887294E-3</v>
      </c>
      <c r="H28" s="51" t="s">
        <v>42</v>
      </c>
      <c r="I28" s="19" t="e">
        <f t="shared" si="1"/>
        <v>#VALUE!</v>
      </c>
      <c r="J28" s="19" t="e">
        <f t="shared" si="2"/>
        <v>#VALUE!</v>
      </c>
      <c r="K28" s="51" t="s">
        <v>42</v>
      </c>
      <c r="L28" s="13"/>
      <c r="M28" s="51" t="s">
        <v>42</v>
      </c>
    </row>
    <row r="29" spans="1:13" x14ac:dyDescent="0.3">
      <c r="A29" s="11" t="s">
        <v>318</v>
      </c>
      <c r="B29" s="10" t="s">
        <v>42</v>
      </c>
      <c r="C29" s="32" t="s">
        <v>42</v>
      </c>
      <c r="E29" s="12">
        <v>1E-4</v>
      </c>
      <c r="F29" s="17">
        <f t="shared" si="0"/>
        <v>1.7290926427661519E-3</v>
      </c>
      <c r="H29" s="51" t="s">
        <v>42</v>
      </c>
      <c r="I29" s="19" t="e">
        <f t="shared" si="1"/>
        <v>#VALUE!</v>
      </c>
      <c r="J29" s="19" t="e">
        <f t="shared" si="2"/>
        <v>#VALUE!</v>
      </c>
      <c r="K29" s="51" t="s">
        <v>42</v>
      </c>
      <c r="L29" s="13"/>
      <c r="M29" s="51" t="s">
        <v>42</v>
      </c>
    </row>
    <row r="30" spans="1:13" x14ac:dyDescent="0.3">
      <c r="A30" s="11" t="s">
        <v>319</v>
      </c>
      <c r="B30" s="10" t="s">
        <v>42</v>
      </c>
      <c r="C30" s="32" t="s">
        <v>42</v>
      </c>
      <c r="E30" s="12">
        <v>1E-4</v>
      </c>
      <c r="F30" s="17">
        <f t="shared" si="0"/>
        <v>1.7290926427661519E-3</v>
      </c>
      <c r="H30" s="51" t="s">
        <v>42</v>
      </c>
      <c r="I30" s="19" t="e">
        <f t="shared" si="1"/>
        <v>#VALUE!</v>
      </c>
      <c r="J30" s="19" t="e">
        <f t="shared" si="2"/>
        <v>#VALUE!</v>
      </c>
      <c r="K30" s="51" t="s">
        <v>42</v>
      </c>
      <c r="L30" s="13"/>
      <c r="M30" s="51" t="s">
        <v>42</v>
      </c>
    </row>
    <row r="31" spans="1:13" x14ac:dyDescent="0.3">
      <c r="A31" s="11" t="s">
        <v>121</v>
      </c>
      <c r="B31" s="10" t="s">
        <v>42</v>
      </c>
      <c r="C31" s="32" t="s">
        <v>42</v>
      </c>
      <c r="E31" s="12">
        <v>5.0300000000000004E-2</v>
      </c>
      <c r="F31" s="17">
        <f>SQRT((E31*(1-E31))/$E$12)*TINV(0.05,$E$12)</f>
        <v>3.7793506707814735E-2</v>
      </c>
      <c r="H31" s="51" t="s">
        <v>42</v>
      </c>
      <c r="I31" s="19" t="e">
        <f t="shared" si="1"/>
        <v>#VALUE!</v>
      </c>
      <c r="J31" s="19" t="e">
        <f t="shared" si="2"/>
        <v>#VALUE!</v>
      </c>
      <c r="K31" s="51" t="s">
        <v>42</v>
      </c>
      <c r="L31" s="13"/>
      <c r="M31" s="51" t="s">
        <v>42</v>
      </c>
    </row>
    <row r="32" spans="1:13" x14ac:dyDescent="0.3">
      <c r="A32" s="21" t="s">
        <v>158</v>
      </c>
      <c r="B32" s="36" t="s">
        <v>42</v>
      </c>
      <c r="C32" s="33" t="s">
        <v>42</v>
      </c>
      <c r="D32" s="22"/>
      <c r="E32" s="23">
        <v>0.13119999999999998</v>
      </c>
      <c r="F32" s="24">
        <f t="shared" ref="F32" si="3">SQRT((E32*(1-E32))/$E$12)*TINV(0.05,$E$12)</f>
        <v>5.8380364519707684E-2</v>
      </c>
      <c r="G32" s="22"/>
      <c r="H32" s="52" t="s">
        <v>42</v>
      </c>
      <c r="I32" s="26" t="e">
        <f t="shared" si="1"/>
        <v>#VALUE!</v>
      </c>
      <c r="J32" s="26" t="e">
        <f t="shared" si="2"/>
        <v>#VALUE!</v>
      </c>
      <c r="K32" s="52" t="s">
        <v>42</v>
      </c>
      <c r="L32" s="27"/>
      <c r="M32" s="52" t="s">
        <v>42</v>
      </c>
    </row>
    <row r="33" spans="2:6" x14ac:dyDescent="0.3">
      <c r="B33" s="34"/>
      <c r="C33" s="35"/>
      <c r="F33" s="35"/>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6.4414062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322</v>
      </c>
    </row>
    <row r="4" spans="1:13" ht="18.75" x14ac:dyDescent="0.3">
      <c r="A4" s="47" t="s">
        <v>323</v>
      </c>
    </row>
    <row r="6" spans="1:13" ht="30.75" customHeight="1" x14ac:dyDescent="0.25">
      <c r="A6" s="88" t="s">
        <v>324</v>
      </c>
    </row>
    <row r="7" spans="1:13" ht="15" x14ac:dyDescent="0.25">
      <c r="A7" s="7" t="s">
        <v>325</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t="s">
        <v>42</v>
      </c>
      <c r="E11" s="10">
        <v>1146</v>
      </c>
    </row>
    <row r="12" spans="1:13" x14ac:dyDescent="0.3">
      <c r="A12" s="9" t="s">
        <v>12</v>
      </c>
      <c r="B12" s="54" t="s">
        <v>42</v>
      </c>
      <c r="E12" s="10">
        <v>317.7</v>
      </c>
    </row>
    <row r="14" spans="1:13" x14ac:dyDescent="0.3">
      <c r="A14" s="21" t="s">
        <v>326</v>
      </c>
      <c r="B14" s="36" t="s">
        <v>42</v>
      </c>
      <c r="C14" s="33" t="s">
        <v>42</v>
      </c>
      <c r="D14" s="22"/>
      <c r="E14" s="29">
        <v>0.47770000000000001</v>
      </c>
      <c r="F14" s="24">
        <f t="shared" ref="F14" si="0">SQRT((E14*(1-E14))/$E$12)*TINV(0.05,$E$12)</f>
        <v>5.5136398421726164E-2</v>
      </c>
      <c r="G14" s="22"/>
      <c r="H14" s="53" t="s">
        <v>42</v>
      </c>
      <c r="I14" s="26" t="e">
        <f t="shared" ref="I14" si="1">(((H14)^2)^0.5)</f>
        <v>#VALUE!</v>
      </c>
      <c r="J14" s="26" t="e">
        <f t="shared" ref="J14" si="2">(((((1-B14)*B14)/B$12)+(((1-E14)*E14)/E$12))^0.5)*(TINV(0.05,B$12+E$12-1))</f>
        <v>#VALUE!</v>
      </c>
      <c r="K14" s="87" t="s">
        <v>42</v>
      </c>
      <c r="L14" s="27"/>
      <c r="M14" s="53" t="s">
        <v>42</v>
      </c>
    </row>
    <row r="15" spans="1:13" x14ac:dyDescent="0.3">
      <c r="B15" s="34"/>
      <c r="C15" s="35"/>
      <c r="F15" s="35"/>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6.4414062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327</v>
      </c>
    </row>
    <row r="4" spans="1:13" ht="18.75" x14ac:dyDescent="0.3">
      <c r="A4" s="47" t="s">
        <v>330</v>
      </c>
    </row>
    <row r="6" spans="1:13" ht="30.75" customHeight="1" x14ac:dyDescent="0.25">
      <c r="A6" s="88" t="s">
        <v>328</v>
      </c>
    </row>
    <row r="7" spans="1:13" ht="15" x14ac:dyDescent="0.25">
      <c r="A7" s="7" t="s">
        <v>329</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t="s">
        <v>42</v>
      </c>
      <c r="E11" s="10">
        <v>1096</v>
      </c>
    </row>
    <row r="12" spans="1:13" x14ac:dyDescent="0.3">
      <c r="A12" s="9" t="s">
        <v>12</v>
      </c>
      <c r="B12" s="54" t="s">
        <v>42</v>
      </c>
      <c r="E12" s="10">
        <v>305.60000000000002</v>
      </c>
    </row>
    <row r="14" spans="1:13" x14ac:dyDescent="0.3">
      <c r="A14" s="11" t="s">
        <v>331</v>
      </c>
      <c r="B14" s="54" t="s">
        <v>42</v>
      </c>
      <c r="C14" s="55" t="s">
        <v>42</v>
      </c>
      <c r="D14" s="56"/>
      <c r="E14" s="57">
        <v>0.35369999999999996</v>
      </c>
      <c r="F14" s="17">
        <f t="shared" ref="F14:F15" si="0">SQRT((E14*(1-E14))/$E$12)*TINV(0.05,$E$12)</f>
        <v>5.3818648528793422E-2</v>
      </c>
      <c r="G14" s="56"/>
      <c r="H14" s="58" t="s">
        <v>42</v>
      </c>
      <c r="I14" s="59" t="e">
        <f t="shared" ref="I14:I15" si="1">(((H14)^2)^0.5)</f>
        <v>#VALUE!</v>
      </c>
      <c r="J14" s="59" t="e">
        <f t="shared" ref="J14:J15" si="2">(((((1-B14)*B14)/B$12)+(((1-E14)*E14)/E$12))^0.5)*(TINV(0.05,B$12+E$12-1))</f>
        <v>#VALUE!</v>
      </c>
      <c r="K14" s="86" t="s">
        <v>42</v>
      </c>
      <c r="L14" s="60"/>
      <c r="M14" s="58" t="s">
        <v>42</v>
      </c>
    </row>
    <row r="15" spans="1:13" x14ac:dyDescent="0.3">
      <c r="A15" s="11" t="s">
        <v>332</v>
      </c>
      <c r="B15" s="54" t="s">
        <v>42</v>
      </c>
      <c r="C15" s="55" t="s">
        <v>42</v>
      </c>
      <c r="D15" s="56"/>
      <c r="E15" s="57">
        <v>0.63749999999999996</v>
      </c>
      <c r="F15" s="17">
        <f t="shared" si="0"/>
        <v>5.411183727155891E-2</v>
      </c>
      <c r="G15" s="56"/>
      <c r="H15" s="58" t="s">
        <v>42</v>
      </c>
      <c r="I15" s="59" t="e">
        <f t="shared" si="1"/>
        <v>#VALUE!</v>
      </c>
      <c r="J15" s="59" t="e">
        <f t="shared" si="2"/>
        <v>#VALUE!</v>
      </c>
      <c r="K15" s="86" t="s">
        <v>42</v>
      </c>
      <c r="L15" s="60"/>
      <c r="M15" s="58" t="s">
        <v>42</v>
      </c>
    </row>
    <row r="16" spans="1:13" x14ac:dyDescent="0.3">
      <c r="A16" s="21" t="s">
        <v>58</v>
      </c>
      <c r="B16" s="36" t="s">
        <v>42</v>
      </c>
      <c r="C16" s="33" t="s">
        <v>42</v>
      </c>
      <c r="D16" s="22"/>
      <c r="E16" s="29">
        <v>8.8000000000000005E-3</v>
      </c>
      <c r="F16" s="24">
        <f t="shared" ref="F16" si="3">SQRT((E16*(1-E16))/$E$12)*TINV(0.05,$E$12)</f>
        <v>1.051284261212177E-2</v>
      </c>
      <c r="G16" s="22"/>
      <c r="H16" s="53" t="s">
        <v>42</v>
      </c>
      <c r="I16" s="26" t="e">
        <f t="shared" ref="I16" si="4">(((H16)^2)^0.5)</f>
        <v>#VALUE!</v>
      </c>
      <c r="J16" s="26" t="e">
        <f t="shared" ref="J16" si="5">(((((1-B16)*B16)/B$12)+(((1-E16)*E16)/E$12))^0.5)*(TINV(0.05,B$12+E$12-1))</f>
        <v>#VALUE!</v>
      </c>
      <c r="K16" s="87" t="s">
        <v>42</v>
      </c>
      <c r="L16" s="27"/>
      <c r="M16" s="53" t="s">
        <v>42</v>
      </c>
    </row>
    <row r="17" spans="2:6" x14ac:dyDescent="0.3">
      <c r="B17" s="34"/>
      <c r="C17" s="35"/>
      <c r="F17"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75" zoomScaleNormal="75" workbookViewId="0"/>
  </sheetViews>
  <sheetFormatPr defaultRowHeight="14.4" x14ac:dyDescent="0.3"/>
  <cols>
    <col min="1" max="1" width="8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8" hidden="1" customWidth="1"/>
    <col min="10" max="10" width="5.88671875" style="18" hidden="1" customWidth="1"/>
    <col min="11" max="11" width="13.6640625" style="85" customWidth="1"/>
    <col min="12" max="12" width="3.109375" style="13" customWidth="1"/>
    <col min="13" max="13" width="13.33203125" style="13" customWidth="1"/>
  </cols>
  <sheetData>
    <row r="1" spans="1:13" ht="42" x14ac:dyDescent="0.25">
      <c r="A1" s="91" t="s">
        <v>456</v>
      </c>
      <c r="B1" s="30"/>
      <c r="I1" s="20" t="s">
        <v>19</v>
      </c>
      <c r="J1" s="20" t="s">
        <v>19</v>
      </c>
    </row>
    <row r="2" spans="1:13" ht="18.75" x14ac:dyDescent="0.3">
      <c r="A2" s="5" t="s">
        <v>47</v>
      </c>
    </row>
    <row r="3" spans="1:13" ht="18.75" x14ac:dyDescent="0.3">
      <c r="A3" s="6" t="s">
        <v>161</v>
      </c>
    </row>
    <row r="4" spans="1:13" ht="18.75" x14ac:dyDescent="0.3">
      <c r="A4" s="47" t="s">
        <v>79</v>
      </c>
    </row>
    <row r="6" spans="1:13" ht="30.75" customHeight="1" x14ac:dyDescent="0.25">
      <c r="A6" s="88" t="s">
        <v>22</v>
      </c>
    </row>
    <row r="7" spans="1:13" ht="15" x14ac:dyDescent="0.25">
      <c r="A7" s="7" t="s">
        <v>80</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570</v>
      </c>
      <c r="E11" s="10">
        <v>623</v>
      </c>
    </row>
    <row r="12" spans="1:13" x14ac:dyDescent="0.3">
      <c r="A12" s="9" t="s">
        <v>12</v>
      </c>
      <c r="B12" s="10">
        <v>111</v>
      </c>
      <c r="E12" s="10">
        <v>154.69999999999999</v>
      </c>
    </row>
    <row r="14" spans="1:13" x14ac:dyDescent="0.3">
      <c r="A14" s="11" t="s">
        <v>23</v>
      </c>
      <c r="B14" s="28">
        <v>7.6600000000000001E-2</v>
      </c>
      <c r="C14" s="32">
        <f>SQRT((B14*(1-B14))/$B$12)*TINV(0.05,$B$12)</f>
        <v>5.0021480141533417E-2</v>
      </c>
      <c r="E14" s="12">
        <v>5.9500000000000004E-2</v>
      </c>
      <c r="F14" s="17">
        <f>SQRT((E14*(1-E14))/$E$12)*TINV(0.05,$E$12)</f>
        <v>3.757224405506629E-2</v>
      </c>
      <c r="H14" s="16">
        <f>E14-B14</f>
        <v>-1.7099999999999997E-2</v>
      </c>
      <c r="I14" s="19">
        <f>(((H14)^2)^0.5)</f>
        <v>1.7099999999999997E-2</v>
      </c>
      <c r="J14" s="19">
        <f>(((((1-B14)*B14)/B$12)+(((1-E14)*E14)/E$12))^0.5)*(TINV(0.05,B$12+E$12-1))</f>
        <v>6.2232559125242691E-2</v>
      </c>
      <c r="K14" s="86" t="str">
        <f>IF(I14&gt;J14,"*","")</f>
        <v/>
      </c>
      <c r="M14" s="16">
        <f>(E14-B14)/B14</f>
        <v>-0.2232375979112271</v>
      </c>
    </row>
    <row r="15" spans="1:13" x14ac:dyDescent="0.3">
      <c r="A15" s="11" t="s">
        <v>24</v>
      </c>
      <c r="B15" s="28">
        <v>0.38980000000000004</v>
      </c>
      <c r="C15" s="32">
        <f>SQRT((B15*(1-B15))/$B$12)*TINV(0.05,$B$12)</f>
        <v>9.1728488554554899E-2</v>
      </c>
      <c r="E15" s="12">
        <v>0.40179999999999999</v>
      </c>
      <c r="F15" s="17">
        <f>SQRT((E15*(1-E15))/$E$12)*TINV(0.05,$E$12)</f>
        <v>7.7867713523343124E-2</v>
      </c>
      <c r="H15" s="16">
        <f>E15-B15</f>
        <v>1.1999999999999955E-2</v>
      </c>
      <c r="I15" s="19">
        <f t="shared" ref="I15:I20" si="0">(((H15)^2)^0.5)</f>
        <v>1.1999999999999955E-2</v>
      </c>
      <c r="J15" s="19">
        <f t="shared" ref="J15:J19" si="1">(((((1-B15)*B15)/B$12)+(((1-E15)*E15)/E$12))^0.5)*(TINV(0.05,B$12+E$12-1))</f>
        <v>0.11971304205706976</v>
      </c>
      <c r="K15" s="86" t="str">
        <f t="shared" ref="K15:K20" si="2">IF(I15&gt;J15,"*","")</f>
        <v/>
      </c>
      <c r="M15" s="16">
        <f t="shared" ref="M15:M20" si="3">(E15-B15)/B15</f>
        <v>3.0785017957927024E-2</v>
      </c>
    </row>
    <row r="16" spans="1:13" x14ac:dyDescent="0.3">
      <c r="A16" s="11" t="s">
        <v>25</v>
      </c>
      <c r="B16" s="28">
        <v>0.21109999999999998</v>
      </c>
      <c r="C16" s="32">
        <f t="shared" ref="C16:C19" si="4">SQRT((B16*(1-B16))/$B$12)*TINV(0.05,$B$12)</f>
        <v>7.6754228934557731E-2</v>
      </c>
      <c r="E16" s="12">
        <v>0.18710000000000002</v>
      </c>
      <c r="F16" s="17">
        <f t="shared" ref="F16:F19" si="5">SQRT((E16*(1-E16))/$E$12)*TINV(0.05,$E$12)</f>
        <v>6.1941926339146657E-2</v>
      </c>
      <c r="H16" s="16">
        <f t="shared" ref="H16:H20" si="6">E16-B16</f>
        <v>-2.3999999999999966E-2</v>
      </c>
      <c r="I16" s="19">
        <f t="shared" si="0"/>
        <v>2.3999999999999966E-2</v>
      </c>
      <c r="J16" s="19">
        <f t="shared" si="1"/>
        <v>9.8123773346350557E-2</v>
      </c>
      <c r="K16" s="86" t="str">
        <f t="shared" si="2"/>
        <v/>
      </c>
      <c r="M16" s="16">
        <f t="shared" si="3"/>
        <v>-0.1136901942207483</v>
      </c>
    </row>
    <row r="17" spans="1:13" x14ac:dyDescent="0.3">
      <c r="A17" s="11" t="s">
        <v>26</v>
      </c>
      <c r="B17" s="28">
        <v>0.18429999999999999</v>
      </c>
      <c r="C17" s="32">
        <f t="shared" si="4"/>
        <v>7.2924778259739365E-2</v>
      </c>
      <c r="E17" s="12">
        <v>0.19079999999999997</v>
      </c>
      <c r="F17" s="17">
        <f t="shared" si="5"/>
        <v>6.2408877899269868E-2</v>
      </c>
      <c r="H17" s="16">
        <f t="shared" si="6"/>
        <v>6.499999999999978E-3</v>
      </c>
      <c r="I17" s="19">
        <f t="shared" si="0"/>
        <v>6.499999999999978E-3</v>
      </c>
      <c r="J17" s="19">
        <f t="shared" si="1"/>
        <v>9.5498814224518683E-2</v>
      </c>
      <c r="K17" s="86" t="str">
        <f t="shared" si="2"/>
        <v/>
      </c>
      <c r="M17" s="16">
        <f t="shared" si="3"/>
        <v>3.526858383071068E-2</v>
      </c>
    </row>
    <row r="18" spans="1:13" x14ac:dyDescent="0.3">
      <c r="A18" s="11" t="s">
        <v>27</v>
      </c>
      <c r="B18" s="28">
        <v>3.3300000000000003E-2</v>
      </c>
      <c r="C18" s="32">
        <f t="shared" si="4"/>
        <v>3.374544771912185E-2</v>
      </c>
      <c r="E18" s="12">
        <v>8.5099999999999995E-2</v>
      </c>
      <c r="F18" s="17">
        <f t="shared" si="5"/>
        <v>4.4318070673690008E-2</v>
      </c>
      <c r="H18" s="16">
        <f t="shared" si="6"/>
        <v>5.1799999999999992E-2</v>
      </c>
      <c r="I18" s="19">
        <f t="shared" si="0"/>
        <v>5.1799999999999992E-2</v>
      </c>
      <c r="J18" s="19">
        <f t="shared" si="1"/>
        <v>5.5457543124116861E-2</v>
      </c>
      <c r="K18" s="86" t="str">
        <f t="shared" si="2"/>
        <v/>
      </c>
      <c r="M18" s="16">
        <f t="shared" si="3"/>
        <v>1.5555555555555551</v>
      </c>
    </row>
    <row r="19" spans="1:13" x14ac:dyDescent="0.3">
      <c r="A19" s="11" t="s">
        <v>28</v>
      </c>
      <c r="B19" s="28">
        <v>2.3900000000000001E-2</v>
      </c>
      <c r="C19" s="32">
        <f t="shared" si="4"/>
        <v>2.8727201810263139E-2</v>
      </c>
      <c r="E19" s="12">
        <v>4.4000000000000004E-2</v>
      </c>
      <c r="F19" s="17">
        <f t="shared" si="5"/>
        <v>3.2575008391392331E-2</v>
      </c>
      <c r="H19" s="16">
        <f t="shared" si="6"/>
        <v>2.0100000000000003E-2</v>
      </c>
      <c r="I19" s="19">
        <f t="shared" si="0"/>
        <v>2.0100000000000003E-2</v>
      </c>
      <c r="J19" s="19">
        <f t="shared" si="1"/>
        <v>4.3231615396191844E-2</v>
      </c>
      <c r="K19" s="86" t="str">
        <f t="shared" si="2"/>
        <v/>
      </c>
      <c r="M19" s="16">
        <f t="shared" si="3"/>
        <v>0.84100418410041855</v>
      </c>
    </row>
    <row r="20" spans="1:13" x14ac:dyDescent="0.3">
      <c r="A20" s="21" t="s">
        <v>15</v>
      </c>
      <c r="B20" s="29">
        <v>8.1000000000000003E-2</v>
      </c>
      <c r="C20" s="33">
        <f>SQRT((B20*(1-B20))/$B$12)*TINV(0.05,$B$12)</f>
        <v>5.1315372241007039E-2</v>
      </c>
      <c r="D20" s="22"/>
      <c r="E20" s="23">
        <v>3.1699999999999999E-2</v>
      </c>
      <c r="F20" s="24">
        <f>SQRT((E20*(1-E20))/$E$12)*TINV(0.05,$E$12)</f>
        <v>2.7826837309707919E-2</v>
      </c>
      <c r="G20" s="22"/>
      <c r="H20" s="25">
        <f t="shared" si="6"/>
        <v>-4.9300000000000004E-2</v>
      </c>
      <c r="I20" s="26">
        <f t="shared" si="0"/>
        <v>4.9300000000000004E-2</v>
      </c>
      <c r="J20" s="26">
        <f>(((((1-B20)*B20)/B$12)+(((1-E20)*E20)/E$12))^0.5)*(TINV(0.05,B$12+E$12-1))</f>
        <v>5.804477861094956E-2</v>
      </c>
      <c r="K20" s="87" t="str">
        <f t="shared" si="2"/>
        <v/>
      </c>
      <c r="L20" s="27"/>
      <c r="M20" s="25">
        <f t="shared" si="3"/>
        <v>-0.60864197530864195</v>
      </c>
    </row>
    <row r="23" spans="1:13" x14ac:dyDescent="0.3">
      <c r="B23" s="12"/>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6.4414062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333</v>
      </c>
    </row>
    <row r="4" spans="1:13" ht="18.75" x14ac:dyDescent="0.3">
      <c r="A4" s="47" t="s">
        <v>334</v>
      </c>
    </row>
    <row r="6" spans="1:13" ht="30.75" customHeight="1" x14ac:dyDescent="0.25">
      <c r="A6" s="88" t="s">
        <v>336</v>
      </c>
    </row>
    <row r="7" spans="1:13" ht="15" x14ac:dyDescent="0.25">
      <c r="A7" s="7" t="s">
        <v>335</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t="s">
        <v>42</v>
      </c>
      <c r="E11" s="10">
        <v>869</v>
      </c>
    </row>
    <row r="12" spans="1:13" x14ac:dyDescent="0.3">
      <c r="A12" s="9" t="s">
        <v>12</v>
      </c>
      <c r="B12" s="54" t="s">
        <v>42</v>
      </c>
      <c r="E12" s="10">
        <v>255.4</v>
      </c>
    </row>
    <row r="14" spans="1:13" x14ac:dyDescent="0.3">
      <c r="A14" s="11" t="s">
        <v>345</v>
      </c>
      <c r="B14" s="54" t="s">
        <v>42</v>
      </c>
      <c r="C14" s="55" t="s">
        <v>42</v>
      </c>
      <c r="D14" s="56"/>
      <c r="E14" s="57">
        <v>0.12520000000000001</v>
      </c>
      <c r="F14" s="17">
        <f t="shared" ref="F14:F16" si="0">SQRT((E14*(1-E14))/$E$12)*TINV(0.05,$E$12)</f>
        <v>4.0781229688203087E-2</v>
      </c>
      <c r="G14" s="56"/>
      <c r="H14" s="58" t="s">
        <v>42</v>
      </c>
      <c r="I14" s="59" t="e">
        <f t="shared" ref="I14:I16" si="1">(((H14)^2)^0.5)</f>
        <v>#VALUE!</v>
      </c>
      <c r="J14" s="59" t="e">
        <f t="shared" ref="J14:J16" si="2">(((((1-B14)*B14)/B$12)+(((1-E14)*E14)/E$12))^0.5)*(TINV(0.05,B$12+E$12-1))</f>
        <v>#VALUE!</v>
      </c>
      <c r="K14" s="86" t="s">
        <v>42</v>
      </c>
      <c r="L14" s="60"/>
      <c r="M14" s="58" t="s">
        <v>42</v>
      </c>
    </row>
    <row r="15" spans="1:13" x14ac:dyDescent="0.3">
      <c r="A15" s="11" t="s">
        <v>346</v>
      </c>
      <c r="B15" s="54" t="s">
        <v>42</v>
      </c>
      <c r="C15" s="55" t="s">
        <v>42</v>
      </c>
      <c r="D15" s="56"/>
      <c r="E15" s="57">
        <v>0.86580000000000001</v>
      </c>
      <c r="F15" s="17">
        <f t="shared" si="0"/>
        <v>4.2003822453019556E-2</v>
      </c>
      <c r="G15" s="56"/>
      <c r="H15" s="58" t="s">
        <v>42</v>
      </c>
      <c r="I15" s="59" t="e">
        <f t="shared" si="1"/>
        <v>#VALUE!</v>
      </c>
      <c r="J15" s="59" t="e">
        <f t="shared" si="2"/>
        <v>#VALUE!</v>
      </c>
      <c r="K15" s="86" t="s">
        <v>42</v>
      </c>
      <c r="L15" s="60"/>
      <c r="M15" s="58" t="s">
        <v>42</v>
      </c>
    </row>
    <row r="16" spans="1:13" x14ac:dyDescent="0.3">
      <c r="A16" s="21" t="s">
        <v>58</v>
      </c>
      <c r="B16" s="36" t="s">
        <v>42</v>
      </c>
      <c r="C16" s="33" t="s">
        <v>42</v>
      </c>
      <c r="D16" s="22"/>
      <c r="E16" s="29">
        <v>9.1000000000000004E-3</v>
      </c>
      <c r="F16" s="24">
        <f t="shared" si="0"/>
        <v>1.170144177038087E-2</v>
      </c>
      <c r="G16" s="22"/>
      <c r="H16" s="53" t="s">
        <v>42</v>
      </c>
      <c r="I16" s="26" t="e">
        <f t="shared" si="1"/>
        <v>#VALUE!</v>
      </c>
      <c r="J16" s="26" t="e">
        <f t="shared" si="2"/>
        <v>#VALUE!</v>
      </c>
      <c r="K16" s="87" t="s">
        <v>42</v>
      </c>
      <c r="L16" s="27"/>
      <c r="M16" s="53" t="s">
        <v>42</v>
      </c>
    </row>
    <row r="17" spans="2:6" x14ac:dyDescent="0.3">
      <c r="B17" s="34"/>
      <c r="C17" s="35"/>
      <c r="F17" s="35"/>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6.4414062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341</v>
      </c>
    </row>
    <row r="4" spans="1:13" ht="18.75" x14ac:dyDescent="0.3">
      <c r="A4" s="47" t="s">
        <v>344</v>
      </c>
    </row>
    <row r="6" spans="1:13" ht="30.75" customHeight="1" x14ac:dyDescent="0.25">
      <c r="A6" s="88" t="s">
        <v>342</v>
      </c>
    </row>
    <row r="7" spans="1:13" ht="15" x14ac:dyDescent="0.25">
      <c r="A7" s="7" t="s">
        <v>343</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t="s">
        <v>42</v>
      </c>
      <c r="E11" s="10">
        <v>1129</v>
      </c>
    </row>
    <row r="12" spans="1:13" x14ac:dyDescent="0.3">
      <c r="A12" s="9" t="s">
        <v>12</v>
      </c>
      <c r="B12" s="54" t="s">
        <v>42</v>
      </c>
      <c r="E12" s="10">
        <v>312.89999999999998</v>
      </c>
    </row>
    <row r="14" spans="1:13" x14ac:dyDescent="0.3">
      <c r="A14" s="11" t="s">
        <v>39</v>
      </c>
      <c r="B14" s="54" t="s">
        <v>42</v>
      </c>
      <c r="C14" s="55" t="s">
        <v>42</v>
      </c>
      <c r="D14" s="56"/>
      <c r="E14" s="57">
        <v>0.1426</v>
      </c>
      <c r="F14" s="17">
        <f t="shared" ref="F14:F19" si="0">SQRT((E14*(1-E14))/$E$12)*TINV(0.05,$E$12)</f>
        <v>3.8894192698658611E-2</v>
      </c>
      <c r="G14" s="56"/>
      <c r="H14" s="58" t="s">
        <v>42</v>
      </c>
      <c r="I14" s="59" t="e">
        <f t="shared" ref="I14:I19" si="1">(((H14)^2)^0.5)</f>
        <v>#VALUE!</v>
      </c>
      <c r="J14" s="59" t="e">
        <f t="shared" ref="J14:J19" si="2">(((((1-B14)*B14)/B$12)+(((1-E14)*E14)/E$12))^0.5)*(TINV(0.05,B$12+E$12-1))</f>
        <v>#VALUE!</v>
      </c>
      <c r="K14" s="86" t="s">
        <v>42</v>
      </c>
      <c r="L14" s="60"/>
      <c r="M14" s="58" t="s">
        <v>42</v>
      </c>
    </row>
    <row r="15" spans="1:13" x14ac:dyDescent="0.3">
      <c r="A15" s="11" t="s">
        <v>337</v>
      </c>
      <c r="B15" s="54" t="s">
        <v>42</v>
      </c>
      <c r="C15" s="55" t="s">
        <v>42</v>
      </c>
      <c r="D15" s="56"/>
      <c r="E15" s="57">
        <v>5.2699999999999997E-2</v>
      </c>
      <c r="F15" s="17">
        <f t="shared" ref="F15:F17" si="3">SQRT((E15*(1-E15))/$E$12)*TINV(0.05,$E$12)</f>
        <v>2.4853201187536186E-2</v>
      </c>
      <c r="G15" s="56"/>
      <c r="H15" s="58" t="s">
        <v>42</v>
      </c>
      <c r="I15" s="59" t="e">
        <f t="shared" ref="I15:I17" si="4">(((H15)^2)^0.5)</f>
        <v>#VALUE!</v>
      </c>
      <c r="J15" s="59" t="e">
        <f t="shared" ref="J15:J17" si="5">(((((1-B15)*B15)/B$12)+(((1-E15)*E15)/E$12))^0.5)*(TINV(0.05,B$12+E$12-1))</f>
        <v>#VALUE!</v>
      </c>
      <c r="K15" s="86" t="s">
        <v>42</v>
      </c>
      <c r="L15" s="60"/>
      <c r="M15" s="58" t="s">
        <v>42</v>
      </c>
    </row>
    <row r="16" spans="1:13" x14ac:dyDescent="0.3">
      <c r="A16" s="11" t="s">
        <v>338</v>
      </c>
      <c r="B16" s="54" t="s">
        <v>42</v>
      </c>
      <c r="C16" s="55" t="s">
        <v>42</v>
      </c>
      <c r="D16" s="56"/>
      <c r="E16" s="57">
        <v>4.0800000000000003E-2</v>
      </c>
      <c r="F16" s="17">
        <f t="shared" si="3"/>
        <v>2.2004825341600288E-2</v>
      </c>
      <c r="G16" s="56"/>
      <c r="H16" s="58" t="s">
        <v>42</v>
      </c>
      <c r="I16" s="59" t="e">
        <f t="shared" si="4"/>
        <v>#VALUE!</v>
      </c>
      <c r="J16" s="59" t="e">
        <f t="shared" si="5"/>
        <v>#VALUE!</v>
      </c>
      <c r="K16" s="86" t="s">
        <v>42</v>
      </c>
      <c r="L16" s="60"/>
      <c r="M16" s="58" t="s">
        <v>42</v>
      </c>
    </row>
    <row r="17" spans="1:13" x14ac:dyDescent="0.3">
      <c r="A17" s="11" t="s">
        <v>339</v>
      </c>
      <c r="B17" s="54" t="s">
        <v>42</v>
      </c>
      <c r="C17" s="55" t="s">
        <v>42</v>
      </c>
      <c r="D17" s="56"/>
      <c r="E17" s="57">
        <v>5.4400000000000004E-2</v>
      </c>
      <c r="F17" s="17">
        <f t="shared" si="3"/>
        <v>2.5228210198327612E-2</v>
      </c>
      <c r="G17" s="56"/>
      <c r="H17" s="58" t="s">
        <v>42</v>
      </c>
      <c r="I17" s="59" t="e">
        <f t="shared" si="4"/>
        <v>#VALUE!</v>
      </c>
      <c r="J17" s="59" t="e">
        <f t="shared" si="5"/>
        <v>#VALUE!</v>
      </c>
      <c r="K17" s="86" t="s">
        <v>42</v>
      </c>
      <c r="L17" s="60"/>
      <c r="M17" s="58" t="s">
        <v>42</v>
      </c>
    </row>
    <row r="18" spans="1:13" x14ac:dyDescent="0.3">
      <c r="A18" s="11" t="s">
        <v>340</v>
      </c>
      <c r="B18" s="54" t="s">
        <v>42</v>
      </c>
      <c r="C18" s="55" t="s">
        <v>42</v>
      </c>
      <c r="D18" s="56"/>
      <c r="E18" s="57">
        <v>0.84030000000000005</v>
      </c>
      <c r="F18" s="17">
        <f t="shared" si="0"/>
        <v>4.0747681140215479E-2</v>
      </c>
      <c r="G18" s="56"/>
      <c r="H18" s="58" t="s">
        <v>42</v>
      </c>
      <c r="I18" s="59" t="e">
        <f t="shared" si="1"/>
        <v>#VALUE!</v>
      </c>
      <c r="J18" s="59" t="e">
        <f t="shared" si="2"/>
        <v>#VALUE!</v>
      </c>
      <c r="K18" s="86" t="s">
        <v>42</v>
      </c>
      <c r="L18" s="60"/>
      <c r="M18" s="58" t="s">
        <v>42</v>
      </c>
    </row>
    <row r="19" spans="1:13" x14ac:dyDescent="0.3">
      <c r="A19" s="21" t="s">
        <v>58</v>
      </c>
      <c r="B19" s="36" t="s">
        <v>42</v>
      </c>
      <c r="C19" s="33" t="s">
        <v>42</v>
      </c>
      <c r="D19" s="22"/>
      <c r="E19" s="29">
        <v>1.7100000000000001E-2</v>
      </c>
      <c r="F19" s="24">
        <f t="shared" si="0"/>
        <v>1.4420688039884059E-2</v>
      </c>
      <c r="G19" s="22"/>
      <c r="H19" s="53" t="s">
        <v>42</v>
      </c>
      <c r="I19" s="26" t="e">
        <f t="shared" si="1"/>
        <v>#VALUE!</v>
      </c>
      <c r="J19" s="26" t="e">
        <f t="shared" si="2"/>
        <v>#VALUE!</v>
      </c>
      <c r="K19" s="87" t="s">
        <v>42</v>
      </c>
      <c r="L19" s="27"/>
      <c r="M19" s="53" t="s">
        <v>42</v>
      </c>
    </row>
    <row r="20" spans="1:13" x14ac:dyDescent="0.3">
      <c r="B20" s="34"/>
      <c r="C20" s="35"/>
      <c r="F20" s="35"/>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6.4414062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349</v>
      </c>
    </row>
    <row r="4" spans="1:13" ht="18.75" x14ac:dyDescent="0.3">
      <c r="A4" s="47" t="s">
        <v>350</v>
      </c>
    </row>
    <row r="6" spans="1:13" ht="30.75" customHeight="1" x14ac:dyDescent="0.25">
      <c r="A6" s="88" t="s">
        <v>351</v>
      </c>
    </row>
    <row r="7" spans="1:13" ht="15" x14ac:dyDescent="0.25">
      <c r="A7" s="7" t="s">
        <v>352</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t="s">
        <v>42</v>
      </c>
      <c r="E11" s="10">
        <v>1121</v>
      </c>
    </row>
    <row r="12" spans="1:13" x14ac:dyDescent="0.3">
      <c r="A12" s="9" t="s">
        <v>12</v>
      </c>
      <c r="B12" s="54" t="s">
        <v>42</v>
      </c>
      <c r="E12" s="10">
        <v>312</v>
      </c>
    </row>
    <row r="14" spans="1:13" x14ac:dyDescent="0.3">
      <c r="A14" s="11" t="s">
        <v>347</v>
      </c>
      <c r="B14" s="54" t="s">
        <v>42</v>
      </c>
      <c r="C14" s="55" t="s">
        <v>42</v>
      </c>
      <c r="D14" s="56"/>
      <c r="E14" s="57">
        <v>0.11869999999999999</v>
      </c>
      <c r="F14" s="17">
        <f t="shared" ref="F14:F16" si="0">SQRT((E14*(1-E14))/$E$12)*TINV(0.05,$E$12)</f>
        <v>3.6028483997184071E-2</v>
      </c>
      <c r="G14" s="56"/>
      <c r="H14" s="58" t="s">
        <v>42</v>
      </c>
      <c r="I14" s="59" t="e">
        <f t="shared" ref="I14:I16" si="1">(((H14)^2)^0.5)</f>
        <v>#VALUE!</v>
      </c>
      <c r="J14" s="59" t="e">
        <f t="shared" ref="J14:J16" si="2">(((((1-B14)*B14)/B$12)+(((1-E14)*E14)/E$12))^0.5)*(TINV(0.05,B$12+E$12-1))</f>
        <v>#VALUE!</v>
      </c>
      <c r="K14" s="86" t="s">
        <v>42</v>
      </c>
      <c r="L14" s="60"/>
      <c r="M14" s="58" t="s">
        <v>42</v>
      </c>
    </row>
    <row r="15" spans="1:13" x14ac:dyDescent="0.3">
      <c r="A15" s="11" t="s">
        <v>348</v>
      </c>
      <c r="B15" s="54" t="s">
        <v>42</v>
      </c>
      <c r="C15" s="55" t="s">
        <v>42</v>
      </c>
      <c r="D15" s="56"/>
      <c r="E15" s="57">
        <v>0.8669</v>
      </c>
      <c r="F15" s="17">
        <f t="shared" si="0"/>
        <v>3.7838357225017612E-2</v>
      </c>
      <c r="G15" s="56"/>
      <c r="H15" s="58" t="s">
        <v>42</v>
      </c>
      <c r="I15" s="59" t="e">
        <f t="shared" si="1"/>
        <v>#VALUE!</v>
      </c>
      <c r="J15" s="59" t="e">
        <f t="shared" si="2"/>
        <v>#VALUE!</v>
      </c>
      <c r="K15" s="86" t="s">
        <v>42</v>
      </c>
      <c r="L15" s="60"/>
      <c r="M15" s="58" t="s">
        <v>42</v>
      </c>
    </row>
    <row r="16" spans="1:13" x14ac:dyDescent="0.3">
      <c r="A16" s="21" t="s">
        <v>58</v>
      </c>
      <c r="B16" s="36" t="s">
        <v>42</v>
      </c>
      <c r="C16" s="33" t="s">
        <v>42</v>
      </c>
      <c r="D16" s="22"/>
      <c r="E16" s="29">
        <v>1.44E-2</v>
      </c>
      <c r="F16" s="24">
        <f t="shared" si="0"/>
        <v>1.3270593225051926E-2</v>
      </c>
      <c r="G16" s="22"/>
      <c r="H16" s="53" t="s">
        <v>42</v>
      </c>
      <c r="I16" s="26" t="e">
        <f t="shared" si="1"/>
        <v>#VALUE!</v>
      </c>
      <c r="J16" s="26" t="e">
        <f t="shared" si="2"/>
        <v>#VALUE!</v>
      </c>
      <c r="K16" s="87" t="s">
        <v>42</v>
      </c>
      <c r="L16" s="27"/>
      <c r="M16" s="53" t="s">
        <v>42</v>
      </c>
    </row>
    <row r="17" spans="2:6" x14ac:dyDescent="0.3">
      <c r="B17" s="34"/>
      <c r="C17" s="35"/>
      <c r="F17" s="35"/>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6.4414062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353</v>
      </c>
    </row>
    <row r="4" spans="1:13" ht="18.75" x14ac:dyDescent="0.3">
      <c r="A4" s="47" t="s">
        <v>354</v>
      </c>
    </row>
    <row r="6" spans="1:13" ht="30.75" customHeight="1" x14ac:dyDescent="0.25">
      <c r="A6" s="88" t="s">
        <v>356</v>
      </c>
    </row>
    <row r="7" spans="1:13" ht="15" x14ac:dyDescent="0.25">
      <c r="A7" s="7" t="s">
        <v>355</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t="s">
        <v>42</v>
      </c>
      <c r="E11" s="10">
        <v>1146</v>
      </c>
    </row>
    <row r="12" spans="1:13" x14ac:dyDescent="0.3">
      <c r="A12" s="9" t="s">
        <v>12</v>
      </c>
      <c r="B12" s="54" t="s">
        <v>42</v>
      </c>
      <c r="E12" s="10">
        <v>317.7</v>
      </c>
    </row>
    <row r="14" spans="1:13" x14ac:dyDescent="0.3">
      <c r="A14" s="11" t="s">
        <v>37</v>
      </c>
      <c r="B14" s="54" t="s">
        <v>42</v>
      </c>
      <c r="C14" s="55" t="s">
        <v>42</v>
      </c>
      <c r="D14" s="56"/>
      <c r="E14" s="57">
        <v>0.28110000000000002</v>
      </c>
      <c r="F14" s="17">
        <f t="shared" ref="F14:F16" si="0">SQRT((E14*(1-E14))/$E$12)*TINV(0.05,$E$12)</f>
        <v>4.9620990040565471E-2</v>
      </c>
      <c r="G14" s="56"/>
      <c r="H14" s="58" t="s">
        <v>42</v>
      </c>
      <c r="I14" s="59" t="e">
        <f t="shared" ref="I14:I16" si="1">(((H14)^2)^0.5)</f>
        <v>#VALUE!</v>
      </c>
      <c r="J14" s="59" t="e">
        <f t="shared" ref="J14:J16" si="2">(((((1-B14)*B14)/B$12)+(((1-E14)*E14)/E$12))^0.5)*(TINV(0.05,B$12+E$12-1))</f>
        <v>#VALUE!</v>
      </c>
      <c r="K14" s="86" t="s">
        <v>42</v>
      </c>
      <c r="L14" s="60"/>
      <c r="M14" s="58" t="s">
        <v>42</v>
      </c>
    </row>
    <row r="15" spans="1:13" x14ac:dyDescent="0.3">
      <c r="A15" s="11" t="s">
        <v>57</v>
      </c>
      <c r="B15" s="54" t="s">
        <v>42</v>
      </c>
      <c r="C15" s="55" t="s">
        <v>42</v>
      </c>
      <c r="D15" s="56"/>
      <c r="E15" s="57">
        <v>0.71179999999999999</v>
      </c>
      <c r="F15" s="17">
        <f t="shared" si="0"/>
        <v>4.9995019320887679E-2</v>
      </c>
      <c r="G15" s="56"/>
      <c r="H15" s="58" t="s">
        <v>42</v>
      </c>
      <c r="I15" s="59" t="e">
        <f t="shared" si="1"/>
        <v>#VALUE!</v>
      </c>
      <c r="J15" s="59" t="e">
        <f t="shared" si="2"/>
        <v>#VALUE!</v>
      </c>
      <c r="K15" s="86" t="s">
        <v>42</v>
      </c>
      <c r="L15" s="60"/>
      <c r="M15" s="58" t="s">
        <v>42</v>
      </c>
    </row>
    <row r="16" spans="1:13" x14ac:dyDescent="0.3">
      <c r="A16" s="21" t="s">
        <v>153</v>
      </c>
      <c r="B16" s="36" t="s">
        <v>42</v>
      </c>
      <c r="C16" s="33" t="s">
        <v>42</v>
      </c>
      <c r="D16" s="22"/>
      <c r="E16" s="29">
        <v>7.1000000000000004E-3</v>
      </c>
      <c r="F16" s="24">
        <f t="shared" si="0"/>
        <v>9.2679288316410112E-3</v>
      </c>
      <c r="G16" s="22"/>
      <c r="H16" s="53" t="s">
        <v>42</v>
      </c>
      <c r="I16" s="26" t="e">
        <f t="shared" si="1"/>
        <v>#VALUE!</v>
      </c>
      <c r="J16" s="26" t="e">
        <f t="shared" si="2"/>
        <v>#VALUE!</v>
      </c>
      <c r="K16" s="87" t="s">
        <v>42</v>
      </c>
      <c r="L16" s="27"/>
      <c r="M16" s="53" t="s">
        <v>42</v>
      </c>
    </row>
    <row r="17" spans="2:6" x14ac:dyDescent="0.3">
      <c r="B17" s="34"/>
      <c r="C17" s="35"/>
      <c r="F17" s="35"/>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6.4414062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357</v>
      </c>
    </row>
    <row r="4" spans="1:13" ht="18.75" x14ac:dyDescent="0.3">
      <c r="A4" s="47" t="s">
        <v>445</v>
      </c>
    </row>
    <row r="6" spans="1:13" ht="30.75" customHeight="1" x14ac:dyDescent="0.25">
      <c r="A6" s="88" t="s">
        <v>359</v>
      </c>
    </row>
    <row r="7" spans="1:13" ht="33" customHeight="1" x14ac:dyDescent="0.25">
      <c r="A7" s="7" t="s">
        <v>358</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t="s">
        <v>42</v>
      </c>
      <c r="E11" s="10">
        <v>842</v>
      </c>
    </row>
    <row r="12" spans="1:13" x14ac:dyDescent="0.3">
      <c r="A12" s="9" t="s">
        <v>12</v>
      </c>
      <c r="B12" s="10" t="s">
        <v>42</v>
      </c>
      <c r="E12" s="10">
        <v>231.2</v>
      </c>
    </row>
    <row r="14" spans="1:13" x14ac:dyDescent="0.3">
      <c r="A14" s="11" t="s">
        <v>360</v>
      </c>
      <c r="B14" s="10" t="s">
        <v>42</v>
      </c>
      <c r="C14" s="32" t="s">
        <v>42</v>
      </c>
      <c r="E14" s="12">
        <v>0.56799999999999995</v>
      </c>
      <c r="F14" s="17">
        <f>SQRT((E14*(1-E14))/$E$12)*TINV(0.05,$E$12)</f>
        <v>6.4187659948070061E-2</v>
      </c>
      <c r="H14" s="51" t="s">
        <v>42</v>
      </c>
      <c r="I14" s="19" t="e">
        <f>(((H14)^2)^0.5)</f>
        <v>#VALUE!</v>
      </c>
      <c r="J14" s="19" t="e">
        <f>(((((1-B14)*B14)/B$12)+(((1-E14)*E14)/E$12))^0.5)*(TINV(0.05,B$12+E$12-1))</f>
        <v>#VALUE!</v>
      </c>
      <c r="K14" s="51" t="s">
        <v>42</v>
      </c>
      <c r="L14" s="13"/>
      <c r="M14" s="51" t="s">
        <v>42</v>
      </c>
    </row>
    <row r="15" spans="1:13" x14ac:dyDescent="0.3">
      <c r="A15" s="11" t="s">
        <v>361</v>
      </c>
      <c r="B15" s="10" t="s">
        <v>42</v>
      </c>
      <c r="C15" s="32" t="s">
        <v>42</v>
      </c>
      <c r="E15" s="12">
        <v>9.74E-2</v>
      </c>
      <c r="F15" s="17">
        <f t="shared" ref="F15:F34" si="0">SQRT((E15*(1-E15))/$E$12)*TINV(0.05,$E$12)</f>
        <v>3.8420467488623905E-2</v>
      </c>
      <c r="H15" s="51" t="s">
        <v>42</v>
      </c>
      <c r="I15" s="19" t="e">
        <f t="shared" ref="I15:I36" si="1">(((H15)^2)^0.5)</f>
        <v>#VALUE!</v>
      </c>
      <c r="J15" s="19" t="e">
        <f t="shared" ref="J15:J36" si="2">(((((1-B15)*B15)/B$12)+(((1-E15)*E15)/E$12))^0.5)*(TINV(0.05,B$12+E$12-1))</f>
        <v>#VALUE!</v>
      </c>
      <c r="K15" s="51" t="s">
        <v>42</v>
      </c>
      <c r="L15" s="13"/>
      <c r="M15" s="51" t="s">
        <v>42</v>
      </c>
    </row>
    <row r="16" spans="1:13" x14ac:dyDescent="0.3">
      <c r="A16" s="11" t="s">
        <v>362</v>
      </c>
      <c r="B16" s="10" t="s">
        <v>42</v>
      </c>
      <c r="C16" s="32" t="s">
        <v>42</v>
      </c>
      <c r="E16" s="12">
        <v>8.0100000000000005E-2</v>
      </c>
      <c r="F16" s="17">
        <f t="shared" si="0"/>
        <v>3.517402511620496E-2</v>
      </c>
      <c r="H16" s="51" t="s">
        <v>42</v>
      </c>
      <c r="I16" s="19" t="e">
        <f t="shared" si="1"/>
        <v>#VALUE!</v>
      </c>
      <c r="J16" s="19" t="e">
        <f t="shared" si="2"/>
        <v>#VALUE!</v>
      </c>
      <c r="K16" s="51" t="s">
        <v>42</v>
      </c>
      <c r="L16" s="13"/>
      <c r="M16" s="51" t="s">
        <v>42</v>
      </c>
    </row>
    <row r="17" spans="1:13" x14ac:dyDescent="0.3">
      <c r="A17" s="11" t="s">
        <v>363</v>
      </c>
      <c r="B17" s="10" t="s">
        <v>42</v>
      </c>
      <c r="C17" s="32" t="s">
        <v>42</v>
      </c>
      <c r="E17" s="12">
        <v>7.5800000000000006E-2</v>
      </c>
      <c r="F17" s="17">
        <f t="shared" si="0"/>
        <v>3.4296759402023001E-2</v>
      </c>
      <c r="H17" s="51" t="s">
        <v>42</v>
      </c>
      <c r="I17" s="19" t="e">
        <f t="shared" si="1"/>
        <v>#VALUE!</v>
      </c>
      <c r="J17" s="19" t="e">
        <f t="shared" si="2"/>
        <v>#VALUE!</v>
      </c>
      <c r="K17" s="51" t="s">
        <v>42</v>
      </c>
      <c r="L17" s="13"/>
      <c r="M17" s="51" t="s">
        <v>42</v>
      </c>
    </row>
    <row r="18" spans="1:13" x14ac:dyDescent="0.3">
      <c r="A18" s="11" t="s">
        <v>364</v>
      </c>
      <c r="B18" s="10" t="s">
        <v>42</v>
      </c>
      <c r="C18" s="32" t="s">
        <v>42</v>
      </c>
      <c r="E18" s="12">
        <v>6.5199999999999994E-2</v>
      </c>
      <c r="F18" s="17">
        <f t="shared" si="0"/>
        <v>3.1990324953780291E-2</v>
      </c>
      <c r="H18" s="51" t="s">
        <v>42</v>
      </c>
      <c r="I18" s="19" t="e">
        <f t="shared" si="1"/>
        <v>#VALUE!</v>
      </c>
      <c r="J18" s="19" t="e">
        <f t="shared" si="2"/>
        <v>#VALUE!</v>
      </c>
      <c r="K18" s="51" t="s">
        <v>42</v>
      </c>
      <c r="L18" s="13"/>
      <c r="M18" s="51" t="s">
        <v>42</v>
      </c>
    </row>
    <row r="19" spans="1:13" x14ac:dyDescent="0.3">
      <c r="A19" s="11" t="s">
        <v>365</v>
      </c>
      <c r="B19" s="10" t="s">
        <v>42</v>
      </c>
      <c r="C19" s="32" t="s">
        <v>42</v>
      </c>
      <c r="E19" s="12">
        <v>5.0799999999999998E-2</v>
      </c>
      <c r="F19" s="17">
        <f t="shared" si="0"/>
        <v>2.8454189715834487E-2</v>
      </c>
      <c r="H19" s="51" t="s">
        <v>42</v>
      </c>
      <c r="I19" s="19" t="e">
        <f t="shared" si="1"/>
        <v>#VALUE!</v>
      </c>
      <c r="J19" s="19" t="e">
        <f t="shared" si="2"/>
        <v>#VALUE!</v>
      </c>
      <c r="K19" s="51" t="s">
        <v>42</v>
      </c>
      <c r="L19" s="13"/>
      <c r="M19" s="51" t="s">
        <v>42</v>
      </c>
    </row>
    <row r="20" spans="1:13" x14ac:dyDescent="0.3">
      <c r="A20" s="11" t="s">
        <v>366</v>
      </c>
      <c r="B20" s="10" t="s">
        <v>42</v>
      </c>
      <c r="C20" s="32" t="s">
        <v>42</v>
      </c>
      <c r="E20" s="12">
        <v>2.4E-2</v>
      </c>
      <c r="F20" s="17">
        <f t="shared" si="0"/>
        <v>1.9831977981312348E-2</v>
      </c>
      <c r="H20" s="51" t="s">
        <v>42</v>
      </c>
      <c r="I20" s="19" t="e">
        <f t="shared" si="1"/>
        <v>#VALUE!</v>
      </c>
      <c r="J20" s="19" t="e">
        <f t="shared" si="2"/>
        <v>#VALUE!</v>
      </c>
      <c r="K20" s="51" t="s">
        <v>42</v>
      </c>
      <c r="L20" s="13"/>
      <c r="M20" s="51" t="s">
        <v>42</v>
      </c>
    </row>
    <row r="21" spans="1:13" x14ac:dyDescent="0.3">
      <c r="A21" s="11" t="s">
        <v>367</v>
      </c>
      <c r="B21" s="10" t="s">
        <v>42</v>
      </c>
      <c r="C21" s="32" t="s">
        <v>42</v>
      </c>
      <c r="E21" s="12">
        <v>1.6500000000000001E-2</v>
      </c>
      <c r="F21" s="17">
        <f t="shared" si="0"/>
        <v>1.6506867153743672E-2</v>
      </c>
      <c r="H21" s="51" t="s">
        <v>42</v>
      </c>
      <c r="I21" s="19" t="e">
        <f t="shared" si="1"/>
        <v>#VALUE!</v>
      </c>
      <c r="J21" s="19" t="e">
        <f t="shared" si="2"/>
        <v>#VALUE!</v>
      </c>
      <c r="K21" s="51" t="s">
        <v>42</v>
      </c>
      <c r="L21" s="13"/>
      <c r="M21" s="51" t="s">
        <v>42</v>
      </c>
    </row>
    <row r="22" spans="1:13" x14ac:dyDescent="0.3">
      <c r="A22" s="11" t="s">
        <v>368</v>
      </c>
      <c r="B22" s="10" t="s">
        <v>42</v>
      </c>
      <c r="C22" s="32" t="s">
        <v>42</v>
      </c>
      <c r="E22" s="12">
        <v>1.04E-2</v>
      </c>
      <c r="F22" s="17">
        <f t="shared" si="0"/>
        <v>1.3145648478853633E-2</v>
      </c>
      <c r="H22" s="51" t="s">
        <v>42</v>
      </c>
      <c r="I22" s="19" t="e">
        <f t="shared" si="1"/>
        <v>#VALUE!</v>
      </c>
      <c r="J22" s="19" t="e">
        <f t="shared" si="2"/>
        <v>#VALUE!</v>
      </c>
      <c r="K22" s="51" t="s">
        <v>42</v>
      </c>
      <c r="L22" s="13"/>
      <c r="M22" s="51" t="s">
        <v>42</v>
      </c>
    </row>
    <row r="23" spans="1:13" x14ac:dyDescent="0.3">
      <c r="A23" s="11" t="s">
        <v>369</v>
      </c>
      <c r="B23" s="10" t="s">
        <v>42</v>
      </c>
      <c r="C23" s="32" t="s">
        <v>42</v>
      </c>
      <c r="E23" s="12">
        <v>8.5000000000000006E-3</v>
      </c>
      <c r="F23" s="17">
        <f t="shared" si="0"/>
        <v>1.1895736181305299E-2</v>
      </c>
      <c r="H23" s="51" t="s">
        <v>42</v>
      </c>
      <c r="I23" s="19" t="e">
        <f t="shared" si="1"/>
        <v>#VALUE!</v>
      </c>
      <c r="J23" s="19" t="e">
        <f t="shared" si="2"/>
        <v>#VALUE!</v>
      </c>
      <c r="K23" s="51" t="s">
        <v>42</v>
      </c>
      <c r="L23" s="13"/>
      <c r="M23" s="51" t="s">
        <v>42</v>
      </c>
    </row>
    <row r="24" spans="1:13" x14ac:dyDescent="0.3">
      <c r="A24" s="11" t="s">
        <v>370</v>
      </c>
      <c r="B24" s="10" t="s">
        <v>42</v>
      </c>
      <c r="C24" s="32" t="s">
        <v>42</v>
      </c>
      <c r="E24" s="12">
        <v>8.3999999999999995E-3</v>
      </c>
      <c r="F24" s="17">
        <f t="shared" si="0"/>
        <v>1.1826150566015433E-2</v>
      </c>
      <c r="H24" s="51" t="s">
        <v>42</v>
      </c>
      <c r="I24" s="19" t="e">
        <f t="shared" si="1"/>
        <v>#VALUE!</v>
      </c>
      <c r="J24" s="19" t="e">
        <f t="shared" si="2"/>
        <v>#VALUE!</v>
      </c>
      <c r="K24" s="51" t="s">
        <v>42</v>
      </c>
      <c r="L24" s="13"/>
      <c r="M24" s="51" t="s">
        <v>42</v>
      </c>
    </row>
    <row r="25" spans="1:13" x14ac:dyDescent="0.3">
      <c r="A25" s="11" t="s">
        <v>371</v>
      </c>
      <c r="B25" s="10" t="s">
        <v>42</v>
      </c>
      <c r="C25" s="32" t="s">
        <v>42</v>
      </c>
      <c r="E25" s="12">
        <v>8.0000000000000002E-3</v>
      </c>
      <c r="F25" s="17">
        <f t="shared" si="0"/>
        <v>1.1543468746977575E-2</v>
      </c>
      <c r="H25" s="51" t="s">
        <v>42</v>
      </c>
      <c r="I25" s="19" t="e">
        <f t="shared" si="1"/>
        <v>#VALUE!</v>
      </c>
      <c r="J25" s="19" t="e">
        <f t="shared" si="2"/>
        <v>#VALUE!</v>
      </c>
      <c r="K25" s="51" t="s">
        <v>42</v>
      </c>
      <c r="L25" s="13"/>
      <c r="M25" s="51" t="s">
        <v>42</v>
      </c>
    </row>
    <row r="26" spans="1:13" x14ac:dyDescent="0.3">
      <c r="A26" s="11" t="s">
        <v>372</v>
      </c>
      <c r="B26" s="10" t="s">
        <v>42</v>
      </c>
      <c r="C26" s="32" t="s">
        <v>42</v>
      </c>
      <c r="E26" s="12">
        <v>7.4000000000000003E-3</v>
      </c>
      <c r="F26" s="17">
        <f t="shared" si="0"/>
        <v>1.1105509735935009E-2</v>
      </c>
      <c r="H26" s="51" t="s">
        <v>42</v>
      </c>
      <c r="I26" s="19" t="e">
        <f t="shared" si="1"/>
        <v>#VALUE!</v>
      </c>
      <c r="J26" s="19" t="e">
        <f t="shared" si="2"/>
        <v>#VALUE!</v>
      </c>
      <c r="K26" s="51" t="s">
        <v>42</v>
      </c>
      <c r="L26" s="13"/>
      <c r="M26" s="51" t="s">
        <v>42</v>
      </c>
    </row>
    <row r="27" spans="1:13" x14ac:dyDescent="0.3">
      <c r="A27" s="11" t="s">
        <v>373</v>
      </c>
      <c r="B27" s="10" t="s">
        <v>42</v>
      </c>
      <c r="C27" s="32" t="s">
        <v>42</v>
      </c>
      <c r="E27" s="12">
        <v>6.9999999999999993E-3</v>
      </c>
      <c r="F27" s="17">
        <f t="shared" si="0"/>
        <v>1.080336740878658E-2</v>
      </c>
      <c r="H27" s="51" t="s">
        <v>42</v>
      </c>
      <c r="I27" s="19" t="e">
        <f t="shared" si="1"/>
        <v>#VALUE!</v>
      </c>
      <c r="J27" s="19" t="e">
        <f t="shared" si="2"/>
        <v>#VALUE!</v>
      </c>
      <c r="K27" s="51" t="s">
        <v>42</v>
      </c>
      <c r="L27" s="13"/>
      <c r="M27" s="51" t="s">
        <v>42</v>
      </c>
    </row>
    <row r="28" spans="1:13" x14ac:dyDescent="0.3">
      <c r="A28" s="11" t="s">
        <v>374</v>
      </c>
      <c r="B28" s="10" t="s">
        <v>42</v>
      </c>
      <c r="C28" s="32" t="s">
        <v>42</v>
      </c>
      <c r="E28" s="12">
        <v>3.4000000000000002E-3</v>
      </c>
      <c r="F28" s="17">
        <f t="shared" ref="F28:F31" si="3">SQRT((E28*(1-E28))/$E$12)*TINV(0.05,$E$12)</f>
        <v>7.5428487941935742E-3</v>
      </c>
      <c r="H28" s="51" t="s">
        <v>42</v>
      </c>
      <c r="I28" s="19" t="e">
        <f t="shared" ref="I28:I31" si="4">(((H28)^2)^0.5)</f>
        <v>#VALUE!</v>
      </c>
      <c r="J28" s="19" t="e">
        <f t="shared" ref="J28:J31" si="5">(((((1-B28)*B28)/B$12)+(((1-E28)*E28)/E$12))^0.5)*(TINV(0.05,B$12+E$12-1))</f>
        <v>#VALUE!</v>
      </c>
      <c r="K28" s="51" t="s">
        <v>42</v>
      </c>
      <c r="L28" s="13"/>
      <c r="M28" s="51" t="s">
        <v>42</v>
      </c>
    </row>
    <row r="29" spans="1:13" x14ac:dyDescent="0.3">
      <c r="A29" s="11" t="s">
        <v>375</v>
      </c>
      <c r="B29" s="10" t="s">
        <v>42</v>
      </c>
      <c r="C29" s="32" t="s">
        <v>42</v>
      </c>
      <c r="E29" s="12">
        <v>2.0999999999999999E-3</v>
      </c>
      <c r="F29" s="17">
        <f t="shared" si="3"/>
        <v>5.9318295145473123E-3</v>
      </c>
      <c r="H29" s="51" t="s">
        <v>42</v>
      </c>
      <c r="I29" s="19" t="e">
        <f t="shared" si="4"/>
        <v>#VALUE!</v>
      </c>
      <c r="J29" s="19" t="e">
        <f t="shared" si="5"/>
        <v>#VALUE!</v>
      </c>
      <c r="K29" s="51" t="s">
        <v>42</v>
      </c>
      <c r="L29" s="13"/>
      <c r="M29" s="51" t="s">
        <v>42</v>
      </c>
    </row>
    <row r="30" spans="1:13" x14ac:dyDescent="0.3">
      <c r="A30" s="11" t="s">
        <v>376</v>
      </c>
      <c r="B30" s="10" t="s">
        <v>42</v>
      </c>
      <c r="C30" s="32" t="s">
        <v>42</v>
      </c>
      <c r="E30" s="12">
        <v>1.7000000000000001E-3</v>
      </c>
      <c r="F30" s="17">
        <f t="shared" si="3"/>
        <v>5.3381466198513666E-3</v>
      </c>
      <c r="H30" s="51" t="s">
        <v>42</v>
      </c>
      <c r="I30" s="19" t="e">
        <f t="shared" si="4"/>
        <v>#VALUE!</v>
      </c>
      <c r="J30" s="19" t="e">
        <f t="shared" si="5"/>
        <v>#VALUE!</v>
      </c>
      <c r="K30" s="51" t="s">
        <v>42</v>
      </c>
      <c r="L30" s="13"/>
      <c r="M30" s="51" t="s">
        <v>42</v>
      </c>
    </row>
    <row r="31" spans="1:13" x14ac:dyDescent="0.3">
      <c r="A31" s="11" t="s">
        <v>377</v>
      </c>
      <c r="B31" s="10" t="s">
        <v>42</v>
      </c>
      <c r="C31" s="32" t="s">
        <v>42</v>
      </c>
      <c r="E31" s="12">
        <v>1E-3</v>
      </c>
      <c r="F31" s="17">
        <f t="shared" si="3"/>
        <v>4.0956067114526658E-3</v>
      </c>
      <c r="H31" s="51" t="s">
        <v>42</v>
      </c>
      <c r="I31" s="19" t="e">
        <f t="shared" si="4"/>
        <v>#VALUE!</v>
      </c>
      <c r="J31" s="19" t="e">
        <f t="shared" si="5"/>
        <v>#VALUE!</v>
      </c>
      <c r="K31" s="51" t="s">
        <v>42</v>
      </c>
      <c r="L31" s="13"/>
      <c r="M31" s="51" t="s">
        <v>42</v>
      </c>
    </row>
    <row r="32" spans="1:13" x14ac:dyDescent="0.3">
      <c r="A32" s="11" t="s">
        <v>378</v>
      </c>
      <c r="B32" s="10" t="s">
        <v>42</v>
      </c>
      <c r="C32" s="32" t="s">
        <v>42</v>
      </c>
      <c r="E32" s="12">
        <v>8.9999999999999998E-4</v>
      </c>
      <c r="F32" s="17">
        <f t="shared" si="0"/>
        <v>3.8856281438227331E-3</v>
      </c>
      <c r="H32" s="51" t="s">
        <v>42</v>
      </c>
      <c r="I32" s="19" t="e">
        <f t="shared" si="1"/>
        <v>#VALUE!</v>
      </c>
      <c r="J32" s="19" t="e">
        <f t="shared" si="2"/>
        <v>#VALUE!</v>
      </c>
      <c r="K32" s="51" t="s">
        <v>42</v>
      </c>
      <c r="L32" s="13"/>
      <c r="M32" s="51" t="s">
        <v>42</v>
      </c>
    </row>
    <row r="33" spans="1:13" x14ac:dyDescent="0.3">
      <c r="A33" s="11" t="s">
        <v>379</v>
      </c>
      <c r="B33" s="10" t="s">
        <v>42</v>
      </c>
      <c r="C33" s="32" t="s">
        <v>42</v>
      </c>
      <c r="E33" s="12">
        <v>5.0000000000000001E-4</v>
      </c>
      <c r="F33" s="17">
        <f t="shared" si="0"/>
        <v>2.8967559206339874E-3</v>
      </c>
      <c r="H33" s="51" t="s">
        <v>42</v>
      </c>
      <c r="I33" s="19" t="e">
        <f t="shared" si="1"/>
        <v>#VALUE!</v>
      </c>
      <c r="J33" s="19" t="e">
        <f t="shared" si="2"/>
        <v>#VALUE!</v>
      </c>
      <c r="K33" s="51" t="s">
        <v>42</v>
      </c>
      <c r="L33" s="13"/>
      <c r="M33" s="51" t="s">
        <v>42</v>
      </c>
    </row>
    <row r="34" spans="1:13" x14ac:dyDescent="0.3">
      <c r="A34" s="11" t="s">
        <v>121</v>
      </c>
      <c r="B34" s="10" t="s">
        <v>42</v>
      </c>
      <c r="C34" s="32" t="s">
        <v>42</v>
      </c>
      <c r="E34" s="12">
        <v>5.9699999999999996E-2</v>
      </c>
      <c r="F34" s="17">
        <f t="shared" si="0"/>
        <v>3.0701237797954736E-2</v>
      </c>
      <c r="H34" s="51" t="s">
        <v>42</v>
      </c>
      <c r="I34" s="19" t="e">
        <f t="shared" si="1"/>
        <v>#VALUE!</v>
      </c>
      <c r="J34" s="19" t="e">
        <f t="shared" si="2"/>
        <v>#VALUE!</v>
      </c>
      <c r="K34" s="51" t="s">
        <v>42</v>
      </c>
      <c r="L34" s="13"/>
      <c r="M34" s="51" t="s">
        <v>42</v>
      </c>
    </row>
    <row r="35" spans="1:13" x14ac:dyDescent="0.3">
      <c r="A35" s="11" t="s">
        <v>58</v>
      </c>
      <c r="B35" s="10" t="s">
        <v>42</v>
      </c>
      <c r="C35" s="32" t="s">
        <v>42</v>
      </c>
      <c r="E35" s="12">
        <v>9.1000000000000004E-3</v>
      </c>
      <c r="F35" s="17">
        <f>SQRT((E35*(1-E35))/$E$12)*TINV(0.05,$E$12)</f>
        <v>1.2304702340014498E-2</v>
      </c>
      <c r="H35" s="51" t="s">
        <v>42</v>
      </c>
      <c r="I35" s="19" t="e">
        <f t="shared" si="1"/>
        <v>#VALUE!</v>
      </c>
      <c r="J35" s="19" t="e">
        <f t="shared" si="2"/>
        <v>#VALUE!</v>
      </c>
      <c r="K35" s="51" t="s">
        <v>42</v>
      </c>
      <c r="L35" s="13"/>
      <c r="M35" s="51" t="s">
        <v>42</v>
      </c>
    </row>
    <row r="36" spans="1:13" x14ac:dyDescent="0.3">
      <c r="A36" s="21" t="s">
        <v>42</v>
      </c>
      <c r="B36" s="36" t="s">
        <v>42</v>
      </c>
      <c r="C36" s="33" t="s">
        <v>42</v>
      </c>
      <c r="D36" s="22"/>
      <c r="E36" s="23">
        <v>5.9999999999999995E-4</v>
      </c>
      <c r="F36" s="24">
        <f t="shared" ref="F36" si="6">SQRT((E36*(1-E36))/$E$12)*TINV(0.05,$E$12)</f>
        <v>3.1730783774382991E-3</v>
      </c>
      <c r="G36" s="22"/>
      <c r="H36" s="52" t="s">
        <v>42</v>
      </c>
      <c r="I36" s="26" t="e">
        <f t="shared" si="1"/>
        <v>#VALUE!</v>
      </c>
      <c r="J36" s="26" t="e">
        <f t="shared" si="2"/>
        <v>#VALUE!</v>
      </c>
      <c r="K36" s="52" t="s">
        <v>42</v>
      </c>
      <c r="L36" s="27"/>
      <c r="M36" s="52" t="s">
        <v>42</v>
      </c>
    </row>
    <row r="37" spans="1:13" x14ac:dyDescent="0.3">
      <c r="B37" s="34"/>
      <c r="C37" s="35"/>
      <c r="F37" s="35"/>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6.4414062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380</v>
      </c>
    </row>
    <row r="4" spans="1:13" ht="18.75" x14ac:dyDescent="0.3">
      <c r="A4" s="47" t="s">
        <v>446</v>
      </c>
    </row>
    <row r="6" spans="1:13" ht="30.75" customHeight="1" x14ac:dyDescent="0.25">
      <c r="A6" s="88" t="s">
        <v>388</v>
      </c>
    </row>
    <row r="7" spans="1:13" ht="15" x14ac:dyDescent="0.25">
      <c r="A7" s="7" t="s">
        <v>389</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t="s">
        <v>42</v>
      </c>
      <c r="E11" s="10">
        <v>1146</v>
      </c>
    </row>
    <row r="12" spans="1:13" x14ac:dyDescent="0.3">
      <c r="A12" s="9" t="s">
        <v>12</v>
      </c>
      <c r="B12" s="10" t="s">
        <v>42</v>
      </c>
      <c r="E12" s="10">
        <v>317.7</v>
      </c>
    </row>
    <row r="14" spans="1:13" x14ac:dyDescent="0.3">
      <c r="A14" s="11" t="s">
        <v>381</v>
      </c>
      <c r="B14" s="10" t="s">
        <v>42</v>
      </c>
      <c r="C14" s="32" t="s">
        <v>42</v>
      </c>
      <c r="E14" s="12">
        <v>0.13519999999999999</v>
      </c>
      <c r="F14" s="17">
        <f>SQRT((E14*(1-E14))/$E$12)*TINV(0.05,$E$12)</f>
        <v>3.7743915108743732E-2</v>
      </c>
      <c r="H14" s="51" t="s">
        <v>42</v>
      </c>
      <c r="I14" s="19" t="e">
        <f>(((H14)^2)^0.5)</f>
        <v>#VALUE!</v>
      </c>
      <c r="J14" s="19" t="e">
        <f>(((((1-B14)*B14)/B$12)+(((1-E14)*E14)/E$12))^0.5)*(TINV(0.05,B$12+E$12-1))</f>
        <v>#VALUE!</v>
      </c>
      <c r="K14" s="51" t="s">
        <v>42</v>
      </c>
      <c r="L14" s="13"/>
      <c r="M14" s="51" t="s">
        <v>42</v>
      </c>
    </row>
    <row r="15" spans="1:13" x14ac:dyDescent="0.3">
      <c r="A15" s="11" t="s">
        <v>382</v>
      </c>
      <c r="B15" s="10" t="s">
        <v>42</v>
      </c>
      <c r="C15" s="32" t="s">
        <v>42</v>
      </c>
      <c r="E15" s="12">
        <v>3.1E-2</v>
      </c>
      <c r="F15" s="17">
        <f t="shared" ref="F15:F20" si="0">SQRT((E15*(1-E15))/$E$12)*TINV(0.05,$E$12)</f>
        <v>1.913125656278036E-2</v>
      </c>
      <c r="H15" s="51" t="s">
        <v>42</v>
      </c>
      <c r="I15" s="19" t="e">
        <f t="shared" ref="I15:I21" si="1">(((H15)^2)^0.5)</f>
        <v>#VALUE!</v>
      </c>
      <c r="J15" s="19" t="e">
        <f t="shared" ref="J15:J21" si="2">(((((1-B15)*B15)/B$12)+(((1-E15)*E15)/E$12))^0.5)*(TINV(0.05,B$12+E$12-1))</f>
        <v>#VALUE!</v>
      </c>
      <c r="K15" s="51" t="s">
        <v>42</v>
      </c>
      <c r="L15" s="13"/>
      <c r="M15" s="51" t="s">
        <v>42</v>
      </c>
    </row>
    <row r="16" spans="1:13" x14ac:dyDescent="0.3">
      <c r="A16" s="11" t="s">
        <v>383</v>
      </c>
      <c r="B16" s="10" t="s">
        <v>42</v>
      </c>
      <c r="C16" s="32" t="s">
        <v>42</v>
      </c>
      <c r="E16" s="12">
        <v>0.1042</v>
      </c>
      <c r="F16" s="17">
        <f t="shared" si="0"/>
        <v>3.372408296280073E-2</v>
      </c>
      <c r="H16" s="51" t="s">
        <v>42</v>
      </c>
      <c r="I16" s="19" t="e">
        <f t="shared" si="1"/>
        <v>#VALUE!</v>
      </c>
      <c r="J16" s="19" t="e">
        <f t="shared" si="2"/>
        <v>#VALUE!</v>
      </c>
      <c r="K16" s="51" t="s">
        <v>42</v>
      </c>
      <c r="L16" s="13"/>
      <c r="M16" s="51" t="s">
        <v>42</v>
      </c>
    </row>
    <row r="17" spans="1:13" x14ac:dyDescent="0.3">
      <c r="A17" s="11" t="s">
        <v>384</v>
      </c>
      <c r="B17" s="10" t="s">
        <v>42</v>
      </c>
      <c r="C17" s="32" t="s">
        <v>42</v>
      </c>
      <c r="E17" s="12">
        <v>0.78569999999999995</v>
      </c>
      <c r="F17" s="17">
        <f t="shared" si="0"/>
        <v>4.5293952736120253E-2</v>
      </c>
      <c r="H17" s="51" t="s">
        <v>42</v>
      </c>
      <c r="I17" s="19" t="e">
        <f t="shared" si="1"/>
        <v>#VALUE!</v>
      </c>
      <c r="J17" s="19" t="e">
        <f t="shared" si="2"/>
        <v>#VALUE!</v>
      </c>
      <c r="K17" s="51" t="s">
        <v>42</v>
      </c>
      <c r="L17" s="13"/>
      <c r="M17" s="51" t="s">
        <v>42</v>
      </c>
    </row>
    <row r="18" spans="1:13" x14ac:dyDescent="0.3">
      <c r="A18" s="11" t="s">
        <v>385</v>
      </c>
      <c r="B18" s="10" t="s">
        <v>42</v>
      </c>
      <c r="C18" s="32" t="s">
        <v>42</v>
      </c>
      <c r="E18" s="12">
        <v>2.7400000000000001E-2</v>
      </c>
      <c r="F18" s="17">
        <f t="shared" si="0"/>
        <v>1.8019518188853428E-2</v>
      </c>
      <c r="H18" s="51" t="s">
        <v>42</v>
      </c>
      <c r="I18" s="19" t="e">
        <f t="shared" si="1"/>
        <v>#VALUE!</v>
      </c>
      <c r="J18" s="19" t="e">
        <f t="shared" si="2"/>
        <v>#VALUE!</v>
      </c>
      <c r="K18" s="51" t="s">
        <v>42</v>
      </c>
      <c r="L18" s="13"/>
      <c r="M18" s="51" t="s">
        <v>42</v>
      </c>
    </row>
    <row r="19" spans="1:13" x14ac:dyDescent="0.3">
      <c r="A19" s="11" t="s">
        <v>386</v>
      </c>
      <c r="B19" s="10" t="s">
        <v>42</v>
      </c>
      <c r="C19" s="32" t="s">
        <v>42</v>
      </c>
      <c r="E19" s="12">
        <v>0.01</v>
      </c>
      <c r="F19" s="17">
        <f t="shared" si="0"/>
        <v>1.0982933594989466E-2</v>
      </c>
      <c r="H19" s="51" t="s">
        <v>42</v>
      </c>
      <c r="I19" s="19" t="e">
        <f t="shared" si="1"/>
        <v>#VALUE!</v>
      </c>
      <c r="J19" s="19" t="e">
        <f t="shared" si="2"/>
        <v>#VALUE!</v>
      </c>
      <c r="K19" s="51" t="s">
        <v>42</v>
      </c>
      <c r="L19" s="13"/>
      <c r="M19" s="51" t="s">
        <v>42</v>
      </c>
    </row>
    <row r="20" spans="1:13" x14ac:dyDescent="0.3">
      <c r="A20" s="11" t="s">
        <v>387</v>
      </c>
      <c r="B20" s="10" t="s">
        <v>42</v>
      </c>
      <c r="C20" s="32" t="s">
        <v>42</v>
      </c>
      <c r="E20" s="12">
        <v>1.7399999999999999E-2</v>
      </c>
      <c r="F20" s="17">
        <f t="shared" si="0"/>
        <v>1.4433237715711493E-2</v>
      </c>
      <c r="H20" s="51" t="s">
        <v>42</v>
      </c>
      <c r="I20" s="19" t="e">
        <f t="shared" si="1"/>
        <v>#VALUE!</v>
      </c>
      <c r="J20" s="19" t="e">
        <f t="shared" si="2"/>
        <v>#VALUE!</v>
      </c>
      <c r="K20" s="51" t="s">
        <v>42</v>
      </c>
      <c r="L20" s="13"/>
      <c r="M20" s="51" t="s">
        <v>42</v>
      </c>
    </row>
    <row r="21" spans="1:13" x14ac:dyDescent="0.3">
      <c r="A21" s="21" t="s">
        <v>58</v>
      </c>
      <c r="B21" s="36" t="s">
        <v>42</v>
      </c>
      <c r="C21" s="33" t="s">
        <v>42</v>
      </c>
      <c r="D21" s="22"/>
      <c r="E21" s="23">
        <v>5.1799999999999999E-2</v>
      </c>
      <c r="F21" s="24">
        <f t="shared" ref="F21" si="3">SQRT((E21*(1-E21))/$E$12)*TINV(0.05,$E$12)</f>
        <v>2.4463332368040706E-2</v>
      </c>
      <c r="G21" s="22"/>
      <c r="H21" s="52" t="s">
        <v>42</v>
      </c>
      <c r="I21" s="26" t="e">
        <f t="shared" si="1"/>
        <v>#VALUE!</v>
      </c>
      <c r="J21" s="26" t="e">
        <f t="shared" si="2"/>
        <v>#VALUE!</v>
      </c>
      <c r="K21" s="52" t="s">
        <v>42</v>
      </c>
      <c r="L21" s="27"/>
      <c r="M21" s="52" t="s">
        <v>42</v>
      </c>
    </row>
    <row r="22" spans="1:13" x14ac:dyDescent="0.3">
      <c r="B22" s="34"/>
      <c r="C22" s="35"/>
      <c r="F22" s="35"/>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6.4414062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390</v>
      </c>
    </row>
    <row r="4" spans="1:13" ht="18.75" x14ac:dyDescent="0.3">
      <c r="A4" s="47" t="s">
        <v>447</v>
      </c>
    </row>
    <row r="6" spans="1:13" ht="30.75" customHeight="1" x14ac:dyDescent="0.25">
      <c r="A6" s="88" t="s">
        <v>392</v>
      </c>
    </row>
    <row r="7" spans="1:13" ht="15" x14ac:dyDescent="0.25">
      <c r="A7" s="7" t="s">
        <v>391</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t="s">
        <v>42</v>
      </c>
      <c r="E11" s="10">
        <v>529</v>
      </c>
    </row>
    <row r="12" spans="1:13" x14ac:dyDescent="0.3">
      <c r="A12" s="9" t="s">
        <v>12</v>
      </c>
      <c r="B12" s="10" t="s">
        <v>42</v>
      </c>
      <c r="E12" s="10">
        <v>149</v>
      </c>
    </row>
    <row r="14" spans="1:13" x14ac:dyDescent="0.3">
      <c r="A14" s="11" t="s">
        <v>393</v>
      </c>
      <c r="B14" s="10" t="s">
        <v>42</v>
      </c>
      <c r="C14" s="32" t="s">
        <v>42</v>
      </c>
      <c r="E14" s="12">
        <v>0.12570000000000001</v>
      </c>
      <c r="F14" s="17">
        <f>SQRT((E14*(1-E14))/$E$12)*TINV(0.05,$E$12)</f>
        <v>5.3665425895705443E-2</v>
      </c>
      <c r="H14" s="51" t="s">
        <v>42</v>
      </c>
      <c r="I14" s="19" t="e">
        <f>(((H14)^2)^0.5)</f>
        <v>#VALUE!</v>
      </c>
      <c r="J14" s="19" t="e">
        <f>(((((1-B14)*B14)/B$12)+(((1-E14)*E14)/E$12))^0.5)*(TINV(0.05,B$12+E$12-1))</f>
        <v>#VALUE!</v>
      </c>
      <c r="K14" s="51" t="s">
        <v>42</v>
      </c>
      <c r="L14" s="13"/>
      <c r="M14" s="51" t="s">
        <v>42</v>
      </c>
    </row>
    <row r="15" spans="1:13" x14ac:dyDescent="0.3">
      <c r="A15" s="11" t="s">
        <v>394</v>
      </c>
      <c r="B15" s="10" t="s">
        <v>42</v>
      </c>
      <c r="C15" s="32" t="s">
        <v>42</v>
      </c>
      <c r="E15" s="12">
        <v>4.0199999999999993E-2</v>
      </c>
      <c r="F15" s="17">
        <f t="shared" ref="F15:F27" si="0">SQRT((E15*(1-E15))/$E$12)*TINV(0.05,$E$12)</f>
        <v>3.1798021718035155E-2</v>
      </c>
      <c r="H15" s="51" t="s">
        <v>42</v>
      </c>
      <c r="I15" s="19" t="e">
        <f t="shared" ref="I15:I28" si="1">(((H15)^2)^0.5)</f>
        <v>#VALUE!</v>
      </c>
      <c r="J15" s="19" t="e">
        <f t="shared" ref="J15:J28" si="2">(((((1-B15)*B15)/B$12)+(((1-E15)*E15)/E$12))^0.5)*(TINV(0.05,B$12+E$12-1))</f>
        <v>#VALUE!</v>
      </c>
      <c r="K15" s="51" t="s">
        <v>42</v>
      </c>
      <c r="L15" s="13"/>
      <c r="M15" s="51" t="s">
        <v>42</v>
      </c>
    </row>
    <row r="16" spans="1:13" x14ac:dyDescent="0.3">
      <c r="A16" s="11" t="s">
        <v>395</v>
      </c>
      <c r="B16" s="10" t="s">
        <v>42</v>
      </c>
      <c r="C16" s="32" t="s">
        <v>42</v>
      </c>
      <c r="E16" s="12">
        <v>1.89E-2</v>
      </c>
      <c r="F16" s="17">
        <f t="shared" si="0"/>
        <v>2.2043687325673977E-2</v>
      </c>
      <c r="H16" s="51" t="s">
        <v>42</v>
      </c>
      <c r="I16" s="19" t="e">
        <f t="shared" si="1"/>
        <v>#VALUE!</v>
      </c>
      <c r="J16" s="19" t="e">
        <f t="shared" si="2"/>
        <v>#VALUE!</v>
      </c>
      <c r="K16" s="51" t="s">
        <v>42</v>
      </c>
      <c r="L16" s="13"/>
      <c r="M16" s="51" t="s">
        <v>42</v>
      </c>
    </row>
    <row r="17" spans="1:13" x14ac:dyDescent="0.3">
      <c r="A17" s="11" t="s">
        <v>396</v>
      </c>
      <c r="B17" s="10" t="s">
        <v>42</v>
      </c>
      <c r="C17" s="32" t="s">
        <v>42</v>
      </c>
      <c r="E17" s="12">
        <v>0.01</v>
      </c>
      <c r="F17" s="17">
        <f t="shared" si="0"/>
        <v>1.6106986682005983E-2</v>
      </c>
      <c r="H17" s="51" t="s">
        <v>42</v>
      </c>
      <c r="I17" s="19" t="e">
        <f t="shared" si="1"/>
        <v>#VALUE!</v>
      </c>
      <c r="J17" s="19" t="e">
        <f t="shared" si="2"/>
        <v>#VALUE!</v>
      </c>
      <c r="K17" s="51" t="s">
        <v>42</v>
      </c>
      <c r="L17" s="13"/>
      <c r="M17" s="51" t="s">
        <v>42</v>
      </c>
    </row>
    <row r="18" spans="1:13" ht="27.6" x14ac:dyDescent="0.3">
      <c r="A18" s="11" t="s">
        <v>397</v>
      </c>
      <c r="B18" s="10" t="s">
        <v>42</v>
      </c>
      <c r="C18" s="32" t="s">
        <v>42</v>
      </c>
      <c r="E18" s="12">
        <v>9.0000000000000011E-3</v>
      </c>
      <c r="F18" s="17">
        <f t="shared" si="0"/>
        <v>1.5288144687797958E-2</v>
      </c>
      <c r="H18" s="51" t="s">
        <v>42</v>
      </c>
      <c r="I18" s="19" t="e">
        <f t="shared" si="1"/>
        <v>#VALUE!</v>
      </c>
      <c r="J18" s="19" t="e">
        <f t="shared" si="2"/>
        <v>#VALUE!</v>
      </c>
      <c r="K18" s="51" t="s">
        <v>42</v>
      </c>
      <c r="L18" s="13"/>
      <c r="M18" s="51" t="s">
        <v>42</v>
      </c>
    </row>
    <row r="19" spans="1:13" x14ac:dyDescent="0.3">
      <c r="A19" s="11" t="s">
        <v>398</v>
      </c>
      <c r="B19" s="10" t="s">
        <v>42</v>
      </c>
      <c r="C19" s="32" t="s">
        <v>42</v>
      </c>
      <c r="E19" s="12">
        <v>8.6999999999999994E-3</v>
      </c>
      <c r="F19" s="17">
        <f t="shared" si="0"/>
        <v>1.5033457760402604E-2</v>
      </c>
      <c r="H19" s="51" t="s">
        <v>42</v>
      </c>
      <c r="I19" s="19" t="e">
        <f t="shared" si="1"/>
        <v>#VALUE!</v>
      </c>
      <c r="J19" s="19" t="e">
        <f t="shared" si="2"/>
        <v>#VALUE!</v>
      </c>
      <c r="K19" s="51" t="s">
        <v>42</v>
      </c>
      <c r="L19" s="13"/>
      <c r="M19" s="51" t="s">
        <v>42</v>
      </c>
    </row>
    <row r="20" spans="1:13" ht="27.6" x14ac:dyDescent="0.3">
      <c r="A20" s="11" t="s">
        <v>399</v>
      </c>
      <c r="B20" s="10" t="s">
        <v>42</v>
      </c>
      <c r="C20" s="32" t="s">
        <v>42</v>
      </c>
      <c r="E20" s="12">
        <v>2.3E-3</v>
      </c>
      <c r="F20" s="17">
        <f t="shared" si="0"/>
        <v>7.7546215264649703E-3</v>
      </c>
      <c r="H20" s="51" t="s">
        <v>42</v>
      </c>
      <c r="I20" s="19" t="e">
        <f t="shared" si="1"/>
        <v>#VALUE!</v>
      </c>
      <c r="J20" s="19" t="e">
        <f t="shared" si="2"/>
        <v>#VALUE!</v>
      </c>
      <c r="K20" s="51" t="s">
        <v>42</v>
      </c>
      <c r="L20" s="13"/>
      <c r="M20" s="51" t="s">
        <v>42</v>
      </c>
    </row>
    <row r="21" spans="1:13" x14ac:dyDescent="0.3">
      <c r="A21" s="11" t="s">
        <v>400</v>
      </c>
      <c r="B21" s="10" t="s">
        <v>42</v>
      </c>
      <c r="C21" s="32" t="s">
        <v>42</v>
      </c>
      <c r="E21" s="12">
        <v>2.2000000000000001E-3</v>
      </c>
      <c r="F21" s="17">
        <f t="shared" si="0"/>
        <v>7.5845495424781478E-3</v>
      </c>
      <c r="H21" s="51" t="s">
        <v>42</v>
      </c>
      <c r="I21" s="19" t="e">
        <f t="shared" si="1"/>
        <v>#VALUE!</v>
      </c>
      <c r="J21" s="19" t="e">
        <f t="shared" si="2"/>
        <v>#VALUE!</v>
      </c>
      <c r="K21" s="51" t="s">
        <v>42</v>
      </c>
      <c r="L21" s="13"/>
      <c r="M21" s="51" t="s">
        <v>42</v>
      </c>
    </row>
    <row r="22" spans="1:13" x14ac:dyDescent="0.3">
      <c r="A22" s="11" t="s">
        <v>401</v>
      </c>
      <c r="B22" s="10" t="s">
        <v>42</v>
      </c>
      <c r="C22" s="32" t="s">
        <v>42</v>
      </c>
      <c r="E22" s="12">
        <v>7.000000000000001E-4</v>
      </c>
      <c r="F22" s="17">
        <f t="shared" si="0"/>
        <v>4.2814774994157758E-3</v>
      </c>
      <c r="H22" s="51" t="s">
        <v>42</v>
      </c>
      <c r="I22" s="19" t="e">
        <f t="shared" si="1"/>
        <v>#VALUE!</v>
      </c>
      <c r="J22" s="19" t="e">
        <f t="shared" si="2"/>
        <v>#VALUE!</v>
      </c>
      <c r="K22" s="51" t="s">
        <v>42</v>
      </c>
      <c r="L22" s="13"/>
      <c r="M22" s="51" t="s">
        <v>42</v>
      </c>
    </row>
    <row r="23" spans="1:13" ht="27.6" x14ac:dyDescent="0.3">
      <c r="A23" s="11" t="s">
        <v>402</v>
      </c>
      <c r="B23" s="10" t="s">
        <v>42</v>
      </c>
      <c r="C23" s="32" t="s">
        <v>42</v>
      </c>
      <c r="E23" s="12">
        <v>7.000000000000001E-4</v>
      </c>
      <c r="F23" s="17">
        <f t="shared" si="0"/>
        <v>4.2814774994157758E-3</v>
      </c>
      <c r="H23" s="51" t="s">
        <v>42</v>
      </c>
      <c r="I23" s="19" t="e">
        <f t="shared" si="1"/>
        <v>#VALUE!</v>
      </c>
      <c r="J23" s="19" t="e">
        <f t="shared" si="2"/>
        <v>#VALUE!</v>
      </c>
      <c r="K23" s="51" t="s">
        <v>42</v>
      </c>
      <c r="L23" s="13"/>
      <c r="M23" s="51" t="s">
        <v>42</v>
      </c>
    </row>
    <row r="24" spans="1:13" ht="27.6" x14ac:dyDescent="0.3">
      <c r="A24" s="11" t="s">
        <v>403</v>
      </c>
      <c r="B24" s="10" t="s">
        <v>42</v>
      </c>
      <c r="C24" s="32" t="s">
        <v>42</v>
      </c>
      <c r="E24" s="12">
        <v>5.9999999999999995E-4</v>
      </c>
      <c r="F24" s="17">
        <f t="shared" si="0"/>
        <v>3.9640762534506983E-3</v>
      </c>
      <c r="H24" s="51" t="s">
        <v>42</v>
      </c>
      <c r="I24" s="19" t="e">
        <f t="shared" si="1"/>
        <v>#VALUE!</v>
      </c>
      <c r="J24" s="19" t="e">
        <f t="shared" si="2"/>
        <v>#VALUE!</v>
      </c>
      <c r="K24" s="51" t="s">
        <v>42</v>
      </c>
      <c r="L24" s="13"/>
      <c r="M24" s="51" t="s">
        <v>42</v>
      </c>
    </row>
    <row r="25" spans="1:13" x14ac:dyDescent="0.3">
      <c r="A25" s="11" t="s">
        <v>404</v>
      </c>
      <c r="B25" s="10" t="s">
        <v>42</v>
      </c>
      <c r="C25" s="32" t="s">
        <v>42</v>
      </c>
      <c r="E25" s="12">
        <v>4.0000000000000002E-4</v>
      </c>
      <c r="F25" s="17">
        <f t="shared" si="0"/>
        <v>3.2369785510648159E-3</v>
      </c>
      <c r="H25" s="51" t="s">
        <v>42</v>
      </c>
      <c r="I25" s="19" t="e">
        <f t="shared" si="1"/>
        <v>#VALUE!</v>
      </c>
      <c r="J25" s="19" t="e">
        <f t="shared" si="2"/>
        <v>#VALUE!</v>
      </c>
      <c r="K25" s="51" t="s">
        <v>42</v>
      </c>
      <c r="L25" s="13"/>
      <c r="M25" s="51" t="s">
        <v>42</v>
      </c>
    </row>
    <row r="26" spans="1:13" x14ac:dyDescent="0.3">
      <c r="A26" s="11" t="s">
        <v>405</v>
      </c>
      <c r="B26" s="10" t="s">
        <v>42</v>
      </c>
      <c r="C26" s="32" t="s">
        <v>42</v>
      </c>
      <c r="E26" s="12">
        <v>3.4200000000000001E-2</v>
      </c>
      <c r="F26" s="17">
        <f t="shared" si="0"/>
        <v>2.9420723999288582E-2</v>
      </c>
      <c r="H26" s="51" t="s">
        <v>42</v>
      </c>
      <c r="I26" s="19" t="e">
        <f t="shared" si="1"/>
        <v>#VALUE!</v>
      </c>
      <c r="J26" s="19" t="e">
        <f t="shared" si="2"/>
        <v>#VALUE!</v>
      </c>
      <c r="K26" s="51" t="s">
        <v>42</v>
      </c>
      <c r="L26" s="13"/>
      <c r="M26" s="51" t="s">
        <v>42</v>
      </c>
    </row>
    <row r="27" spans="1:13" x14ac:dyDescent="0.3">
      <c r="A27" s="11" t="s">
        <v>406</v>
      </c>
      <c r="B27" s="10" t="s">
        <v>42</v>
      </c>
      <c r="C27" s="32" t="s">
        <v>42</v>
      </c>
      <c r="E27" s="12">
        <v>0.86580000000000001</v>
      </c>
      <c r="F27" s="17">
        <f t="shared" si="0"/>
        <v>5.5180006962908111E-2</v>
      </c>
      <c r="H27" s="51" t="s">
        <v>42</v>
      </c>
      <c r="I27" s="19" t="e">
        <f t="shared" si="1"/>
        <v>#VALUE!</v>
      </c>
      <c r="J27" s="19" t="e">
        <f t="shared" si="2"/>
        <v>#VALUE!</v>
      </c>
      <c r="K27" s="51" t="s">
        <v>42</v>
      </c>
      <c r="L27" s="13"/>
      <c r="M27" s="51" t="s">
        <v>42</v>
      </c>
    </row>
    <row r="28" spans="1:13" x14ac:dyDescent="0.3">
      <c r="A28" s="21" t="s">
        <v>58</v>
      </c>
      <c r="B28" s="36" t="s">
        <v>42</v>
      </c>
      <c r="C28" s="33" t="s">
        <v>42</v>
      </c>
      <c r="D28" s="22"/>
      <c r="E28" s="23">
        <v>8.5000000000000006E-3</v>
      </c>
      <c r="F28" s="24">
        <f t="shared" ref="F28" si="3">SQRT((E28*(1-E28))/$E$12)*TINV(0.05,$E$12)</f>
        <v>1.486115365095282E-2</v>
      </c>
      <c r="G28" s="22"/>
      <c r="H28" s="52" t="s">
        <v>42</v>
      </c>
      <c r="I28" s="26" t="e">
        <f t="shared" si="1"/>
        <v>#VALUE!</v>
      </c>
      <c r="J28" s="26" t="e">
        <f t="shared" si="2"/>
        <v>#VALUE!</v>
      </c>
      <c r="K28" s="52" t="s">
        <v>42</v>
      </c>
      <c r="L28" s="27"/>
      <c r="M28" s="52" t="s">
        <v>42</v>
      </c>
    </row>
    <row r="29" spans="1:13" x14ac:dyDescent="0.3">
      <c r="B29" s="34"/>
      <c r="C29" s="35"/>
      <c r="F29" s="35"/>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10" width="6.4414062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454</v>
      </c>
    </row>
    <row r="4" spans="1:13" ht="18.75" x14ac:dyDescent="0.3">
      <c r="A4" s="47" t="s">
        <v>448</v>
      </c>
    </row>
    <row r="6" spans="1:13" ht="30.75" customHeight="1" x14ac:dyDescent="0.25">
      <c r="A6" s="88" t="s">
        <v>410</v>
      </c>
    </row>
    <row r="7" spans="1:13" ht="15" x14ac:dyDescent="0.25">
      <c r="A7" s="7" t="s">
        <v>16</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t="s">
        <v>42</v>
      </c>
      <c r="E11" s="10">
        <v>1418</v>
      </c>
    </row>
    <row r="12" spans="1:13" x14ac:dyDescent="0.3">
      <c r="A12" s="9" t="s">
        <v>12</v>
      </c>
      <c r="B12" s="10" t="s">
        <v>42</v>
      </c>
      <c r="E12" s="10">
        <v>405.4</v>
      </c>
    </row>
    <row r="14" spans="1:13" x14ac:dyDescent="0.3">
      <c r="A14" s="11" t="s">
        <v>393</v>
      </c>
      <c r="B14" s="10" t="s">
        <v>42</v>
      </c>
      <c r="C14" s="32" t="s">
        <v>42</v>
      </c>
      <c r="E14" s="12">
        <v>4.5700000000000005E-2</v>
      </c>
      <c r="F14" s="17">
        <f>SQRT((E14*(1-E14))/$E$12)*TINV(0.05,$E$12)</f>
        <v>2.0389499633521126E-2</v>
      </c>
      <c r="H14" s="51" t="s">
        <v>42</v>
      </c>
      <c r="I14" s="19" t="e">
        <f>(((H14)^2)^0.5)</f>
        <v>#VALUE!</v>
      </c>
      <c r="J14" s="19" t="e">
        <f>(((((1-B14)*B14)/B$12)+(((1-E14)*E14)/E$12))^0.5)*(TINV(0.05,B$12+E$12-1))</f>
        <v>#VALUE!</v>
      </c>
      <c r="K14" s="51" t="s">
        <v>42</v>
      </c>
      <c r="L14" s="13"/>
      <c r="M14" s="51" t="s">
        <v>42</v>
      </c>
    </row>
    <row r="15" spans="1:13" x14ac:dyDescent="0.3">
      <c r="A15" s="11" t="s">
        <v>409</v>
      </c>
      <c r="B15" s="10" t="s">
        <v>42</v>
      </c>
      <c r="C15" s="32" t="s">
        <v>42</v>
      </c>
      <c r="E15" s="12">
        <v>1.46E-2</v>
      </c>
      <c r="F15" s="17">
        <f>SQRT((E15*(1-E15))/$E$12)*TINV(0.05,$E$12)</f>
        <v>1.1710857948513348E-2</v>
      </c>
      <c r="H15" s="51" t="s">
        <v>42</v>
      </c>
      <c r="I15" s="19" t="e">
        <f>(((H15)^2)^0.5)</f>
        <v>#VALUE!</v>
      </c>
      <c r="J15" s="19" t="e">
        <f>(((((1-B15)*B15)/B$12)+(((1-E15)*E15)/E$12))^0.5)*(TINV(0.05,B$12+E$12-1))</f>
        <v>#VALUE!</v>
      </c>
      <c r="K15" s="51" t="s">
        <v>42</v>
      </c>
      <c r="L15" s="13"/>
      <c r="M15" s="51" t="s">
        <v>42</v>
      </c>
    </row>
    <row r="16" spans="1:13" x14ac:dyDescent="0.3">
      <c r="A16" s="11" t="s">
        <v>408</v>
      </c>
      <c r="B16" s="10" t="s">
        <v>42</v>
      </c>
      <c r="C16" s="32" t="s">
        <v>42</v>
      </c>
      <c r="E16" s="12">
        <v>6.8999999999999999E-3</v>
      </c>
      <c r="F16" s="17">
        <f>SQRT((E16*(1-E16))/$E$12)*TINV(0.05,$E$12)</f>
        <v>8.0821525324246326E-3</v>
      </c>
      <c r="H16" s="51" t="s">
        <v>42</v>
      </c>
      <c r="I16" s="19" t="e">
        <f>(((H16)^2)^0.5)</f>
        <v>#VALUE!</v>
      </c>
      <c r="J16" s="19" t="e">
        <f>(((((1-B16)*B16)/B$12)+(((1-E16)*E16)/E$12))^0.5)*(TINV(0.05,B$12+E$12-1))</f>
        <v>#VALUE!</v>
      </c>
      <c r="K16" s="51" t="s">
        <v>42</v>
      </c>
      <c r="L16" s="13"/>
      <c r="M16" s="51" t="s">
        <v>42</v>
      </c>
    </row>
    <row r="17" spans="1:13" x14ac:dyDescent="0.3">
      <c r="A17" s="11" t="s">
        <v>406</v>
      </c>
      <c r="B17" s="10" t="s">
        <v>42</v>
      </c>
      <c r="C17" s="32" t="s">
        <v>42</v>
      </c>
      <c r="E17" s="12">
        <v>0.315</v>
      </c>
      <c r="F17" s="17">
        <f t="shared" ref="F17:F18" si="0">SQRT((E17*(1-E17))/$E$12)*TINV(0.05,$E$12)</f>
        <v>4.5353057319265859E-2</v>
      </c>
      <c r="H17" s="51" t="s">
        <v>42</v>
      </c>
      <c r="I17" s="19" t="e">
        <f t="shared" ref="I17:I19" si="1">(((H17)^2)^0.5)</f>
        <v>#VALUE!</v>
      </c>
      <c r="J17" s="19" t="e">
        <f t="shared" ref="J17:J19" si="2">(((((1-B17)*B17)/B$12)+(((1-E17)*E17)/E$12))^0.5)*(TINV(0.05,B$12+E$12-1))</f>
        <v>#VALUE!</v>
      </c>
      <c r="K17" s="51" t="s">
        <v>42</v>
      </c>
      <c r="L17" s="13"/>
      <c r="M17" s="51" t="s">
        <v>42</v>
      </c>
    </row>
    <row r="18" spans="1:13" x14ac:dyDescent="0.3">
      <c r="A18" s="11" t="s">
        <v>58</v>
      </c>
      <c r="B18" s="10" t="s">
        <v>42</v>
      </c>
      <c r="C18" s="32" t="s">
        <v>42</v>
      </c>
      <c r="E18" s="12">
        <v>3.0999999999999999E-3</v>
      </c>
      <c r="F18" s="17">
        <f t="shared" si="0"/>
        <v>5.4276602048791743E-3</v>
      </c>
      <c r="H18" s="51" t="s">
        <v>42</v>
      </c>
      <c r="I18" s="19" t="e">
        <f t="shared" si="1"/>
        <v>#VALUE!</v>
      </c>
      <c r="J18" s="19" t="e">
        <f t="shared" si="2"/>
        <v>#VALUE!</v>
      </c>
      <c r="K18" s="51" t="s">
        <v>42</v>
      </c>
      <c r="L18" s="13"/>
      <c r="M18" s="51" t="s">
        <v>42</v>
      </c>
    </row>
    <row r="19" spans="1:13" x14ac:dyDescent="0.3">
      <c r="A19" s="21" t="s">
        <v>407</v>
      </c>
      <c r="B19" s="36" t="s">
        <v>42</v>
      </c>
      <c r="C19" s="33" t="s">
        <v>42</v>
      </c>
      <c r="D19" s="22"/>
      <c r="E19" s="23">
        <v>0.63619999999999999</v>
      </c>
      <c r="F19" s="24">
        <f>SQRT((E19*(1-E19))/$E$12)*TINV(0.05,$E$12)</f>
        <v>4.6971473682740274E-2</v>
      </c>
      <c r="G19" s="22"/>
      <c r="H19" s="52" t="s">
        <v>42</v>
      </c>
      <c r="I19" s="26" t="e">
        <f t="shared" si="1"/>
        <v>#VALUE!</v>
      </c>
      <c r="J19" s="26" t="e">
        <f t="shared" si="2"/>
        <v>#VALUE!</v>
      </c>
      <c r="K19" s="52" t="s">
        <v>42</v>
      </c>
      <c r="L19" s="27"/>
      <c r="M19" s="52" t="s">
        <v>42</v>
      </c>
    </row>
    <row r="20" spans="1:13" x14ac:dyDescent="0.3">
      <c r="B20" s="34"/>
      <c r="C20" s="35"/>
      <c r="F20" s="35"/>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162</v>
      </c>
    </row>
    <row r="4" spans="1:13" ht="18.75" x14ac:dyDescent="0.3">
      <c r="A4" s="47" t="s">
        <v>81</v>
      </c>
    </row>
    <row r="6" spans="1:13" ht="30.75" customHeight="1" x14ac:dyDescent="0.25">
      <c r="A6" s="88" t="s">
        <v>29</v>
      </c>
    </row>
    <row r="7" spans="1:13" ht="15" x14ac:dyDescent="0.25">
      <c r="A7" s="7" t="s">
        <v>16</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1405</v>
      </c>
      <c r="E11" s="10">
        <v>1418</v>
      </c>
    </row>
    <row r="12" spans="1:13" x14ac:dyDescent="0.3">
      <c r="A12" s="9" t="s">
        <v>12</v>
      </c>
      <c r="B12" s="10">
        <v>346.9</v>
      </c>
      <c r="E12" s="10">
        <v>405.4</v>
      </c>
    </row>
    <row r="14" spans="1:13" x14ac:dyDescent="0.3">
      <c r="A14" s="11" t="s">
        <v>35</v>
      </c>
      <c r="B14" s="12">
        <v>0.22206405693950176</v>
      </c>
      <c r="C14" s="32">
        <f>SQRT((B14*(1-B14))/$B$12)*TINV(0.05,$B$12)</f>
        <v>4.3891335612088217E-2</v>
      </c>
      <c r="E14" s="12">
        <v>0.25599435825105782</v>
      </c>
      <c r="F14" s="17">
        <f>SQRT((E14*(1-E14))/$E$12)*TINV(0.05,$E$12)</f>
        <v>4.2609782531533281E-2</v>
      </c>
      <c r="H14" s="16">
        <f>E14-B14</f>
        <v>3.3930301311556055E-2</v>
      </c>
      <c r="I14" s="19">
        <f>(((H14)^2)^0.5)</f>
        <v>3.3930301311556055E-2</v>
      </c>
      <c r="J14" s="19">
        <f>(((((1-B14)*B14)/B$12)+(((1-E14)*E14)/E$12))^0.5)*(TINV(0.05,B$12+E$12-1))</f>
        <v>6.1071812822599013E-2</v>
      </c>
      <c r="K14" s="86" t="str">
        <f>IF(I14&gt;J14,"*"," ")</f>
        <v xml:space="preserve"> </v>
      </c>
      <c r="M14" s="16">
        <f>(E14-B14)/B14</f>
        <v>0.15279510686774442</v>
      </c>
    </row>
    <row r="15" spans="1:13" x14ac:dyDescent="0.3">
      <c r="A15" s="11" t="s">
        <v>30</v>
      </c>
      <c r="B15" s="28">
        <v>4.4128113879003561E-2</v>
      </c>
      <c r="C15" s="32">
        <f>SQRT((B15*(1-B15))/$B$12)*TINV(0.05,$B$12)</f>
        <v>2.1688287904241117E-2</v>
      </c>
      <c r="E15" s="12">
        <v>4.5133991537376586E-2</v>
      </c>
      <c r="F15" s="17">
        <f>SQRT((E15*(1-E15))/$E$12)*TINV(0.05,$E$12)</f>
        <v>2.0268849338566996E-2</v>
      </c>
      <c r="H15" s="16">
        <f>E15-B15</f>
        <v>1.005877658373025E-3</v>
      </c>
      <c r="I15" s="19">
        <f>(((H15)^2)^0.5)</f>
        <v>1.005877658373025E-3</v>
      </c>
      <c r="J15" s="19">
        <f>(((((1-B15)*B15)/B$12)+(((1-E15)*E15)/E$12))^0.5)*(TINV(0.05,B$12+E$12-1))</f>
        <v>2.9636127382778443E-2</v>
      </c>
      <c r="K15" s="86" t="str">
        <f t="shared" ref="K15:K19" si="0">IF(I15&gt;J15,"*"," ")</f>
        <v xml:space="preserve"> </v>
      </c>
      <c r="L15" s="13"/>
      <c r="M15" s="16">
        <f>(E15-B15)/B15</f>
        <v>2.2794485645388711E-2</v>
      </c>
    </row>
    <row r="16" spans="1:13" x14ac:dyDescent="0.3">
      <c r="A16" s="11" t="s">
        <v>32</v>
      </c>
      <c r="B16" s="28">
        <v>0.10177935943060498</v>
      </c>
      <c r="C16" s="32">
        <f>SQRT((B16*(1-B16))/$B$12)*TINV(0.05,$B$12)</f>
        <v>3.1929279223361348E-2</v>
      </c>
      <c r="E16" s="12">
        <v>0.10648801128349789</v>
      </c>
      <c r="F16" s="17">
        <f>SQRT((E16*(1-E16))/$E$12)*TINV(0.05,$E$12)</f>
        <v>3.0116642691209197E-2</v>
      </c>
      <c r="H16" s="16">
        <f>E16-B16</f>
        <v>4.7086518528929033E-3</v>
      </c>
      <c r="I16" s="19">
        <f t="shared" ref="I16:I19" si="1">(((H16)^2)^0.5)</f>
        <v>4.7086518528929033E-3</v>
      </c>
      <c r="J16" s="19">
        <f t="shared" ref="J16:J18" si="2">(((((1-B16)*B16)/B$12)+(((1-E16)*E16)/E$12))^0.5)*(TINV(0.05,B$12+E$12-1))</f>
        <v>4.3819431062520717E-2</v>
      </c>
      <c r="K16" s="86" t="str">
        <f t="shared" si="0"/>
        <v xml:space="preserve"> </v>
      </c>
      <c r="L16" s="13"/>
      <c r="M16" s="16">
        <f t="shared" ref="M16:M19" si="3">(E16-B16)/B16</f>
        <v>4.626332764555615E-2</v>
      </c>
    </row>
    <row r="17" spans="1:13" x14ac:dyDescent="0.3">
      <c r="A17" s="11" t="s">
        <v>31</v>
      </c>
      <c r="B17" s="28">
        <v>7.6156583629893235E-2</v>
      </c>
      <c r="C17" s="32">
        <f t="shared" ref="C17:C19" si="4">SQRT((B17*(1-B17))/$B$12)*TINV(0.05,$B$12)</f>
        <v>2.8010486614464387E-2</v>
      </c>
      <c r="E17" s="12">
        <v>0.10437235543018336</v>
      </c>
      <c r="F17" s="17">
        <f t="shared" ref="F17:F19" si="5">SQRT((E17*(1-E17))/$E$12)*TINV(0.05,$E$12)</f>
        <v>2.9851248069083732E-2</v>
      </c>
      <c r="H17" s="16">
        <f t="shared" ref="H17:H19" si="6">E17-B17</f>
        <v>2.8215771800290126E-2</v>
      </c>
      <c r="I17" s="19">
        <f t="shared" si="1"/>
        <v>2.8215771800290126E-2</v>
      </c>
      <c r="J17" s="19">
        <f t="shared" si="2"/>
        <v>4.0868893897226269E-2</v>
      </c>
      <c r="K17" s="86" t="str">
        <f t="shared" si="0"/>
        <v xml:space="preserve"> </v>
      </c>
      <c r="L17" s="13"/>
      <c r="M17" s="16">
        <f t="shared" si="3"/>
        <v>0.37049681662997785</v>
      </c>
    </row>
    <row r="18" spans="1:13" x14ac:dyDescent="0.3">
      <c r="A18" s="11" t="s">
        <v>33</v>
      </c>
      <c r="B18" s="28">
        <v>7.1174377224199295E-2</v>
      </c>
      <c r="C18" s="32">
        <f t="shared" si="4"/>
        <v>2.7151677993366138E-2</v>
      </c>
      <c r="E18" s="12">
        <v>8.5331452750352615E-2</v>
      </c>
      <c r="F18" s="17">
        <f t="shared" si="5"/>
        <v>2.7276739026335768E-2</v>
      </c>
      <c r="H18" s="16">
        <f t="shared" si="6"/>
        <v>1.415707552615332E-2</v>
      </c>
      <c r="I18" s="19">
        <f t="shared" si="1"/>
        <v>1.415707552615332E-2</v>
      </c>
      <c r="J18" s="19">
        <f t="shared" si="2"/>
        <v>3.8423956400669951E-2</v>
      </c>
      <c r="K18" s="86" t="str">
        <f t="shared" si="0"/>
        <v xml:space="preserve"> </v>
      </c>
      <c r="L18" s="13"/>
      <c r="M18" s="16">
        <f t="shared" si="3"/>
        <v>0.19890691114245412</v>
      </c>
    </row>
    <row r="19" spans="1:13" x14ac:dyDescent="0.3">
      <c r="A19" s="21" t="s">
        <v>34</v>
      </c>
      <c r="B19" s="29">
        <v>0.7067615658362989</v>
      </c>
      <c r="C19" s="33">
        <f t="shared" si="4"/>
        <v>4.8074486146573302E-2</v>
      </c>
      <c r="D19" s="22"/>
      <c r="E19" s="23">
        <v>0.65867418899858954</v>
      </c>
      <c r="F19" s="24">
        <f t="shared" si="5"/>
        <v>4.6294126527535437E-2</v>
      </c>
      <c r="G19" s="22"/>
      <c r="H19" s="25">
        <f t="shared" si="6"/>
        <v>-4.8087376837709361E-2</v>
      </c>
      <c r="I19" s="26">
        <f t="shared" si="1"/>
        <v>4.8087376837709361E-2</v>
      </c>
      <c r="J19" s="26">
        <f>(((((1-B19)*B19)/B$12)+(((1-E19)*E19)/E$12))^0.5)*(TINV(0.05,B$12+E$12-1))</f>
        <v>6.6630853874791146E-2</v>
      </c>
      <c r="K19" s="87" t="str">
        <f t="shared" si="0"/>
        <v xml:space="preserve"> </v>
      </c>
      <c r="L19" s="27"/>
      <c r="M19" s="25">
        <f t="shared" si="3"/>
        <v>-6.8039037721028858E-2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6.4414062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48</v>
      </c>
    </row>
    <row r="4" spans="1:13" ht="18.75" x14ac:dyDescent="0.3">
      <c r="A4" s="47" t="s">
        <v>78</v>
      </c>
    </row>
    <row r="6" spans="1:13" ht="30.75" customHeight="1" x14ac:dyDescent="0.25">
      <c r="A6" s="88" t="s">
        <v>36</v>
      </c>
    </row>
    <row r="7" spans="1:13" ht="15" x14ac:dyDescent="0.25">
      <c r="A7" s="7" t="s">
        <v>16</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1405</v>
      </c>
      <c r="E11" s="10">
        <v>1418</v>
      </c>
    </row>
    <row r="12" spans="1:13" x14ac:dyDescent="0.3">
      <c r="A12" s="9" t="s">
        <v>12</v>
      </c>
      <c r="B12" s="10">
        <v>346.9</v>
      </c>
      <c r="E12" s="10">
        <v>405.4</v>
      </c>
    </row>
    <row r="14" spans="1:13" x14ac:dyDescent="0.3">
      <c r="A14" s="21" t="s">
        <v>37</v>
      </c>
      <c r="B14" s="36" t="s">
        <v>42</v>
      </c>
      <c r="C14" s="33" t="s">
        <v>42</v>
      </c>
      <c r="D14" s="22"/>
      <c r="E14" s="23">
        <v>1.4809590973201692E-2</v>
      </c>
      <c r="F14" s="24">
        <f t="shared" ref="F14" si="0">SQRT((E14*(1-E14))/$E$12)*TINV(0.05,$E$12)</f>
        <v>1.1793361898500826E-2</v>
      </c>
      <c r="G14" s="22"/>
      <c r="H14" s="52" t="s">
        <v>42</v>
      </c>
      <c r="I14" s="37" t="s">
        <v>42</v>
      </c>
      <c r="J14" s="37" t="s">
        <v>42</v>
      </c>
      <c r="K14" s="52" t="s">
        <v>42</v>
      </c>
      <c r="L14" s="27"/>
      <c r="M14" s="52" t="s">
        <v>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6.4414062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163</v>
      </c>
    </row>
    <row r="4" spans="1:13" ht="18.75" x14ac:dyDescent="0.3">
      <c r="A4" s="47" t="s">
        <v>459</v>
      </c>
    </row>
    <row r="6" spans="1:13" ht="30.75" customHeight="1" x14ac:dyDescent="0.25">
      <c r="A6" s="88" t="s">
        <v>38</v>
      </c>
    </row>
    <row r="7" spans="1:13" ht="15" x14ac:dyDescent="0.25">
      <c r="A7" s="7" t="s">
        <v>16</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1405</v>
      </c>
      <c r="E11" s="10">
        <v>1418</v>
      </c>
    </row>
    <row r="12" spans="1:13" x14ac:dyDescent="0.3">
      <c r="A12" s="9" t="s">
        <v>12</v>
      </c>
      <c r="B12" s="10">
        <v>346.9</v>
      </c>
      <c r="E12" s="10">
        <v>405.4</v>
      </c>
    </row>
    <row r="14" spans="1:13" x14ac:dyDescent="0.3">
      <c r="A14" s="11" t="s">
        <v>39</v>
      </c>
      <c r="B14" s="28">
        <v>3.7010676156583627E-2</v>
      </c>
      <c r="C14" s="32">
        <f>SQRT((B14*(1-B14))/$B$12)*TINV(0.05,$B$12)</f>
        <v>1.9936181954960278E-2</v>
      </c>
      <c r="E14" s="12">
        <v>2.609308885754584E-2</v>
      </c>
      <c r="F14" s="17">
        <f>SQRT((E14*(1-E14))/$E$12)*TINV(0.05,$E$12)</f>
        <v>1.5564224148430915E-2</v>
      </c>
      <c r="H14" s="16">
        <f>E14-B14</f>
        <v>-1.0917587299037787E-2</v>
      </c>
      <c r="I14" s="19">
        <f>(((H14)^2)^0.5)</f>
        <v>1.0917587299037787E-2</v>
      </c>
      <c r="J14" s="19">
        <f>(((((1-B14)*B14)/B$12)+(((1-E14)*E14)/E$12))^0.5)*(TINV(0.05,B$12+E$12-1))</f>
        <v>2.5249323422377245E-2</v>
      </c>
      <c r="K14" s="86" t="str">
        <f>IF(I14&gt;J14,"*"," ")</f>
        <v xml:space="preserve"> </v>
      </c>
      <c r="L14" s="13"/>
      <c r="M14" s="16">
        <f>(E14-B14)/B14</f>
        <v>-0.29498481067592486</v>
      </c>
    </row>
    <row r="15" spans="1:13" x14ac:dyDescent="0.3">
      <c r="A15" s="11" t="s">
        <v>40</v>
      </c>
      <c r="B15" s="28">
        <v>1.7793594306049824E-2</v>
      </c>
      <c r="C15" s="32">
        <f>SQRT((B15*(1-B15))/$B$12)*TINV(0.05,$B$12)</f>
        <v>1.396049978137215E-2</v>
      </c>
      <c r="E15" s="12">
        <v>1.9040902679830749E-2</v>
      </c>
      <c r="F15" s="17">
        <f>SQRT((E15*(1-E15))/$E$12)*TINV(0.05,$E$12)</f>
        <v>1.3343667832786317E-2</v>
      </c>
      <c r="H15" s="16">
        <f>E15-B15</f>
        <v>1.2473083737809254E-3</v>
      </c>
      <c r="I15" s="19">
        <f t="shared" ref="I15" si="0">(((H15)^2)^0.5)</f>
        <v>1.2473083737809254E-3</v>
      </c>
      <c r="J15" s="19">
        <f t="shared" ref="J15" si="1">(((((1-B15)*B15)/B$12)+(((1-E15)*E15)/E$12))^0.5)*(TINV(0.05,B$12+E$12-1))</f>
        <v>1.9280107174749338E-2</v>
      </c>
      <c r="K15" s="86" t="str">
        <f t="shared" ref="K15:K16" si="2">IF(I15&gt;J15,"*"," ")</f>
        <v xml:space="preserve"> </v>
      </c>
      <c r="L15" s="13"/>
      <c r="M15" s="16">
        <f t="shared" ref="M15" si="3">(E15-B15)/B15</f>
        <v>7.0098730606487997E-2</v>
      </c>
    </row>
    <row r="16" spans="1:13" x14ac:dyDescent="0.3">
      <c r="A16" s="21" t="s">
        <v>41</v>
      </c>
      <c r="B16" s="29">
        <v>1.9217081850533807E-2</v>
      </c>
      <c r="C16" s="33">
        <f t="shared" ref="C16" si="4">SQRT((B16*(1-B16))/$B$12)*TINV(0.05,$B$12)</f>
        <v>1.4497659968647023E-2</v>
      </c>
      <c r="D16" s="22"/>
      <c r="E16" s="23">
        <v>7.052186177715092E-3</v>
      </c>
      <c r="F16" s="24">
        <f t="shared" ref="F16" si="5">SQRT((E16*(1-E16))/$E$12)*TINV(0.05,$E$12)</f>
        <v>8.1701701804202439E-3</v>
      </c>
      <c r="G16" s="22"/>
      <c r="H16" s="25">
        <f t="shared" ref="H16" si="6">E16-B16</f>
        <v>-1.2164895672818716E-2</v>
      </c>
      <c r="I16" s="26">
        <f t="shared" ref="I16" si="7">(((H16)^2)^0.5)</f>
        <v>1.2164895672818716E-2</v>
      </c>
      <c r="J16" s="26">
        <f t="shared" ref="J16" si="8">(((((1-B16)*B16)/B$12)+(((1-E16)*E16)/E$12))^0.5)*(TINV(0.05,B$12+E$12-1))</f>
        <v>1.6611934883350117E-2</v>
      </c>
      <c r="K16" s="87" t="str">
        <f t="shared" si="2"/>
        <v xml:space="preserve"> </v>
      </c>
      <c r="L16" s="27"/>
      <c r="M16" s="25">
        <f t="shared" ref="M16" si="9">(E16-B16)/B16</f>
        <v>-0.63302512667815913</v>
      </c>
    </row>
    <row r="17" spans="2:6" x14ac:dyDescent="0.3">
      <c r="B17" s="34"/>
      <c r="C17" s="35"/>
      <c r="F17" s="3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75" zoomScaleNormal="75" workbookViewId="0"/>
  </sheetViews>
  <sheetFormatPr defaultRowHeight="14.4" x14ac:dyDescent="0.3"/>
  <cols>
    <col min="1" max="1" width="90.5546875" customWidth="1"/>
    <col min="2" max="2" width="9.109375" style="15"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6.44140625" style="13" hidden="1" customWidth="1"/>
    <col min="11" max="11" width="13.6640625" style="85" customWidth="1"/>
    <col min="12" max="12" width="3.109375" customWidth="1"/>
    <col min="13" max="13" width="13.33203125" customWidth="1"/>
  </cols>
  <sheetData>
    <row r="1" spans="1:13" ht="42" x14ac:dyDescent="0.25">
      <c r="A1" s="91" t="s">
        <v>456</v>
      </c>
      <c r="B1" s="31"/>
      <c r="I1" s="20" t="s">
        <v>19</v>
      </c>
      <c r="J1" s="20" t="s">
        <v>19</v>
      </c>
    </row>
    <row r="2" spans="1:13" ht="18.75" x14ac:dyDescent="0.3">
      <c r="A2" s="5" t="s">
        <v>47</v>
      </c>
    </row>
    <row r="3" spans="1:13" ht="18.75" x14ac:dyDescent="0.3">
      <c r="A3" s="6" t="s">
        <v>49</v>
      </c>
    </row>
    <row r="4" spans="1:13" ht="18.75" x14ac:dyDescent="0.3">
      <c r="A4" s="47" t="s">
        <v>78</v>
      </c>
    </row>
    <row r="6" spans="1:13" ht="30.75" customHeight="1" x14ac:dyDescent="0.25">
      <c r="A6" s="88" t="s">
        <v>38</v>
      </c>
    </row>
    <row r="7" spans="1:13" ht="15" x14ac:dyDescent="0.25">
      <c r="A7" s="7" t="s">
        <v>16</v>
      </c>
    </row>
    <row r="8" spans="1:13" ht="15" x14ac:dyDescent="0.25">
      <c r="A8" s="7"/>
    </row>
    <row r="9" spans="1:13" s="67" customFormat="1" ht="39.75" customHeight="1" x14ac:dyDescent="0.25">
      <c r="A9" s="73"/>
      <c r="B9" s="74"/>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1405</v>
      </c>
      <c r="E11" s="10">
        <v>1418</v>
      </c>
    </row>
    <row r="12" spans="1:13" x14ac:dyDescent="0.3">
      <c r="A12" s="9" t="s">
        <v>12</v>
      </c>
      <c r="B12" s="10">
        <v>346.9</v>
      </c>
      <c r="E12" s="10">
        <v>405.4</v>
      </c>
    </row>
    <row r="14" spans="1:13" x14ac:dyDescent="0.3">
      <c r="A14" s="21" t="s">
        <v>43</v>
      </c>
      <c r="B14" s="36" t="s">
        <v>42</v>
      </c>
      <c r="C14" s="38" t="s">
        <v>42</v>
      </c>
      <c r="D14" s="22"/>
      <c r="E14" s="23">
        <v>4.0902679830747531E-2</v>
      </c>
      <c r="F14" s="24">
        <f t="shared" ref="F14" si="0">SQRT((E14*(1-E14))/$E$12)*TINV(0.05,$E$12)</f>
        <v>1.9338074379750429E-2</v>
      </c>
      <c r="G14" s="22"/>
      <c r="H14" s="63" t="s">
        <v>42</v>
      </c>
      <c r="I14" s="37" t="s">
        <v>42</v>
      </c>
      <c r="J14" s="37" t="s">
        <v>42</v>
      </c>
      <c r="K14" s="63" t="s">
        <v>42</v>
      </c>
      <c r="L14" s="27"/>
      <c r="M14" s="63" t="s">
        <v>42</v>
      </c>
    </row>
    <row r="15" spans="1:13" x14ac:dyDescent="0.3">
      <c r="B15" s="34"/>
      <c r="C15" s="35"/>
      <c r="F15" s="3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75" zoomScaleNormal="75" workbookViewId="0"/>
  </sheetViews>
  <sheetFormatPr defaultRowHeight="14.4" x14ac:dyDescent="0.3"/>
  <cols>
    <col min="1" max="1" width="90.5546875" customWidth="1"/>
    <col min="2" max="2" width="9.109375" style="34" customWidth="1"/>
    <col min="3" max="3" width="9.109375" style="14" customWidth="1"/>
    <col min="4" max="4" width="3.109375" customWidth="1"/>
    <col min="5" max="5" width="9.109375" customWidth="1"/>
    <col min="6" max="6" width="9.109375" style="14" customWidth="1"/>
    <col min="7" max="7" width="3.109375" customWidth="1"/>
    <col min="8" max="8" width="13.5546875" style="13" customWidth="1"/>
    <col min="9" max="9" width="5.6640625" style="13" hidden="1" customWidth="1"/>
    <col min="10" max="10" width="5.88671875" style="13" hidden="1" customWidth="1"/>
    <col min="11" max="11" width="13.6640625" style="85" customWidth="1"/>
    <col min="12" max="12" width="3.109375" customWidth="1"/>
    <col min="13" max="13" width="13.33203125" customWidth="1"/>
  </cols>
  <sheetData>
    <row r="1" spans="1:13" ht="42" x14ac:dyDescent="0.25">
      <c r="A1" s="91" t="s">
        <v>456</v>
      </c>
      <c r="B1" s="30"/>
      <c r="I1" s="20" t="s">
        <v>19</v>
      </c>
      <c r="J1" s="20" t="s">
        <v>19</v>
      </c>
    </row>
    <row r="2" spans="1:13" ht="18.75" x14ac:dyDescent="0.3">
      <c r="A2" s="5" t="s">
        <v>47</v>
      </c>
    </row>
    <row r="3" spans="1:13" ht="18.75" x14ac:dyDescent="0.3">
      <c r="A3" s="6" t="s">
        <v>164</v>
      </c>
    </row>
    <row r="4" spans="1:13" ht="18.75" x14ac:dyDescent="0.3">
      <c r="A4" s="47" t="s">
        <v>78</v>
      </c>
    </row>
    <row r="6" spans="1:13" ht="30.75" customHeight="1" x14ac:dyDescent="0.25">
      <c r="A6" s="88" t="s">
        <v>50</v>
      </c>
    </row>
    <row r="7" spans="1:13" ht="15" x14ac:dyDescent="0.25">
      <c r="A7" s="7" t="s">
        <v>16</v>
      </c>
    </row>
    <row r="8" spans="1:13" ht="15" x14ac:dyDescent="0.25">
      <c r="A8" s="7"/>
    </row>
    <row r="9" spans="1:13" s="67" customFormat="1" ht="39.75" customHeight="1" x14ac:dyDescent="0.25">
      <c r="A9" s="73"/>
      <c r="B9" s="79"/>
      <c r="C9" s="75"/>
      <c r="D9" s="75"/>
      <c r="E9" s="74"/>
      <c r="F9" s="76"/>
      <c r="G9" s="76"/>
      <c r="H9" s="77" t="s">
        <v>6</v>
      </c>
      <c r="I9" s="78" t="s">
        <v>18</v>
      </c>
      <c r="J9" s="78" t="s">
        <v>17</v>
      </c>
      <c r="K9" s="77" t="s">
        <v>7</v>
      </c>
      <c r="L9" s="77"/>
      <c r="M9" s="8" t="s">
        <v>8</v>
      </c>
    </row>
    <row r="10" spans="1:13" s="67" customFormat="1" ht="46.5" customHeight="1" x14ac:dyDescent="0.25">
      <c r="A10" s="80"/>
      <c r="B10" s="81" t="s">
        <v>44</v>
      </c>
      <c r="C10" s="82" t="s">
        <v>9</v>
      </c>
      <c r="D10" s="82"/>
      <c r="E10" s="81" t="s">
        <v>45</v>
      </c>
      <c r="F10" s="83" t="s">
        <v>9</v>
      </c>
      <c r="G10" s="83"/>
      <c r="H10" s="83" t="s">
        <v>10</v>
      </c>
      <c r="I10" s="84"/>
      <c r="J10" s="84"/>
      <c r="K10" s="83" t="s">
        <v>10</v>
      </c>
      <c r="L10" s="83"/>
      <c r="M10" s="83" t="s">
        <v>10</v>
      </c>
    </row>
    <row r="11" spans="1:13" x14ac:dyDescent="0.3">
      <c r="A11" s="9" t="s">
        <v>11</v>
      </c>
      <c r="B11" s="10">
        <v>1405</v>
      </c>
      <c r="E11" s="10">
        <v>1418</v>
      </c>
      <c r="I11" s="18"/>
      <c r="J11" s="18"/>
      <c r="L11" s="13"/>
      <c r="M11" s="13"/>
    </row>
    <row r="12" spans="1:13" x14ac:dyDescent="0.3">
      <c r="A12" s="9" t="s">
        <v>12</v>
      </c>
      <c r="B12" s="10">
        <v>346.9</v>
      </c>
      <c r="E12" s="10">
        <v>405.4</v>
      </c>
      <c r="I12" s="18"/>
      <c r="J12" s="18"/>
      <c r="L12" s="13"/>
      <c r="M12" s="13"/>
    </row>
    <row r="13" spans="1:13" x14ac:dyDescent="0.3">
      <c r="B13" s="28"/>
    </row>
    <row r="14" spans="1:13" x14ac:dyDescent="0.3">
      <c r="A14" s="11" t="s">
        <v>60</v>
      </c>
      <c r="B14" s="28">
        <v>0.70379999999999998</v>
      </c>
      <c r="C14" s="32">
        <f t="shared" ref="C14:C19" si="0">SQRT((B14*(1-B14))/$B$12)*TINV(0.05,$B$12)</f>
        <v>4.8215303096136905E-2</v>
      </c>
      <c r="E14" s="12">
        <v>0.68359999999999999</v>
      </c>
      <c r="F14" s="17">
        <f t="shared" ref="F14:F19" si="1">SQRT((E14*(1-E14))/$E$12)*TINV(0.05,$E$12)</f>
        <v>4.540725733169354E-2</v>
      </c>
      <c r="H14" s="16">
        <f t="shared" ref="H14:H19" si="2">E14-B14</f>
        <v>-2.0199999999999996E-2</v>
      </c>
      <c r="I14" s="19">
        <f t="shared" ref="I14:I19" si="3">(((H14)^2)^0.5)</f>
        <v>2.0199999999999996E-2</v>
      </c>
      <c r="J14" s="19">
        <f t="shared" ref="J14:J19" si="4">(((((1-B14)*B14)/B$12)+(((1-E14)*E14)/E$12))^0.5)*(TINV(0.05,B$12+E$12-1))</f>
        <v>6.6121673800443898E-2</v>
      </c>
      <c r="K14" s="86" t="str">
        <f t="shared" ref="K14:K19" si="5">IF(I14&gt;J14,"*"," ")</f>
        <v xml:space="preserve"> </v>
      </c>
      <c r="L14" s="13"/>
      <c r="M14" s="16">
        <f t="shared" ref="M14:M19" si="6">(E14-B14)/B14</f>
        <v>-2.8701335606706447E-2</v>
      </c>
    </row>
    <row r="15" spans="1:13" x14ac:dyDescent="0.3">
      <c r="A15" s="11" t="s">
        <v>51</v>
      </c>
      <c r="B15" s="28">
        <v>4.4400000000000002E-2</v>
      </c>
      <c r="C15" s="32">
        <f t="shared" si="0"/>
        <v>2.1751905031889084E-2</v>
      </c>
      <c r="E15" s="12">
        <v>6.6400000000000001E-2</v>
      </c>
      <c r="F15" s="17">
        <f t="shared" si="1"/>
        <v>2.4309188842923678E-2</v>
      </c>
      <c r="H15" s="16">
        <f t="shared" si="2"/>
        <v>2.1999999999999999E-2</v>
      </c>
      <c r="I15" s="19">
        <f t="shared" si="3"/>
        <v>2.1999999999999999E-2</v>
      </c>
      <c r="J15" s="19">
        <f t="shared" si="4"/>
        <v>3.2567885450386962E-2</v>
      </c>
      <c r="K15" s="86" t="str">
        <f t="shared" si="5"/>
        <v xml:space="preserve"> </v>
      </c>
      <c r="L15" s="13"/>
      <c r="M15" s="16">
        <f t="shared" si="6"/>
        <v>0.49549549549549543</v>
      </c>
    </row>
    <row r="16" spans="1:13" x14ac:dyDescent="0.3">
      <c r="A16" s="11" t="s">
        <v>52</v>
      </c>
      <c r="B16" s="28">
        <v>0.65939999999999999</v>
      </c>
      <c r="C16" s="32">
        <f t="shared" si="0"/>
        <v>5.0045442784574255E-2</v>
      </c>
      <c r="E16" s="12">
        <v>0.61709999999999998</v>
      </c>
      <c r="F16" s="17">
        <f t="shared" si="1"/>
        <v>4.7459861071646736E-2</v>
      </c>
      <c r="H16" s="16">
        <f t="shared" si="2"/>
        <v>-4.2300000000000004E-2</v>
      </c>
      <c r="I16" s="19">
        <f t="shared" si="3"/>
        <v>4.2300000000000004E-2</v>
      </c>
      <c r="J16" s="19">
        <f t="shared" si="4"/>
        <v>6.8857256535799119E-2</v>
      </c>
      <c r="K16" s="86" t="str">
        <f t="shared" si="5"/>
        <v xml:space="preserve"> </v>
      </c>
      <c r="L16" s="13"/>
      <c r="M16" s="16">
        <f t="shared" si="6"/>
        <v>-6.4149226569608739E-2</v>
      </c>
    </row>
    <row r="17" spans="1:13" x14ac:dyDescent="0.3">
      <c r="A17" s="11" t="s">
        <v>53</v>
      </c>
      <c r="B17" s="28">
        <v>0.1341</v>
      </c>
      <c r="C17" s="32">
        <f t="shared" si="0"/>
        <v>3.5984543833216032E-2</v>
      </c>
      <c r="E17" s="12">
        <v>0.17050000000000001</v>
      </c>
      <c r="F17" s="17">
        <f t="shared" si="1"/>
        <v>3.6717778112500696E-2</v>
      </c>
      <c r="H17" s="16">
        <f t="shared" si="2"/>
        <v>3.6400000000000016E-2</v>
      </c>
      <c r="I17" s="19">
        <f t="shared" si="3"/>
        <v>3.6400000000000016E-2</v>
      </c>
      <c r="J17" s="19">
        <f t="shared" si="4"/>
        <v>5.132717091861512E-2</v>
      </c>
      <c r="K17" s="86" t="str">
        <f t="shared" si="5"/>
        <v xml:space="preserve"> </v>
      </c>
      <c r="L17" s="13"/>
      <c r="M17" s="16">
        <f t="shared" si="6"/>
        <v>0.27143922445935881</v>
      </c>
    </row>
    <row r="18" spans="1:13" x14ac:dyDescent="0.3">
      <c r="A18" s="11" t="s">
        <v>54</v>
      </c>
      <c r="B18" s="28">
        <v>9.3599999999999989E-2</v>
      </c>
      <c r="C18" s="32">
        <f t="shared" si="0"/>
        <v>3.0758532810322037E-2</v>
      </c>
      <c r="E18" s="12">
        <v>0.10439999999999999</v>
      </c>
      <c r="F18" s="17">
        <f t="shared" si="1"/>
        <v>2.9854740319751012E-2</v>
      </c>
      <c r="H18" s="16">
        <f t="shared" si="2"/>
        <v>1.0800000000000004E-2</v>
      </c>
      <c r="I18" s="19">
        <f t="shared" si="3"/>
        <v>1.0800000000000004E-2</v>
      </c>
      <c r="J18" s="19">
        <f t="shared" si="4"/>
        <v>4.2794447231397491E-2</v>
      </c>
      <c r="K18" s="86" t="str">
        <f t="shared" si="5"/>
        <v xml:space="preserve"> </v>
      </c>
      <c r="L18" s="13"/>
      <c r="M18" s="16">
        <f t="shared" si="6"/>
        <v>0.11538461538461545</v>
      </c>
    </row>
    <row r="19" spans="1:13" x14ac:dyDescent="0.3">
      <c r="A19" s="21" t="s">
        <v>55</v>
      </c>
      <c r="B19" s="29">
        <v>6.8400000000000002E-2</v>
      </c>
      <c r="C19" s="33">
        <f t="shared" si="0"/>
        <v>2.6656954682068038E-2</v>
      </c>
      <c r="D19" s="22"/>
      <c r="E19" s="23">
        <v>4.1599999999999998E-2</v>
      </c>
      <c r="F19" s="24">
        <f t="shared" si="1"/>
        <v>1.949512723853563E-2</v>
      </c>
      <c r="G19" s="22"/>
      <c r="H19" s="25">
        <f t="shared" si="2"/>
        <v>-2.6800000000000004E-2</v>
      </c>
      <c r="I19" s="26">
        <f t="shared" si="3"/>
        <v>2.6800000000000004E-2</v>
      </c>
      <c r="J19" s="26">
        <f t="shared" si="4"/>
        <v>3.2968517365235234E-2</v>
      </c>
      <c r="K19" s="87" t="str">
        <f t="shared" si="5"/>
        <v xml:space="preserve"> </v>
      </c>
      <c r="L19" s="27"/>
      <c r="M19" s="25">
        <f t="shared" si="6"/>
        <v>-0.39181286549707606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NOTES</vt:lpstr>
      <vt:lpstr>CONTENTS</vt:lpstr>
      <vt:lpstr>4.1</vt:lpstr>
      <vt:lpstr>4.2</vt:lpstr>
      <vt:lpstr>4.3</vt:lpstr>
      <vt:lpstr>4.4</vt:lpstr>
      <vt:lpstr>4.5a</vt:lpstr>
      <vt:lpstr>4.5b</vt:lpstr>
      <vt:lpstr>5.1a</vt:lpstr>
      <vt:lpstr>5.1b</vt:lpstr>
      <vt:lpstr>5.1c</vt:lpstr>
      <vt:lpstr>5.2a</vt:lpstr>
      <vt:lpstr>5.2b</vt:lpstr>
      <vt:lpstr>5.2c</vt:lpstr>
      <vt:lpstr>5.2d</vt:lpstr>
      <vt:lpstr>5.2e</vt:lpstr>
      <vt:lpstr>5.2f</vt:lpstr>
      <vt:lpstr>5.2g</vt:lpstr>
      <vt:lpstr>5.2h</vt:lpstr>
      <vt:lpstr>5.2i</vt:lpstr>
      <vt:lpstr>5.2j</vt:lpstr>
      <vt:lpstr>6.1a</vt:lpstr>
      <vt:lpstr>6.1b</vt:lpstr>
      <vt:lpstr>6.1c</vt:lpstr>
      <vt:lpstr>6.2a</vt:lpstr>
      <vt:lpstr>6.2b</vt:lpstr>
      <vt:lpstr>6.3a</vt:lpstr>
      <vt:lpstr>6.3b</vt:lpstr>
      <vt:lpstr>6.3c</vt:lpstr>
      <vt:lpstr>6.3d</vt:lpstr>
      <vt:lpstr>6.3e</vt:lpstr>
      <vt:lpstr>6.4</vt:lpstr>
      <vt:lpstr>6.5</vt:lpstr>
      <vt:lpstr>7.2a</vt:lpstr>
      <vt:lpstr>7.2b</vt:lpstr>
      <vt:lpstr>7.2c</vt:lpstr>
      <vt:lpstr>7.2d</vt:lpstr>
      <vt:lpstr>7.3a</vt:lpstr>
      <vt:lpstr>7.3b</vt:lpstr>
      <vt:lpstr>7.3c</vt:lpstr>
      <vt:lpstr>7.3d</vt:lpstr>
      <vt:lpstr>7.3e</vt:lpstr>
      <vt:lpstr>8.1a</vt:lpstr>
      <vt:lpstr>8.1b</vt:lpstr>
      <vt:lpstr>8.2</vt:lpstr>
      <vt:lpstr>8.3a</vt:lpstr>
      <vt:lpstr>8.3b</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Malam</dc:creator>
  <cp:lastModifiedBy>Chivite-Matthews Natalia (Analysis)</cp:lastModifiedBy>
  <dcterms:created xsi:type="dcterms:W3CDTF">2016-10-05T11:26:28Z</dcterms:created>
  <dcterms:modified xsi:type="dcterms:W3CDTF">2017-07-03T09:45:13Z</dcterms:modified>
</cp:coreProperties>
</file>