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506" windowWidth="15000" windowHeight="6990" tabRatio="889" activeTab="0"/>
  </bookViews>
  <sheets>
    <sheet name="ToC" sheetId="1" r:id="rId1"/>
    <sheet name="CHART DATA" sheetId="2" state="hidden" r:id="rId2"/>
    <sheet name="TAGGED DATA" sheetId="3" state="hidden" r:id="rId3"/>
    <sheet name="HistoricInc&amp;Diss-NOT PUBLISHED" sheetId="4" state="hidden" r:id="rId4"/>
    <sheet name="Incs &amp; Diss - NOT PUBLISHED" sheetId="5" state="hidden" r:id="rId5"/>
    <sheet name="Register Activity - All Comp" sheetId="6" r:id="rId6"/>
    <sheet name="Register Activity - Public Comp" sheetId="7" r:id="rId7"/>
    <sheet name="Register Activity - LLP" sheetId="8" r:id="rId8"/>
    <sheet name="Company Insol &amp; Liquidations" sheetId="9" r:id="rId9"/>
    <sheet name="Company Dissolutions" sheetId="10" r:id="rId10"/>
    <sheet name="Stat Doc Compliance Rates" sheetId="11" r:id="rId11"/>
    <sheet name="Comp House Workload 1" sheetId="12" state="hidden" r:id="rId12"/>
    <sheet name="Comp House Workload" sheetId="13" r:id="rId13"/>
    <sheet name="Electronic Filing" sheetId="14" r:id="rId14"/>
    <sheet name="Disputes &amp; Complaints" sheetId="15" r:id="rId15"/>
    <sheet name="Searches" sheetId="16" r:id="rId16"/>
  </sheets>
  <externalReferences>
    <externalReference r:id="rId19"/>
    <externalReference r:id="rId20"/>
    <externalReference r:id="rId21"/>
  </externalReferences>
  <definedNames>
    <definedName name="_xlnm.Print_Area" localSheetId="12">'Comp House Workload'!$A$1:$N$36</definedName>
    <definedName name="_xlnm.Print_Area" localSheetId="8">'Company Insol &amp; Liquidations'!$A$1:$H$70</definedName>
    <definedName name="_xlnm.Print_Area" localSheetId="13">'Electronic Filing'!$A$1:$V$18</definedName>
    <definedName name="_xlnm.Print_Area" localSheetId="5">'Register Activity - All Comp'!$A$1:$I$86</definedName>
    <definedName name="_xlnm.Print_Area" localSheetId="7">'Register Activity - LLP'!$A$1:$I$79</definedName>
    <definedName name="_xlnm.Print_Area" localSheetId="6">'Register Activity - Public Comp'!$A$1:$I$86</definedName>
  </definedNames>
  <calcPr fullCalcOnLoad="1"/>
</workbook>
</file>

<file path=xl/comments3.xml><?xml version="1.0" encoding="utf-8"?>
<comments xmlns="http://schemas.openxmlformats.org/spreadsheetml/2006/main">
  <authors>
    <author>thill</author>
  </authors>
  <commentList>
    <comment ref="B2" authorId="0">
      <text>
        <r>
          <rPr>
            <b/>
            <sz val="9"/>
            <rFont val="Tahoma"/>
            <family val="0"/>
          </rPr>
          <t>thill:</t>
        </r>
        <r>
          <rPr>
            <sz val="9"/>
            <rFont val="Tahoma"/>
            <family val="0"/>
          </rPr>
          <t xml:space="preserve">
Month and Year of the current publication being compiled</t>
        </r>
      </text>
    </comment>
    <comment ref="C2" authorId="0">
      <text>
        <r>
          <rPr>
            <b/>
            <sz val="9"/>
            <rFont val="Tahoma"/>
            <family val="0"/>
          </rPr>
          <t>thill:</t>
        </r>
        <r>
          <rPr>
            <sz val="9"/>
            <rFont val="Tahoma"/>
            <family val="0"/>
          </rPr>
          <t xml:space="preserve">
Month and year of the next publication</t>
        </r>
      </text>
    </comment>
    <comment ref="D2" authorId="0">
      <text>
        <r>
          <rPr>
            <b/>
            <sz val="9"/>
            <rFont val="Tahoma"/>
            <family val="0"/>
          </rPr>
          <t>thill:</t>
        </r>
        <r>
          <rPr>
            <sz val="9"/>
            <rFont val="Tahoma"/>
            <family val="0"/>
          </rPr>
          <t xml:space="preserve">
Month of the current release being compiled</t>
        </r>
      </text>
    </comment>
    <comment ref="E2" authorId="0">
      <text>
        <r>
          <rPr>
            <b/>
            <sz val="9"/>
            <rFont val="Tahoma"/>
            <family val="0"/>
          </rPr>
          <t>thill:</t>
        </r>
        <r>
          <rPr>
            <sz val="9"/>
            <rFont val="Tahoma"/>
            <family val="0"/>
          </rPr>
          <t xml:space="preserve">
Year of the current release being compiled</t>
        </r>
      </text>
    </comment>
    <comment ref="AK2" authorId="0">
      <text>
        <r>
          <rPr>
            <b/>
            <sz val="9"/>
            <rFont val="Tahoma"/>
            <family val="0"/>
          </rPr>
          <t>thill:</t>
        </r>
        <r>
          <rPr>
            <sz val="9"/>
            <rFont val="Tahoma"/>
            <family val="0"/>
          </rPr>
          <t xml:space="preserve">
The first week being reported - commencement date [dd mmmm yyyy]</t>
        </r>
      </text>
    </comment>
    <comment ref="AL2" authorId="0">
      <text>
        <r>
          <rPr>
            <b/>
            <sz val="9"/>
            <rFont val="Tahoma"/>
            <family val="0"/>
          </rPr>
          <t>thill:</t>
        </r>
        <r>
          <rPr>
            <sz val="9"/>
            <rFont val="Tahoma"/>
            <family val="0"/>
          </rPr>
          <t xml:space="preserve">
The last week being reported - end date [dd mmmm yyyy]</t>
        </r>
      </text>
    </comment>
    <comment ref="U2" authorId="0">
      <text>
        <r>
          <rPr>
            <b/>
            <sz val="9"/>
            <rFont val="Tahoma"/>
            <family val="0"/>
          </rPr>
          <t>thill:</t>
        </r>
        <r>
          <rPr>
            <sz val="9"/>
            <rFont val="Tahoma"/>
            <family val="0"/>
          </rPr>
          <t xml:space="preserve">
First week's commencement and end date for the month being compiled</t>
        </r>
      </text>
    </comment>
    <comment ref="V2" authorId="0">
      <text>
        <r>
          <rPr>
            <b/>
            <sz val="9"/>
            <rFont val="Tahoma"/>
            <family val="0"/>
          </rPr>
          <t>thill:</t>
        </r>
        <r>
          <rPr>
            <sz val="9"/>
            <rFont val="Tahoma"/>
            <family val="0"/>
          </rPr>
          <t xml:space="preserve">
Second week's commencement and end date for the month being compiled</t>
        </r>
      </text>
    </comment>
    <comment ref="W2" authorId="0">
      <text>
        <r>
          <rPr>
            <b/>
            <sz val="9"/>
            <rFont val="Tahoma"/>
            <family val="0"/>
          </rPr>
          <t>thill:</t>
        </r>
        <r>
          <rPr>
            <sz val="9"/>
            <rFont val="Tahoma"/>
            <family val="0"/>
          </rPr>
          <t xml:space="preserve">
Third week's commencement and end date for the month being compiled</t>
        </r>
      </text>
    </comment>
    <comment ref="X2" authorId="0">
      <text>
        <r>
          <rPr>
            <b/>
            <sz val="9"/>
            <rFont val="Tahoma"/>
            <family val="0"/>
          </rPr>
          <t>thill:</t>
        </r>
        <r>
          <rPr>
            <sz val="9"/>
            <rFont val="Tahoma"/>
            <family val="0"/>
          </rPr>
          <t xml:space="preserve">
fourth week's commencement and end date for the month being compiled</t>
        </r>
      </text>
    </comment>
    <comment ref="Y2" authorId="0">
      <text>
        <r>
          <rPr>
            <b/>
            <sz val="9"/>
            <rFont val="Tahoma"/>
            <family val="0"/>
          </rPr>
          <t>thill:</t>
        </r>
        <r>
          <rPr>
            <sz val="9"/>
            <rFont val="Tahoma"/>
            <family val="0"/>
          </rPr>
          <t xml:space="preserve">
If applicable, fifth week's commencement and end date for the month being compiled</t>
        </r>
      </text>
    </comment>
    <comment ref="AU2" authorId="0">
      <text>
        <r>
          <rPr>
            <b/>
            <sz val="9"/>
            <rFont val="Tahoma"/>
            <family val="0"/>
          </rPr>
          <t>thill:</t>
        </r>
        <r>
          <rPr>
            <sz val="9"/>
            <rFont val="Tahoma"/>
            <family val="0"/>
          </rPr>
          <t xml:space="preserve">
The month and year of the next reporting period.</t>
        </r>
      </text>
    </comment>
    <comment ref="AM2" authorId="0">
      <text>
        <r>
          <rPr>
            <b/>
            <sz val="9"/>
            <rFont val="Tahoma"/>
            <family val="0"/>
          </rPr>
          <t>thill:</t>
        </r>
        <r>
          <rPr>
            <sz val="9"/>
            <rFont val="Tahoma"/>
            <family val="0"/>
          </rPr>
          <t xml:space="preserve">
The first and last dates for the current weekly reporting period [dd mmmm [yyyy] - dd mmmm yyyy]</t>
        </r>
      </text>
    </comment>
  </commentList>
</comments>
</file>

<file path=xl/comments4.xml><?xml version="1.0" encoding="utf-8"?>
<comments xmlns="http://schemas.openxmlformats.org/spreadsheetml/2006/main">
  <authors>
    <author>Philip Allen</author>
    <author>dcallan</author>
  </authors>
  <commentList>
    <comment ref="B14" authorId="0">
      <text>
        <r>
          <rPr>
            <b/>
            <sz val="8"/>
            <rFont val="Tahoma"/>
            <family val="0"/>
          </rPr>
          <t>Calculation based on calender year.</t>
        </r>
        <r>
          <rPr>
            <sz val="8"/>
            <rFont val="Tahoma"/>
            <family val="0"/>
          </rPr>
          <t xml:space="preserve">
</t>
        </r>
      </text>
    </comment>
    <comment ref="C46" authorId="1">
      <text>
        <r>
          <rPr>
            <b/>
            <sz val="10"/>
            <rFont val="Tahoma"/>
            <family val="0"/>
          </rPr>
          <t>dcallan:</t>
        </r>
        <r>
          <rPr>
            <sz val="10"/>
            <rFont val="Tahoma"/>
            <family val="0"/>
          </rPr>
          <t xml:space="preserve">
577,228</t>
        </r>
      </text>
    </comment>
  </commentList>
</comments>
</file>

<file path=xl/sharedStrings.xml><?xml version="1.0" encoding="utf-8"?>
<sst xmlns="http://schemas.openxmlformats.org/spreadsheetml/2006/main" count="841" uniqueCount="381">
  <si>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</si>
  <si>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</si>
  <si>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</si>
  <si>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</si>
  <si>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</si>
  <si>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</si>
  <si>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</si>
  <si>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</si>
  <si>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</si>
  <si>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</si>
  <si>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</si>
  <si>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</si>
  <si>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England and Wales</t>
  </si>
  <si>
    <t>Compulsory liquidations</t>
  </si>
  <si>
    <t>Total liquidations</t>
  </si>
  <si>
    <t>Receiverships notified</t>
  </si>
  <si>
    <t xml:space="preserve">Northern Ireland </t>
  </si>
  <si>
    <t xml:space="preserve">United Kingdom </t>
  </si>
  <si>
    <t xml:space="preserve"> </t>
  </si>
  <si>
    <t>For example as at 01/09/2013 UK</t>
  </si>
  <si>
    <t>Total register size -  3,132,049</t>
  </si>
  <si>
    <t>In process of Liquidation - 81,137</t>
  </si>
  <si>
    <t>In course of Dissolution -  196,958</t>
  </si>
  <si>
    <t>Total in course of Dissolution/Liquidation - 278,095 (may not necessarily dissolve or liquidate)</t>
  </si>
  <si>
    <t>= 2,853,954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</si>
  <si>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</si>
  <si>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The figures published are a snapshot for the period as indicated.</t>
  </si>
  <si>
    <t>Effective Register = Total Register minus In course of Liquidation/Dissolution</t>
  </si>
  <si>
    <t>There maybe minor discrepancies when calculating the number of companies on the register (On Register at start plus Incorporations plus restorations less dissolved).  This is due to slight scheduling variations when extracting the data.</t>
  </si>
  <si>
    <t>Incorporations</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</si>
  <si>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</si>
  <si>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</si>
  <si>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</si>
  <si>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</si>
  <si>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</si>
  <si>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</si>
  <si>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</si>
  <si>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</si>
  <si>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</si>
  <si>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</si>
  <si>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</si>
  <si>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Accounts</t>
  </si>
  <si>
    <t>Annual Returns</t>
  </si>
  <si>
    <t>Both</t>
  </si>
  <si>
    <t>England/Wales</t>
  </si>
  <si>
    <t>Other Statutory Docs</t>
  </si>
  <si>
    <t>New Companies Incorporated</t>
  </si>
  <si>
    <t>Period</t>
  </si>
  <si>
    <t>UK Percentage Electronically Filed (Software &amp; Web Accepted Documents)</t>
  </si>
  <si>
    <t>Document Category</t>
  </si>
  <si>
    <t>Other Statutory Documents</t>
  </si>
  <si>
    <t>Creditors' voluntary Liquidations</t>
  </si>
  <si>
    <t>Company voluntary arrangements</t>
  </si>
  <si>
    <t>Members' voluntary Liquidations</t>
  </si>
  <si>
    <t>Members' voluntary liquidations</t>
  </si>
  <si>
    <t>Creditors' voluntary liquidations</t>
  </si>
  <si>
    <t>Total for Month</t>
  </si>
  <si>
    <t>Company liquidations</t>
  </si>
  <si>
    <t>Administration Orders converted To Creditors Voluntary Liquidations</t>
  </si>
  <si>
    <t>Other Company Insolvency Procedures</t>
  </si>
  <si>
    <t>Administrator appointments (Enterprise Act)</t>
  </si>
  <si>
    <t>Notes</t>
  </si>
  <si>
    <t>Administrator Appointments include Appointment under the Enterprise Act.</t>
  </si>
  <si>
    <t>Percent</t>
  </si>
  <si>
    <t>Soft Compliance</t>
  </si>
  <si>
    <t>Hard Compliance</t>
  </si>
  <si>
    <t>Figures exclude Limited Liability Parternships</t>
  </si>
  <si>
    <t>Figures are as at Month End</t>
  </si>
  <si>
    <t>Workload of Accepted Documents by Category</t>
  </si>
  <si>
    <t>Annual change (Per cent)</t>
  </si>
  <si>
    <t>Mortgage charges</t>
  </si>
  <si>
    <t>Liquidations &amp; Receiverships</t>
  </si>
  <si>
    <t>Changes of Company Name Registered</t>
  </si>
  <si>
    <t>Notes:</t>
  </si>
  <si>
    <t>2014 (Count)</t>
  </si>
  <si>
    <t>Per cent</t>
  </si>
  <si>
    <t>Changes of Company Name</t>
  </si>
  <si>
    <t>Late Filing Penalties Disputes Cleared (Count)</t>
  </si>
  <si>
    <t>Total Complaints Received (Count)</t>
  </si>
  <si>
    <t>Total Complaints excludes those received about Late Filing Penalties.</t>
  </si>
  <si>
    <t>All Companies</t>
  </si>
  <si>
    <t>Public Companies</t>
  </si>
  <si>
    <t xml:space="preserve">England &amp; Wales </t>
  </si>
  <si>
    <t>Hard compliance has zero tolerance, it is those who have filed either their latest  Accounts/ Annual Return on or before the filing date</t>
  </si>
  <si>
    <t>Struck off and dissolved</t>
  </si>
  <si>
    <t>Net total of removals</t>
  </si>
  <si>
    <t>Removals from the Register</t>
  </si>
  <si>
    <t>Total removed from the register</t>
  </si>
  <si>
    <t>Wound up voluntarily or subject to the supervision of the Court under the Companies Act</t>
  </si>
  <si>
    <t>Restorations to the register</t>
  </si>
  <si>
    <t>Soft compliance is termed as those who are up-to-date in their filing of either their latest Accounts or Annual Return.</t>
  </si>
  <si>
    <t>Other Statutory Documents' include Officer Appointments/ Terminations/ Changes; Share Capital and Shareholder changes; Resolutions; Dissolution Applications/ Withdawls; Change of Registered Office Address; Single Alternative Address Notifications; Restoration Applications; Change of Constitution; Application for Change of Company Name; Registrars Powers Applications and Re-Registration Applications.</t>
  </si>
  <si>
    <t>Further details on the different Insolvency &amp; Liquidations processes can be found using the link below:</t>
  </si>
  <si>
    <t>Liquidation and Insolvency - GPO8</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</si>
  <si>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</si>
  <si>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Incorporation</t>
  </si>
  <si>
    <t>Definition of Restored</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</si>
  <si>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</si>
  <si>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</si>
  <si>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</si>
  <si>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 xml:space="preserve">There are two processes to restore a company: </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</si>
  <si>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</si>
  <si>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Companies House is currently reviewing its statistics. The review has led to the changes to this release, which brings together the monthly Company Register statistics and workload statistics published on Companies House website. Companies House would welcome any comments on the changes to the releases.</t>
  </si>
  <si>
    <t>Companies House Direct (CHD); WebCHeck and XML (Extensible Markup Language) Gateway refer to Companies House Services that enable customers to access our data or images.</t>
  </si>
  <si>
    <t>The Companies House XML Gateway offers electronic access to a core range of company information from Companies House Databases.The service is accessible online over the internet by authorised XML Gateway customers.</t>
  </si>
  <si>
    <t>The WebCHeck service offers a searchable Company Names and Address Index free of charge which enables you to search for information on over 3 million companies. The searches can be carried out on a company either by using its name or by using its unique company registration number. In addition to the free company details, you can also use WebCHeck to purchase a company's historical information, including accounts and annual returns and a selection of company reports all online.</t>
  </si>
  <si>
    <t>Companies House Direct is our premier search tool for accessing and downloading company information directly from your own PC.</t>
  </si>
  <si>
    <t>Definition</t>
  </si>
  <si>
    <t xml:space="preserve">Weekly New Companies Incorporated </t>
  </si>
  <si>
    <t xml:space="preserve">Weekly Changes of Company Name Registered </t>
  </si>
  <si>
    <t>The above Weekly New Company Incorporations and Changes of Company Name Registered statistics will not tie up to the Monthly New Company Incorporations and Changes of Company Name Registered statistics.  This is due to the monthly statistics being a calendar month and will not include the exact number days as the weeks..</t>
  </si>
  <si>
    <t>Of which Companies House: Replied Within 10 days (Count)</t>
  </si>
  <si>
    <t xml:space="preserve">                                          Replied within 10 days (Per cent)</t>
  </si>
  <si>
    <t>Of which Companies House: Replied with 5 days (Count)</t>
  </si>
  <si>
    <t xml:space="preserve">                                          Replied with 5 days (Per cent)</t>
  </si>
  <si>
    <t>Additional Documents' refers to multiple Image Based Searches performed during a single order</t>
  </si>
  <si>
    <t>Table of Contents</t>
  </si>
  <si>
    <t xml:space="preserve">Table 1 </t>
  </si>
  <si>
    <t>Register Activity - All Comp</t>
  </si>
  <si>
    <t>Table 2</t>
  </si>
  <si>
    <t>Register Activity - Public Comp</t>
  </si>
  <si>
    <t xml:space="preserve">Table 3 </t>
  </si>
  <si>
    <t>Limited Liability Partnerships</t>
  </si>
  <si>
    <t>Table 4</t>
  </si>
  <si>
    <t>Company Insol &amp; Liquidations</t>
  </si>
  <si>
    <t>Table 5</t>
  </si>
  <si>
    <t>Company Dissolutions</t>
  </si>
  <si>
    <t>Table 6</t>
  </si>
  <si>
    <t>Table 7</t>
  </si>
  <si>
    <t>Table 8</t>
  </si>
  <si>
    <t>Stat Doc Compliance Rates</t>
  </si>
  <si>
    <t>Table 9</t>
  </si>
  <si>
    <t>Table 10</t>
  </si>
  <si>
    <t>Companies House Workload</t>
  </si>
  <si>
    <t>Electronic Filing</t>
  </si>
  <si>
    <t>Disputes &amp; Complaints</t>
  </si>
  <si>
    <t>Searches</t>
  </si>
  <si>
    <t>Table</t>
  </si>
  <si>
    <t>Table Name</t>
  </si>
  <si>
    <t>Description</t>
  </si>
  <si>
    <t>Register Activity - LLP</t>
  </si>
  <si>
    <t xml:space="preserve">Weekly and month end Total &amp; Effective Register Size for all Companies, the number of New Companies Incorporated, Dissolved Companies and Restored Companies for the period. The total number of companies in the course of liquidation and removal as at the end of the specified period. </t>
  </si>
  <si>
    <t xml:space="preserve">Weekly and month end Total &amp; Effective Register Size for Public Limited Companies, the number of New Companies Incorporated, Dissolved Public LimitedCompanies and Restored Public LimitedCompanies for the period. The total number of Public Limited Companies in the course of liquidation and removal as at the end of the specified period. </t>
  </si>
  <si>
    <t xml:space="preserve">Weekly and month end Total &amp; Effective Register Size for Limited Liability Partnerships, the number of New Limited Liability Partnerships Incorporated, Dissolved and Restored for the period. The total number of Limited Liability Partnerships in the course of liquidation and removal as at the end of the specified period. </t>
  </si>
  <si>
    <t>Weekly and Weekly Total counts of company liquidations and Other Insolvency Processes by type of insolvency.</t>
  </si>
  <si>
    <t>Weekly and Weekly Total counts of companies removed from The Register.</t>
  </si>
  <si>
    <t>Count of Documents Accepted for the Month includes Annual Returns, Accounts, Mortgage Charges, Liquidations &amp; Receiverships, Other Statutory Documents, New Companies Incorporated, Changes of Company Name Registered and Total.  A further weekly breakdown is included for New Companies Incorporated and Changes Of Company Name Registered, showing the change for the same period last year.</t>
  </si>
  <si>
    <t>Hard and Soft Compliance Rates for Accounts, Annual Returns &amp; Both for the period.</t>
  </si>
  <si>
    <t>Percentage of accepted documents electronically filed for Incorporations, Changes of Company Name, Annual Returns, Accounts, Other Statutory Documents and Total for the period.</t>
  </si>
  <si>
    <t>Count of Image Based Searches, Total Searches and Free Searches for this and the same period last year with a percentage change comparison.</t>
  </si>
  <si>
    <t>All Documents</t>
  </si>
  <si>
    <t>It is possible for a company to go through more than one insolvency procedure, for example administration to creditors’ voluntary liquidation (CVL) or company voluntary arrangement (CVA).  Figures for all corporate insolvency procedures (Company liquidations and Other Company Insolvency Procedures) may lead to some double counting of companies. This would lead to an over-estimate of the number of unique companies becoming insolvent.</t>
  </si>
  <si>
    <t>Mortgage</t>
  </si>
  <si>
    <t>If you wish to enquire about any of these tables or have a general statistical enquiry, please contact us by email using our statistics enquiry email address: statistics@companieshouse.gov.uk</t>
  </si>
  <si>
    <t>For further details of Companies House forms please use this link: http://www.companieshouse.gov.uk/forms/introduction.shtml</t>
  </si>
  <si>
    <t>All registered companies are required to submit a variety of documents informing Companies House of current status and any changes that take effect throughout the year. This table provides details of the percentage of documents filed electronically for the last month.</t>
  </si>
  <si>
    <t>For further details on closing/dissolving a company please use this link: http://www.companieshouse.gov.uk/infoAndGuide/windingUpCompany.shtml</t>
  </si>
  <si>
    <t>The above Weekly statistics will not tie up to the Monthly statistics.  This is due to the monthly statistics being a calendar month and will not include the exact number days as the weeks.</t>
  </si>
  <si>
    <t xml:space="preserve">Notes </t>
  </si>
  <si>
    <t>Free searches CHD &amp; WEB; XML Gateway and Contact Centre</t>
  </si>
  <si>
    <t>Unexplained fluctuation in free searches create extreme changes to the annual change.</t>
  </si>
  <si>
    <t>Second filings</t>
  </si>
  <si>
    <t>Total Paid Searches (including screen enquiries; Company Reports &amp; Archive Fiche)</t>
  </si>
  <si>
    <t>Image Based Searches (including additional documents) paid</t>
  </si>
  <si>
    <t>Total for Period' figures is a sum of the weeks.</t>
  </si>
  <si>
    <t>Total Register</t>
  </si>
  <si>
    <t>In process of dissolution or liquidation</t>
  </si>
  <si>
    <t>Release Date</t>
  </si>
  <si>
    <t>Next Publication Date</t>
  </si>
  <si>
    <t>UK Total Reg Size</t>
  </si>
  <si>
    <t>EW Total Reg Size</t>
  </si>
  <si>
    <t>SCT Total Reg Size</t>
  </si>
  <si>
    <t>NI Total Reg Size</t>
  </si>
  <si>
    <t>UK Incorporations</t>
  </si>
  <si>
    <t>UK Dissolutions</t>
  </si>
  <si>
    <t>UK Liquidations</t>
  </si>
  <si>
    <t>UK Insolvency Proceedings</t>
  </si>
  <si>
    <t>UK in Process of Insolvency</t>
  </si>
  <si>
    <t>UK Effective Reg Size</t>
  </si>
  <si>
    <t>UK Weekly Activity - As At close of final weekly period</t>
  </si>
  <si>
    <t>UK Weekly Activity - As at start of first week</t>
  </si>
  <si>
    <t>Week 1 period</t>
  </si>
  <si>
    <t>Week 2 Period</t>
  </si>
  <si>
    <t>Week 3 Period</t>
  </si>
  <si>
    <t>Week 4 Period</t>
  </si>
  <si>
    <t>Week 5 Period</t>
  </si>
  <si>
    <t>APRIL</t>
  </si>
  <si>
    <t>MAY</t>
  </si>
  <si>
    <t>JUNE</t>
  </si>
  <si>
    <t>JULY</t>
  </si>
  <si>
    <t>AUGUST</t>
  </si>
  <si>
    <t>SEPTEMBER</t>
  </si>
  <si>
    <t>OCTOBER</t>
  </si>
  <si>
    <t>NOVEMBER</t>
  </si>
  <si>
    <t>DECEMBER</t>
  </si>
  <si>
    <t>JANUARY</t>
  </si>
  <si>
    <t>FEBRUARY</t>
  </si>
  <si>
    <t>MARCH</t>
  </si>
  <si>
    <t>Year</t>
  </si>
  <si>
    <t>MONTH</t>
  </si>
  <si>
    <t>YEAR</t>
  </si>
  <si>
    <t>PAPER</t>
  </si>
  <si>
    <t>ELECTRONIC</t>
  </si>
  <si>
    <t>2009/10</t>
  </si>
  <si>
    <t>2010/11</t>
  </si>
  <si>
    <t>2011/12</t>
  </si>
  <si>
    <t>2012/13</t>
  </si>
  <si>
    <t>2013/14</t>
  </si>
  <si>
    <t>INCORPORATIONS</t>
  </si>
  <si>
    <t>DISSOLUTIONS</t>
  </si>
  <si>
    <t>HISTORICAL DATA 1939 to DATE</t>
  </si>
  <si>
    <t>Key:</t>
  </si>
  <si>
    <t>Incorporations, Dissolutions and Liquidations are in thousands</t>
  </si>
  <si>
    <t>Calender year's previous to 1986-87 were for year ending 31st Dec.</t>
  </si>
  <si>
    <t>Insolvencies notified are included in Liquidations Notified.</t>
  </si>
  <si>
    <t>Liquidations are included in Dissolutions.</t>
  </si>
  <si>
    <t>GB</t>
  </si>
  <si>
    <t>(Yr end)</t>
  </si>
  <si>
    <t>000's</t>
  </si>
  <si>
    <t>Active Register</t>
  </si>
  <si>
    <t>Dissolved</t>
  </si>
  <si>
    <t>Liquidations Notified (inc Mem, Cred &amp; Comp)</t>
  </si>
  <si>
    <t>Insolvencies Notified (inc Cred &amp; Comp)</t>
  </si>
  <si>
    <t>1986 - 87</t>
  </si>
  <si>
    <t>1987 - 88</t>
  </si>
  <si>
    <t>1988 - 89</t>
  </si>
  <si>
    <t>1989 - 90</t>
  </si>
  <si>
    <t>1990 - 91</t>
  </si>
  <si>
    <t>1991 - 92</t>
  </si>
  <si>
    <t>1992 - 93</t>
  </si>
  <si>
    <t>1993 - 94</t>
  </si>
  <si>
    <t>1994 - 95</t>
  </si>
  <si>
    <t>1995 - 96</t>
  </si>
  <si>
    <t>1996 - 97</t>
  </si>
  <si>
    <t>1997 - 98</t>
  </si>
  <si>
    <t>1998 - 99</t>
  </si>
  <si>
    <t>1999 - 00</t>
  </si>
  <si>
    <t>2000 - 01</t>
  </si>
  <si>
    <t>2001 -02</t>
  </si>
  <si>
    <t>2002 - 03</t>
  </si>
  <si>
    <t>2003 - 04</t>
  </si>
  <si>
    <t>2004 - 05</t>
  </si>
  <si>
    <t>2005 - 06</t>
  </si>
  <si>
    <t>2006 - 07</t>
  </si>
  <si>
    <t>2007 - 08</t>
  </si>
  <si>
    <t>2008 - 09</t>
  </si>
  <si>
    <t xml:space="preserve">From 2009-10 figures are UK and include Northern Ireland who joined the register in October 2009 - Previous figures are GB </t>
  </si>
  <si>
    <t>2009-10</t>
  </si>
  <si>
    <t>2010-11</t>
  </si>
  <si>
    <t>2011-12</t>
  </si>
  <si>
    <t>2012-13</t>
  </si>
  <si>
    <t>Changes to legislation increased volumes of incorporations</t>
  </si>
  <si>
    <t>% Increase/ Decrease on same period last year</t>
  </si>
  <si>
    <t>April 2009  to Oct 2010 dissolutions volumes were inflated due to the combination of:</t>
  </si>
  <si>
    <t>System issued following the implementation of new database in Companies House.</t>
  </si>
  <si>
    <t xml:space="preserve">A purge on the register to remove defunct companies being held in the process of dissolution / liquidation . </t>
  </si>
  <si>
    <t>Legistlative changes under Companies Act 2006, reducing the time taken to dissolve companies from The Register.</t>
  </si>
  <si>
    <t>Total Register Size</t>
  </si>
  <si>
    <t>2013-14</t>
  </si>
  <si>
    <t>2014/15</t>
  </si>
  <si>
    <t>3 yr change on Total Reg</t>
  </si>
  <si>
    <t xml:space="preserve"> April 2011 Reg Size</t>
  </si>
  <si>
    <t xml:space="preserve">Ave %age of Incs for month </t>
  </si>
  <si>
    <t xml:space="preserve">Creditors' Vol Liq </t>
  </si>
  <si>
    <t>Creditors' Vol Liq %</t>
  </si>
  <si>
    <t>Admin Appt</t>
  </si>
  <si>
    <t>Ref</t>
  </si>
  <si>
    <t>Desc</t>
  </si>
  <si>
    <t>Detail</t>
  </si>
  <si>
    <t>Annual Incorps</t>
  </si>
  <si>
    <t>Annual Diss</t>
  </si>
  <si>
    <t>SCT &amp; NI Reg Change</t>
  </si>
  <si>
    <t>UK Reg Change</t>
  </si>
  <si>
    <t>E/W Reg Change</t>
  </si>
  <si>
    <t>Weekly start date</t>
  </si>
  <si>
    <t>Weekly End Date</t>
  </si>
  <si>
    <t>Week start &amp; End</t>
  </si>
  <si>
    <t>35 Year End Reg Size</t>
  </si>
  <si>
    <t>Admin Appt %</t>
  </si>
  <si>
    <t>Comp Liq</t>
  </si>
  <si>
    <t>Mem Vol Liq</t>
  </si>
  <si>
    <t>Admin Orders Converted</t>
  </si>
  <si>
    <t>Comp Vol Arrangement</t>
  </si>
  <si>
    <t>Rec Notified</t>
  </si>
  <si>
    <t>5 Year Monthly UK Statistics for Company Incorporations &amp; Dissolutions</t>
  </si>
  <si>
    <t>35 Year Start Reg Size</t>
  </si>
  <si>
    <t>Release Month</t>
  </si>
  <si>
    <t>Release Year</t>
  </si>
  <si>
    <t>Chart 1: Weekly Activity</t>
  </si>
  <si>
    <t>UK Total Register Size</t>
  </si>
  <si>
    <t>Companies Dissolved</t>
  </si>
  <si>
    <t>Chart 2: Over 3 Years</t>
  </si>
  <si>
    <t>Uk Total Register Size</t>
  </si>
  <si>
    <t>New Companies Incorporate</t>
  </si>
  <si>
    <t>As at 1 April 2011</t>
  </si>
  <si>
    <t>Chart 3: Over 35 Years</t>
  </si>
  <si>
    <t>Chart 4: UK Compnay Liquidaiotns</t>
  </si>
  <si>
    <t>Creditors' Voluntary Liquidations</t>
  </si>
  <si>
    <t>Compulsory Liquidations</t>
  </si>
  <si>
    <t>Members' Voluntary Liquidation</t>
  </si>
  <si>
    <t>Administrations Orders Converted to Cretidors Voluntary Liquidations</t>
  </si>
  <si>
    <t>Chart 5: UK Other Insolvency Proceedings</t>
  </si>
  <si>
    <t>Adminstrator Appointments (Enterprise Act)</t>
  </si>
  <si>
    <t>Company Voluntary Arrangements</t>
  </si>
  <si>
    <t>Receiverships Notified</t>
  </si>
  <si>
    <t>Count of Late Filing Penalties Disputes Cleared and Total Complaints Received.</t>
  </si>
  <si>
    <t>Month Issued</t>
  </si>
  <si>
    <t>Change on Register against April 11</t>
  </si>
  <si>
    <t>Dissolution Rate Year start</t>
  </si>
  <si>
    <t>Dissolution Rate year end</t>
  </si>
  <si>
    <t>Monthly Statistics - Register Activity  January 2015</t>
  </si>
  <si>
    <t>Monthly Statistics - Company Insolvency and Liquidations - January 2015</t>
  </si>
  <si>
    <t>Monthly Statistics - January 2015</t>
  </si>
  <si>
    <t>Monthly Statistics - Compliance -  January 2015</t>
  </si>
  <si>
    <t>Monthly Statistics - Workload -  January 2015</t>
  </si>
  <si>
    <t>January 2015 (Count)</t>
  </si>
  <si>
    <t>Monthly Statistics - Electronic Filing - January 2015</t>
  </si>
  <si>
    <t>Monthly Statistics - UK Disputes &amp; Complaints - January 2015</t>
  </si>
  <si>
    <t>Monthly Statistics - Register Searches -  January 2015</t>
  </si>
  <si>
    <t>January 2014 (Count)</t>
  </si>
  <si>
    <t>2015 (Count)</t>
  </si>
  <si>
    <t>From 03/01 to 09/01</t>
  </si>
  <si>
    <t>From 10 to 16</t>
  </si>
  <si>
    <t>From 17 to 23</t>
  </si>
  <si>
    <t>From 24 to 30</t>
  </si>
  <si>
    <t xml:space="preserve">From </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</si>
  <si>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</si>
  <si>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</si>
  <si>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</si>
  <si>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</si>
  <si>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</si>
  <si>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</si>
  <si>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</si>
  <si>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</si>
  <si>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</si>
  <si>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</si>
  <si>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</si>
  <si>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</si>
  <si>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</si>
  <si>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</si>
  <si>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</si>
  <si>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</si>
  <si>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</si>
  <si>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</si>
  <si>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</si>
  <si>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</si>
  <si>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</si>
  <si>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</si>
  <si>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</si>
  <si>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</si>
  <si>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</si>
  <si>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</si>
  <si>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</si>
  <si>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</si>
  <si>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</si>
  <si>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</si>
  <si>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</si>
  <si>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</si>
  <si>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</si>
  <si>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</si>
  <si>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</si>
  <si>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</si>
  <si>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</si>
  <si>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</si>
  <si>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</si>
  <si>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</si>
  <si>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</si>
  <si>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</si>
  <si>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</si>
  <si>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</si>
  <si>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</si>
  <si>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</si>
  <si>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January</t>
  </si>
  <si>
    <t>3 - 9 Jan 2015</t>
  </si>
  <si>
    <t>10 - 16 Jan 2015</t>
  </si>
  <si>
    <t>11 - 23 Jan 2015</t>
  </si>
  <si>
    <t>24 - 30 Jan 2015</t>
  </si>
  <si>
    <t xml:space="preserve"> Jan 2014 Reg Size</t>
  </si>
  <si>
    <t>03 - 30 January 2015</t>
  </si>
  <si>
    <t>January 15 (Count)</t>
  </si>
  <si>
    <t>January 14 (Count)</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</si>
</sst>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809]dd\ mmmm\ yyyy"/>
    <numFmt numFmtId="166" formatCode="dd/mm/yy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_-* #,##0.0_-;\-* #,##0.0_-;_-* &quot;-&quot;??_-;_-@_-"/>
    <numFmt numFmtId="175" formatCode="_-* #,##0.000_-;\-* #,##0.000_-;_-* &quot;-&quot;??_-;_-@_-"/>
    <numFmt numFmtId="176" formatCode="_-* #,##0.0000_-;\-* #,##0.0000_-;_-* &quot;-&quot;??_-;_-@_-"/>
    <numFmt numFmtId="177" formatCode="#,##0.0_);\(#,##0.0\)"/>
    <numFmt numFmtId="178" formatCode="_-* #,##0.0_-;\-* #,##0.0_-;_-* &quot;-&quot;?_-;_-@_-"/>
    <numFmt numFmtId="179" formatCode="_(* #,##0_);_(* \(#,##0\);_(* &quot;-&quot;??_);_(@_)"/>
    <numFmt numFmtId="180" formatCode="0.000"/>
    <numFmt numFmtId="181" formatCode="0.0000"/>
    <numFmt numFmtId="182" formatCode="[$-809]\ mmmm\ yyyy"/>
    <numFmt numFmtId="183" formatCode="[$-809]mmmm\ yyyy"/>
    <numFmt numFmtId="184" formatCode="mmmm\ yyyy"/>
    <numFmt numFmtId="185" formatCode="dd\ mmmm\ yyyy"/>
  </numFmts>
  <fonts count="37">
    <font>
      <sz val="10"/>
      <name val="Arial"/>
      <family val="0"/>
    </font>
    <font>
      <b/>
      <sz val="12"/>
      <name val="Arial"/>
      <family val="2"/>
    </font>
    <font>
      <b/>
      <sz val="10"/>
      <name val="Arial"/>
      <family val="2"/>
    </font>
    <font>
      <sz val="10"/>
      <color indexed="9"/>
      <name val="Arial"/>
      <family val="0"/>
    </font>
    <font>
      <sz val="10"/>
      <color indexed="14"/>
      <name val="Arial"/>
      <family val="0"/>
    </font>
    <font>
      <sz val="8"/>
      <name val="Arial"/>
      <family val="0"/>
    </font>
    <font>
      <sz val="12"/>
      <name val="Arial"/>
      <family val="0"/>
    </font>
    <font>
      <sz val="10"/>
      <name val="Segoe UI"/>
      <family val="2"/>
    </font>
    <font>
      <sz val="10"/>
      <color indexed="8"/>
      <name val="Arial"/>
      <family val="0"/>
    </font>
    <font>
      <sz val="8"/>
      <color indexed="12"/>
      <name val="Arial"/>
      <family val="0"/>
    </font>
    <font>
      <sz val="10"/>
      <color indexed="48"/>
      <name val="Arial"/>
      <family val="0"/>
    </font>
    <font>
      <b/>
      <sz val="10"/>
      <color indexed="48"/>
      <name val="Arial"/>
      <family val="2"/>
    </font>
    <font>
      <b/>
      <sz val="10"/>
      <color indexed="12"/>
      <name val="Arial"/>
      <family val="2"/>
    </font>
    <font>
      <u val="single"/>
      <sz val="10"/>
      <color indexed="12"/>
      <name val="Arial"/>
      <family val="0"/>
    </font>
    <font>
      <sz val="10"/>
      <color indexed="12"/>
      <name val="Arial"/>
      <family val="0"/>
    </font>
    <font>
      <u val="single"/>
      <sz val="10"/>
      <color indexed="20"/>
      <name val="Arial"/>
      <family val="0"/>
    </font>
    <font>
      <i/>
      <sz val="10"/>
      <name val="Arial"/>
      <family val="2"/>
    </font>
    <font>
      <i/>
      <sz val="10"/>
      <color indexed="56"/>
      <name val="Arial"/>
      <family val="2"/>
    </font>
    <font>
      <b/>
      <sz val="8"/>
      <name val="Arial"/>
      <family val="2"/>
    </font>
    <font>
      <sz val="11.25"/>
      <name val="Arial"/>
      <family val="0"/>
    </font>
    <font>
      <sz val="6"/>
      <name val="Arial"/>
      <family val="2"/>
    </font>
    <font>
      <sz val="10.25"/>
      <name val="Arial"/>
      <family val="0"/>
    </font>
    <font>
      <b/>
      <sz val="8"/>
      <name val="Tahoma"/>
      <family val="0"/>
    </font>
    <font>
      <sz val="8"/>
      <name val="Tahoma"/>
      <family val="0"/>
    </font>
    <font>
      <b/>
      <sz val="10"/>
      <name val="Tahoma"/>
      <family val="0"/>
    </font>
    <font>
      <sz val="10"/>
      <name val="Tahoma"/>
      <family val="0"/>
    </font>
    <font>
      <sz val="9"/>
      <name val="Tahoma"/>
      <family val="0"/>
    </font>
    <font>
      <b/>
      <sz val="9"/>
      <name val="Tahoma"/>
      <family val="0"/>
    </font>
    <font>
      <b/>
      <sz val="10"/>
      <color indexed="10"/>
      <name val="Arial"/>
      <family val="2"/>
    </font>
    <font>
      <sz val="7"/>
      <name val="Arial"/>
      <family val="2"/>
    </font>
    <font>
      <b/>
      <sz val="10.5"/>
      <name val="Arial"/>
      <family val="0"/>
    </font>
    <font>
      <sz val="11.5"/>
      <name val="Arial"/>
      <family val="0"/>
    </font>
    <font>
      <sz val="8.75"/>
      <name val="Arial"/>
      <family val="0"/>
    </font>
    <font>
      <sz val="6.75"/>
      <name val="Arial"/>
      <family val="2"/>
    </font>
    <font>
      <sz val="9.25"/>
      <name val="Arial"/>
      <family val="2"/>
    </font>
    <font>
      <sz val="8.25"/>
      <name val="Arial"/>
      <family val="2"/>
    </font>
    <font>
      <sz val="9.5"/>
      <name val="Arial"/>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31">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color indexed="63"/>
      </left>
      <right style="thin">
        <color indexed="63"/>
      </right>
      <top style="thin"/>
      <bottom>
        <color indexed="63"/>
      </bottom>
    </border>
    <border>
      <left style="thin">
        <color indexed="63"/>
      </left>
      <right style="thin"/>
      <top style="thin"/>
      <bottom>
        <color indexed="63"/>
      </bottom>
    </border>
    <border>
      <left>
        <color indexed="63"/>
      </left>
      <right style="thin">
        <color indexed="63"/>
      </right>
      <top style="thin"/>
      <bottom>
        <color indexed="63"/>
      </bottom>
    </border>
    <border>
      <left style="thin">
        <color indexed="63"/>
      </left>
      <right style="thin">
        <color indexed="63"/>
      </right>
      <top>
        <color indexed="63"/>
      </top>
      <bottom>
        <color indexed="63"/>
      </bottom>
    </border>
    <border>
      <left style="thin">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color indexed="63"/>
      </left>
      <right style="thin">
        <color indexed="63"/>
      </right>
      <top>
        <color indexed="63"/>
      </top>
      <bottom style="thin"/>
    </border>
    <border>
      <left style="thin">
        <color indexed="63"/>
      </left>
      <right style="thin"/>
      <top>
        <color indexed="63"/>
      </top>
      <bottom style="thin"/>
    </border>
    <border>
      <left>
        <color indexed="63"/>
      </left>
      <right style="thin">
        <color indexed="63"/>
      </right>
      <top>
        <color indexed="63"/>
      </top>
      <bottom style="thin"/>
    </border>
    <border>
      <left style="thin"/>
      <right style="thin">
        <color indexed="63"/>
      </right>
      <top style="thin"/>
      <bottom>
        <color indexed="63"/>
      </bottom>
    </border>
    <border>
      <left style="thin">
        <color indexed="63"/>
      </left>
      <right>
        <color indexed="63"/>
      </right>
      <top style="thin"/>
      <bottom>
        <color indexed="63"/>
      </bottom>
    </border>
    <border>
      <left style="thin"/>
      <right style="thin">
        <color indexed="63"/>
      </right>
      <top>
        <color indexed="63"/>
      </top>
      <bottom>
        <color indexed="63"/>
      </bottom>
    </border>
    <border>
      <left style="thin">
        <color indexed="63"/>
      </left>
      <right>
        <color indexed="63"/>
      </right>
      <top>
        <color indexed="63"/>
      </top>
      <bottom>
        <color indexed="63"/>
      </bottom>
    </border>
    <border>
      <left style="thin"/>
      <right style="thin">
        <color indexed="63"/>
      </right>
      <top>
        <color indexed="63"/>
      </top>
      <bottom style="thin"/>
    </border>
    <border>
      <left style="thin">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37" fontId="6" fillId="0" borderId="0">
      <alignment/>
      <protection/>
    </xf>
    <xf numFmtId="9" fontId="0" fillId="0" borderId="0" applyFont="0" applyFill="0" applyBorder="0" applyAlignment="0" applyProtection="0"/>
  </cellStyleXfs>
  <cellXfs count="254">
    <xf numFmtId="0" fontId="0" fillId="0" borderId="0" xfId="0" applyAlignment="1">
      <alignment/>
    </xf>
    <xf numFmtId="0" fontId="1" fillId="0" borderId="0" xfId="0" applyFont="1" applyAlignment="1">
      <alignment/>
    </xf>
    <xf numFmtId="0" fontId="1" fillId="0" borderId="0" xfId="0" applyFont="1" applyAlignment="1">
      <alignment/>
    </xf>
    <xf numFmtId="14" fontId="0" fillId="0" borderId="0" xfId="0" applyNumberFormat="1" applyAlignment="1">
      <alignment/>
    </xf>
    <xf numFmtId="164" fontId="0" fillId="0" borderId="0" xfId="15" applyNumberFormat="1" applyAlignment="1">
      <alignment/>
    </xf>
    <xf numFmtId="164" fontId="2" fillId="0" borderId="0" xfId="15" applyNumberFormat="1" applyFont="1" applyAlignment="1">
      <alignment/>
    </xf>
    <xf numFmtId="164" fontId="0" fillId="0" borderId="0" xfId="15" applyNumberFormat="1" applyFont="1" applyAlignment="1">
      <alignment/>
    </xf>
    <xf numFmtId="37" fontId="2" fillId="0" borderId="0" xfId="21" applyFont="1">
      <alignment/>
      <protection/>
    </xf>
    <xf numFmtId="37" fontId="2" fillId="0" borderId="0" xfId="21" applyFont="1">
      <alignment/>
      <protection/>
    </xf>
    <xf numFmtId="167" fontId="0" fillId="0" borderId="0" xfId="22" applyNumberFormat="1" applyAlignment="1">
      <alignment/>
    </xf>
    <xf numFmtId="0" fontId="0" fillId="0" borderId="0" xfId="0" applyNumberFormat="1" applyAlignment="1" quotePrefix="1">
      <alignment/>
    </xf>
    <xf numFmtId="0" fontId="7" fillId="0" borderId="0" xfId="0" applyFont="1" applyAlignment="1">
      <alignment/>
    </xf>
    <xf numFmtId="0" fontId="0" fillId="0" borderId="0" xfId="0" applyAlignment="1">
      <alignment horizontal="center"/>
    </xf>
    <xf numFmtId="164" fontId="0" fillId="0" borderId="0" xfId="15" applyNumberFormat="1" applyAlignment="1">
      <alignment/>
    </xf>
    <xf numFmtId="0" fontId="2" fillId="0" borderId="0" xfId="0" applyFont="1" applyAlignment="1">
      <alignment/>
    </xf>
    <xf numFmtId="14" fontId="2" fillId="0" borderId="0" xfId="0" applyNumberFormat="1" applyFont="1" applyAlignment="1">
      <alignment horizontal="right"/>
    </xf>
    <xf numFmtId="2" fontId="2" fillId="0" borderId="0" xfId="0" applyNumberFormat="1" applyFont="1" applyAlignment="1">
      <alignment horizontal="right"/>
    </xf>
    <xf numFmtId="0" fontId="9" fillId="0" borderId="0" xfId="0" applyFont="1" applyAlignment="1">
      <alignment/>
    </xf>
    <xf numFmtId="1" fontId="0" fillId="0" borderId="0" xfId="0" applyNumberFormat="1" applyAlignment="1">
      <alignment/>
    </xf>
    <xf numFmtId="164" fontId="0" fillId="0" borderId="0" xfId="0" applyNumberFormat="1" applyAlignment="1">
      <alignment/>
    </xf>
    <xf numFmtId="3" fontId="0" fillId="0" borderId="0" xfId="0" applyNumberFormat="1" applyAlignment="1">
      <alignment/>
    </xf>
    <xf numFmtId="0" fontId="2" fillId="0" borderId="0" xfId="0" applyFont="1" applyAlignment="1">
      <alignment horizontal="right"/>
    </xf>
    <xf numFmtId="37" fontId="2" fillId="0" borderId="0" xfId="21" applyFont="1" applyBorder="1">
      <alignment/>
      <protection/>
    </xf>
    <xf numFmtId="0" fontId="0" fillId="0" borderId="1" xfId="0" applyBorder="1" applyAlignment="1">
      <alignment/>
    </xf>
    <xf numFmtId="167" fontId="0" fillId="2" borderId="0" xfId="22" applyNumberFormat="1" applyFill="1" applyAlignment="1">
      <alignment/>
    </xf>
    <xf numFmtId="0" fontId="2" fillId="0" borderId="0" xfId="0" applyFont="1" applyAlignment="1">
      <alignment/>
    </xf>
    <xf numFmtId="164" fontId="2" fillId="0" borderId="2" xfId="15" applyNumberFormat="1" applyFont="1" applyBorder="1" applyAlignment="1">
      <alignment/>
    </xf>
    <xf numFmtId="164" fontId="2" fillId="0" borderId="3" xfId="15" applyNumberFormat="1" applyFont="1" applyBorder="1" applyAlignment="1">
      <alignment/>
    </xf>
    <xf numFmtId="164" fontId="2" fillId="0" borderId="0" xfId="15" applyNumberFormat="1" applyFont="1" applyBorder="1" applyAlignment="1">
      <alignment/>
    </xf>
    <xf numFmtId="164" fontId="3" fillId="0" borderId="1" xfId="15" applyNumberFormat="1" applyFont="1" applyBorder="1" applyAlignment="1">
      <alignment/>
    </xf>
    <xf numFmtId="164" fontId="0" fillId="0" borderId="1" xfId="15" applyNumberFormat="1" applyBorder="1" applyAlignment="1">
      <alignment/>
    </xf>
    <xf numFmtId="164" fontId="0" fillId="0" borderId="1" xfId="15" applyNumberFormat="1" applyFont="1" applyBorder="1" applyAlignment="1">
      <alignment/>
    </xf>
    <xf numFmtId="0" fontId="0" fillId="0" borderId="0" xfId="0" applyFont="1" applyAlignment="1">
      <alignment/>
    </xf>
    <xf numFmtId="164" fontId="4" fillId="0" borderId="1" xfId="15" applyNumberFormat="1" applyFont="1" applyBorder="1" applyAlignment="1">
      <alignment/>
    </xf>
    <xf numFmtId="0" fontId="10" fillId="0" borderId="0" xfId="0" applyFont="1" applyAlignment="1">
      <alignment/>
    </xf>
    <xf numFmtId="0" fontId="2" fillId="0" borderId="0" xfId="0" applyFont="1" applyBorder="1" applyAlignment="1">
      <alignment/>
    </xf>
    <xf numFmtId="0" fontId="0" fillId="0" borderId="0" xfId="0" applyBorder="1" applyAlignment="1">
      <alignment/>
    </xf>
    <xf numFmtId="37" fontId="0" fillId="0" borderId="0" xfId="21" applyFont="1">
      <alignment/>
      <protection/>
    </xf>
    <xf numFmtId="37" fontId="0" fillId="0" borderId="0" xfId="21" applyFont="1" applyAlignment="1">
      <alignment wrapText="1"/>
      <protection/>
    </xf>
    <xf numFmtId="0" fontId="11" fillId="0" borderId="0" xfId="0" applyFont="1" applyAlignment="1">
      <alignment/>
    </xf>
    <xf numFmtId="37" fontId="0" fillId="0" borderId="4" xfId="21" applyFont="1" applyBorder="1">
      <alignment/>
      <protection/>
    </xf>
    <xf numFmtId="37" fontId="0" fillId="0" borderId="1" xfId="21" applyFont="1" applyBorder="1">
      <alignment/>
      <protection/>
    </xf>
    <xf numFmtId="37" fontId="0" fillId="0" borderId="0" xfId="21" applyFont="1">
      <alignment/>
      <protection/>
    </xf>
    <xf numFmtId="167" fontId="0" fillId="0" borderId="5" xfId="22" applyNumberFormat="1" applyBorder="1" applyAlignment="1">
      <alignment/>
    </xf>
    <xf numFmtId="167" fontId="0" fillId="0" borderId="0" xfId="22" applyNumberFormat="1" applyBorder="1" applyAlignment="1">
      <alignment/>
    </xf>
    <xf numFmtId="167" fontId="0" fillId="0" borderId="6" xfId="22" applyNumberFormat="1" applyBorder="1" applyAlignment="1">
      <alignment/>
    </xf>
    <xf numFmtId="0" fontId="12" fillId="0" borderId="0" xfId="0" applyFont="1" applyAlignment="1">
      <alignment/>
    </xf>
    <xf numFmtId="0" fontId="2" fillId="0" borderId="5" xfId="0" applyFont="1" applyBorder="1" applyAlignment="1">
      <alignment/>
    </xf>
    <xf numFmtId="3" fontId="0" fillId="0" borderId="5" xfId="0" applyNumberForma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xf>
    <xf numFmtId="0" fontId="0" fillId="0" borderId="1" xfId="0" applyFont="1" applyBorder="1" applyAlignment="1">
      <alignment/>
    </xf>
    <xf numFmtId="0" fontId="5" fillId="0" borderId="0" xfId="0" applyFont="1" applyAlignment="1" quotePrefix="1">
      <alignment/>
    </xf>
    <xf numFmtId="0" fontId="13" fillId="0" borderId="0" xfId="20" applyAlignment="1">
      <alignment/>
    </xf>
    <xf numFmtId="0" fontId="14" fillId="0" borderId="0" xfId="0" applyFont="1" applyAlignment="1">
      <alignment/>
    </xf>
    <xf numFmtId="0" fontId="2" fillId="0" borderId="0" xfId="0" applyFont="1" applyAlignment="1">
      <alignment/>
    </xf>
    <xf numFmtId="0" fontId="2" fillId="0" borderId="0" xfId="0" applyFont="1" applyAlignment="1">
      <alignment wrapText="1"/>
    </xf>
    <xf numFmtId="0" fontId="0" fillId="0" borderId="0" xfId="0" applyFont="1" applyAlignment="1">
      <alignment/>
    </xf>
    <xf numFmtId="0" fontId="2" fillId="0" borderId="5" xfId="0" applyFont="1" applyBorder="1" applyAlignment="1">
      <alignment wrapText="1"/>
    </xf>
    <xf numFmtId="0" fontId="0" fillId="0" borderId="0" xfId="0" applyFont="1" applyAlignment="1">
      <alignment horizontal="center"/>
    </xf>
    <xf numFmtId="0" fontId="0" fillId="0" borderId="0" xfId="0" applyFont="1" applyAlignment="1">
      <alignment/>
    </xf>
    <xf numFmtId="0" fontId="0" fillId="0" borderId="0" xfId="0" applyFont="1" applyAlignment="1">
      <alignment/>
    </xf>
    <xf numFmtId="167" fontId="0" fillId="2" borderId="0" xfId="22" applyNumberFormat="1" applyFont="1" applyFill="1" applyAlignment="1">
      <alignment/>
    </xf>
    <xf numFmtId="0" fontId="8" fillId="0" borderId="0" xfId="0" applyFont="1" applyAlignment="1">
      <alignment/>
    </xf>
    <xf numFmtId="0" fontId="5" fillId="0" borderId="0" xfId="0" applyFont="1" applyAlignment="1" quotePrefix="1">
      <alignment/>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wrapText="1"/>
    </xf>
    <xf numFmtId="0" fontId="0" fillId="0" borderId="0" xfId="0" applyFont="1" applyAlignment="1" quotePrefix="1">
      <alignment/>
    </xf>
    <xf numFmtId="0" fontId="10" fillId="0" borderId="0" xfId="0" applyFont="1" applyBorder="1" applyAlignment="1">
      <alignment/>
    </xf>
    <xf numFmtId="164" fontId="0" fillId="0" borderId="0" xfId="15" applyNumberFormat="1" applyAlignment="1">
      <alignment/>
    </xf>
    <xf numFmtId="0" fontId="0" fillId="0" borderId="0" xfId="0" applyAlignment="1">
      <alignment/>
    </xf>
    <xf numFmtId="179" fontId="0" fillId="0" borderId="0" xfId="0" applyNumberFormat="1" applyAlignment="1">
      <alignment horizontal="center"/>
    </xf>
    <xf numFmtId="164" fontId="0" fillId="0" borderId="0" xfId="15" applyNumberFormat="1" applyFont="1" applyAlignment="1">
      <alignment/>
    </xf>
    <xf numFmtId="164" fontId="0" fillId="0" borderId="0" xfId="15" applyNumberFormat="1" applyFont="1" applyAlignment="1">
      <alignment/>
    </xf>
    <xf numFmtId="0" fontId="0" fillId="0" borderId="6" xfId="0" applyFont="1" applyBorder="1" applyAlignment="1">
      <alignment horizontal="center"/>
    </xf>
    <xf numFmtId="2" fontId="0" fillId="0" borderId="6" xfId="0" applyNumberFormat="1" applyBorder="1" applyAlignment="1">
      <alignment/>
    </xf>
    <xf numFmtId="164" fontId="0" fillId="0" borderId="1" xfId="0" applyNumberFormat="1" applyBorder="1" applyAlignment="1">
      <alignment/>
    </xf>
    <xf numFmtId="0" fontId="0" fillId="0" borderId="0" xfId="0" applyFont="1" applyFill="1" applyBorder="1" applyAlignment="1">
      <alignment/>
    </xf>
    <xf numFmtId="3" fontId="0" fillId="0" borderId="0" xfId="0" applyNumberFormat="1" applyBorder="1" applyAlignment="1">
      <alignment/>
    </xf>
    <xf numFmtId="0" fontId="0" fillId="0" borderId="6" xfId="0" applyBorder="1" applyAlignment="1">
      <alignment/>
    </xf>
    <xf numFmtId="0" fontId="0" fillId="0" borderId="6" xfId="0" applyFont="1" applyBorder="1" applyAlignment="1">
      <alignment/>
    </xf>
    <xf numFmtId="167" fontId="0" fillId="2" borderId="6" xfId="22" applyNumberFormat="1" applyFill="1" applyBorder="1" applyAlignment="1">
      <alignment/>
    </xf>
    <xf numFmtId="0" fontId="2" fillId="0" borderId="6" xfId="0" applyFont="1" applyBorder="1" applyAlignment="1">
      <alignment horizontal="center" wrapText="1"/>
    </xf>
    <xf numFmtId="167" fontId="0" fillId="2" borderId="6" xfId="22" applyNumberFormat="1" applyFont="1" applyFill="1" applyBorder="1" applyAlignment="1">
      <alignment/>
    </xf>
    <xf numFmtId="0" fontId="2" fillId="0" borderId="6" xfId="0" applyFont="1" applyBorder="1" applyAlignment="1">
      <alignment wrapText="1"/>
    </xf>
    <xf numFmtId="164" fontId="0" fillId="0" borderId="0" xfId="15" applyNumberFormat="1" applyFont="1" applyFill="1" applyBorder="1" applyAlignment="1">
      <alignment/>
    </xf>
    <xf numFmtId="0" fontId="0" fillId="0" borderId="0" xfId="0" applyFill="1" applyBorder="1" applyAlignment="1">
      <alignment/>
    </xf>
    <xf numFmtId="0" fontId="5" fillId="0" borderId="0" xfId="0" applyFont="1" applyAlignment="1">
      <alignment/>
    </xf>
    <xf numFmtId="0" fontId="5" fillId="0" borderId="0" xfId="0" applyFont="1" applyAlignment="1">
      <alignment/>
    </xf>
    <xf numFmtId="164" fontId="3" fillId="0" borderId="0" xfId="15" applyNumberFormat="1" applyFont="1" applyBorder="1" applyAlignment="1">
      <alignment/>
    </xf>
    <xf numFmtId="164" fontId="0" fillId="0" borderId="0" xfId="15" applyNumberFormat="1" applyBorder="1" applyAlignment="1">
      <alignment/>
    </xf>
    <xf numFmtId="0" fontId="16" fillId="0" borderId="0" xfId="0" applyFont="1" applyAlignment="1">
      <alignment/>
    </xf>
    <xf numFmtId="0" fontId="16" fillId="0" borderId="0" xfId="0" applyNumberFormat="1" applyFont="1" applyAlignment="1">
      <alignment/>
    </xf>
    <xf numFmtId="0" fontId="16" fillId="0" borderId="0" xfId="0" applyFont="1" applyAlignment="1">
      <alignment horizontal="left"/>
    </xf>
    <xf numFmtId="0" fontId="16" fillId="0" borderId="0" xfId="0" applyNumberFormat="1" applyFont="1" applyAlignment="1">
      <alignment horizontal="left"/>
    </xf>
    <xf numFmtId="0" fontId="16" fillId="0" borderId="0" xfId="0" applyFont="1" applyAlignment="1">
      <alignment/>
    </xf>
    <xf numFmtId="0" fontId="17" fillId="0" borderId="0" xfId="0" applyFont="1" applyAlignment="1">
      <alignment/>
    </xf>
    <xf numFmtId="0" fontId="2" fillId="0" borderId="6" xfId="0" applyFont="1" applyBorder="1" applyAlignment="1">
      <alignment/>
    </xf>
    <xf numFmtId="164" fontId="0" fillId="0" borderId="0" xfId="15" applyNumberFormat="1" applyAlignment="1">
      <alignment horizontal="right"/>
    </xf>
    <xf numFmtId="3" fontId="2" fillId="0" borderId="0" xfId="0" applyNumberFormat="1" applyFont="1" applyAlignment="1">
      <alignment/>
    </xf>
    <xf numFmtId="164" fontId="0" fillId="0" borderId="0" xfId="15" applyNumberFormat="1" applyFont="1" applyBorder="1" applyAlignment="1">
      <alignment/>
    </xf>
    <xf numFmtId="164" fontId="2" fillId="0" borderId="0" xfId="15" applyNumberFormat="1" applyFont="1" applyFill="1" applyBorder="1" applyAlignment="1">
      <alignment/>
    </xf>
    <xf numFmtId="0" fontId="0" fillId="0" borderId="0" xfId="0" applyAlignment="1" quotePrefix="1">
      <alignment/>
    </xf>
    <xf numFmtId="172" fontId="11" fillId="0" borderId="0" xfId="0" applyNumberFormat="1" applyFont="1" applyAlignment="1">
      <alignment/>
    </xf>
    <xf numFmtId="172" fontId="14" fillId="0" borderId="0" xfId="0" applyNumberFormat="1" applyFont="1" applyAlignment="1">
      <alignment/>
    </xf>
    <xf numFmtId="172" fontId="0" fillId="0" borderId="0" xfId="0" applyNumberFormat="1" applyAlignment="1">
      <alignment/>
    </xf>
    <xf numFmtId="0" fontId="0" fillId="3" borderId="0" xfId="0" applyFill="1" applyAlignment="1">
      <alignment/>
    </xf>
    <xf numFmtId="164" fontId="0" fillId="3" borderId="0" xfId="15" applyNumberFormat="1" applyFill="1" applyAlignment="1">
      <alignment/>
    </xf>
    <xf numFmtId="167" fontId="0" fillId="3" borderId="0" xfId="22" applyNumberFormat="1" applyFill="1" applyAlignment="1">
      <alignment/>
    </xf>
    <xf numFmtId="164" fontId="0" fillId="3" borderId="0" xfId="0" applyNumberFormat="1" applyFill="1" applyAlignment="1">
      <alignment/>
    </xf>
    <xf numFmtId="14" fontId="1" fillId="2" borderId="7" xfId="0" applyNumberFormat="1" applyFont="1" applyFill="1" applyBorder="1" applyAlignment="1">
      <alignment horizontal="left"/>
    </xf>
    <xf numFmtId="14" fontId="1" fillId="2" borderId="0" xfId="0" applyNumberFormat="1" applyFont="1" applyFill="1" applyBorder="1" applyAlignment="1">
      <alignment horizontal="left"/>
    </xf>
    <xf numFmtId="14" fontId="2" fillId="2" borderId="0" xfId="0" applyNumberFormat="1" applyFont="1" applyFill="1" applyBorder="1" applyAlignment="1">
      <alignment horizontal="left"/>
    </xf>
    <xf numFmtId="0" fontId="1" fillId="2" borderId="5" xfId="0" applyFont="1" applyFill="1" applyBorder="1" applyAlignment="1" applyProtection="1">
      <alignment horizontal="center"/>
      <protection/>
    </xf>
    <xf numFmtId="0" fontId="18" fillId="2" borderId="8" xfId="0" applyFont="1" applyFill="1" applyBorder="1" applyAlignment="1" applyProtection="1">
      <alignment horizontal="center"/>
      <protection/>
    </xf>
    <xf numFmtId="167" fontId="18" fillId="2" borderId="8" xfId="22" applyNumberFormat="1" applyFont="1" applyFill="1" applyBorder="1" applyAlignment="1" applyProtection="1">
      <alignment horizontal="center" wrapText="1"/>
      <protection/>
    </xf>
    <xf numFmtId="167" fontId="18" fillId="2" borderId="8" xfId="22" applyNumberFormat="1" applyFont="1" applyFill="1" applyBorder="1" applyAlignment="1" applyProtection="1">
      <alignment horizontal="center"/>
      <protection/>
    </xf>
    <xf numFmtId="167" fontId="18" fillId="2" borderId="0" xfId="22" applyNumberFormat="1" applyFont="1" applyFill="1" applyBorder="1" applyAlignment="1" applyProtection="1">
      <alignment horizontal="center" wrapText="1"/>
      <protection/>
    </xf>
    <xf numFmtId="0" fontId="1" fillId="2" borderId="0" xfId="0" applyFont="1" applyFill="1" applyBorder="1" applyAlignment="1" applyProtection="1">
      <alignment horizontal="center"/>
      <protection/>
    </xf>
    <xf numFmtId="166" fontId="0" fillId="0" borderId="9" xfId="0" applyNumberFormat="1" applyFont="1" applyBorder="1" applyAlignment="1" applyProtection="1">
      <alignment horizontal="left"/>
      <protection/>
    </xf>
    <xf numFmtId="1" fontId="0" fillId="0" borderId="10" xfId="0" applyNumberFormat="1" applyFont="1" applyBorder="1" applyAlignment="1" applyProtection="1">
      <alignment horizontal="left"/>
      <protection/>
    </xf>
    <xf numFmtId="1" fontId="0" fillId="0" borderId="2" xfId="0" applyNumberFormat="1" applyFont="1" applyBorder="1" applyAlignment="1" applyProtection="1">
      <alignment horizontal="left"/>
      <protection/>
    </xf>
    <xf numFmtId="3" fontId="0" fillId="0" borderId="11" xfId="0" applyNumberFormat="1" applyFill="1" applyBorder="1" applyAlignment="1">
      <alignment/>
    </xf>
    <xf numFmtId="3" fontId="0" fillId="0" borderId="12" xfId="0" applyNumberFormat="1" applyFill="1" applyBorder="1" applyAlignment="1">
      <alignment/>
    </xf>
    <xf numFmtId="3" fontId="0" fillId="0" borderId="13" xfId="0" applyNumberFormat="1" applyFill="1" applyBorder="1" applyAlignment="1">
      <alignment/>
    </xf>
    <xf numFmtId="167" fontId="0" fillId="2" borderId="13" xfId="22" applyNumberFormat="1" applyFill="1" applyBorder="1" applyAlignment="1">
      <alignment/>
    </xf>
    <xf numFmtId="3" fontId="0" fillId="0" borderId="13" xfId="22" applyNumberFormat="1" applyFill="1" applyBorder="1" applyAlignment="1">
      <alignment/>
    </xf>
    <xf numFmtId="3" fontId="0" fillId="2" borderId="13" xfId="22" applyNumberFormat="1" applyFill="1" applyBorder="1" applyAlignment="1">
      <alignment/>
    </xf>
    <xf numFmtId="166" fontId="0" fillId="0" borderId="5" xfId="0" applyNumberFormat="1" applyFont="1" applyBorder="1" applyAlignment="1" applyProtection="1">
      <alignment horizontal="left"/>
      <protection/>
    </xf>
    <xf numFmtId="1" fontId="0" fillId="0" borderId="8"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3" fontId="0" fillId="0" borderId="14" xfId="0" applyNumberFormat="1" applyBorder="1" applyAlignment="1">
      <alignment/>
    </xf>
    <xf numFmtId="3" fontId="0" fillId="0" borderId="15" xfId="0" applyNumberFormat="1" applyBorder="1" applyAlignment="1">
      <alignment/>
    </xf>
    <xf numFmtId="3" fontId="0" fillId="0" borderId="7" xfId="0" applyNumberFormat="1" applyBorder="1" applyAlignment="1">
      <alignment/>
    </xf>
    <xf numFmtId="167" fontId="0" fillId="2" borderId="7" xfId="22" applyNumberFormat="1" applyFill="1" applyBorder="1" applyAlignment="1">
      <alignment/>
    </xf>
    <xf numFmtId="3" fontId="0" fillId="0" borderId="7" xfId="22" applyNumberFormat="1" applyBorder="1" applyAlignment="1">
      <alignment/>
    </xf>
    <xf numFmtId="3" fontId="0" fillId="2" borderId="7" xfId="22" applyNumberFormat="1" applyFill="1" applyBorder="1" applyAlignment="1">
      <alignment/>
    </xf>
    <xf numFmtId="3" fontId="0" fillId="0" borderId="14" xfId="0" applyNumberFormat="1" applyFill="1" applyBorder="1" applyAlignment="1">
      <alignment/>
    </xf>
    <xf numFmtId="3" fontId="0" fillId="0" borderId="15" xfId="0" applyNumberFormat="1" applyFill="1" applyBorder="1" applyAlignment="1">
      <alignment/>
    </xf>
    <xf numFmtId="3" fontId="0" fillId="0" borderId="7" xfId="0" applyNumberFormat="1" applyFill="1" applyBorder="1" applyAlignment="1">
      <alignment/>
    </xf>
    <xf numFmtId="3" fontId="0" fillId="0" borderId="7" xfId="22" applyNumberFormat="1" applyFill="1" applyBorder="1" applyAlignment="1">
      <alignment/>
    </xf>
    <xf numFmtId="166" fontId="0" fillId="0" borderId="16" xfId="0" applyNumberFormat="1" applyFont="1" applyBorder="1" applyAlignment="1" applyProtection="1">
      <alignment horizontal="left"/>
      <protection/>
    </xf>
    <xf numFmtId="1" fontId="0" fillId="0" borderId="17" xfId="0" applyNumberFormat="1" applyFont="1" applyBorder="1" applyAlignment="1" applyProtection="1">
      <alignment horizontal="left"/>
      <protection/>
    </xf>
    <xf numFmtId="1" fontId="0" fillId="0" borderId="1" xfId="0" applyNumberFormat="1" applyFont="1" applyBorder="1" applyAlignment="1" applyProtection="1">
      <alignment horizontal="left"/>
      <protection/>
    </xf>
    <xf numFmtId="3" fontId="0" fillId="0" borderId="18" xfId="0" applyNumberFormat="1" applyBorder="1" applyAlignment="1">
      <alignment/>
    </xf>
    <xf numFmtId="3" fontId="0" fillId="0" borderId="19" xfId="0" applyNumberFormat="1" applyBorder="1" applyAlignment="1">
      <alignment/>
    </xf>
    <xf numFmtId="3" fontId="0" fillId="0" borderId="20" xfId="0" applyNumberFormat="1" applyBorder="1" applyAlignment="1">
      <alignment/>
    </xf>
    <xf numFmtId="167" fontId="0" fillId="2" borderId="20" xfId="22" applyNumberFormat="1" applyFill="1" applyBorder="1" applyAlignment="1">
      <alignment/>
    </xf>
    <xf numFmtId="3" fontId="0" fillId="0" borderId="20" xfId="22" applyNumberFormat="1" applyBorder="1" applyAlignment="1">
      <alignment/>
    </xf>
    <xf numFmtId="3" fontId="0" fillId="2" borderId="20" xfId="22" applyNumberFormat="1" applyFill="1" applyBorder="1" applyAlignment="1">
      <alignment/>
    </xf>
    <xf numFmtId="3" fontId="0" fillId="0" borderId="0" xfId="0" applyNumberFormat="1" applyFill="1" applyAlignment="1">
      <alignment/>
    </xf>
    <xf numFmtId="167" fontId="0" fillId="2" borderId="2" xfId="22" applyNumberFormat="1" applyFill="1" applyBorder="1" applyAlignment="1">
      <alignment/>
    </xf>
    <xf numFmtId="3" fontId="0" fillId="0" borderId="10" xfId="0" applyNumberFormat="1" applyBorder="1" applyAlignment="1">
      <alignment/>
    </xf>
    <xf numFmtId="167" fontId="0" fillId="2" borderId="0" xfId="22" applyNumberFormat="1" applyFill="1" applyBorder="1" applyAlignment="1">
      <alignment/>
    </xf>
    <xf numFmtId="3" fontId="0" fillId="0" borderId="8" xfId="0" applyNumberFormat="1" applyBorder="1" applyAlignment="1">
      <alignment/>
    </xf>
    <xf numFmtId="167" fontId="0" fillId="2" borderId="1" xfId="22" applyNumberFormat="1" applyFill="1" applyBorder="1" applyAlignment="1">
      <alignment/>
    </xf>
    <xf numFmtId="3" fontId="0" fillId="0" borderId="17" xfId="0" applyNumberFormat="1" applyBorder="1" applyAlignment="1">
      <alignment/>
    </xf>
    <xf numFmtId="166" fontId="0" fillId="0" borderId="21" xfId="0" applyNumberFormat="1" applyFont="1" applyBorder="1" applyAlignment="1" applyProtection="1">
      <alignment horizontal="left"/>
      <protection/>
    </xf>
    <xf numFmtId="1" fontId="0" fillId="0" borderId="7" xfId="0" applyNumberFormat="1" applyFont="1" applyBorder="1" applyAlignment="1" applyProtection="1">
      <alignment horizontal="left"/>
      <protection/>
    </xf>
    <xf numFmtId="167" fontId="0" fillId="2" borderId="22" xfId="22" applyNumberFormat="1" applyFill="1" applyBorder="1" applyAlignment="1">
      <alignment/>
    </xf>
    <xf numFmtId="3" fontId="0" fillId="0" borderId="10" xfId="0" applyNumberFormat="1" applyFill="1" applyBorder="1" applyAlignment="1">
      <alignment/>
    </xf>
    <xf numFmtId="166" fontId="0" fillId="0" borderId="23" xfId="0" applyNumberFormat="1" applyFont="1" applyBorder="1" applyAlignment="1" applyProtection="1">
      <alignment horizontal="left"/>
      <protection/>
    </xf>
    <xf numFmtId="167" fontId="0" fillId="2" borderId="24" xfId="22" applyNumberFormat="1" applyFill="1" applyBorder="1" applyAlignment="1">
      <alignment/>
    </xf>
    <xf numFmtId="3" fontId="0" fillId="0" borderId="8" xfId="0" applyNumberFormat="1" applyFill="1" applyBorder="1" applyAlignment="1">
      <alignment/>
    </xf>
    <xf numFmtId="166" fontId="0" fillId="0" borderId="25" xfId="0" applyNumberFormat="1" applyFont="1" applyBorder="1" applyAlignment="1" applyProtection="1">
      <alignment horizontal="left"/>
      <protection/>
    </xf>
    <xf numFmtId="1" fontId="0" fillId="0" borderId="20" xfId="0" applyNumberFormat="1" applyFont="1" applyBorder="1" applyAlignment="1" applyProtection="1">
      <alignment horizontal="left"/>
      <protection/>
    </xf>
    <xf numFmtId="167" fontId="0" fillId="2" borderId="26" xfId="22" applyNumberFormat="1" applyFill="1" applyBorder="1" applyAlignment="1">
      <alignment/>
    </xf>
    <xf numFmtId="3" fontId="0" fillId="0" borderId="17" xfId="0" applyNumberFormat="1" applyFill="1" applyBorder="1" applyAlignment="1">
      <alignment/>
    </xf>
    <xf numFmtId="1" fontId="0" fillId="0" borderId="13" xfId="0" applyNumberFormat="1" applyFont="1" applyBorder="1" applyAlignment="1" applyProtection="1">
      <alignment horizontal="left"/>
      <protection/>
    </xf>
    <xf numFmtId="3" fontId="0" fillId="0" borderId="11" xfId="0" applyNumberFormat="1" applyBorder="1" applyAlignment="1">
      <alignment/>
    </xf>
    <xf numFmtId="3" fontId="0" fillId="0" borderId="12" xfId="0" applyNumberFormat="1" applyBorder="1" applyAlignment="1">
      <alignment/>
    </xf>
    <xf numFmtId="1" fontId="0" fillId="0" borderId="7" xfId="0" applyNumberFormat="1" applyFont="1" applyFill="1" applyBorder="1" applyAlignment="1" applyProtection="1">
      <alignment horizontal="left"/>
      <protection/>
    </xf>
    <xf numFmtId="1" fontId="0" fillId="0" borderId="20" xfId="0" applyNumberFormat="1" applyFont="1" applyFill="1" applyBorder="1" applyAlignment="1" applyProtection="1">
      <alignment horizontal="left"/>
      <protection/>
    </xf>
    <xf numFmtId="164" fontId="0" fillId="0" borderId="0" xfId="15" applyNumberFormat="1" applyAlignment="1">
      <alignment horizontal="center"/>
    </xf>
    <xf numFmtId="164" fontId="2" fillId="0" borderId="0" xfId="15" applyNumberFormat="1" applyFont="1" applyAlignment="1">
      <alignment horizontal="center"/>
    </xf>
    <xf numFmtId="172" fontId="2" fillId="0" borderId="0" xfId="0" applyNumberFormat="1" applyFont="1" applyAlignment="1">
      <alignment/>
    </xf>
    <xf numFmtId="172" fontId="0" fillId="0" borderId="0" xfId="0" applyNumberFormat="1" applyAlignment="1" quotePrefix="1">
      <alignment horizontal="center"/>
    </xf>
    <xf numFmtId="0" fontId="2" fillId="0" borderId="27" xfId="0" applyFont="1" applyBorder="1" applyAlignment="1">
      <alignment horizontal="center"/>
    </xf>
    <xf numFmtId="164" fontId="2" fillId="0" borderId="27" xfId="15" applyNumberFormat="1" applyFont="1" applyBorder="1" applyAlignment="1">
      <alignment horizontal="center"/>
    </xf>
    <xf numFmtId="0" fontId="2" fillId="0" borderId="27" xfId="0" applyFont="1" applyBorder="1" applyAlignment="1">
      <alignment horizontal="center" wrapText="1"/>
    </xf>
    <xf numFmtId="172" fontId="2" fillId="0" borderId="27" xfId="0" applyNumberFormat="1" applyFont="1" applyBorder="1" applyAlignment="1">
      <alignment horizontal="center" wrapText="1"/>
    </xf>
    <xf numFmtId="0" fontId="0" fillId="0" borderId="27" xfId="0" applyBorder="1" applyAlignment="1">
      <alignment horizontal="center"/>
    </xf>
    <xf numFmtId="164" fontId="0" fillId="0" borderId="27" xfId="15" applyNumberFormat="1" applyFill="1" applyBorder="1" applyAlignment="1">
      <alignment horizontal="center"/>
    </xf>
    <xf numFmtId="172" fontId="0" fillId="0" borderId="27" xfId="0" applyNumberFormat="1" applyFill="1" applyBorder="1" applyAlignment="1">
      <alignment horizontal="center"/>
    </xf>
    <xf numFmtId="172" fontId="0" fillId="0" borderId="27" xfId="0" applyNumberFormat="1" applyFill="1" applyBorder="1" applyAlignment="1">
      <alignment/>
    </xf>
    <xf numFmtId="172" fontId="0" fillId="0" borderId="27" xfId="0" applyNumberFormat="1" applyBorder="1" applyAlignment="1">
      <alignment/>
    </xf>
    <xf numFmtId="172" fontId="0" fillId="0" borderId="27" xfId="0" applyNumberFormat="1" applyFont="1" applyFill="1" applyBorder="1" applyAlignment="1">
      <alignment horizontal="center"/>
    </xf>
    <xf numFmtId="0" fontId="0" fillId="0" borderId="27" xfId="0" applyBorder="1" applyAlignment="1">
      <alignment/>
    </xf>
    <xf numFmtId="172" fontId="8" fillId="0" borderId="27" xfId="0" applyNumberFormat="1" applyFont="1" applyFill="1" applyBorder="1" applyAlignment="1">
      <alignment horizontal="center"/>
    </xf>
    <xf numFmtId="164" fontId="0" fillId="0" borderId="27" xfId="15" applyNumberFormat="1" applyFont="1" applyFill="1" applyBorder="1" applyAlignment="1">
      <alignment horizontal="center"/>
    </xf>
    <xf numFmtId="0" fontId="0" fillId="0" borderId="27" xfId="0" applyFill="1" applyBorder="1" applyAlignment="1">
      <alignment horizontal="center"/>
    </xf>
    <xf numFmtId="0" fontId="0" fillId="0" borderId="27" xfId="0" applyFill="1" applyBorder="1" applyAlignment="1">
      <alignment/>
    </xf>
    <xf numFmtId="0" fontId="0" fillId="0" borderId="27" xfId="0" applyBorder="1" applyAlignment="1" quotePrefix="1">
      <alignment horizontal="center"/>
    </xf>
    <xf numFmtId="0" fontId="0" fillId="0" borderId="10" xfId="0" applyBorder="1" applyAlignment="1">
      <alignment horizontal="center"/>
    </xf>
    <xf numFmtId="164" fontId="0" fillId="0" borderId="10" xfId="15" applyNumberFormat="1" applyFill="1" applyBorder="1" applyAlignment="1">
      <alignment horizontal="center"/>
    </xf>
    <xf numFmtId="0" fontId="0" fillId="0" borderId="10" xfId="0" applyFill="1" applyBorder="1" applyAlignment="1">
      <alignment horizontal="center"/>
    </xf>
    <xf numFmtId="172" fontId="0" fillId="0" borderId="10" xfId="0" applyNumberFormat="1" applyFill="1" applyBorder="1" applyAlignment="1">
      <alignment horizontal="center"/>
    </xf>
    <xf numFmtId="172" fontId="0" fillId="0" borderId="10" xfId="0" applyNumberFormat="1" applyBorder="1" applyAlignment="1">
      <alignment/>
    </xf>
    <xf numFmtId="0" fontId="0" fillId="0" borderId="17" xfId="0" applyBorder="1" applyAlignment="1">
      <alignment horizontal="center"/>
    </xf>
    <xf numFmtId="164" fontId="0" fillId="0" borderId="17" xfId="15" applyNumberFormat="1" applyFill="1" applyBorder="1" applyAlignment="1">
      <alignment horizontal="center"/>
    </xf>
    <xf numFmtId="172" fontId="0" fillId="0" borderId="17" xfId="0" applyNumberFormat="1" applyFill="1" applyBorder="1" applyAlignment="1">
      <alignment horizontal="center"/>
    </xf>
    <xf numFmtId="172" fontId="0" fillId="0" borderId="17" xfId="0" applyNumberFormat="1" applyBorder="1" applyAlignment="1">
      <alignment/>
    </xf>
    <xf numFmtId="164" fontId="0" fillId="0" borderId="27" xfId="15" applyNumberFormat="1" applyBorder="1" applyAlignment="1">
      <alignment horizontal="center"/>
    </xf>
    <xf numFmtId="173" fontId="0" fillId="0" borderId="27" xfId="0" applyNumberFormat="1" applyBorder="1" applyAlignment="1">
      <alignment horizontal="center"/>
    </xf>
    <xf numFmtId="0" fontId="0" fillId="3" borderId="0" xfId="0" applyFill="1" applyAlignment="1">
      <alignment horizontal="center"/>
    </xf>
    <xf numFmtId="0" fontId="0" fillId="3" borderId="0" xfId="0" applyFill="1" applyAlignment="1">
      <alignment horizontal="right"/>
    </xf>
    <xf numFmtId="17" fontId="0" fillId="3" borderId="0" xfId="0" applyNumberFormat="1" applyFill="1" applyAlignment="1">
      <alignment horizontal="right"/>
    </xf>
    <xf numFmtId="164" fontId="0" fillId="3" borderId="0" xfId="15" applyNumberFormat="1" applyFill="1" applyAlignment="1">
      <alignment horizontal="right"/>
    </xf>
    <xf numFmtId="2" fontId="0" fillId="3" borderId="0" xfId="0" applyNumberFormat="1" applyFill="1" applyAlignment="1">
      <alignment horizontal="right"/>
    </xf>
    <xf numFmtId="3" fontId="0" fillId="3" borderId="0" xfId="0" applyNumberFormat="1" applyFill="1" applyAlignment="1">
      <alignment horizontal="right"/>
    </xf>
    <xf numFmtId="167" fontId="0" fillId="3" borderId="0" xfId="22" applyNumberFormat="1" applyFill="1" applyAlignment="1">
      <alignment horizontal="right"/>
    </xf>
    <xf numFmtId="16" fontId="0" fillId="3" borderId="0" xfId="0" applyNumberFormat="1" applyFill="1" applyAlignment="1">
      <alignment horizontal="right"/>
    </xf>
    <xf numFmtId="182" fontId="0" fillId="3" borderId="0" xfId="0" applyNumberFormat="1" applyFill="1" applyAlignment="1">
      <alignment horizontal="right"/>
    </xf>
    <xf numFmtId="0" fontId="2" fillId="3" borderId="0" xfId="0" applyFont="1" applyFill="1" applyAlignment="1">
      <alignment/>
    </xf>
    <xf numFmtId="0" fontId="2" fillId="3" borderId="0" xfId="0" applyFont="1" applyFill="1" applyAlignment="1">
      <alignment horizontal="left"/>
    </xf>
    <xf numFmtId="183" fontId="0" fillId="3" borderId="0" xfId="0" applyNumberFormat="1" applyFont="1" applyFill="1" applyAlignment="1">
      <alignment horizontal="right"/>
    </xf>
    <xf numFmtId="0" fontId="0" fillId="3" borderId="0" xfId="0" applyFont="1" applyFill="1" applyAlignment="1">
      <alignment horizontal="right"/>
    </xf>
    <xf numFmtId="0" fontId="28" fillId="3" borderId="0" xfId="0" applyFont="1" applyFill="1" applyAlignment="1">
      <alignment horizontal="right"/>
    </xf>
    <xf numFmtId="164" fontId="0" fillId="0" borderId="1" xfId="15" applyNumberFormat="1" applyFont="1" applyBorder="1" applyAlignment="1">
      <alignment/>
    </xf>
    <xf numFmtId="164" fontId="0" fillId="0" borderId="3" xfId="15" applyNumberFormat="1" applyFont="1" applyBorder="1" applyAlignment="1">
      <alignment/>
    </xf>
    <xf numFmtId="14" fontId="0" fillId="0" borderId="0" xfId="0" applyNumberFormat="1" applyFont="1" applyAlignment="1">
      <alignment horizontal="right"/>
    </xf>
    <xf numFmtId="164" fontId="0" fillId="0" borderId="1" xfId="15" applyNumberFormat="1" applyFont="1" applyBorder="1" applyAlignment="1">
      <alignment/>
    </xf>
    <xf numFmtId="2" fontId="0" fillId="0" borderId="0" xfId="0" applyNumberFormat="1" applyAlignment="1">
      <alignment/>
    </xf>
    <xf numFmtId="0" fontId="0" fillId="0" borderId="0" xfId="0" applyAlignment="1">
      <alignment horizontal="left"/>
    </xf>
    <xf numFmtId="0" fontId="0" fillId="0" borderId="0" xfId="0" applyFont="1" applyAlignment="1">
      <alignment/>
    </xf>
    <xf numFmtId="10" fontId="0" fillId="0" borderId="0" xfId="22" applyNumberFormat="1" applyAlignment="1">
      <alignment/>
    </xf>
    <xf numFmtId="0" fontId="0" fillId="2" borderId="10" xfId="0" applyFill="1" applyBorder="1" applyAlignment="1">
      <alignment/>
    </xf>
    <xf numFmtId="0" fontId="0" fillId="2" borderId="8" xfId="0" applyFill="1" applyBorder="1" applyAlignment="1">
      <alignment/>
    </xf>
    <xf numFmtId="0" fontId="0" fillId="0" borderId="8" xfId="0" applyBorder="1" applyAlignment="1">
      <alignment/>
    </xf>
    <xf numFmtId="167" fontId="0" fillId="0" borderId="8" xfId="22" applyNumberFormat="1" applyBorder="1" applyAlignment="1">
      <alignment/>
    </xf>
    <xf numFmtId="167" fontId="0" fillId="0" borderId="17" xfId="22" applyNumberFormat="1" applyBorder="1" applyAlignment="1">
      <alignment/>
    </xf>
    <xf numFmtId="0" fontId="0" fillId="0" borderId="17" xfId="0" applyBorder="1" applyAlignment="1">
      <alignment/>
    </xf>
    <xf numFmtId="3" fontId="0" fillId="2" borderId="12" xfId="0" applyNumberFormat="1" applyFill="1" applyBorder="1" applyAlignment="1">
      <alignment/>
    </xf>
    <xf numFmtId="3" fontId="0" fillId="2" borderId="15" xfId="0" applyNumberFormat="1" applyFill="1" applyBorder="1" applyAlignment="1">
      <alignment/>
    </xf>
    <xf numFmtId="3" fontId="0" fillId="0" borderId="28" xfId="0" applyNumberFormat="1" applyFill="1" applyBorder="1" applyAlignment="1">
      <alignment/>
    </xf>
    <xf numFmtId="164" fontId="2" fillId="0" borderId="1" xfId="15" applyNumberFormat="1" applyFont="1" applyBorder="1" applyAlignment="1">
      <alignment/>
    </xf>
    <xf numFmtId="185" fontId="0" fillId="3" borderId="0" xfId="0" applyNumberFormat="1" applyFill="1" applyAlignment="1">
      <alignment horizontal="right"/>
    </xf>
    <xf numFmtId="0" fontId="2" fillId="0" borderId="0" xfId="0" applyFont="1" applyBorder="1" applyAlignment="1">
      <alignment horizontal="right"/>
    </xf>
    <xf numFmtId="14" fontId="2" fillId="0" borderId="0" xfId="0" applyNumberFormat="1" applyFont="1" applyBorder="1" applyAlignment="1">
      <alignment horizontal="right"/>
    </xf>
    <xf numFmtId="0" fontId="0" fillId="0" borderId="0" xfId="0" applyFill="1" applyAlignment="1">
      <alignment/>
    </xf>
    <xf numFmtId="164" fontId="0" fillId="0" borderId="0" xfId="0" applyNumberFormat="1" applyFill="1" applyAlignment="1">
      <alignment/>
    </xf>
    <xf numFmtId="167" fontId="0" fillId="0" borderId="6" xfId="22" applyNumberFormat="1" applyFont="1" applyFill="1" applyBorder="1" applyAlignment="1">
      <alignment/>
    </xf>
    <xf numFmtId="164" fontId="0" fillId="0" borderId="0" xfId="15" applyNumberFormat="1" applyFont="1" applyBorder="1" applyAlignment="1">
      <alignment/>
    </xf>
    <xf numFmtId="167" fontId="0" fillId="0" borderId="0" xfId="22" applyNumberFormat="1" applyFont="1" applyFill="1" applyAlignment="1">
      <alignment/>
    </xf>
    <xf numFmtId="0" fontId="2" fillId="0" borderId="0" xfId="0" applyFont="1" applyAlignment="1">
      <alignment horizontal="center"/>
    </xf>
    <xf numFmtId="0" fontId="2" fillId="0" borderId="0" xfId="0" applyFont="1" applyAlignment="1">
      <alignment/>
    </xf>
    <xf numFmtId="0" fontId="0" fillId="4" borderId="29" xfId="0" applyFill="1" applyBorder="1" applyAlignment="1">
      <alignment horizontal="center"/>
    </xf>
    <xf numFmtId="0" fontId="0" fillId="4" borderId="3" xfId="0" applyFill="1" applyBorder="1" applyAlignment="1">
      <alignment horizontal="center"/>
    </xf>
    <xf numFmtId="0" fontId="0" fillId="4" borderId="30" xfId="0" applyFill="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UK COMPANIES INCORPORATIONS APRIL 2009 TO MARCH 2014</a:t>
            </a:r>
          </a:p>
        </c:rich>
      </c:tx>
      <c:layout>
        <c:manualLayout>
          <c:xMode val="factor"/>
          <c:yMode val="factor"/>
          <c:x val="0"/>
          <c:y val="0.0355"/>
        </c:manualLayout>
      </c:layout>
      <c:spPr>
        <a:noFill/>
        <a:ln>
          <a:noFill/>
        </a:ln>
      </c:spPr>
    </c:title>
    <c:plotArea>
      <c:layout>
        <c:manualLayout>
          <c:xMode val="edge"/>
          <c:yMode val="edge"/>
          <c:x val="0.0265"/>
          <c:y val="0"/>
          <c:w val="0.9725"/>
          <c:h val="0.99075"/>
        </c:manualLayout>
      </c:layout>
      <c:lineChart>
        <c:grouping val="standard"/>
        <c:varyColors val="0"/>
        <c:ser>
          <c:idx val="0"/>
          <c:order val="0"/>
          <c:tx>
            <c:strRef>
              <c:f>'[1]Incs &amp; Diss - not published'!$F$6</c:f>
              <c:strCache>
                <c:ptCount val="1"/>
                <c:pt idx="0">
                  <c:v>INCORPORATIONS</c:v>
                </c:pt>
              </c:strCache>
            </c:strRef>
          </c:tx>
          <c:extLst>
            <c:ext xmlns:c14="http://schemas.microsoft.com/office/drawing/2007/8/2/chart" uri="{6F2FDCE9-48DA-4B69-8628-5D25D57E5C99}">
              <c14:invertSolidFillFmt>
                <c14:spPr>
                  <a:solidFill>
                    <a:srgbClr val="000000"/>
                  </a:solidFill>
                </c14:spPr>
              </c14:invertSolidFillFmt>
            </c:ext>
          </c:extLst>
          <c:cat>
            <c:strRef>
              <c:f>'[1]Incs &amp; Diss - not published'!$C$7:$C$68</c:f>
              <c:strCache>
                <c:ptCount val="62"/>
                <c:pt idx="0">
                  <c:v>APRIL 2009</c:v>
                </c:pt>
                <c:pt idx="1">
                  <c:v>MAY 2009</c:v>
                </c:pt>
                <c:pt idx="2">
                  <c:v>JUNE 2009</c:v>
                </c:pt>
                <c:pt idx="3">
                  <c:v>JULY 2009</c:v>
                </c:pt>
                <c:pt idx="4">
                  <c:v>AUGUST 2009</c:v>
                </c:pt>
                <c:pt idx="5">
                  <c:v>SEPTEMBER 2009</c:v>
                </c:pt>
                <c:pt idx="6">
                  <c:v>OCTOBER 2009</c:v>
                </c:pt>
                <c:pt idx="7">
                  <c:v>NOVEMBER 2009</c:v>
                </c:pt>
                <c:pt idx="8">
                  <c:v>DECEMBER 2009</c:v>
                </c:pt>
                <c:pt idx="9">
                  <c:v>JANUARY 2010</c:v>
                </c:pt>
                <c:pt idx="10">
                  <c:v>FEBRUARY 2010</c:v>
                </c:pt>
                <c:pt idx="11">
                  <c:v>MARCH 2010</c:v>
                </c:pt>
                <c:pt idx="12">
                  <c:v>APRIL 2010</c:v>
                </c:pt>
                <c:pt idx="13">
                  <c:v>MAY 2010</c:v>
                </c:pt>
                <c:pt idx="14">
                  <c:v>JUNE 2010</c:v>
                </c:pt>
                <c:pt idx="15">
                  <c:v>JULY 2010</c:v>
                </c:pt>
                <c:pt idx="16">
                  <c:v>AUGUST 2010</c:v>
                </c:pt>
                <c:pt idx="17">
                  <c:v>SEPTEMBER 2010</c:v>
                </c:pt>
                <c:pt idx="18">
                  <c:v>OCTOBER 2010</c:v>
                </c:pt>
                <c:pt idx="19">
                  <c:v>NOVEMBER 2010</c:v>
                </c:pt>
                <c:pt idx="20">
                  <c:v>DECEMBER 2010</c:v>
                </c:pt>
                <c:pt idx="21">
                  <c:v>JANUARY 2011</c:v>
                </c:pt>
                <c:pt idx="22">
                  <c:v>FEBRUARY 2011</c:v>
                </c:pt>
                <c:pt idx="23">
                  <c:v>MARCH 2011</c:v>
                </c:pt>
                <c:pt idx="24">
                  <c:v>APRIL 2011</c:v>
                </c:pt>
                <c:pt idx="25">
                  <c:v>MAY 2011</c:v>
                </c:pt>
                <c:pt idx="26">
                  <c:v>JUNE 2011</c:v>
                </c:pt>
                <c:pt idx="27">
                  <c:v>JULY 2011</c:v>
                </c:pt>
                <c:pt idx="28">
                  <c:v>AUGUST 2011</c:v>
                </c:pt>
                <c:pt idx="29">
                  <c:v>SEPTEMBER 2011</c:v>
                </c:pt>
                <c:pt idx="30">
                  <c:v>OCTOBER 2011</c:v>
                </c:pt>
                <c:pt idx="31">
                  <c:v>NOVEMBER 2011</c:v>
                </c:pt>
                <c:pt idx="32">
                  <c:v>DECEMBER 2011</c:v>
                </c:pt>
                <c:pt idx="33">
                  <c:v>JANUARY 2012</c:v>
                </c:pt>
                <c:pt idx="34">
                  <c:v>FEBRUARY 2012</c:v>
                </c:pt>
                <c:pt idx="35">
                  <c:v>MARCH 2012</c:v>
                </c:pt>
                <c:pt idx="36">
                  <c:v>APRIL 2012</c:v>
                </c:pt>
                <c:pt idx="37">
                  <c:v>MAY 2012</c:v>
                </c:pt>
                <c:pt idx="38">
                  <c:v>JUNE 2012</c:v>
                </c:pt>
                <c:pt idx="39">
                  <c:v>JULY 2012</c:v>
                </c:pt>
                <c:pt idx="40">
                  <c:v>AUGUST 2012</c:v>
                </c:pt>
                <c:pt idx="41">
                  <c:v>SEPTEMBER 2012</c:v>
                </c:pt>
                <c:pt idx="42">
                  <c:v>OCTOBER 2012</c:v>
                </c:pt>
                <c:pt idx="43">
                  <c:v>NOVEMBER 2012</c:v>
                </c:pt>
                <c:pt idx="44">
                  <c:v>DECEMBER 2012</c:v>
                </c:pt>
                <c:pt idx="45">
                  <c:v>JANUARY 2013</c:v>
                </c:pt>
                <c:pt idx="46">
                  <c:v>FEBRUARY 2013</c:v>
                </c:pt>
                <c:pt idx="47">
                  <c:v>MARCH 2013</c:v>
                </c:pt>
                <c:pt idx="48">
                  <c:v>APRIL 2013</c:v>
                </c:pt>
                <c:pt idx="49">
                  <c:v>MAY 2013</c:v>
                </c:pt>
                <c:pt idx="50">
                  <c:v>JUNE 2013</c:v>
                </c:pt>
                <c:pt idx="51">
                  <c:v>JULY 2013</c:v>
                </c:pt>
                <c:pt idx="52">
                  <c:v>AUGUST 2013</c:v>
                </c:pt>
                <c:pt idx="53">
                  <c:v>SEPTEMBER 2013</c:v>
                </c:pt>
                <c:pt idx="54">
                  <c:v>OCTOBER 2013</c:v>
                </c:pt>
                <c:pt idx="55">
                  <c:v>NOVEMBER 2013</c:v>
                </c:pt>
                <c:pt idx="56">
                  <c:v>DECEMBER 2013</c:v>
                </c:pt>
                <c:pt idx="57">
                  <c:v>JANUARY 2014</c:v>
                </c:pt>
                <c:pt idx="58">
                  <c:v>FEBRUARY 2014</c:v>
                </c:pt>
                <c:pt idx="59">
                  <c:v>MARCH 2014</c:v>
                </c:pt>
                <c:pt idx="60">
                  <c:v>APRIL 2015</c:v>
                </c:pt>
                <c:pt idx="61">
                  <c:v>MAY 2015</c:v>
                </c:pt>
              </c:strCache>
            </c:strRef>
          </c:cat>
          <c:val>
            <c:numRef>
              <c:f>'[1]Incs &amp; Diss - not published'!$F$7:$F$68</c:f>
              <c:numCache>
                <c:ptCount val="62"/>
                <c:pt idx="0">
                  <c:v>29788</c:v>
                </c:pt>
                <c:pt idx="1">
                  <c:v>27783</c:v>
                </c:pt>
                <c:pt idx="2">
                  <c:v>30709</c:v>
                </c:pt>
                <c:pt idx="3">
                  <c:v>30611</c:v>
                </c:pt>
                <c:pt idx="4">
                  <c:v>28481</c:v>
                </c:pt>
                <c:pt idx="5">
                  <c:v>32543.9</c:v>
                </c:pt>
                <c:pt idx="6">
                  <c:v>28722</c:v>
                </c:pt>
                <c:pt idx="7">
                  <c:v>29797</c:v>
                </c:pt>
                <c:pt idx="8">
                  <c:v>24943</c:v>
                </c:pt>
                <c:pt idx="9">
                  <c:v>28320</c:v>
                </c:pt>
                <c:pt idx="10">
                  <c:v>32424</c:v>
                </c:pt>
                <c:pt idx="11">
                  <c:v>41527</c:v>
                </c:pt>
                <c:pt idx="12">
                  <c:v>32436</c:v>
                </c:pt>
                <c:pt idx="13">
                  <c:v>29193</c:v>
                </c:pt>
                <c:pt idx="14">
                  <c:v>34366</c:v>
                </c:pt>
                <c:pt idx="15">
                  <c:v>33072</c:v>
                </c:pt>
                <c:pt idx="16">
                  <c:v>31522</c:v>
                </c:pt>
                <c:pt idx="17">
                  <c:v>34152</c:v>
                </c:pt>
                <c:pt idx="18">
                  <c:v>32771</c:v>
                </c:pt>
                <c:pt idx="19">
                  <c:v>33457</c:v>
                </c:pt>
                <c:pt idx="20">
                  <c:v>26395</c:v>
                </c:pt>
                <c:pt idx="21">
                  <c:v>32883</c:v>
                </c:pt>
                <c:pt idx="22">
                  <c:v>36689</c:v>
                </c:pt>
                <c:pt idx="23">
                  <c:v>43619</c:v>
                </c:pt>
                <c:pt idx="24">
                  <c:v>33448</c:v>
                </c:pt>
                <c:pt idx="25">
                  <c:v>37080</c:v>
                </c:pt>
                <c:pt idx="26">
                  <c:v>38548</c:v>
                </c:pt>
                <c:pt idx="27">
                  <c:v>36127</c:v>
                </c:pt>
                <c:pt idx="28">
                  <c:v>37411</c:v>
                </c:pt>
                <c:pt idx="29">
                  <c:v>38082</c:v>
                </c:pt>
                <c:pt idx="30">
                  <c:v>37937</c:v>
                </c:pt>
                <c:pt idx="31">
                  <c:v>39168</c:v>
                </c:pt>
                <c:pt idx="32">
                  <c:v>29646</c:v>
                </c:pt>
                <c:pt idx="33">
                  <c:v>38528</c:v>
                </c:pt>
                <c:pt idx="34">
                  <c:v>42924</c:v>
                </c:pt>
                <c:pt idx="35">
                  <c:v>46750</c:v>
                </c:pt>
                <c:pt idx="36">
                  <c:v>39851</c:v>
                </c:pt>
                <c:pt idx="37">
                  <c:v>42490</c:v>
                </c:pt>
                <c:pt idx="38">
                  <c:v>36162</c:v>
                </c:pt>
                <c:pt idx="39">
                  <c:v>40551</c:v>
                </c:pt>
                <c:pt idx="40">
                  <c:v>37260</c:v>
                </c:pt>
                <c:pt idx="41">
                  <c:v>38352</c:v>
                </c:pt>
                <c:pt idx="42">
                  <c:v>44848</c:v>
                </c:pt>
                <c:pt idx="43">
                  <c:v>41292</c:v>
                </c:pt>
                <c:pt idx="44">
                  <c:v>30537</c:v>
                </c:pt>
                <c:pt idx="45">
                  <c:v>42986</c:v>
                </c:pt>
                <c:pt idx="46">
                  <c:v>43329</c:v>
                </c:pt>
                <c:pt idx="47">
                  <c:v>45137</c:v>
                </c:pt>
                <c:pt idx="48">
                  <c:v>47500</c:v>
                </c:pt>
                <c:pt idx="49">
                  <c:v>43806</c:v>
                </c:pt>
                <c:pt idx="50">
                  <c:v>40082</c:v>
                </c:pt>
                <c:pt idx="51">
                  <c:v>45227</c:v>
                </c:pt>
                <c:pt idx="52">
                  <c:v>40777</c:v>
                </c:pt>
                <c:pt idx="53">
                  <c:v>44030</c:v>
                </c:pt>
                <c:pt idx="54">
                  <c:v>48491</c:v>
                </c:pt>
                <c:pt idx="55">
                  <c:v>42125</c:v>
                </c:pt>
                <c:pt idx="56">
                  <c:v>33720</c:v>
                </c:pt>
                <c:pt idx="57">
                  <c:v>46021</c:v>
                </c:pt>
                <c:pt idx="58">
                  <c:v>46917</c:v>
                </c:pt>
                <c:pt idx="59">
                  <c:v>54336</c:v>
                </c:pt>
                <c:pt idx="60">
                  <c:v>53579</c:v>
                </c:pt>
                <c:pt idx="61">
                  <c:v>47926</c:v>
                </c:pt>
              </c:numCache>
            </c:numRef>
          </c:val>
          <c:smooth val="0"/>
        </c:ser>
        <c:marker val="1"/>
        <c:axId val="43586343"/>
        <c:axId val="56732768"/>
      </c:lineChart>
      <c:catAx>
        <c:axId val="43586343"/>
        <c:scaling>
          <c:orientation val="minMax"/>
        </c:scaling>
        <c:axPos val="b"/>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56732768"/>
        <c:crosses val="autoZero"/>
        <c:auto val="1"/>
        <c:lblOffset val="100"/>
        <c:noMultiLvlLbl val="0"/>
      </c:catAx>
      <c:valAx>
        <c:axId val="56732768"/>
        <c:scaling>
          <c:orientation val="minMax"/>
          <c:min val="20000"/>
        </c:scaling>
        <c:axPos val="l"/>
        <c:title>
          <c:tx>
            <c:rich>
              <a:bodyPr vert="horz" rot="-5400000" anchor="ctr"/>
              <a:lstStyle/>
              <a:p>
                <a:pPr algn="ctr">
                  <a:defRPr/>
                </a:pPr>
                <a:r>
                  <a:rPr lang="en-US" cap="none" sz="800" b="1" i="0" u="none" baseline="0">
                    <a:latin typeface="Arial"/>
                    <a:ea typeface="Arial"/>
                    <a:cs typeface="Arial"/>
                  </a:rPr>
                  <a:t>VOLUMES OF INCS</a:t>
                </a:r>
              </a:p>
            </c:rich>
          </c:tx>
          <c:layout>
            <c:manualLayout>
              <c:xMode val="factor"/>
              <c:yMode val="factor"/>
              <c:x val="-0.001"/>
              <c:y val="0.0067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586343"/>
        <c:crossesAt val="1"/>
        <c:crossBetween val="between"/>
        <c:dispUnits/>
      </c:valAx>
      <c:spPr>
        <a:solidFill>
          <a:srgbClr val="CCFFFF"/>
        </a:solidFill>
        <a:ln w="12700">
          <a:solidFill>
            <a:srgbClr val="333399"/>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27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05"/>
          <c:y val="0.005"/>
          <c:w val="0.9795"/>
          <c:h val="0.97"/>
        </c:manualLayout>
      </c:layout>
      <c:lineChart>
        <c:grouping val="standard"/>
        <c:varyColors val="0"/>
        <c:ser>
          <c:idx val="0"/>
          <c:order val="0"/>
          <c:tx>
            <c:v>UK COMPANIES DISSOLVED APRIL 2009 TO MARCH 2014</c:v>
          </c:tx>
          <c:extLst>
            <c:ext xmlns:c14="http://schemas.microsoft.com/office/drawing/2007/8/2/chart" uri="{6F2FDCE9-48DA-4B69-8628-5D25D57E5C99}">
              <c14:invertSolidFillFmt>
                <c14:spPr>
                  <a:solidFill>
                    <a:srgbClr val="000000"/>
                  </a:solidFill>
                </c14:spPr>
              </c14:invertSolidFillFmt>
            </c:ext>
          </c:extLst>
          <c:cat>
            <c:strRef>
              <c:f>'[1]Incs &amp; Diss - not published'!$C$7:$C$68</c:f>
              <c:strCache>
                <c:ptCount val="62"/>
                <c:pt idx="0">
                  <c:v>APRIL 2009</c:v>
                </c:pt>
                <c:pt idx="1">
                  <c:v>MAY 2009</c:v>
                </c:pt>
                <c:pt idx="2">
                  <c:v>JUNE 2009</c:v>
                </c:pt>
                <c:pt idx="3">
                  <c:v>JULY 2009</c:v>
                </c:pt>
                <c:pt idx="4">
                  <c:v>AUGUST 2009</c:v>
                </c:pt>
                <c:pt idx="5">
                  <c:v>SEPTEMBER 2009</c:v>
                </c:pt>
                <c:pt idx="6">
                  <c:v>OCTOBER 2009</c:v>
                </c:pt>
                <c:pt idx="7">
                  <c:v>NOVEMBER 2009</c:v>
                </c:pt>
                <c:pt idx="8">
                  <c:v>DECEMBER 2009</c:v>
                </c:pt>
                <c:pt idx="9">
                  <c:v>JANUARY 2010</c:v>
                </c:pt>
                <c:pt idx="10">
                  <c:v>FEBRUARY 2010</c:v>
                </c:pt>
                <c:pt idx="11">
                  <c:v>MARCH 2010</c:v>
                </c:pt>
                <c:pt idx="12">
                  <c:v>APRIL 2010</c:v>
                </c:pt>
                <c:pt idx="13">
                  <c:v>MAY 2010</c:v>
                </c:pt>
                <c:pt idx="14">
                  <c:v>JUNE 2010</c:v>
                </c:pt>
                <c:pt idx="15">
                  <c:v>JULY 2010</c:v>
                </c:pt>
                <c:pt idx="16">
                  <c:v>AUGUST 2010</c:v>
                </c:pt>
                <c:pt idx="17">
                  <c:v>SEPTEMBER 2010</c:v>
                </c:pt>
                <c:pt idx="18">
                  <c:v>OCTOBER 2010</c:v>
                </c:pt>
                <c:pt idx="19">
                  <c:v>NOVEMBER 2010</c:v>
                </c:pt>
                <c:pt idx="20">
                  <c:v>DECEMBER 2010</c:v>
                </c:pt>
                <c:pt idx="21">
                  <c:v>JANUARY 2011</c:v>
                </c:pt>
                <c:pt idx="22">
                  <c:v>FEBRUARY 2011</c:v>
                </c:pt>
                <c:pt idx="23">
                  <c:v>MARCH 2011</c:v>
                </c:pt>
                <c:pt idx="24">
                  <c:v>APRIL 2011</c:v>
                </c:pt>
                <c:pt idx="25">
                  <c:v>MAY 2011</c:v>
                </c:pt>
                <c:pt idx="26">
                  <c:v>JUNE 2011</c:v>
                </c:pt>
                <c:pt idx="27">
                  <c:v>JULY 2011</c:v>
                </c:pt>
                <c:pt idx="28">
                  <c:v>AUGUST 2011</c:v>
                </c:pt>
                <c:pt idx="29">
                  <c:v>SEPTEMBER 2011</c:v>
                </c:pt>
                <c:pt idx="30">
                  <c:v>OCTOBER 2011</c:v>
                </c:pt>
                <c:pt idx="31">
                  <c:v>NOVEMBER 2011</c:v>
                </c:pt>
                <c:pt idx="32">
                  <c:v>DECEMBER 2011</c:v>
                </c:pt>
                <c:pt idx="33">
                  <c:v>JANUARY 2012</c:v>
                </c:pt>
                <c:pt idx="34">
                  <c:v>FEBRUARY 2012</c:v>
                </c:pt>
                <c:pt idx="35">
                  <c:v>MARCH 2012</c:v>
                </c:pt>
                <c:pt idx="36">
                  <c:v>APRIL 2012</c:v>
                </c:pt>
                <c:pt idx="37">
                  <c:v>MAY 2012</c:v>
                </c:pt>
                <c:pt idx="38">
                  <c:v>JUNE 2012</c:v>
                </c:pt>
                <c:pt idx="39">
                  <c:v>JULY 2012</c:v>
                </c:pt>
                <c:pt idx="40">
                  <c:v>AUGUST 2012</c:v>
                </c:pt>
                <c:pt idx="41">
                  <c:v>SEPTEMBER 2012</c:v>
                </c:pt>
                <c:pt idx="42">
                  <c:v>OCTOBER 2012</c:v>
                </c:pt>
                <c:pt idx="43">
                  <c:v>NOVEMBER 2012</c:v>
                </c:pt>
                <c:pt idx="44">
                  <c:v>DECEMBER 2012</c:v>
                </c:pt>
                <c:pt idx="45">
                  <c:v>JANUARY 2013</c:v>
                </c:pt>
                <c:pt idx="46">
                  <c:v>FEBRUARY 2013</c:v>
                </c:pt>
                <c:pt idx="47">
                  <c:v>MARCH 2013</c:v>
                </c:pt>
                <c:pt idx="48">
                  <c:v>APRIL 2013</c:v>
                </c:pt>
                <c:pt idx="49">
                  <c:v>MAY 2013</c:v>
                </c:pt>
                <c:pt idx="50">
                  <c:v>JUNE 2013</c:v>
                </c:pt>
                <c:pt idx="51">
                  <c:v>JULY 2013</c:v>
                </c:pt>
                <c:pt idx="52">
                  <c:v>AUGUST 2013</c:v>
                </c:pt>
                <c:pt idx="53">
                  <c:v>SEPTEMBER 2013</c:v>
                </c:pt>
                <c:pt idx="54">
                  <c:v>OCTOBER 2013</c:v>
                </c:pt>
                <c:pt idx="55">
                  <c:v>NOVEMBER 2013</c:v>
                </c:pt>
                <c:pt idx="56">
                  <c:v>DECEMBER 2013</c:v>
                </c:pt>
                <c:pt idx="57">
                  <c:v>JANUARY 2014</c:v>
                </c:pt>
                <c:pt idx="58">
                  <c:v>FEBRUARY 2014</c:v>
                </c:pt>
                <c:pt idx="59">
                  <c:v>MARCH 2014</c:v>
                </c:pt>
                <c:pt idx="60">
                  <c:v>APRIL 2015</c:v>
                </c:pt>
                <c:pt idx="61">
                  <c:v>MAY 2015</c:v>
                </c:pt>
              </c:strCache>
            </c:strRef>
          </c:cat>
          <c:val>
            <c:numRef>
              <c:f>'[1]Incs &amp; Diss - not published'!$H$7:$H$68</c:f>
              <c:numCache>
                <c:ptCount val="62"/>
                <c:pt idx="0">
                  <c:v>76457</c:v>
                </c:pt>
                <c:pt idx="1">
                  <c:v>72128</c:v>
                </c:pt>
                <c:pt idx="2">
                  <c:v>33298</c:v>
                </c:pt>
                <c:pt idx="3">
                  <c:v>45772</c:v>
                </c:pt>
                <c:pt idx="4">
                  <c:v>49022</c:v>
                </c:pt>
                <c:pt idx="5">
                  <c:v>64461.62</c:v>
                </c:pt>
                <c:pt idx="6">
                  <c:v>33147</c:v>
                </c:pt>
                <c:pt idx="7">
                  <c:v>26502</c:v>
                </c:pt>
                <c:pt idx="8">
                  <c:v>28109</c:v>
                </c:pt>
                <c:pt idx="9">
                  <c:v>27297</c:v>
                </c:pt>
                <c:pt idx="10">
                  <c:v>22490</c:v>
                </c:pt>
                <c:pt idx="11">
                  <c:v>31027</c:v>
                </c:pt>
                <c:pt idx="12">
                  <c:v>27906</c:v>
                </c:pt>
                <c:pt idx="13">
                  <c:v>31809</c:v>
                </c:pt>
                <c:pt idx="14">
                  <c:v>35618</c:v>
                </c:pt>
                <c:pt idx="15">
                  <c:v>27249</c:v>
                </c:pt>
                <c:pt idx="16">
                  <c:v>27375</c:v>
                </c:pt>
                <c:pt idx="17">
                  <c:v>34566</c:v>
                </c:pt>
                <c:pt idx="18">
                  <c:v>27664</c:v>
                </c:pt>
                <c:pt idx="19">
                  <c:v>27074</c:v>
                </c:pt>
                <c:pt idx="20">
                  <c:v>28844</c:v>
                </c:pt>
                <c:pt idx="21">
                  <c:v>26546</c:v>
                </c:pt>
                <c:pt idx="22">
                  <c:v>27523</c:v>
                </c:pt>
                <c:pt idx="23">
                  <c:v>26616</c:v>
                </c:pt>
                <c:pt idx="24">
                  <c:v>17528</c:v>
                </c:pt>
                <c:pt idx="25">
                  <c:v>25912</c:v>
                </c:pt>
                <c:pt idx="26">
                  <c:v>28621</c:v>
                </c:pt>
                <c:pt idx="27">
                  <c:v>24192</c:v>
                </c:pt>
                <c:pt idx="28">
                  <c:v>24272</c:v>
                </c:pt>
                <c:pt idx="29">
                  <c:v>20955</c:v>
                </c:pt>
                <c:pt idx="30">
                  <c:v>21423</c:v>
                </c:pt>
                <c:pt idx="31">
                  <c:v>31138</c:v>
                </c:pt>
                <c:pt idx="32">
                  <c:v>24446</c:v>
                </c:pt>
                <c:pt idx="33">
                  <c:v>22111</c:v>
                </c:pt>
                <c:pt idx="34">
                  <c:v>28476</c:v>
                </c:pt>
                <c:pt idx="35">
                  <c:v>20681</c:v>
                </c:pt>
                <c:pt idx="36">
                  <c:v>25814</c:v>
                </c:pt>
                <c:pt idx="37">
                  <c:v>27430</c:v>
                </c:pt>
                <c:pt idx="38">
                  <c:v>25796</c:v>
                </c:pt>
                <c:pt idx="39">
                  <c:v>20680</c:v>
                </c:pt>
                <c:pt idx="40">
                  <c:v>31727</c:v>
                </c:pt>
                <c:pt idx="41">
                  <c:v>24056</c:v>
                </c:pt>
                <c:pt idx="42">
                  <c:v>28419</c:v>
                </c:pt>
                <c:pt idx="43">
                  <c:v>23241</c:v>
                </c:pt>
                <c:pt idx="44">
                  <c:v>10363</c:v>
                </c:pt>
                <c:pt idx="45">
                  <c:v>37407</c:v>
                </c:pt>
                <c:pt idx="46">
                  <c:v>21326</c:v>
                </c:pt>
                <c:pt idx="47">
                  <c:v>23989</c:v>
                </c:pt>
                <c:pt idx="48">
                  <c:v>20290</c:v>
                </c:pt>
                <c:pt idx="49">
                  <c:v>28193</c:v>
                </c:pt>
                <c:pt idx="50">
                  <c:v>26011</c:v>
                </c:pt>
                <c:pt idx="51">
                  <c:v>29889</c:v>
                </c:pt>
                <c:pt idx="52">
                  <c:v>27634</c:v>
                </c:pt>
                <c:pt idx="53">
                  <c:v>28903</c:v>
                </c:pt>
                <c:pt idx="54">
                  <c:v>36145</c:v>
                </c:pt>
                <c:pt idx="55">
                  <c:v>24692</c:v>
                </c:pt>
                <c:pt idx="56">
                  <c:v>23295</c:v>
                </c:pt>
                <c:pt idx="57">
                  <c:v>33407</c:v>
                </c:pt>
                <c:pt idx="58">
                  <c:v>26564</c:v>
                </c:pt>
                <c:pt idx="59">
                  <c:v>27252</c:v>
                </c:pt>
                <c:pt idx="60">
                  <c:v>30007</c:v>
                </c:pt>
                <c:pt idx="61">
                  <c:v>31385</c:v>
                </c:pt>
              </c:numCache>
            </c:numRef>
          </c:val>
          <c:smooth val="0"/>
        </c:ser>
        <c:marker val="1"/>
        <c:axId val="40832865"/>
        <c:axId val="31951466"/>
      </c:lineChart>
      <c:catAx>
        <c:axId val="40832865"/>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1951466"/>
        <c:crosses val="autoZero"/>
        <c:auto val="1"/>
        <c:lblOffset val="100"/>
        <c:noMultiLvlLbl val="0"/>
      </c:catAx>
      <c:valAx>
        <c:axId val="31951466"/>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83286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Percentage of Annual UK Incorporations Accepted by Month</a:t>
            </a:r>
          </a:p>
        </c:rich>
      </c:tx>
      <c:layout>
        <c:manualLayout>
          <c:xMode val="factor"/>
          <c:yMode val="factor"/>
          <c:x val="-0.048"/>
          <c:y val="0"/>
        </c:manualLayout>
      </c:layout>
      <c:spPr>
        <a:noFill/>
        <a:ln>
          <a:noFill/>
        </a:ln>
      </c:spPr>
    </c:title>
    <c:plotArea>
      <c:layout>
        <c:manualLayout>
          <c:xMode val="edge"/>
          <c:yMode val="edge"/>
          <c:x val="0"/>
          <c:y val="0"/>
          <c:w val="0.98675"/>
          <c:h val="0.997"/>
        </c:manualLayout>
      </c:layout>
      <c:lineChart>
        <c:grouping val="standard"/>
        <c:varyColors val="0"/>
        <c:ser>
          <c:idx val="0"/>
          <c:order val="0"/>
          <c:tx>
            <c:strRef>
              <c:f>'[2]Monthly Incs &amp; Diss'!$M$6</c:f>
              <c:strCache>
                <c:ptCount val="1"/>
                <c:pt idx="0">
                  <c:v>2009/10</c:v>
                </c:pt>
              </c:strCache>
            </c:strRef>
          </c:tx>
          <c:extLst>
            <c:ext xmlns:c14="http://schemas.microsoft.com/office/drawing/2007/8/2/chart" uri="{6F2FDCE9-48DA-4B69-8628-5D25D57E5C99}">
              <c14:invertSolidFillFmt>
                <c14:spPr>
                  <a:solidFill>
                    <a:srgbClr val="000000"/>
                  </a:solidFill>
                </c14:spPr>
              </c14:invertSolidFillFmt>
            </c:ext>
          </c:extLst>
          <c:cat>
            <c:strRef>
              <c:f>'[1]Incs &amp; Diss - not published'!$L$7:$L$18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'[2]Monthly Incs &amp; Diss'!$M$7:$M$18</c:f>
              <c:numCache>
                <c:ptCount val="12"/>
                <c:pt idx="0">
                  <c:v>0.0814661277526064</c:v>
                </c:pt>
                <c:pt idx="1">
                  <c:v>0.07598272550525928</c:v>
                </c:pt>
                <c:pt idx="2">
                  <c:v>0.08398493746323317</c:v>
                </c:pt>
                <c:pt idx="3">
                  <c:v>0.08371692079478428</c:v>
                </c:pt>
                <c:pt idx="4">
                  <c:v>0.07789166055196665</c:v>
                </c:pt>
                <c:pt idx="5">
                  <c:v>0.089003139350344</c:v>
                </c:pt>
                <c:pt idx="6">
                  <c:v>0.07855076276723381</c:v>
                </c:pt>
                <c:pt idx="7">
                  <c:v>0.08149074152828027</c:v>
                </c:pt>
                <c:pt idx="8">
                  <c:v>0.0682157118481691</c:v>
                </c:pt>
                <c:pt idx="9">
                  <c:v>0.07745134745380063</c:v>
                </c:pt>
                <c:pt idx="10">
                  <c:v>0.08867522916108868</c:v>
                </c:pt>
                <c:pt idx="11">
                  <c:v>0.1135706958232337</c:v>
                </c:pt>
              </c:numCache>
            </c:numRef>
          </c:val>
          <c:smooth val="0"/>
        </c:ser>
        <c:ser>
          <c:idx val="1"/>
          <c:order val="1"/>
          <c:tx>
            <c:strRef>
              <c:f>'[2]Monthly Incs &amp; Diss'!$N$6</c:f>
              <c:strCache>
                <c:ptCount val="1"/>
                <c:pt idx="0">
                  <c:v>2010/11</c:v>
                </c:pt>
              </c:strCache>
            </c:strRef>
          </c:tx>
          <c:extLst>
            <c:ext xmlns:c14="http://schemas.microsoft.com/office/drawing/2007/8/2/chart" uri="{6F2FDCE9-48DA-4B69-8628-5D25D57E5C99}">
              <c14:invertSolidFillFmt>
                <c14:spPr>
                  <a:solidFill>
                    <a:srgbClr val="000000"/>
                  </a:solidFill>
                </c14:spPr>
              </c14:invertSolidFillFmt>
            </c:ext>
          </c:extLst>
          <c:cat>
            <c:strRef>
              <c:f>'[1]Incs &amp; Diss - not published'!$L$7:$L$18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'[2]Monthly Incs &amp; Diss'!$N$7:$N$18</c:f>
              <c:numCache>
                <c:ptCount val="12"/>
                <c:pt idx="0">
                  <c:v>0.08097764351961653</c:v>
                </c:pt>
                <c:pt idx="1">
                  <c:v>0.07288137708928862</c:v>
                </c:pt>
                <c:pt idx="2">
                  <c:v>0.08579595810812497</c:v>
                </c:pt>
                <c:pt idx="3">
                  <c:v>0.08256544045137372</c:v>
                </c:pt>
                <c:pt idx="4">
                  <c:v>0.07869580956422963</c:v>
                </c:pt>
                <c:pt idx="5">
                  <c:v>0.08526169939209347</c:v>
                </c:pt>
                <c:pt idx="6">
                  <c:v>0.0818139830984509</c:v>
                </c:pt>
                <c:pt idx="7">
                  <c:v>0.08352660683301918</c:v>
                </c:pt>
                <c:pt idx="8">
                  <c:v>0.06589606920397947</c:v>
                </c:pt>
                <c:pt idx="9">
                  <c:v>0.08209359513674776</c:v>
                </c:pt>
                <c:pt idx="10">
                  <c:v>0.09159541136672866</c:v>
                </c:pt>
                <c:pt idx="11">
                  <c:v>0.10889640623634707</c:v>
                </c:pt>
              </c:numCache>
            </c:numRef>
          </c:val>
          <c:smooth val="0"/>
        </c:ser>
        <c:ser>
          <c:idx val="2"/>
          <c:order val="2"/>
          <c:tx>
            <c:strRef>
              <c:f>'[2]Monthly Incs &amp; Diss'!$O$6</c:f>
              <c:strCache>
                <c:ptCount val="1"/>
                <c:pt idx="0">
                  <c:v>2011/12</c:v>
                </c:pt>
              </c:strCache>
            </c:strRef>
          </c:tx>
          <c:extLst>
            <c:ext xmlns:c14="http://schemas.microsoft.com/office/drawing/2007/8/2/chart" uri="{6F2FDCE9-48DA-4B69-8628-5D25D57E5C99}">
              <c14:invertSolidFillFmt>
                <c14:spPr>
                  <a:solidFill>
                    <a:srgbClr val="000000"/>
                  </a:solidFill>
                </c14:spPr>
              </c14:invertSolidFillFmt>
            </c:ext>
          </c:extLst>
          <c:cat>
            <c:strRef>
              <c:f>'[1]Incs &amp; Diss - not published'!$L$7:$L$18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'[2]Monthly Incs &amp; Diss'!$O$7:$O$18</c:f>
              <c:numCache>
                <c:ptCount val="12"/>
                <c:pt idx="0">
                  <c:v>0.07340738155905094</c:v>
                </c:pt>
                <c:pt idx="1">
                  <c:v>0.08137842944898376</c:v>
                </c:pt>
                <c:pt idx="2">
                  <c:v>0.08460020761595</c:v>
                </c:pt>
                <c:pt idx="3">
                  <c:v>0.07928690724658674</c:v>
                </c:pt>
                <c:pt idx="4">
                  <c:v>0.08210486580679427</c:v>
                </c:pt>
                <c:pt idx="5">
                  <c:v>0.08357749056839804</c:v>
                </c:pt>
                <c:pt idx="6">
                  <c:v>0.08325926316089798</c:v>
                </c:pt>
                <c:pt idx="7">
                  <c:v>0.08596090411698479</c:v>
                </c:pt>
                <c:pt idx="8">
                  <c:v>0.06506323946722148</c:v>
                </c:pt>
                <c:pt idx="9">
                  <c:v>0.08455631418043275</c:v>
                </c:pt>
                <c:pt idx="10">
                  <c:v>0.09420409130712457</c:v>
                </c:pt>
                <c:pt idx="11">
                  <c:v>0.10260090552157472</c:v>
                </c:pt>
              </c:numCache>
            </c:numRef>
          </c:val>
          <c:smooth val="0"/>
        </c:ser>
        <c:ser>
          <c:idx val="3"/>
          <c:order val="3"/>
          <c:tx>
            <c:strRef>
              <c:f>'[2]Monthly Incs &amp; Diss'!$P$6</c:f>
              <c:strCache>
                <c:ptCount val="1"/>
                <c:pt idx="0">
                  <c:v>2012/13</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CCFF"/>
                </a:solidFill>
              </a:ln>
            </c:spPr>
          </c:marker>
          <c:cat>
            <c:strRef>
              <c:f>'[1]Incs &amp; Diss - not published'!$L$7:$L$18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'[2]Monthly Incs &amp; Diss'!$P$7:$P$18</c:f>
              <c:numCache>
                <c:ptCount val="12"/>
                <c:pt idx="0">
                  <c:v>0.08254227984962562</c:v>
                </c:pt>
                <c:pt idx="1">
                  <c:v>0.08800836794084446</c:v>
                </c:pt>
                <c:pt idx="2">
                  <c:v>0.07490135564784225</c:v>
                </c:pt>
                <c:pt idx="3">
                  <c:v>0.08399217059000197</c:v>
                </c:pt>
                <c:pt idx="4">
                  <c:v>0.07717561283774688</c:v>
                </c:pt>
                <c:pt idx="5">
                  <c:v>0.07943744239273398</c:v>
                </c:pt>
                <c:pt idx="6">
                  <c:v>0.0928924284634265</c:v>
                </c:pt>
                <c:pt idx="7">
                  <c:v>0.08552698350231465</c:v>
                </c:pt>
                <c:pt idx="8">
                  <c:v>0.06325044791267515</c:v>
                </c:pt>
                <c:pt idx="9">
                  <c:v>0.08903571909402541</c:v>
                </c:pt>
                <c:pt idx="10">
                  <c:v>0.08974616555680982</c:v>
                </c:pt>
                <c:pt idx="11">
                  <c:v>0.09349102621195331</c:v>
                </c:pt>
              </c:numCache>
            </c:numRef>
          </c:val>
          <c:smooth val="0"/>
        </c:ser>
        <c:ser>
          <c:idx val="4"/>
          <c:order val="4"/>
          <c:tx>
            <c:strRef>
              <c:f>'[2]Monthly Incs &amp; Diss'!$Q$6</c:f>
              <c:strCache>
                <c:ptCount val="1"/>
                <c:pt idx="0">
                  <c:v>2013/14</c:v>
                </c:pt>
              </c:strCache>
            </c:strRef>
          </c:tx>
          <c:extLst>
            <c:ext xmlns:c14="http://schemas.microsoft.com/office/drawing/2007/8/2/chart" uri="{6F2FDCE9-48DA-4B69-8628-5D25D57E5C99}">
              <c14:invertSolidFillFmt>
                <c14:spPr>
                  <a:solidFill>
                    <a:srgbClr val="000000"/>
                  </a:solidFill>
                </c14:spPr>
              </c14:invertSolidFillFmt>
            </c:ext>
          </c:extLst>
          <c:cat>
            <c:strRef>
              <c:f>'[1]Incs &amp; Diss - not published'!$L$7:$L$18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'[2]Monthly Incs &amp; Diss'!$Q$7:$Q$18</c:f>
              <c:numCache>
                <c:ptCount val="12"/>
                <c:pt idx="0">
                  <c:v>0.08911284875954914</c:v>
                </c:pt>
                <c:pt idx="1">
                  <c:v>0.08218268321601704</c:v>
                </c:pt>
                <c:pt idx="2">
                  <c:v>0.0751962358732684</c:v>
                </c:pt>
                <c:pt idx="3">
                  <c:v>0.08484856443890798</c:v>
                </c:pt>
                <c:pt idx="4">
                  <c:v>0.07650009755511865</c:v>
                </c:pt>
                <c:pt idx="5">
                  <c:v>0.08260292065016735</c:v>
                </c:pt>
                <c:pt idx="6">
                  <c:v>0.09097202419366943</c:v>
                </c:pt>
                <c:pt idx="7">
                  <c:v>0.07902902639991595</c:v>
                </c:pt>
                <c:pt idx="8">
                  <c:v>0.06326074231941047</c:v>
                </c:pt>
                <c:pt idx="9">
                  <c:v>0.08633815605817287</c:v>
                </c:pt>
                <c:pt idx="10">
                  <c:v>0.08801910579477405</c:v>
                </c:pt>
                <c:pt idx="11">
                  <c:v>0.10193759474102868</c:v>
                </c:pt>
              </c:numCache>
            </c:numRef>
          </c:val>
          <c:smooth val="0"/>
        </c:ser>
        <c:ser>
          <c:idx val="5"/>
          <c:order val="5"/>
          <c:tx>
            <c:strRef>
              <c:f>'[1]Incs &amp; Diss - not published'!$R$6</c:f>
              <c:strCache>
                <c:ptCount val="1"/>
                <c:pt idx="0">
                  <c:v>2014/15</c:v>
                </c:pt>
              </c:strCache>
            </c:strRef>
          </c:tx>
          <c:extLst>
            <c:ext xmlns:c14="http://schemas.microsoft.com/office/drawing/2007/8/2/chart" uri="{6F2FDCE9-48DA-4B69-8628-5D25D57E5C99}">
              <c14:invertSolidFillFmt>
                <c14:spPr>
                  <a:solidFill>
                    <a:srgbClr val="000000"/>
                  </a:solidFill>
                </c14:spPr>
              </c14:invertSolidFillFmt>
            </c:ext>
          </c:extLst>
          <c:cat>
            <c:strRef>
              <c:f>'[1]Incs &amp; Diss - not published'!$L$7:$L$18</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'[1]Incs &amp; Diss - not published'!$R$7:$R$8</c:f>
              <c:numCache>
                <c:ptCount val="2"/>
                <c:pt idx="0">
                  <c:v>0.0974098106127406</c:v>
                </c:pt>
                <c:pt idx="1">
                  <c:v>0.08713232018936908</c:v>
                </c:pt>
              </c:numCache>
            </c:numRef>
          </c:val>
          <c:smooth val="0"/>
        </c:ser>
        <c:marker val="1"/>
        <c:axId val="19127739"/>
        <c:axId val="37931924"/>
      </c:lineChart>
      <c:catAx>
        <c:axId val="19127739"/>
        <c:scaling>
          <c:orientation val="minMax"/>
        </c:scaling>
        <c:axPos val="b"/>
        <c:delete val="0"/>
        <c:numFmt formatCode="General" sourceLinked="1"/>
        <c:majorTickMark val="out"/>
        <c:minorTickMark val="none"/>
        <c:tickLblPos val="nextTo"/>
        <c:txPr>
          <a:bodyPr/>
          <a:lstStyle/>
          <a:p>
            <a:pPr>
              <a:defRPr lang="en-US" cap="none" sz="675" b="0" i="0" u="none" baseline="0">
                <a:latin typeface="Arial"/>
                <a:ea typeface="Arial"/>
                <a:cs typeface="Arial"/>
              </a:defRPr>
            </a:pPr>
          </a:p>
        </c:txPr>
        <c:crossAx val="37931924"/>
        <c:crosses val="autoZero"/>
        <c:auto val="1"/>
        <c:lblOffset val="100"/>
        <c:noMultiLvlLbl val="0"/>
      </c:catAx>
      <c:valAx>
        <c:axId val="37931924"/>
        <c:scaling>
          <c:orientation val="minMax"/>
          <c:min val="0.04"/>
        </c:scaling>
        <c:axPos val="l"/>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19127739"/>
        <c:crossesAt val="1"/>
        <c:crossBetween val="between"/>
        <c:dispUnits/>
      </c:valAx>
      <c:spPr>
        <a:solidFill>
          <a:srgbClr val="CCFFFF"/>
        </a:solidFill>
        <a:ln w="12700">
          <a:solidFill>
            <a:srgbClr val="333399"/>
          </a:solidFill>
        </a:ln>
      </c:spPr>
    </c:plotArea>
    <c:legend>
      <c:legendPos val="r"/>
      <c:layout>
        <c:manualLayout>
          <c:xMode val="edge"/>
          <c:yMode val="edge"/>
          <c:x val="0.09425"/>
          <c:y val="0.7875"/>
          <c:w val="0.44"/>
          <c:h val="0.10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2525"/>
          <c:w val="0.9765"/>
          <c:h val="0.9665"/>
        </c:manualLayout>
      </c:layout>
      <c:lineChart>
        <c:grouping val="standard"/>
        <c:varyColors val="0"/>
        <c:ser>
          <c:idx val="0"/>
          <c:order val="0"/>
          <c:tx>
            <c:strRef>
              <c:f>'Incs &amp; Diss - NOT PUBLISHED'!$L$6</c:f>
              <c:strCache>
                <c:ptCount val="1"/>
                <c:pt idx="0">
                  <c:v>Dissolution Rate Year start</c:v>
                </c:pt>
              </c:strCache>
            </c:strRef>
          </c:tx>
          <c:extLst>
            <c:ext xmlns:c14="http://schemas.microsoft.com/office/drawing/2007/8/2/chart" uri="{6F2FDCE9-48DA-4B69-8628-5D25D57E5C99}">
              <c14:invertSolidFillFmt>
                <c14:spPr>
                  <a:solidFill>
                    <a:srgbClr val="000000"/>
                  </a:solidFill>
                </c14:spPr>
              </c14:invertSolidFillFmt>
            </c:ext>
          </c:extLst>
          <c:cat>
            <c:strRef>
              <c:f>'Incs &amp; Diss - NOT PUBLISHED'!$C$49:$C$76</c:f>
              <c:strCache/>
            </c:strRef>
          </c:cat>
          <c:val>
            <c:numRef>
              <c:f>'Incs &amp; Diss - NOT PUBLISHED'!$L$49:$L$76</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1"/>
          <c:order val="1"/>
          <c:tx>
            <c:strRef>
              <c:f>'Incs &amp; Diss - NOT PUBLISHED'!$M$6</c:f>
              <c:strCache>
                <c:ptCount val="1"/>
                <c:pt idx="0">
                  <c:v>Dissolution Rate year end</c:v>
                </c:pt>
              </c:strCache>
            </c:strRef>
          </c:tx>
          <c:extLst>
            <c:ext xmlns:c14="http://schemas.microsoft.com/office/drawing/2007/8/2/chart" uri="{6F2FDCE9-48DA-4B69-8628-5D25D57E5C99}">
              <c14:invertSolidFillFmt>
                <c14:spPr>
                  <a:solidFill>
                    <a:srgbClr val="000000"/>
                  </a:solidFill>
                </c14:spPr>
              </c14:invertSolidFillFmt>
            </c:ext>
          </c:extLst>
          <c:cat>
            <c:strRef>
              <c:f>'Incs &amp; Diss - NOT PUBLISHED'!$C$49:$C$76</c:f>
              <c:strCache/>
            </c:strRef>
          </c:cat>
          <c:val>
            <c:numRef>
              <c:f>'Incs &amp; Diss - NOT PUBLISHED'!$M$49:$M$76</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5842997"/>
        <c:axId val="52586974"/>
      </c:lineChart>
      <c:catAx>
        <c:axId val="5842997"/>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2586974"/>
        <c:crosses val="autoZero"/>
        <c:auto val="1"/>
        <c:lblOffset val="100"/>
        <c:noMultiLvlLbl val="0"/>
      </c:catAx>
      <c:valAx>
        <c:axId val="52586974"/>
        <c:scaling>
          <c:orientation val="minMax"/>
          <c:min val="0.08"/>
        </c:scaling>
        <c:axPos val="l"/>
        <c:majorGridlines/>
        <c:delete val="0"/>
        <c:numFmt formatCode="General" sourceLinked="1"/>
        <c:majorTickMark val="out"/>
        <c:minorTickMark val="none"/>
        <c:tickLblPos val="nextTo"/>
        <c:crossAx val="5842997"/>
        <c:crossesAt val="1"/>
        <c:crossBetween val="between"/>
        <c:dispUnits/>
        <c:majorUnit val="0.01"/>
      </c:valAx>
      <c:spPr>
        <a:solidFill>
          <a:srgbClr val="C0C0C0"/>
        </a:solidFill>
        <a:ln w="12700">
          <a:solidFill>
            <a:srgbClr val="808080"/>
          </a:solidFill>
        </a:ln>
      </c:spPr>
    </c:plotArea>
    <c:legend>
      <c:legendPos val="r"/>
      <c:layout>
        <c:manualLayout>
          <c:xMode val="edge"/>
          <c:yMode val="edge"/>
          <c:x val="0.1545"/>
          <c:y val="0.11775"/>
        </c:manualLayout>
      </c:layout>
      <c:overlay val="0"/>
      <c:spPr>
        <a:solidFill>
          <a:srgbClr val="C0C0C0"/>
        </a:solidFill>
        <a:ln w="3175">
          <a:noFill/>
        </a:ln>
      </c:sp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0.164</cdr:x>
      <cdr:y>0.3815</cdr:y>
    </cdr:from>
    <cdr:to>
      <cdr:x>0.164</cdr:x>
      <cdr:y>0.3815</cdr:y>
    </cdr:to>
    <cdr:sp>
      <cdr:nvSpPr>
        <cdr:cNvPr id="1" name="AutoShape 1"/>
        <cdr:cNvSpPr>
          <a:spLocks/>
        </cdr:cNvSpPr>
      </cdr:nvSpPr>
      <cdr:spPr>
        <a:xfrm>
          <a:off x="1524000" y="1562100"/>
          <a:ext cx="0" cy="0"/>
        </a:xfrm>
        <a:prstGeom prst="wedgeRoundRectCallout">
          <a:avLst>
            <a:gd name="adj1" fmla="val 42685"/>
            <a:gd name="adj2" fmla="val 81578"/>
          </a:avLst>
        </a:prstGeom>
        <a:solidFill>
          <a:srgbClr val="FFFFFF"/>
        </a:solidFill>
        <a:ln w="9525" cmpd="sng">
          <a:solidFill>
            <a:srgbClr val="000000"/>
          </a:solidFill>
          <a:headEnd type="none"/>
          <a:tailEnd type="none"/>
        </a:ln>
      </cdr:spPr>
      <cdr:txBody>
        <a:bodyPr vertOverflow="clip" wrap="square">
          <a:spAutoFit/>
        </a:bodyPr>
        <a:p>
          <a:pPr algn="l">
            <a:defRPr/>
          </a:pPr>
          <a:r>
            <a:rPr lang="en-US" cap="none" sz="800" b="0" i="0" u="none" baseline="0">
              <a:latin typeface="Arial"/>
              <a:ea typeface="Arial"/>
              <a:cs typeface="Arial"/>
            </a:rPr>
            <a:t>Seasonal High</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0.08325</cdr:x>
      <cdr:y>0.14075</cdr:y>
    </cdr:from>
    <cdr:to>
      <cdr:x>0.08325</cdr:x>
      <cdr:y>0.14075</cdr:y>
    </cdr:to>
    <cdr:sp>
      <cdr:nvSpPr>
        <cdr:cNvPr id="1" name="TextBox 1"/>
        <cdr:cNvSpPr txBox="1">
          <a:spLocks noChangeArrowheads="1"/>
        </cdr:cNvSpPr>
      </cdr:nvSpPr>
      <cdr:spPr>
        <a:xfrm>
          <a:off x="781050" y="533400"/>
          <a:ext cx="0" cy="0"/>
        </a:xfrm>
        <a:prstGeom prst="rect">
          <a:avLst/>
        </a:prstGeom>
        <a:solidFill>
          <a:srgbClr val="FFFFFF"/>
        </a:solidFill>
        <a:ln w="6350" cmpd="sng">
          <a:solidFill>
            <a:srgbClr val="000000"/>
          </a:solidFill>
          <a:headEnd type="none"/>
          <a:tailEnd type="none"/>
        </a:ln>
      </cdr:spPr>
      <cdr:txBody>
        <a:bodyPr vertOverflow="clip" wrap="square"/>
        <a:p>
          <a:pPr algn="l">
            <a:defRPr/>
          </a:pPr>
          <a:r>
            <a:rPr lang="en-US" cap="none" sz="600" b="0" i="0" u="none" baseline="0">
              <a:latin typeface="Arial"/>
              <a:ea typeface="Arial"/>
              <a:cs typeface="Arial"/>
            </a:rPr>
            <a:t>April 2009  to Oct 2010 dissolutions volumes were inflated due to the combination of:
System issued following the implementation of new database in Companies House.
A purge on the register to remove defunct companies being held in the process of dissolution / liquidation . 
Legistlative changes under Companies Act 2006, reducing the time taken to dissolve companies from The Register.
</a:t>
          </a:r>
        </a:p>
      </cdr:txBody>
    </cdr:sp>
  </cdr:relSizeAnchor>
  <cdr:relSizeAnchor xmlns:cdr="http://schemas.openxmlformats.org/drawingml/2006/chartDrawing">
    <cdr:from>
      <cdr:x>0.4815</cdr:x>
      <cdr:y>0.89875</cdr:y>
    </cdr:from>
    <cdr:to>
      <cdr:x>0.4815</cdr:x>
      <cdr:y>0.89875</cdr:y>
    </cdr:to>
    <cdr:sp>
      <cdr:nvSpPr>
        <cdr:cNvPr id="2" name="AutoShape 2"/>
        <cdr:cNvSpPr>
          <a:spLocks/>
        </cdr:cNvSpPr>
      </cdr:nvSpPr>
      <cdr:spPr>
        <a:xfrm>
          <a:off x="4514850" y="3419475"/>
          <a:ext cx="0" cy="0"/>
        </a:xfrm>
        <a:prstGeom prst="wedgeRoundRectCallout">
          <a:avLst>
            <a:gd name="adj1" fmla="val 79083"/>
            <a:gd name="adj2" fmla="val -4166"/>
          </a:avLst>
        </a:prstGeom>
        <a:solidFill>
          <a:srgbClr val="FFFFFF"/>
        </a:solidFill>
        <a:ln w="9525" cmpd="sng">
          <a:solidFill>
            <a:srgbClr val="000000"/>
          </a:solidFill>
          <a:headEnd type="none"/>
          <a:tailEnd type="none"/>
        </a:ln>
      </cdr:spPr>
      <cdr:txBody>
        <a:bodyPr vertOverflow="clip" wrap="square"/>
        <a:p>
          <a:pPr algn="l">
            <a:defRPr/>
          </a:pPr>
          <a:r>
            <a:rPr lang="en-US" cap="none" sz="600" b="0" i="0" u="none" baseline="0">
              <a:latin typeface="Arial"/>
              <a:ea typeface="Arial"/>
              <a:cs typeface="Arial"/>
            </a:rPr>
            <a:t>Drop in dissolution volumes in December 2012 was due to the timing of the dissolution process conflicting with the holiday period . Creating inflated volumes during January 2013.</a:t>
          </a:r>
        </a:p>
      </cdr:txBody>
    </cdr:sp>
  </cdr:relSizeAnchor>
  <cdr:relSizeAnchor xmlns:cdr="http://schemas.openxmlformats.org/drawingml/2006/chartDrawing">
    <cdr:from>
      <cdr:x>0.4815</cdr:x>
      <cdr:y>0.89875</cdr:y>
    </cdr:from>
    <cdr:to>
      <cdr:x>0.4815</cdr:x>
      <cdr:y>0.89875</cdr:y>
    </cdr:to>
    <cdr:sp>
      <cdr:nvSpPr>
        <cdr:cNvPr id="3" name="AutoShape 3"/>
        <cdr:cNvSpPr>
          <a:spLocks/>
        </cdr:cNvSpPr>
      </cdr:nvSpPr>
      <cdr:spPr>
        <a:xfrm>
          <a:off x="4514850" y="3419475"/>
          <a:ext cx="0" cy="0"/>
        </a:xfrm>
        <a:prstGeom prst="wedgeRoundRectCallout">
          <a:avLst>
            <a:gd name="adj1" fmla="val 79083"/>
            <a:gd name="adj2" fmla="val -4166"/>
          </a:avLst>
        </a:prstGeom>
        <a:solidFill>
          <a:srgbClr val="FFFFFF"/>
        </a:solidFill>
        <a:ln w="9525" cmpd="sng">
          <a:solidFill>
            <a:srgbClr val="000000"/>
          </a:solidFill>
          <a:headEnd type="none"/>
          <a:tailEnd type="none"/>
        </a:ln>
      </cdr:spPr>
      <cdr:txBody>
        <a:bodyPr vertOverflow="clip" wrap="square"/>
        <a:p>
          <a:pPr algn="l">
            <a:defRPr/>
          </a:pPr>
          <a:r>
            <a:rPr lang="en-US" cap="none" sz="600" b="0" i="0" u="none" baseline="0">
              <a:latin typeface="Arial"/>
              <a:ea typeface="Arial"/>
              <a:cs typeface="Arial"/>
            </a:rPr>
            <a:t>Drop in dissolution volumes in December 2012 was due to the timing of the dissolution process conflicting with the holiday period . Creating inflated volumes during January 2013.</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571500</xdr:colOff>
      <xdr:row>21</xdr:row>
      <xdr:rowOff>104775</xdr:rowOff>
    </xdr:from>
    <xdr:to>
      <xdr:col>29</xdr:col>
      <xdr:colOff>152400</xdr:colOff>
      <xdr:row>47</xdr:row>
      <xdr:rowOff>9525</xdr:rowOff>
    </xdr:to>
    <xdr:grpSp>
      <xdr:nvGrpSpPr>
        <xdr:cNvPr id="1" name="Group 1"/>
        <xdr:cNvGrpSpPr>
          <a:grpSpLocks/>
        </xdr:cNvGrpSpPr>
      </xdr:nvGrpSpPr>
      <xdr:grpSpPr>
        <a:xfrm>
          <a:off x="12582525" y="3924300"/>
          <a:ext cx="9334500" cy="4114800"/>
          <a:chOff x="1072" y="393"/>
          <a:chExt cx="980" cy="432"/>
        </a:xfrm>
        <a:solidFill>
          <a:srgbClr val="FFFFFF"/>
        </a:solidFill>
      </xdr:grpSpPr>
      <xdr:graphicFrame>
        <xdr:nvGraphicFramePr>
          <xdr:cNvPr id="2" name="Chart 2"/>
          <xdr:cNvGraphicFramePr/>
        </xdr:nvGraphicFramePr>
        <xdr:xfrm>
          <a:off x="1072" y="393"/>
          <a:ext cx="980" cy="432"/>
        </xdr:xfrm>
        <a:graphic>
          <a:graphicData uri="http://schemas.openxmlformats.org/drawingml/2006/chart">
            <c:chart xmlns:c="http://schemas.openxmlformats.org/drawingml/2006/chart" r:id="rId1"/>
          </a:graphicData>
        </a:graphic>
      </xdr:graphicFrame>
      <xdr:sp>
        <xdr:nvSpPr>
          <xdr:cNvPr id="3" name="AutoShape 3"/>
          <xdr:cNvSpPr>
            <a:spLocks/>
          </xdr:cNvSpPr>
        </xdr:nvSpPr>
        <xdr:spPr>
          <a:xfrm>
            <a:off x="1421" y="514"/>
            <a:ext cx="90" cy="20"/>
          </a:xfrm>
          <a:prstGeom prst="wedgeRoundRectCallout">
            <a:avLst>
              <a:gd name="adj1" fmla="val 30953"/>
              <a:gd name="adj2" fmla="val 102629"/>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800" b="0" i="0" u="none" baseline="0">
                <a:latin typeface="Arial"/>
                <a:ea typeface="Arial"/>
                <a:cs typeface="Arial"/>
              </a:rPr>
              <a:t>Seasonal High</a:t>
            </a:r>
          </a:p>
        </xdr:txBody>
      </xdr:sp>
      <xdr:sp>
        <xdr:nvSpPr>
          <xdr:cNvPr id="4" name="AutoShape 4"/>
          <xdr:cNvSpPr>
            <a:spLocks/>
          </xdr:cNvSpPr>
        </xdr:nvSpPr>
        <xdr:spPr>
          <a:xfrm>
            <a:off x="1597" y="484"/>
            <a:ext cx="90" cy="20"/>
          </a:xfrm>
          <a:prstGeom prst="wedgeRoundRectCallout">
            <a:avLst>
              <a:gd name="adj1" fmla="val 30486"/>
              <a:gd name="adj2" fmla="val 128949"/>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800" b="0" i="0" u="none" baseline="0">
                <a:latin typeface="Arial"/>
                <a:ea typeface="Arial"/>
                <a:cs typeface="Arial"/>
              </a:rPr>
              <a:t>Seasonal High</a:t>
            </a:r>
          </a:p>
        </xdr:txBody>
      </xdr:sp>
      <xdr:sp>
        <xdr:nvSpPr>
          <xdr:cNvPr id="5" name="AutoShape 5"/>
          <xdr:cNvSpPr>
            <a:spLocks/>
          </xdr:cNvSpPr>
        </xdr:nvSpPr>
        <xdr:spPr>
          <a:xfrm>
            <a:off x="1710" y="464"/>
            <a:ext cx="161" cy="31"/>
          </a:xfrm>
          <a:prstGeom prst="wedgeRoundRectCallout">
            <a:avLst>
              <a:gd name="adj1" fmla="val 27638"/>
              <a:gd name="adj2" fmla="val 156453"/>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Minor Delay in Seasonal High due to adverse weather</a:t>
            </a:r>
          </a:p>
        </xdr:txBody>
      </xdr:sp>
      <xdr:sp>
        <xdr:nvSpPr>
          <xdr:cNvPr id="6" name="AutoShape 6"/>
          <xdr:cNvSpPr>
            <a:spLocks/>
          </xdr:cNvSpPr>
        </xdr:nvSpPr>
        <xdr:spPr>
          <a:xfrm>
            <a:off x="1902" y="445"/>
            <a:ext cx="90" cy="20"/>
          </a:xfrm>
          <a:prstGeom prst="wedgeRoundRectCallout">
            <a:avLst>
              <a:gd name="adj1" fmla="val 75611"/>
              <a:gd name="adj2" fmla="val -7893"/>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800" b="0" i="0" u="none" baseline="0">
                <a:latin typeface="Arial"/>
                <a:ea typeface="Arial"/>
                <a:cs typeface="Arial"/>
              </a:rPr>
              <a:t>Seasonal High</a:t>
            </a:r>
          </a:p>
        </xdr:txBody>
      </xdr:sp>
    </xdr:grpSp>
    <xdr:clientData/>
  </xdr:twoCellAnchor>
  <xdr:twoCellAnchor>
    <xdr:from>
      <xdr:col>13</xdr:col>
      <xdr:colOff>533400</xdr:colOff>
      <xdr:row>47</xdr:row>
      <xdr:rowOff>104775</xdr:rowOff>
    </xdr:from>
    <xdr:to>
      <xdr:col>29</xdr:col>
      <xdr:colOff>161925</xdr:colOff>
      <xdr:row>71</xdr:row>
      <xdr:rowOff>28575</xdr:rowOff>
    </xdr:to>
    <xdr:graphicFrame>
      <xdr:nvGraphicFramePr>
        <xdr:cNvPr id="7" name="Chart 10"/>
        <xdr:cNvGraphicFramePr/>
      </xdr:nvGraphicFramePr>
      <xdr:xfrm>
        <a:off x="12544425" y="8134350"/>
        <a:ext cx="9382125" cy="3810000"/>
      </xdr:xfrm>
      <a:graphic>
        <a:graphicData uri="http://schemas.openxmlformats.org/drawingml/2006/chart">
          <c:chart xmlns:c="http://schemas.openxmlformats.org/drawingml/2006/chart" r:id="rId2"/>
        </a:graphicData>
      </a:graphic>
    </xdr:graphicFrame>
    <xdr:clientData/>
  </xdr:twoCellAnchor>
  <xdr:twoCellAnchor>
    <xdr:from>
      <xdr:col>14</xdr:col>
      <xdr:colOff>28575</xdr:colOff>
      <xdr:row>3</xdr:row>
      <xdr:rowOff>28575</xdr:rowOff>
    </xdr:from>
    <xdr:to>
      <xdr:col>26</xdr:col>
      <xdr:colOff>152400</xdr:colOff>
      <xdr:row>21</xdr:row>
      <xdr:rowOff>28575</xdr:rowOff>
    </xdr:to>
    <xdr:graphicFrame>
      <xdr:nvGraphicFramePr>
        <xdr:cNvPr id="8" name="Chart 14"/>
        <xdr:cNvGraphicFramePr/>
      </xdr:nvGraphicFramePr>
      <xdr:xfrm>
        <a:off x="12649200" y="590550"/>
        <a:ext cx="7439025" cy="3257550"/>
      </xdr:xfrm>
      <a:graphic>
        <a:graphicData uri="http://schemas.openxmlformats.org/drawingml/2006/chart">
          <c:chart xmlns:c="http://schemas.openxmlformats.org/drawingml/2006/chart" r:id="rId3"/>
        </a:graphicData>
      </a:graphic>
    </xdr:graphicFrame>
    <xdr:clientData/>
  </xdr:twoCellAnchor>
  <xdr:oneCellAnchor>
    <xdr:from>
      <xdr:col>24</xdr:col>
      <xdr:colOff>295275</xdr:colOff>
      <xdr:row>14</xdr:row>
      <xdr:rowOff>38100</xdr:rowOff>
    </xdr:from>
    <xdr:ext cx="866775" cy="180975"/>
    <xdr:sp>
      <xdr:nvSpPr>
        <xdr:cNvPr id="9" name="AutoShape 15"/>
        <xdr:cNvSpPr>
          <a:spLocks/>
        </xdr:cNvSpPr>
      </xdr:nvSpPr>
      <xdr:spPr>
        <a:xfrm>
          <a:off x="19011900" y="2724150"/>
          <a:ext cx="866775" cy="180975"/>
        </a:xfrm>
        <a:prstGeom prst="wedgeRoundRectCallout">
          <a:avLst>
            <a:gd name="adj1" fmla="val 21949"/>
            <a:gd name="adj2" fmla="val 344736"/>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800" b="0" i="0" u="none" baseline="0">
              <a:latin typeface="Arial"/>
              <a:ea typeface="Arial"/>
              <a:cs typeface="Arial"/>
            </a:rPr>
            <a:t>Seasonal High</a:t>
          </a:r>
        </a:p>
      </xdr:txBody>
    </xdr:sp>
    <xdr:clientData/>
  </xdr:oneCellAnchor>
  <xdr:twoCellAnchor>
    <xdr:from>
      <xdr:col>22</xdr:col>
      <xdr:colOff>28575</xdr:colOff>
      <xdr:row>14</xdr:row>
      <xdr:rowOff>95250</xdr:rowOff>
    </xdr:from>
    <xdr:to>
      <xdr:col>23</xdr:col>
      <xdr:colOff>200025</xdr:colOff>
      <xdr:row>16</xdr:row>
      <xdr:rowOff>76200</xdr:rowOff>
    </xdr:to>
    <xdr:sp>
      <xdr:nvSpPr>
        <xdr:cNvPr id="10" name="AutoShape 16"/>
        <xdr:cNvSpPr>
          <a:spLocks/>
        </xdr:cNvSpPr>
      </xdr:nvSpPr>
      <xdr:spPr>
        <a:xfrm>
          <a:off x="17526000" y="2781300"/>
          <a:ext cx="781050" cy="304800"/>
        </a:xfrm>
        <a:prstGeom prst="wedgeRoundRectCallout">
          <a:avLst>
            <a:gd name="adj1" fmla="val 3657"/>
            <a:gd name="adj2" fmla="val 156250"/>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Seasonal Low</a:t>
          </a:r>
        </a:p>
      </xdr:txBody>
    </xdr:sp>
    <xdr:clientData/>
  </xdr:twoCellAnchor>
  <xdr:twoCellAnchor>
    <xdr:from>
      <xdr:col>13</xdr:col>
      <xdr:colOff>552450</xdr:colOff>
      <xdr:row>71</xdr:row>
      <xdr:rowOff>123825</xdr:rowOff>
    </xdr:from>
    <xdr:to>
      <xdr:col>29</xdr:col>
      <xdr:colOff>85725</xdr:colOff>
      <xdr:row>97</xdr:row>
      <xdr:rowOff>123825</xdr:rowOff>
    </xdr:to>
    <xdr:graphicFrame>
      <xdr:nvGraphicFramePr>
        <xdr:cNvPr id="11" name="Chart 18"/>
        <xdr:cNvGraphicFramePr/>
      </xdr:nvGraphicFramePr>
      <xdr:xfrm>
        <a:off x="12563475" y="12039600"/>
        <a:ext cx="9286875" cy="421005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Workload\Workload%202013-2014%20Calendar\Monthly%20Register%20Activity%20March%202014%20Internet%20sta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pawlin\Documents\GroupWise\Copy%20of%20Monthly%20Register%20Activity%20March%202014%20V-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Workload\Workload%202014-2015%20Calendar\Calendar%20Accepted%20(Total)%202014-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Register Activity - All Comp"/>
      <sheetName val="Register Activity - Public Comp"/>
      <sheetName val="Register Activity - LLP"/>
      <sheetName val="Company Insol &amp; Liquidations"/>
      <sheetName val="Company Dissolutions"/>
      <sheetName val="Incs &amp; Diss - not published"/>
      <sheetName val="HistoricIncs&amp;Diss-not published"/>
      <sheetName val="Stat Doc Compliance Rates"/>
      <sheetName val="Comp House Workload"/>
      <sheetName val="Electronic Filing"/>
      <sheetName val="Disputes &amp; Complaints"/>
      <sheetName val="Searches"/>
    </sheetNames>
    <sheetDataSet>
      <sheetData sheetId="6">
        <row r="6">
          <cell r="F6" t="str">
            <v>INCORPORATIONS</v>
          </cell>
          <cell r="R6" t="str">
            <v>2014/15</v>
          </cell>
        </row>
        <row r="7">
          <cell r="C7" t="str">
            <v>APRIL 2009</v>
          </cell>
          <cell r="F7">
            <v>29788</v>
          </cell>
          <cell r="H7">
            <v>76457</v>
          </cell>
          <cell r="L7" t="str">
            <v>APRIL</v>
          </cell>
          <cell r="R7">
            <v>0.0974098106127406</v>
          </cell>
        </row>
        <row r="8">
          <cell r="C8" t="str">
            <v>MAY 2009</v>
          </cell>
          <cell r="F8">
            <v>27783</v>
          </cell>
          <cell r="H8">
            <v>72128</v>
          </cell>
          <cell r="L8" t="str">
            <v>MAY</v>
          </cell>
          <cell r="R8">
            <v>0.08713232018936908</v>
          </cell>
        </row>
        <row r="9">
          <cell r="C9" t="str">
            <v>JUNE 2009</v>
          </cell>
          <cell r="F9">
            <v>30709</v>
          </cell>
          <cell r="H9">
            <v>33298</v>
          </cell>
          <cell r="L9" t="str">
            <v>JUNE</v>
          </cell>
        </row>
        <row r="10">
          <cell r="C10" t="str">
            <v>JULY 2009</v>
          </cell>
          <cell r="F10">
            <v>30611</v>
          </cell>
          <cell r="H10">
            <v>45772</v>
          </cell>
          <cell r="L10" t="str">
            <v>JULY</v>
          </cell>
        </row>
        <row r="11">
          <cell r="C11" t="str">
            <v>AUGUST 2009</v>
          </cell>
          <cell r="F11">
            <v>28481</v>
          </cell>
          <cell r="H11">
            <v>49022</v>
          </cell>
          <cell r="L11" t="str">
            <v>AUGUST</v>
          </cell>
        </row>
        <row r="12">
          <cell r="C12" t="str">
            <v>SEPTEMBER 2009</v>
          </cell>
          <cell r="F12">
            <v>32543.9</v>
          </cell>
          <cell r="H12">
            <v>64461.62</v>
          </cell>
          <cell r="L12" t="str">
            <v>SEPTEMBER</v>
          </cell>
        </row>
        <row r="13">
          <cell r="C13" t="str">
            <v>OCTOBER 2009</v>
          </cell>
          <cell r="F13">
            <v>28722</v>
          </cell>
          <cell r="H13">
            <v>33147</v>
          </cell>
          <cell r="L13" t="str">
            <v>OCTOBER</v>
          </cell>
        </row>
        <row r="14">
          <cell r="C14" t="str">
            <v>NOVEMBER 2009</v>
          </cell>
          <cell r="F14">
            <v>29797</v>
          </cell>
          <cell r="H14">
            <v>26502</v>
          </cell>
          <cell r="L14" t="str">
            <v>NOVEMBER</v>
          </cell>
        </row>
        <row r="15">
          <cell r="C15" t="str">
            <v>DECEMBER 2009</v>
          </cell>
          <cell r="F15">
            <v>24943</v>
          </cell>
          <cell r="H15">
            <v>28109</v>
          </cell>
          <cell r="L15" t="str">
            <v>DECEMBER</v>
          </cell>
        </row>
        <row r="16">
          <cell r="C16" t="str">
            <v>JANUARY 2010</v>
          </cell>
          <cell r="F16">
            <v>28320</v>
          </cell>
          <cell r="H16">
            <v>27297</v>
          </cell>
          <cell r="L16" t="str">
            <v>JANUARY</v>
          </cell>
        </row>
        <row r="17">
          <cell r="C17" t="str">
            <v>FEBRUARY 2010</v>
          </cell>
          <cell r="F17">
            <v>32424</v>
          </cell>
          <cell r="H17">
            <v>22490</v>
          </cell>
          <cell r="L17" t="str">
            <v>FEBRUARY</v>
          </cell>
        </row>
        <row r="18">
          <cell r="C18" t="str">
            <v>MARCH 2010</v>
          </cell>
          <cell r="F18">
            <v>41527</v>
          </cell>
          <cell r="H18">
            <v>31027</v>
          </cell>
          <cell r="L18" t="str">
            <v>MARCH</v>
          </cell>
        </row>
        <row r="19">
          <cell r="C19" t="str">
            <v>APRIL 2010</v>
          </cell>
          <cell r="F19">
            <v>32436</v>
          </cell>
          <cell r="H19">
            <v>27906</v>
          </cell>
        </row>
        <row r="20">
          <cell r="C20" t="str">
            <v>MAY 2010</v>
          </cell>
          <cell r="F20">
            <v>29193</v>
          </cell>
          <cell r="H20">
            <v>31809</v>
          </cell>
        </row>
        <row r="21">
          <cell r="C21" t="str">
            <v>JUNE 2010</v>
          </cell>
          <cell r="F21">
            <v>34366</v>
          </cell>
          <cell r="H21">
            <v>35618</v>
          </cell>
        </row>
        <row r="22">
          <cell r="C22" t="str">
            <v>JULY 2010</v>
          </cell>
          <cell r="F22">
            <v>33072</v>
          </cell>
          <cell r="H22">
            <v>27249</v>
          </cell>
        </row>
        <row r="23">
          <cell r="C23" t="str">
            <v>AUGUST 2010</v>
          </cell>
          <cell r="F23">
            <v>31522</v>
          </cell>
          <cell r="H23">
            <v>27375</v>
          </cell>
        </row>
        <row r="24">
          <cell r="C24" t="str">
            <v>SEPTEMBER 2010</v>
          </cell>
          <cell r="F24">
            <v>34152</v>
          </cell>
          <cell r="H24">
            <v>34566</v>
          </cell>
        </row>
        <row r="25">
          <cell r="C25" t="str">
            <v>OCTOBER 2010</v>
          </cell>
          <cell r="F25">
            <v>32771</v>
          </cell>
          <cell r="H25">
            <v>27664</v>
          </cell>
        </row>
        <row r="26">
          <cell r="C26" t="str">
            <v>NOVEMBER 2010</v>
          </cell>
          <cell r="F26">
            <v>33457</v>
          </cell>
          <cell r="H26">
            <v>27074</v>
          </cell>
        </row>
        <row r="27">
          <cell r="C27" t="str">
            <v>DECEMBER 2010</v>
          </cell>
          <cell r="F27">
            <v>26395</v>
          </cell>
          <cell r="H27">
            <v>28844</v>
          </cell>
        </row>
        <row r="28">
          <cell r="C28" t="str">
            <v>JANUARY 2011</v>
          </cell>
          <cell r="F28">
            <v>32883</v>
          </cell>
          <cell r="H28">
            <v>26546</v>
          </cell>
        </row>
        <row r="29">
          <cell r="C29" t="str">
            <v>FEBRUARY 2011</v>
          </cell>
          <cell r="F29">
            <v>36689</v>
          </cell>
          <cell r="H29">
            <v>27523</v>
          </cell>
        </row>
        <row r="30">
          <cell r="C30" t="str">
            <v>MARCH 2011</v>
          </cell>
          <cell r="F30">
            <v>43619</v>
          </cell>
          <cell r="H30">
            <v>26616</v>
          </cell>
        </row>
        <row r="31">
          <cell r="C31" t="str">
            <v>APRIL 2011</v>
          </cell>
          <cell r="F31">
            <v>33448</v>
          </cell>
          <cell r="H31">
            <v>17528</v>
          </cell>
        </row>
        <row r="32">
          <cell r="C32" t="str">
            <v>MAY 2011</v>
          </cell>
          <cell r="F32">
            <v>37080</v>
          </cell>
          <cell r="H32">
            <v>25912</v>
          </cell>
        </row>
        <row r="33">
          <cell r="C33" t="str">
            <v>JUNE 2011</v>
          </cell>
          <cell r="F33">
            <v>38548</v>
          </cell>
          <cell r="H33">
            <v>28621</v>
          </cell>
        </row>
        <row r="34">
          <cell r="C34" t="str">
            <v>JULY 2011</v>
          </cell>
          <cell r="F34">
            <v>36127</v>
          </cell>
          <cell r="H34">
            <v>24192</v>
          </cell>
        </row>
        <row r="35">
          <cell r="C35" t="str">
            <v>AUGUST 2011</v>
          </cell>
          <cell r="F35">
            <v>37411</v>
          </cell>
          <cell r="H35">
            <v>24272</v>
          </cell>
        </row>
        <row r="36">
          <cell r="C36" t="str">
            <v>SEPTEMBER 2011</v>
          </cell>
          <cell r="F36">
            <v>38082</v>
          </cell>
          <cell r="H36">
            <v>20955</v>
          </cell>
        </row>
        <row r="37">
          <cell r="C37" t="str">
            <v>OCTOBER 2011</v>
          </cell>
          <cell r="F37">
            <v>37937</v>
          </cell>
          <cell r="H37">
            <v>21423</v>
          </cell>
        </row>
        <row r="38">
          <cell r="C38" t="str">
            <v>NOVEMBER 2011</v>
          </cell>
          <cell r="F38">
            <v>39168</v>
          </cell>
          <cell r="H38">
            <v>31138</v>
          </cell>
        </row>
        <row r="39">
          <cell r="C39" t="str">
            <v>DECEMBER 2011</v>
          </cell>
          <cell r="F39">
            <v>29646</v>
          </cell>
          <cell r="H39">
            <v>24446</v>
          </cell>
        </row>
        <row r="40">
          <cell r="C40" t="str">
            <v>JANUARY 2012</v>
          </cell>
          <cell r="F40">
            <v>38528</v>
          </cell>
          <cell r="H40">
            <v>22111</v>
          </cell>
        </row>
        <row r="41">
          <cell r="C41" t="str">
            <v>FEBRUARY 2012</v>
          </cell>
          <cell r="F41">
            <v>42924</v>
          </cell>
          <cell r="H41">
            <v>28476</v>
          </cell>
        </row>
        <row r="42">
          <cell r="C42" t="str">
            <v>MARCH 2012</v>
          </cell>
          <cell r="F42">
            <v>46750</v>
          </cell>
          <cell r="H42">
            <v>20681</v>
          </cell>
        </row>
        <row r="43">
          <cell r="C43" t="str">
            <v>APRIL 2012</v>
          </cell>
          <cell r="F43">
            <v>39851</v>
          </cell>
          <cell r="H43">
            <v>25814</v>
          </cell>
        </row>
        <row r="44">
          <cell r="C44" t="str">
            <v>MAY 2012</v>
          </cell>
          <cell r="F44">
            <v>42490</v>
          </cell>
          <cell r="H44">
            <v>27430</v>
          </cell>
        </row>
        <row r="45">
          <cell r="C45" t="str">
            <v>JUNE 2012</v>
          </cell>
          <cell r="F45">
            <v>36162</v>
          </cell>
          <cell r="H45">
            <v>25796</v>
          </cell>
        </row>
        <row r="46">
          <cell r="C46" t="str">
            <v>JULY 2012</v>
          </cell>
          <cell r="F46">
            <v>40551</v>
          </cell>
          <cell r="H46">
            <v>20680</v>
          </cell>
        </row>
        <row r="47">
          <cell r="C47" t="str">
            <v>AUGUST 2012</v>
          </cell>
          <cell r="F47">
            <v>37260</v>
          </cell>
          <cell r="H47">
            <v>31727</v>
          </cell>
        </row>
        <row r="48">
          <cell r="C48" t="str">
            <v>SEPTEMBER 2012</v>
          </cell>
          <cell r="F48">
            <v>38352</v>
          </cell>
          <cell r="H48">
            <v>24056</v>
          </cell>
        </row>
        <row r="49">
          <cell r="C49" t="str">
            <v>OCTOBER 2012</v>
          </cell>
          <cell r="F49">
            <v>44848</v>
          </cell>
          <cell r="H49">
            <v>28419</v>
          </cell>
        </row>
        <row r="50">
          <cell r="C50" t="str">
            <v>NOVEMBER 2012</v>
          </cell>
          <cell r="F50">
            <v>41292</v>
          </cell>
          <cell r="H50">
            <v>23241</v>
          </cell>
        </row>
        <row r="51">
          <cell r="C51" t="str">
            <v>DECEMBER 2012</v>
          </cell>
          <cell r="F51">
            <v>30537</v>
          </cell>
          <cell r="H51">
            <v>10363</v>
          </cell>
        </row>
        <row r="52">
          <cell r="C52" t="str">
            <v>JANUARY 2013</v>
          </cell>
          <cell r="F52">
            <v>42986</v>
          </cell>
          <cell r="H52">
            <v>37407</v>
          </cell>
        </row>
        <row r="53">
          <cell r="C53" t="str">
            <v>FEBRUARY 2013</v>
          </cell>
          <cell r="F53">
            <v>43329</v>
          </cell>
          <cell r="H53">
            <v>21326</v>
          </cell>
        </row>
        <row r="54">
          <cell r="C54" t="str">
            <v>MARCH 2013</v>
          </cell>
          <cell r="F54">
            <v>45137</v>
          </cell>
          <cell r="H54">
            <v>23989</v>
          </cell>
        </row>
        <row r="55">
          <cell r="C55" t="str">
            <v>APRIL 2013</v>
          </cell>
          <cell r="F55">
            <v>47500</v>
          </cell>
          <cell r="H55">
            <v>20290</v>
          </cell>
        </row>
        <row r="56">
          <cell r="C56" t="str">
            <v>MAY 2013</v>
          </cell>
          <cell r="F56">
            <v>43806</v>
          </cell>
          <cell r="H56">
            <v>28193</v>
          </cell>
        </row>
        <row r="57">
          <cell r="C57" t="str">
            <v>JUNE 2013</v>
          </cell>
          <cell r="F57">
            <v>40082</v>
          </cell>
          <cell r="H57">
            <v>26011</v>
          </cell>
        </row>
        <row r="58">
          <cell r="C58" t="str">
            <v>JULY 2013</v>
          </cell>
          <cell r="F58">
            <v>45227</v>
          </cell>
          <cell r="H58">
            <v>29889</v>
          </cell>
        </row>
        <row r="59">
          <cell r="C59" t="str">
            <v>AUGUST 2013</v>
          </cell>
          <cell r="F59">
            <v>40777</v>
          </cell>
          <cell r="H59">
            <v>27634</v>
          </cell>
        </row>
        <row r="60">
          <cell r="C60" t="str">
            <v>SEPTEMBER 2013</v>
          </cell>
          <cell r="F60">
            <v>44030</v>
          </cell>
          <cell r="H60">
            <v>28903</v>
          </cell>
        </row>
        <row r="61">
          <cell r="C61" t="str">
            <v>OCTOBER 2013</v>
          </cell>
          <cell r="F61">
            <v>48491</v>
          </cell>
          <cell r="H61">
            <v>36145</v>
          </cell>
        </row>
        <row r="62">
          <cell r="C62" t="str">
            <v>NOVEMBER 2013</v>
          </cell>
          <cell r="F62">
            <v>42125</v>
          </cell>
          <cell r="H62">
            <v>24692</v>
          </cell>
        </row>
        <row r="63">
          <cell r="C63" t="str">
            <v>DECEMBER 2013</v>
          </cell>
          <cell r="F63">
            <v>33720</v>
          </cell>
          <cell r="H63">
            <v>23295</v>
          </cell>
        </row>
        <row r="64">
          <cell r="C64" t="str">
            <v>JANUARY 2014</v>
          </cell>
          <cell r="F64">
            <v>46021</v>
          </cell>
          <cell r="H64">
            <v>33407</v>
          </cell>
        </row>
        <row r="65">
          <cell r="C65" t="str">
            <v>FEBRUARY 2014</v>
          </cell>
          <cell r="F65">
            <v>46917</v>
          </cell>
          <cell r="H65">
            <v>26564</v>
          </cell>
        </row>
        <row r="66">
          <cell r="C66" t="str">
            <v>MARCH 2014</v>
          </cell>
          <cell r="F66">
            <v>54336</v>
          </cell>
          <cell r="H66">
            <v>27252</v>
          </cell>
        </row>
        <row r="67">
          <cell r="C67" t="str">
            <v>APRIL 2015</v>
          </cell>
          <cell r="F67">
            <v>53579</v>
          </cell>
          <cell r="H67">
            <v>30007</v>
          </cell>
        </row>
        <row r="68">
          <cell r="C68" t="str">
            <v>MAY 2015</v>
          </cell>
          <cell r="F68">
            <v>47926</v>
          </cell>
          <cell r="H68">
            <v>31385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rch 14 all companies"/>
      <sheetName val="March 14 Public"/>
      <sheetName val="March 14 Liqudiations"/>
      <sheetName val="Monthly Incs &amp; Diss"/>
      <sheetName val="Historic  Incs &amp; Diss"/>
      <sheetName val="Compliance Rates"/>
      <sheetName val="Document Workload"/>
      <sheetName val="Electronically Filed"/>
      <sheetName val="Disputes &amp; Queries"/>
      <sheetName val="Searches"/>
    </sheetNames>
    <sheetDataSet>
      <sheetData sheetId="3">
        <row r="6">
          <cell r="M6" t="str">
            <v>2009/10</v>
          </cell>
          <cell r="N6" t="str">
            <v>2010/11</v>
          </cell>
          <cell r="O6" t="str">
            <v>2011/12</v>
          </cell>
          <cell r="P6" t="str">
            <v>2012/13</v>
          </cell>
          <cell r="Q6" t="str">
            <v>2013/14</v>
          </cell>
        </row>
        <row r="7">
          <cell r="M7">
            <v>0.0814661277526064</v>
          </cell>
          <cell r="N7">
            <v>0.08097764351961653</v>
          </cell>
          <cell r="O7">
            <v>0.07340738155905094</v>
          </cell>
          <cell r="P7">
            <v>0.08254227984962562</v>
          </cell>
          <cell r="Q7">
            <v>0.08911284875954914</v>
          </cell>
        </row>
        <row r="8">
          <cell r="M8">
            <v>0.07598272550525928</v>
          </cell>
          <cell r="N8">
            <v>0.07288137708928862</v>
          </cell>
          <cell r="O8">
            <v>0.08137842944898376</v>
          </cell>
          <cell r="P8">
            <v>0.08800836794084446</v>
          </cell>
          <cell r="Q8">
            <v>0.08218268321601704</v>
          </cell>
        </row>
        <row r="9">
          <cell r="M9">
            <v>0.08398493746323317</v>
          </cell>
          <cell r="N9">
            <v>0.08579595810812497</v>
          </cell>
          <cell r="O9">
            <v>0.08460020761595</v>
          </cell>
          <cell r="P9">
            <v>0.07490135564784225</v>
          </cell>
          <cell r="Q9">
            <v>0.0751962358732684</v>
          </cell>
        </row>
        <row r="10">
          <cell r="M10">
            <v>0.08371692079478428</v>
          </cell>
          <cell r="N10">
            <v>0.08256544045137372</v>
          </cell>
          <cell r="O10">
            <v>0.07928690724658674</v>
          </cell>
          <cell r="P10">
            <v>0.08399217059000197</v>
          </cell>
          <cell r="Q10">
            <v>0.08484856443890798</v>
          </cell>
        </row>
        <row r="11">
          <cell r="M11">
            <v>0.07789166055196665</v>
          </cell>
          <cell r="N11">
            <v>0.07869580956422963</v>
          </cell>
          <cell r="O11">
            <v>0.08210486580679427</v>
          </cell>
          <cell r="P11">
            <v>0.07717561283774688</v>
          </cell>
          <cell r="Q11">
            <v>0.07650009755511865</v>
          </cell>
        </row>
        <row r="12">
          <cell r="M12">
            <v>0.089003139350344</v>
          </cell>
          <cell r="N12">
            <v>0.08526169939209347</v>
          </cell>
          <cell r="O12">
            <v>0.08357749056839804</v>
          </cell>
          <cell r="P12">
            <v>0.07943744239273398</v>
          </cell>
          <cell r="Q12">
            <v>0.08260292065016735</v>
          </cell>
        </row>
        <row r="13">
          <cell r="M13">
            <v>0.07855076276723381</v>
          </cell>
          <cell r="N13">
            <v>0.0818139830984509</v>
          </cell>
          <cell r="O13">
            <v>0.08325926316089798</v>
          </cell>
          <cell r="P13">
            <v>0.0928924284634265</v>
          </cell>
          <cell r="Q13">
            <v>0.09097202419366943</v>
          </cell>
        </row>
        <row r="14">
          <cell r="M14">
            <v>0.08149074152828027</v>
          </cell>
          <cell r="N14">
            <v>0.08352660683301918</v>
          </cell>
          <cell r="O14">
            <v>0.08596090411698479</v>
          </cell>
          <cell r="P14">
            <v>0.08552698350231465</v>
          </cell>
          <cell r="Q14">
            <v>0.07902902639991595</v>
          </cell>
        </row>
        <row r="15">
          <cell r="M15">
            <v>0.0682157118481691</v>
          </cell>
          <cell r="N15">
            <v>0.06589606920397947</v>
          </cell>
          <cell r="O15">
            <v>0.06506323946722148</v>
          </cell>
          <cell r="P15">
            <v>0.06325044791267515</v>
          </cell>
          <cell r="Q15">
            <v>0.06326074231941047</v>
          </cell>
        </row>
        <row r="16">
          <cell r="M16">
            <v>0.07745134745380063</v>
          </cell>
          <cell r="N16">
            <v>0.08209359513674776</v>
          </cell>
          <cell r="O16">
            <v>0.08455631418043275</v>
          </cell>
          <cell r="P16">
            <v>0.08903571909402541</v>
          </cell>
          <cell r="Q16">
            <v>0.08633815605817287</v>
          </cell>
        </row>
        <row r="17">
          <cell r="M17">
            <v>0.08867522916108868</v>
          </cell>
          <cell r="N17">
            <v>0.09159541136672866</v>
          </cell>
          <cell r="O17">
            <v>0.09420409130712457</v>
          </cell>
          <cell r="P17">
            <v>0.08974616555680982</v>
          </cell>
          <cell r="Q17">
            <v>0.08801910579477405</v>
          </cell>
        </row>
        <row r="18">
          <cell r="M18">
            <v>0.1135706958232337</v>
          </cell>
          <cell r="N18">
            <v>0.10889640623634707</v>
          </cell>
          <cell r="O18">
            <v>0.10260090552157472</v>
          </cell>
          <cell r="P18">
            <v>0.09349102621195331</v>
          </cell>
          <cell r="Q18">
            <v>0.10193759474102868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glandWales"/>
      <sheetName val="Scotland"/>
      <sheetName val="TOTAL GB (Ex NI)"/>
      <sheetName val="N Ireland"/>
      <sheetName val="TOTAL UK (Inc NI)"/>
      <sheetName val="Restorations"/>
      <sheetName val="Sheet1"/>
    </sheetNames>
    <sheetDataSet>
      <sheetData sheetId="0">
        <row r="12">
          <cell r="B12">
            <v>43238</v>
          </cell>
          <cell r="C12">
            <v>4459</v>
          </cell>
          <cell r="D12">
            <v>211275</v>
          </cell>
          <cell r="E12">
            <v>196928</v>
          </cell>
          <cell r="F12">
            <v>223852</v>
          </cell>
          <cell r="G12">
            <v>943</v>
          </cell>
          <cell r="H12">
            <v>15733</v>
          </cell>
          <cell r="I12">
            <v>12741</v>
          </cell>
        </row>
        <row r="27">
          <cell r="B27">
            <v>44561</v>
          </cell>
          <cell r="C27">
            <v>4501</v>
          </cell>
          <cell r="D27">
            <v>214705</v>
          </cell>
          <cell r="E27">
            <v>207518</v>
          </cell>
          <cell r="F27">
            <v>215399</v>
          </cell>
          <cell r="G27">
            <v>1039</v>
          </cell>
          <cell r="H27">
            <v>16468</v>
          </cell>
          <cell r="I27">
            <v>10935</v>
          </cell>
        </row>
      </sheetData>
      <sheetData sheetId="1">
        <row r="12">
          <cell r="B12">
            <v>2299</v>
          </cell>
          <cell r="C12">
            <v>233</v>
          </cell>
          <cell r="D12">
            <v>12219</v>
          </cell>
          <cell r="E12">
            <v>11458</v>
          </cell>
          <cell r="F12">
            <v>12289</v>
          </cell>
          <cell r="G12">
            <v>60</v>
          </cell>
          <cell r="H12">
            <v>1096</v>
          </cell>
          <cell r="I12">
            <v>374</v>
          </cell>
        </row>
        <row r="27">
          <cell r="B27">
            <v>2240</v>
          </cell>
          <cell r="C27">
            <v>188</v>
          </cell>
          <cell r="D27">
            <v>12236</v>
          </cell>
          <cell r="E27">
            <v>10615</v>
          </cell>
          <cell r="F27">
            <v>11594</v>
          </cell>
          <cell r="G27">
            <v>66</v>
          </cell>
          <cell r="H27">
            <v>1161</v>
          </cell>
          <cell r="I27">
            <v>236</v>
          </cell>
        </row>
      </sheetData>
      <sheetData sheetId="3">
        <row r="12">
          <cell r="B12">
            <v>484</v>
          </cell>
          <cell r="C12">
            <v>62</v>
          </cell>
          <cell r="D12">
            <v>3591</v>
          </cell>
          <cell r="E12">
            <v>2374</v>
          </cell>
          <cell r="F12">
            <v>2873</v>
          </cell>
          <cell r="G12">
            <v>27</v>
          </cell>
          <cell r="H12">
            <v>278</v>
          </cell>
          <cell r="I12">
            <v>253</v>
          </cell>
        </row>
        <row r="27">
          <cell r="B27">
            <v>559</v>
          </cell>
          <cell r="C27">
            <v>50</v>
          </cell>
          <cell r="D27">
            <v>3517</v>
          </cell>
          <cell r="E27">
            <v>2520</v>
          </cell>
          <cell r="F27">
            <v>2735</v>
          </cell>
          <cell r="G27">
            <v>36</v>
          </cell>
          <cell r="H27">
            <v>458</v>
          </cell>
          <cell r="I27">
            <v>232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ompanieshouse.gov.uk/about/gbhtml/gpo8.shtml"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26"/>
  <sheetViews>
    <sheetView tabSelected="1" workbookViewId="0" topLeftCell="A1">
      <selection activeCell="A2" sqref="A2"/>
    </sheetView>
  </sheetViews>
  <sheetFormatPr defaultColWidth="9.140625" defaultRowHeight="12.75"/>
  <cols>
    <col min="3" max="3" width="40.00390625" style="0" bestFit="1" customWidth="1"/>
  </cols>
  <sheetData>
    <row r="1" ht="12.75">
      <c r="A1" s="49" t="s">
        <v>102</v>
      </c>
    </row>
    <row r="4" ht="12.75">
      <c r="B4" t="s">
        <v>116</v>
      </c>
    </row>
    <row r="6" spans="2:4" ht="12.75">
      <c r="B6" t="s">
        <v>137</v>
      </c>
      <c r="C6" t="s">
        <v>138</v>
      </c>
      <c r="D6" t="s">
        <v>139</v>
      </c>
    </row>
    <row r="7" spans="2:4" ht="12.75">
      <c r="B7" t="s">
        <v>117</v>
      </c>
      <c r="C7" s="54" t="s">
        <v>118</v>
      </c>
      <c r="D7" t="s">
        <v>141</v>
      </c>
    </row>
    <row r="8" spans="2:4" ht="12.75">
      <c r="B8" t="s">
        <v>119</v>
      </c>
      <c r="C8" s="54" t="s">
        <v>120</v>
      </c>
      <c r="D8" t="s">
        <v>142</v>
      </c>
    </row>
    <row r="9" spans="2:4" ht="12.75">
      <c r="B9" t="s">
        <v>121</v>
      </c>
      <c r="C9" s="54" t="s">
        <v>140</v>
      </c>
      <c r="D9" t="s">
        <v>143</v>
      </c>
    </row>
    <row r="10" spans="2:4" ht="12.75">
      <c r="B10" t="s">
        <v>123</v>
      </c>
      <c r="C10" s="54" t="s">
        <v>124</v>
      </c>
      <c r="D10" t="s">
        <v>144</v>
      </c>
    </row>
    <row r="11" spans="2:4" ht="12.75">
      <c r="B11" t="s">
        <v>125</v>
      </c>
      <c r="C11" s="54" t="s">
        <v>126</v>
      </c>
      <c r="D11" t="s">
        <v>145</v>
      </c>
    </row>
    <row r="12" spans="2:4" ht="12.75">
      <c r="B12" t="s">
        <v>127</v>
      </c>
      <c r="C12" s="54" t="s">
        <v>130</v>
      </c>
      <c r="D12" t="s">
        <v>147</v>
      </c>
    </row>
    <row r="13" spans="2:4" ht="12.75">
      <c r="B13" t="s">
        <v>128</v>
      </c>
      <c r="C13" s="54" t="s">
        <v>133</v>
      </c>
      <c r="D13" t="s">
        <v>146</v>
      </c>
    </row>
    <row r="14" spans="2:4" ht="12.75">
      <c r="B14" t="s">
        <v>129</v>
      </c>
      <c r="C14" s="54" t="s">
        <v>134</v>
      </c>
      <c r="D14" t="s">
        <v>148</v>
      </c>
    </row>
    <row r="15" spans="2:4" ht="12.75">
      <c r="B15" t="s">
        <v>131</v>
      </c>
      <c r="C15" s="54" t="s">
        <v>135</v>
      </c>
      <c r="D15" t="s">
        <v>305</v>
      </c>
    </row>
    <row r="16" spans="2:4" ht="12.75">
      <c r="B16" t="s">
        <v>132</v>
      </c>
      <c r="C16" s="54" t="s">
        <v>136</v>
      </c>
      <c r="D16" t="s">
        <v>149</v>
      </c>
    </row>
    <row r="20" spans="1:3" ht="12.75">
      <c r="A20" t="s">
        <v>153</v>
      </c>
      <c r="C20" s="14"/>
    </row>
    <row r="21" ht="12.75">
      <c r="C21" s="50"/>
    </row>
    <row r="22" ht="12.75">
      <c r="C22" s="50"/>
    </row>
    <row r="23" ht="12.75">
      <c r="C23" s="49"/>
    </row>
    <row r="24" ht="12.75">
      <c r="C24" s="14"/>
    </row>
    <row r="25" ht="12.75">
      <c r="C25" s="50"/>
    </row>
    <row r="26" ht="12.75">
      <c r="C26" s="50"/>
    </row>
  </sheetData>
  <hyperlinks>
    <hyperlink ref="C7" location="'Register Activity - All Comp'!A1" display="Register Activity - All Comp"/>
    <hyperlink ref="C10" location="'Company Insol &amp; Liquidations'!A1" display="Company Insol &amp; Liquidations"/>
    <hyperlink ref="C11" location="'Company Dissolutions'!A1" display="Company Dissolutions"/>
    <hyperlink ref="C12" location="'Stat Doc Compliance Rates'!A1" display="Stat Doc Compliance Rates"/>
    <hyperlink ref="C13" location="'Comp House Workload'!A1" display="Companies House Workload"/>
    <hyperlink ref="C14" location="'Electronic Filing'!A1" display="Electronic Filing"/>
    <hyperlink ref="C15" location="'Disputes &amp; Complaints'!A1" display="Disputes &amp; Complaints"/>
    <hyperlink ref="C16" location="Searches!A1" display="Searches"/>
    <hyperlink ref="C9" location="'Register Activity - LLP'!A1" display="Register Activity - LLP"/>
    <hyperlink ref="C8" location="'Register Activity - Public Comp'!A1" display="Register Activity - Public Comp"/>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J44"/>
  <sheetViews>
    <sheetView workbookViewId="0" topLeftCell="A1">
      <selection activeCell="A1" sqref="A1"/>
    </sheetView>
  </sheetViews>
  <sheetFormatPr defaultColWidth="9.140625" defaultRowHeight="12.75"/>
  <cols>
    <col min="1" max="1" width="73.7109375" style="0" customWidth="1"/>
    <col min="2" max="2" width="9.8515625" style="0" customWidth="1"/>
    <col min="3" max="3" width="13.00390625" style="0" customWidth="1"/>
    <col min="4" max="4" width="13.421875" style="0" customWidth="1"/>
    <col min="5" max="5" width="13.00390625" style="0" customWidth="1"/>
    <col min="6" max="6" width="14.8515625" style="0" hidden="1" customWidth="1"/>
    <col min="7" max="7" width="15.140625" style="0" customWidth="1"/>
    <col min="8" max="8" width="14.00390625" style="0" customWidth="1"/>
  </cols>
  <sheetData>
    <row r="1" ht="15.75">
      <c r="A1" s="1" t="s">
        <v>312</v>
      </c>
    </row>
    <row r="3" ht="15.75">
      <c r="A3" s="1" t="s">
        <v>86</v>
      </c>
    </row>
    <row r="4" ht="12.75">
      <c r="A4" s="21" t="s">
        <v>47</v>
      </c>
    </row>
    <row r="5" spans="2:10" ht="12.75">
      <c r="B5" s="16" t="s">
        <v>321</v>
      </c>
      <c r="C5" s="16" t="s">
        <v>322</v>
      </c>
      <c r="D5" s="16" t="s">
        <v>323</v>
      </c>
      <c r="E5" s="16" t="s">
        <v>324</v>
      </c>
      <c r="F5" s="16" t="s">
        <v>325</v>
      </c>
      <c r="G5" s="21" t="s">
        <v>56</v>
      </c>
      <c r="J5" s="16"/>
    </row>
    <row r="6" ht="12.75">
      <c r="A6" s="14" t="s">
        <v>12</v>
      </c>
    </row>
    <row r="7" ht="12.75">
      <c r="A7" s="14"/>
    </row>
    <row r="8" spans="1:7" ht="12.75">
      <c r="A8" s="49" t="s">
        <v>84</v>
      </c>
      <c r="B8">
        <v>5838</v>
      </c>
      <c r="C8">
        <v>6225</v>
      </c>
      <c r="D8">
        <v>2425</v>
      </c>
      <c r="E8">
        <v>6055</v>
      </c>
      <c r="F8">
        <v>0</v>
      </c>
      <c r="G8">
        <v>20531</v>
      </c>
    </row>
    <row r="9" spans="1:7" ht="12.75">
      <c r="A9" s="49" t="s">
        <v>88</v>
      </c>
      <c r="B9" s="23">
        <v>420</v>
      </c>
      <c r="C9" s="23">
        <v>470</v>
      </c>
      <c r="D9" s="23">
        <v>416</v>
      </c>
      <c r="E9" s="23">
        <v>451</v>
      </c>
      <c r="F9" s="23"/>
      <c r="G9" s="23">
        <v>1957</v>
      </c>
    </row>
    <row r="10" spans="1:8" ht="12.75">
      <c r="A10" s="49" t="s">
        <v>87</v>
      </c>
      <c r="B10" s="5">
        <v>6258</v>
      </c>
      <c r="C10" s="5">
        <v>6695</v>
      </c>
      <c r="D10" s="5">
        <v>2841</v>
      </c>
      <c r="E10" s="5">
        <v>6506</v>
      </c>
      <c r="F10" s="5"/>
      <c r="G10" s="5">
        <v>22488</v>
      </c>
      <c r="H10" s="14"/>
    </row>
    <row r="11" spans="1:8" ht="12.75">
      <c r="A11" s="50" t="s">
        <v>89</v>
      </c>
      <c r="B11" s="4">
        <v>67</v>
      </c>
      <c r="C11" s="4">
        <v>96</v>
      </c>
      <c r="D11" s="4">
        <v>105</v>
      </c>
      <c r="E11" s="244">
        <v>76</v>
      </c>
      <c r="F11" s="30"/>
      <c r="G11" s="4">
        <v>352</v>
      </c>
      <c r="H11" s="88"/>
    </row>
    <row r="12" spans="1:8" ht="12.75">
      <c r="A12" s="51" t="s">
        <v>85</v>
      </c>
      <c r="B12" s="35">
        <v>6191</v>
      </c>
      <c r="C12" s="35">
        <v>6599</v>
      </c>
      <c r="D12" s="35">
        <v>2736</v>
      </c>
      <c r="E12" s="35">
        <v>6430</v>
      </c>
      <c r="F12" s="35">
        <v>0</v>
      </c>
      <c r="G12" s="35">
        <v>22136</v>
      </c>
      <c r="H12" s="14"/>
    </row>
    <row r="13" spans="1:7" ht="12.75">
      <c r="A13" s="51"/>
      <c r="B13" s="36"/>
      <c r="C13" s="36"/>
      <c r="D13" s="36"/>
      <c r="E13" s="36"/>
      <c r="F13" s="36"/>
      <c r="G13" s="36"/>
    </row>
    <row r="14" spans="1:7" ht="12.75">
      <c r="A14" s="52"/>
      <c r="B14" s="23"/>
      <c r="C14" s="23"/>
      <c r="D14" s="23"/>
      <c r="E14" s="23"/>
      <c r="F14" s="23"/>
      <c r="G14" s="23"/>
    </row>
    <row r="15" ht="12.75">
      <c r="A15" s="14" t="s">
        <v>9</v>
      </c>
    </row>
    <row r="16" ht="12.75">
      <c r="A16" s="14"/>
    </row>
    <row r="17" spans="1:7" ht="12.75">
      <c r="A17" s="49" t="s">
        <v>84</v>
      </c>
      <c r="B17">
        <v>299</v>
      </c>
      <c r="C17">
        <v>560</v>
      </c>
      <c r="D17">
        <v>389</v>
      </c>
      <c r="E17">
        <v>306</v>
      </c>
      <c r="F17">
        <v>0</v>
      </c>
      <c r="G17">
        <v>1848</v>
      </c>
    </row>
    <row r="18" spans="1:7" ht="12.75">
      <c r="A18" s="49" t="s">
        <v>88</v>
      </c>
      <c r="B18" s="23">
        <v>38</v>
      </c>
      <c r="C18" s="23">
        <v>24</v>
      </c>
      <c r="D18" s="23">
        <v>21</v>
      </c>
      <c r="E18" s="23">
        <v>14</v>
      </c>
      <c r="F18" s="23"/>
      <c r="G18" s="23">
        <v>113</v>
      </c>
    </row>
    <row r="19" spans="1:8" ht="12.75">
      <c r="A19" s="49" t="s">
        <v>87</v>
      </c>
      <c r="B19" s="5">
        <v>337</v>
      </c>
      <c r="C19" s="5">
        <v>584</v>
      </c>
      <c r="D19" s="5">
        <v>410</v>
      </c>
      <c r="E19" s="5">
        <v>320</v>
      </c>
      <c r="F19" s="5"/>
      <c r="G19" s="5">
        <v>1961</v>
      </c>
      <c r="H19" s="14"/>
    </row>
    <row r="20" spans="1:8" ht="12.75">
      <c r="A20" s="49" t="s">
        <v>89</v>
      </c>
      <c r="B20" s="23">
        <v>3</v>
      </c>
      <c r="C20" s="23">
        <v>7</v>
      </c>
      <c r="D20" s="23">
        <v>9</v>
      </c>
      <c r="E20" s="23">
        <v>4</v>
      </c>
      <c r="F20" s="30"/>
      <c r="G20" s="30">
        <v>25</v>
      </c>
      <c r="H20" s="88"/>
    </row>
    <row r="21" spans="1:7" ht="12.75">
      <c r="A21" s="51" t="s">
        <v>85</v>
      </c>
      <c r="B21" s="35">
        <v>334</v>
      </c>
      <c r="C21" s="35">
        <v>577</v>
      </c>
      <c r="D21" s="35">
        <v>401</v>
      </c>
      <c r="E21" s="35">
        <v>316</v>
      </c>
      <c r="F21" s="35">
        <v>0</v>
      </c>
      <c r="G21" s="35">
        <v>1936</v>
      </c>
    </row>
    <row r="22" spans="1:7" ht="12.75">
      <c r="A22" s="51"/>
      <c r="B22" s="36"/>
      <c r="C22" s="36"/>
      <c r="D22" s="36"/>
      <c r="E22" s="36"/>
      <c r="F22" s="36"/>
      <c r="G22" s="36"/>
    </row>
    <row r="23" spans="1:7" ht="12.75">
      <c r="A23" s="52"/>
      <c r="B23" s="23"/>
      <c r="C23" s="23"/>
      <c r="D23" s="23"/>
      <c r="E23" s="23"/>
      <c r="F23" s="23"/>
      <c r="G23" s="23"/>
    </row>
    <row r="24" ht="12.75">
      <c r="A24" s="14" t="s">
        <v>10</v>
      </c>
    </row>
    <row r="25" ht="12.75">
      <c r="A25" s="14"/>
    </row>
    <row r="26" spans="1:7" ht="12.75">
      <c r="A26" s="49" t="s">
        <v>84</v>
      </c>
      <c r="B26">
        <v>89</v>
      </c>
      <c r="C26">
        <v>43</v>
      </c>
      <c r="D26">
        <v>77</v>
      </c>
      <c r="E26">
        <v>77</v>
      </c>
      <c r="F26">
        <v>0</v>
      </c>
      <c r="G26">
        <v>343</v>
      </c>
    </row>
    <row r="27" spans="1:7" ht="12.75">
      <c r="A27" s="49" t="s">
        <v>88</v>
      </c>
      <c r="B27" s="23">
        <v>8</v>
      </c>
      <c r="C27" s="23">
        <v>7</v>
      </c>
      <c r="D27" s="23">
        <v>4</v>
      </c>
      <c r="E27" s="23">
        <v>9</v>
      </c>
      <c r="F27" s="23"/>
      <c r="G27" s="23">
        <v>29</v>
      </c>
    </row>
    <row r="28" spans="1:8" ht="12.75">
      <c r="A28" s="49" t="s">
        <v>87</v>
      </c>
      <c r="B28" s="14">
        <v>97</v>
      </c>
      <c r="C28" s="14">
        <v>50</v>
      </c>
      <c r="D28" s="14">
        <v>81</v>
      </c>
      <c r="E28" s="14">
        <v>86</v>
      </c>
      <c r="F28" s="14"/>
      <c r="G28" s="14">
        <v>372</v>
      </c>
      <c r="H28" s="14"/>
    </row>
    <row r="29" spans="1:8" ht="12.75">
      <c r="A29" s="49" t="s">
        <v>89</v>
      </c>
      <c r="B29" s="23">
        <v>3</v>
      </c>
      <c r="C29" s="23">
        <v>0</v>
      </c>
      <c r="D29" s="23">
        <v>2</v>
      </c>
      <c r="E29" s="23">
        <v>2</v>
      </c>
      <c r="F29" s="23"/>
      <c r="G29" s="23">
        <v>8</v>
      </c>
      <c r="H29" s="88"/>
    </row>
    <row r="30" spans="1:7" ht="12.75">
      <c r="A30" s="51" t="s">
        <v>85</v>
      </c>
      <c r="B30" s="35">
        <v>94</v>
      </c>
      <c r="C30" s="35">
        <v>50</v>
      </c>
      <c r="D30" s="35">
        <v>79</v>
      </c>
      <c r="E30" s="35">
        <v>84</v>
      </c>
      <c r="F30" s="35">
        <v>0</v>
      </c>
      <c r="G30" s="35">
        <v>364</v>
      </c>
    </row>
    <row r="31" spans="1:7" ht="12.75">
      <c r="A31" s="51"/>
      <c r="B31" s="36"/>
      <c r="C31" s="36"/>
      <c r="D31" s="36"/>
      <c r="E31" s="36"/>
      <c r="F31" s="36"/>
      <c r="G31" s="36"/>
    </row>
    <row r="32" spans="1:7" ht="12.75">
      <c r="A32" s="52"/>
      <c r="B32" s="23"/>
      <c r="C32" s="23"/>
      <c r="D32" s="23"/>
      <c r="E32" s="23"/>
      <c r="F32" s="23"/>
      <c r="G32" s="23"/>
    </row>
    <row r="33" ht="12.75">
      <c r="A33" s="14" t="s">
        <v>11</v>
      </c>
    </row>
    <row r="34" ht="12.75">
      <c r="A34" s="14"/>
    </row>
    <row r="35" spans="1:7" ht="12.75">
      <c r="A35" s="49" t="s">
        <v>84</v>
      </c>
      <c r="B35">
        <v>6226</v>
      </c>
      <c r="C35">
        <v>6828</v>
      </c>
      <c r="D35">
        <v>2891</v>
      </c>
      <c r="E35">
        <v>6438</v>
      </c>
      <c r="F35">
        <v>0</v>
      </c>
      <c r="G35">
        <v>22722</v>
      </c>
    </row>
    <row r="36" spans="1:8" ht="12.75">
      <c r="A36" s="49" t="s">
        <v>88</v>
      </c>
      <c r="B36" s="52">
        <v>466</v>
      </c>
      <c r="C36" s="52">
        <v>501</v>
      </c>
      <c r="D36" s="52">
        <v>441</v>
      </c>
      <c r="E36" s="52">
        <v>474</v>
      </c>
      <c r="F36" s="52">
        <v>0</v>
      </c>
      <c r="G36" s="52">
        <v>2099</v>
      </c>
      <c r="H36" s="20"/>
    </row>
    <row r="37" spans="1:8" ht="12.75">
      <c r="A37" s="49" t="s">
        <v>87</v>
      </c>
      <c r="B37" s="14">
        <v>6692</v>
      </c>
      <c r="C37" s="14">
        <v>7329</v>
      </c>
      <c r="D37" s="14">
        <v>3332</v>
      </c>
      <c r="E37" s="14">
        <v>6912</v>
      </c>
      <c r="F37" s="14">
        <v>0</v>
      </c>
      <c r="G37" s="14">
        <v>24821</v>
      </c>
      <c r="H37" s="101"/>
    </row>
    <row r="38" spans="1:8" ht="12.75">
      <c r="A38" s="49" t="s">
        <v>89</v>
      </c>
      <c r="B38" s="14">
        <v>73</v>
      </c>
      <c r="C38" s="14">
        <v>103</v>
      </c>
      <c r="D38" s="14">
        <v>116</v>
      </c>
      <c r="E38" s="14">
        <v>82</v>
      </c>
      <c r="F38" s="14">
        <v>0</v>
      </c>
      <c r="G38" s="14">
        <v>385</v>
      </c>
      <c r="H38" s="88"/>
    </row>
    <row r="39" spans="1:8" ht="12.75">
      <c r="A39" s="51" t="s">
        <v>85</v>
      </c>
      <c r="B39" s="35">
        <v>6619</v>
      </c>
      <c r="C39" s="35">
        <v>7226</v>
      </c>
      <c r="D39" s="35">
        <v>3216</v>
      </c>
      <c r="E39" s="35">
        <v>6830</v>
      </c>
      <c r="F39" s="35">
        <v>0</v>
      </c>
      <c r="G39" s="35">
        <v>24436</v>
      </c>
      <c r="H39" s="20"/>
    </row>
    <row r="40" ht="12.75">
      <c r="A40" s="49"/>
    </row>
    <row r="41" spans="1:7" ht="12.75">
      <c r="A41" s="23"/>
      <c r="B41" s="23"/>
      <c r="C41" s="23"/>
      <c r="D41" s="23"/>
      <c r="E41" s="23"/>
      <c r="F41" s="23"/>
      <c r="G41" s="23"/>
    </row>
    <row r="43" ht="12.75">
      <c r="A43" s="14" t="s">
        <v>158</v>
      </c>
    </row>
    <row r="44" ht="12.75">
      <c r="A44" t="s">
        <v>156</v>
      </c>
    </row>
  </sheetData>
  <printOptions/>
  <pageMargins left="0.75" right="0.75" top="1" bottom="1" header="0.5" footer="0.5"/>
  <pageSetup horizontalDpi="600" verticalDpi="600" orientation="portrait" scale="65" r:id="rId1"/>
</worksheet>
</file>

<file path=xl/worksheets/sheet11.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2.75"/>
  <cols>
    <col min="1" max="1" width="16.8515625" style="0" customWidth="1"/>
    <col min="2" max="2" width="14.8515625" style="0" customWidth="1"/>
    <col min="3" max="3" width="13.421875" style="0" customWidth="1"/>
    <col min="4" max="4" width="16.140625" style="0" customWidth="1"/>
    <col min="5" max="5" width="15.7109375" style="0" bestFit="1" customWidth="1"/>
    <col min="6" max="6" width="14.7109375" style="0" bestFit="1" customWidth="1"/>
    <col min="7" max="7" width="9.00390625" style="0" bestFit="1" customWidth="1"/>
    <col min="8" max="8" width="16.00390625" style="0" bestFit="1" customWidth="1"/>
    <col min="9" max="9" width="15.7109375" style="0" bestFit="1" customWidth="1"/>
  </cols>
  <sheetData>
    <row r="1" ht="15.75">
      <c r="A1" s="1" t="s">
        <v>313</v>
      </c>
    </row>
    <row r="4" ht="12.75">
      <c r="I4" s="21" t="s">
        <v>63</v>
      </c>
    </row>
    <row r="5" spans="2:9" ht="12.75">
      <c r="B5" s="251" t="s">
        <v>64</v>
      </c>
      <c r="C5" s="252"/>
      <c r="D5" s="252"/>
      <c r="E5" s="253"/>
      <c r="F5" s="251" t="s">
        <v>65</v>
      </c>
      <c r="G5" s="252"/>
      <c r="H5" s="252"/>
      <c r="I5" s="253"/>
    </row>
    <row r="6" spans="2:9" ht="12.75">
      <c r="B6" s="47" t="s">
        <v>44</v>
      </c>
      <c r="C6" s="35" t="s">
        <v>9</v>
      </c>
      <c r="D6" s="35" t="s">
        <v>10</v>
      </c>
      <c r="E6" s="99" t="s">
        <v>11</v>
      </c>
      <c r="F6" s="47" t="s">
        <v>44</v>
      </c>
      <c r="G6" s="35" t="s">
        <v>9</v>
      </c>
      <c r="H6" s="35" t="s">
        <v>10</v>
      </c>
      <c r="I6" s="99" t="s">
        <v>11</v>
      </c>
    </row>
    <row r="7" spans="1:9" ht="12.75">
      <c r="A7" t="s">
        <v>41</v>
      </c>
      <c r="B7" s="43">
        <v>0.9872</v>
      </c>
      <c r="C7" s="44">
        <v>0.9866</v>
      </c>
      <c r="D7" s="44">
        <v>0.9811</v>
      </c>
      <c r="E7" s="45">
        <v>0.9871</v>
      </c>
      <c r="F7" s="43">
        <v>0.9471</v>
      </c>
      <c r="G7" s="44">
        <v>0.9486</v>
      </c>
      <c r="H7" s="44">
        <v>0.94</v>
      </c>
      <c r="I7" s="45">
        <v>0.9471</v>
      </c>
    </row>
    <row r="8" spans="1:9" ht="12.75">
      <c r="A8" t="s">
        <v>42</v>
      </c>
      <c r="B8" s="43">
        <v>0.985</v>
      </c>
      <c r="C8" s="44">
        <v>0.9877</v>
      </c>
      <c r="D8" s="44">
        <v>0.9859</v>
      </c>
      <c r="E8" s="45">
        <v>0.9852</v>
      </c>
      <c r="F8" s="43">
        <v>0.7679</v>
      </c>
      <c r="G8" s="44">
        <v>0.7846</v>
      </c>
      <c r="H8" s="44">
        <v>0.7467</v>
      </c>
      <c r="I8" s="45">
        <v>0.7685</v>
      </c>
    </row>
    <row r="9" spans="1:9" ht="12.75">
      <c r="A9" t="s">
        <v>43</v>
      </c>
      <c r="B9" s="43">
        <v>0.9737</v>
      </c>
      <c r="C9" s="44">
        <v>0.9758</v>
      </c>
      <c r="D9" s="44">
        <v>0.9689</v>
      </c>
      <c r="E9" s="45">
        <v>0.9737</v>
      </c>
      <c r="F9" s="43">
        <v>0.741</v>
      </c>
      <c r="G9" s="44">
        <v>0.7593</v>
      </c>
      <c r="H9" s="44">
        <v>0.7187</v>
      </c>
      <c r="I9" s="45">
        <v>0.7417</v>
      </c>
    </row>
    <row r="11" ht="12.75">
      <c r="A11" s="14" t="s">
        <v>61</v>
      </c>
    </row>
    <row r="12" ht="12.75">
      <c r="A12" s="49" t="s">
        <v>90</v>
      </c>
    </row>
    <row r="13" ht="12.75">
      <c r="A13" s="49" t="s">
        <v>83</v>
      </c>
    </row>
    <row r="14" ht="12.75">
      <c r="A14" s="49" t="s">
        <v>66</v>
      </c>
    </row>
    <row r="15" ht="12.75">
      <c r="A15" s="49" t="s">
        <v>67</v>
      </c>
    </row>
  </sheetData>
  <mergeCells count="2">
    <mergeCell ref="B5:E5"/>
    <mergeCell ref="F5:I5"/>
  </mergeCells>
  <printOptions/>
  <pageMargins left="0.75" right="0.75" top="1" bottom="1" header="0.5" footer="0.5"/>
  <pageSetup horizontalDpi="600" verticalDpi="600" orientation="landscape" scale="93" r:id="rId1"/>
</worksheet>
</file>

<file path=xl/worksheets/sheet12.xml><?xml version="1.0" encoding="utf-8"?>
<worksheet xmlns="http://schemas.openxmlformats.org/spreadsheetml/2006/main" xmlns:r="http://schemas.openxmlformats.org/officeDocument/2006/relationships">
  <dimension ref="A1:Q36"/>
  <sheetViews>
    <sheetView workbookViewId="0" topLeftCell="A1">
      <selection activeCell="D2" sqref="D2"/>
    </sheetView>
  </sheetViews>
  <sheetFormatPr defaultColWidth="9.140625" defaultRowHeight="12.75"/>
  <cols>
    <col min="1" max="1" width="35.28125" style="0" customWidth="1"/>
    <col min="2" max="3" width="13.7109375" style="0" customWidth="1"/>
    <col min="4" max="4" width="15.421875" style="0" customWidth="1"/>
    <col min="5" max="6" width="13.7109375" style="0" customWidth="1"/>
    <col min="7" max="7" width="15.140625" style="0" customWidth="1"/>
    <col min="8" max="9" width="13.7109375" style="0" customWidth="1"/>
    <col min="10" max="10" width="16.00390625" style="0" customWidth="1"/>
    <col min="11" max="12" width="13.7109375" style="0" customWidth="1"/>
    <col min="13" max="13" width="14.8515625" style="0" customWidth="1"/>
    <col min="14" max="14" width="2.7109375" style="0" customWidth="1"/>
  </cols>
  <sheetData>
    <row r="1" ht="15.75">
      <c r="A1" s="1" t="s">
        <v>314</v>
      </c>
    </row>
    <row r="4" ht="12.75">
      <c r="A4" s="14" t="s">
        <v>68</v>
      </c>
    </row>
    <row r="5" ht="12.75">
      <c r="A5" s="14"/>
    </row>
    <row r="6" spans="2:11" ht="12.75">
      <c r="B6" s="47" t="s">
        <v>44</v>
      </c>
      <c r="E6" s="47" t="s">
        <v>9</v>
      </c>
      <c r="H6" s="47" t="s">
        <v>10</v>
      </c>
      <c r="K6" s="47" t="s">
        <v>11</v>
      </c>
    </row>
    <row r="7" spans="1:13" s="62" customFormat="1" ht="36" customHeight="1">
      <c r="A7" s="61"/>
      <c r="B7" s="59" t="s">
        <v>315</v>
      </c>
      <c r="C7" s="57" t="s">
        <v>319</v>
      </c>
      <c r="D7" s="57" t="s">
        <v>69</v>
      </c>
      <c r="E7" s="59" t="s">
        <v>315</v>
      </c>
      <c r="F7" s="57" t="s">
        <v>319</v>
      </c>
      <c r="G7" s="57" t="s">
        <v>69</v>
      </c>
      <c r="H7" s="59" t="s">
        <v>315</v>
      </c>
      <c r="I7" s="57" t="s">
        <v>319</v>
      </c>
      <c r="J7" s="57" t="s">
        <v>69</v>
      </c>
      <c r="K7" s="59" t="s">
        <v>315</v>
      </c>
      <c r="L7" s="57" t="s">
        <v>319</v>
      </c>
      <c r="M7" s="57" t="s">
        <v>69</v>
      </c>
    </row>
    <row r="8" spans="1:13" ht="12.75">
      <c r="A8" s="81" t="s">
        <v>42</v>
      </c>
      <c r="B8" s="80">
        <f>'[3]EnglandWales'!$D$27</f>
        <v>214705</v>
      </c>
      <c r="C8" s="80">
        <f>'[3]EnglandWales'!$D$12</f>
        <v>211275</v>
      </c>
      <c r="D8" s="83">
        <f aca="true" t="shared" si="0" ref="D8:D15">(B8-C8)/C8</f>
        <v>0.016234765116554254</v>
      </c>
      <c r="E8" s="80">
        <f>'[3]Scotland'!$D$27</f>
        <v>12236</v>
      </c>
      <c r="F8" s="80">
        <f>'[3]Scotland'!$D$12</f>
        <v>12219</v>
      </c>
      <c r="G8" s="83">
        <f>(E8-F8)/F8</f>
        <v>0.00139127588182339</v>
      </c>
      <c r="H8" s="80">
        <f>'[3]N Ireland'!$D$27</f>
        <v>3517</v>
      </c>
      <c r="I8" s="80">
        <f>'[3]N Ireland'!$D$12</f>
        <v>3591</v>
      </c>
      <c r="J8" s="24">
        <f>(H8-I8)/I8</f>
        <v>-0.020607073238652185</v>
      </c>
      <c r="K8" s="48">
        <f aca="true" t="shared" si="1" ref="K8:L12">B8+E8+H8</f>
        <v>230458</v>
      </c>
      <c r="L8" s="20">
        <f t="shared" si="1"/>
        <v>227085</v>
      </c>
      <c r="M8" s="24">
        <f>(K8-L8)/L8</f>
        <v>0.014853468965365392</v>
      </c>
    </row>
    <row r="9" spans="1:13" ht="12.75">
      <c r="A9" s="81" t="s">
        <v>41</v>
      </c>
      <c r="B9" s="80">
        <f>'[3]EnglandWales'!$E$27</f>
        <v>207518</v>
      </c>
      <c r="C9" s="80">
        <f>'[3]EnglandWales'!$E$12</f>
        <v>196928</v>
      </c>
      <c r="D9" s="83">
        <f t="shared" si="0"/>
        <v>0.05377599935001625</v>
      </c>
      <c r="E9" s="80">
        <f>'[3]Scotland'!$E$27</f>
        <v>10615</v>
      </c>
      <c r="F9" s="80">
        <f>'[3]Scotland'!$E$12</f>
        <v>11458</v>
      </c>
      <c r="G9" s="83">
        <f aca="true" t="shared" si="2" ref="G9:G15">(E9-F9)/F9</f>
        <v>-0.07357304939780067</v>
      </c>
      <c r="H9" s="80">
        <f>'[3]N Ireland'!$E$27</f>
        <v>2520</v>
      </c>
      <c r="I9" s="80">
        <f>'[3]N Ireland'!$E$12</f>
        <v>2374</v>
      </c>
      <c r="J9" s="24">
        <f aca="true" t="shared" si="3" ref="J9:J15">(H9-I9)/I9</f>
        <v>0.061499578770008424</v>
      </c>
      <c r="K9" s="48">
        <f t="shared" si="1"/>
        <v>220653</v>
      </c>
      <c r="L9" s="20">
        <f t="shared" si="1"/>
        <v>210760</v>
      </c>
      <c r="M9" s="24">
        <f aca="true" t="shared" si="4" ref="M9:M15">(K9-L9)/L9</f>
        <v>0.04693964699183906</v>
      </c>
    </row>
    <row r="10" spans="1:13" ht="12.75">
      <c r="A10" s="82" t="s">
        <v>70</v>
      </c>
      <c r="B10" s="80">
        <f>'[3]EnglandWales'!$H$27</f>
        <v>16468</v>
      </c>
      <c r="C10" s="80">
        <f>'[3]EnglandWales'!$H$12</f>
        <v>15733</v>
      </c>
      <c r="D10" s="83">
        <f t="shared" si="0"/>
        <v>0.0467170914638022</v>
      </c>
      <c r="E10" s="80">
        <f>'[3]Scotland'!$H$27</f>
        <v>1161</v>
      </c>
      <c r="F10" s="80">
        <f>'[3]Scotland'!$H$12</f>
        <v>1096</v>
      </c>
      <c r="G10" s="83">
        <f t="shared" si="2"/>
        <v>0.05930656934306569</v>
      </c>
      <c r="H10" s="80">
        <f>'[3]N Ireland'!$H$27</f>
        <v>458</v>
      </c>
      <c r="I10" s="80">
        <f>'[3]N Ireland'!$H$12</f>
        <v>278</v>
      </c>
      <c r="J10" s="24">
        <f t="shared" si="3"/>
        <v>0.6474820143884892</v>
      </c>
      <c r="K10" s="48">
        <f t="shared" si="1"/>
        <v>18087</v>
      </c>
      <c r="L10" s="20">
        <f t="shared" si="1"/>
        <v>17107</v>
      </c>
      <c r="M10" s="24">
        <f t="shared" si="4"/>
        <v>0.05728649091015374</v>
      </c>
    </row>
    <row r="11" spans="1:13" ht="12.75">
      <c r="A11" s="82" t="s">
        <v>71</v>
      </c>
      <c r="B11" s="80">
        <f>'[3]EnglandWales'!$I$27</f>
        <v>10935</v>
      </c>
      <c r="C11" s="80">
        <f>'[3]EnglandWales'!$I$12</f>
        <v>12741</v>
      </c>
      <c r="D11" s="83">
        <f t="shared" si="0"/>
        <v>-0.14174711561101955</v>
      </c>
      <c r="E11" s="80">
        <f>'[3]Scotland'!$I$27</f>
        <v>236</v>
      </c>
      <c r="F11" s="80">
        <f>'[3]Scotland'!$I$12</f>
        <v>374</v>
      </c>
      <c r="G11" s="83">
        <f t="shared" si="2"/>
        <v>-0.3689839572192513</v>
      </c>
      <c r="H11" s="80">
        <f>'[3]N Ireland'!$I$27</f>
        <v>232</v>
      </c>
      <c r="I11" s="80">
        <f>'[3]N Ireland'!$I$12</f>
        <v>253</v>
      </c>
      <c r="J11" s="24">
        <f t="shared" si="3"/>
        <v>-0.08300395256916997</v>
      </c>
      <c r="K11" s="48">
        <f t="shared" si="1"/>
        <v>11403</v>
      </c>
      <c r="L11" s="20">
        <f t="shared" si="1"/>
        <v>13368</v>
      </c>
      <c r="M11" s="24">
        <f t="shared" si="4"/>
        <v>-0.14699281867145422</v>
      </c>
    </row>
    <row r="12" spans="1:13" ht="12.75">
      <c r="A12" s="81" t="s">
        <v>45</v>
      </c>
      <c r="B12" s="80">
        <f>'[3]EnglandWales'!$F$27</f>
        <v>215399</v>
      </c>
      <c r="C12" s="80">
        <f>'[3]EnglandWales'!$F$12</f>
        <v>223852</v>
      </c>
      <c r="D12" s="83">
        <f t="shared" si="0"/>
        <v>-0.03776155674284795</v>
      </c>
      <c r="E12" s="80">
        <f>'[3]Scotland'!$F$27</f>
        <v>11594</v>
      </c>
      <c r="F12" s="80">
        <f>'[3]Scotland'!$F$12</f>
        <v>12289</v>
      </c>
      <c r="G12" s="83">
        <f t="shared" si="2"/>
        <v>-0.05655464236308894</v>
      </c>
      <c r="H12" s="80">
        <f>'[3]N Ireland'!$F$27</f>
        <v>2735</v>
      </c>
      <c r="I12" s="80">
        <f>'[3]N Ireland'!$F$12</f>
        <v>2873</v>
      </c>
      <c r="J12" s="24">
        <f t="shared" si="3"/>
        <v>-0.048033414549251655</v>
      </c>
      <c r="K12" s="48">
        <f t="shared" si="1"/>
        <v>229728</v>
      </c>
      <c r="L12" s="20">
        <f t="shared" si="1"/>
        <v>239014</v>
      </c>
      <c r="M12" s="24">
        <f t="shared" si="4"/>
        <v>-0.03885128067811927</v>
      </c>
    </row>
    <row r="13" spans="1:15" ht="12.75">
      <c r="A13" s="81" t="s">
        <v>46</v>
      </c>
      <c r="B13" s="80">
        <f>'[3]EnglandWales'!$B$27</f>
        <v>44561</v>
      </c>
      <c r="C13" s="80">
        <f>'[3]EnglandWales'!$B$12</f>
        <v>43238</v>
      </c>
      <c r="D13" s="83">
        <f t="shared" si="0"/>
        <v>0.030598085017808408</v>
      </c>
      <c r="E13" s="80">
        <f>'[3]Scotland'!$B$27</f>
        <v>2240</v>
      </c>
      <c r="F13" s="80">
        <f>'[3]Scotland'!$B$12</f>
        <v>2299</v>
      </c>
      <c r="G13" s="83">
        <f t="shared" si="2"/>
        <v>-0.02566333188342758</v>
      </c>
      <c r="H13" s="80">
        <f>'[3]N Ireland'!$B$27</f>
        <v>559</v>
      </c>
      <c r="I13" s="80">
        <f>'[3]N Ireland'!$B$12</f>
        <v>484</v>
      </c>
      <c r="J13" s="24">
        <f t="shared" si="3"/>
        <v>0.15495867768595042</v>
      </c>
      <c r="K13" s="48">
        <f aca="true" t="shared" si="5" ref="K13:L15">B13+E13+H13</f>
        <v>47360</v>
      </c>
      <c r="L13" s="20">
        <f t="shared" si="5"/>
        <v>46021</v>
      </c>
      <c r="M13" s="24">
        <f t="shared" si="4"/>
        <v>0.02909541296364703</v>
      </c>
      <c r="O13" s="39"/>
    </row>
    <row r="14" spans="1:13" ht="12.75">
      <c r="A14" s="81" t="s">
        <v>72</v>
      </c>
      <c r="B14" s="80">
        <f>'[3]EnglandWales'!$C$27</f>
        <v>4501</v>
      </c>
      <c r="C14" s="80">
        <f>'[3]EnglandWales'!$C$12</f>
        <v>4459</v>
      </c>
      <c r="D14" s="83">
        <f t="shared" si="0"/>
        <v>0.009419152276295133</v>
      </c>
      <c r="E14" s="80">
        <f>'[3]Scotland'!$C$27</f>
        <v>188</v>
      </c>
      <c r="F14" s="80">
        <f>'[3]Scotland'!$C$12</f>
        <v>233</v>
      </c>
      <c r="G14" s="83">
        <f t="shared" si="2"/>
        <v>-0.19313304721030042</v>
      </c>
      <c r="H14" s="80">
        <f>'[3]N Ireland'!$C$27</f>
        <v>50</v>
      </c>
      <c r="I14" s="80">
        <f>'[3]N Ireland'!$C$12</f>
        <v>62</v>
      </c>
      <c r="J14" s="24">
        <f t="shared" si="3"/>
        <v>-0.1935483870967742</v>
      </c>
      <c r="K14" s="48">
        <f t="shared" si="5"/>
        <v>4739</v>
      </c>
      <c r="L14" s="20">
        <f t="shared" si="5"/>
        <v>4754</v>
      </c>
      <c r="M14" s="24">
        <f t="shared" si="4"/>
        <v>-0.003155237694572991</v>
      </c>
    </row>
    <row r="15" spans="1:13" ht="12.75">
      <c r="A15" s="81" t="s">
        <v>161</v>
      </c>
      <c r="B15" s="80">
        <f>'[3]EnglandWales'!$G$27</f>
        <v>1039</v>
      </c>
      <c r="C15" s="20">
        <f>'[3]EnglandWales'!$G$12</f>
        <v>943</v>
      </c>
      <c r="D15" s="83">
        <f t="shared" si="0"/>
        <v>0.10180275715800637</v>
      </c>
      <c r="E15" s="20">
        <f>'[3]Scotland'!$G$27</f>
        <v>66</v>
      </c>
      <c r="F15" s="20">
        <f>'[3]Scotland'!$G$12</f>
        <v>60</v>
      </c>
      <c r="G15" s="83">
        <f t="shared" si="2"/>
        <v>0.1</v>
      </c>
      <c r="H15" s="20">
        <f>'[3]N Ireland'!$G$27</f>
        <v>36</v>
      </c>
      <c r="I15" s="20">
        <f>'[3]N Ireland'!$G$12</f>
        <v>27</v>
      </c>
      <c r="J15" s="24">
        <f t="shared" si="3"/>
        <v>0.3333333333333333</v>
      </c>
      <c r="K15" s="48">
        <f t="shared" si="5"/>
        <v>1141</v>
      </c>
      <c r="L15" s="20">
        <f t="shared" si="5"/>
        <v>1030</v>
      </c>
      <c r="M15" s="24">
        <f t="shared" si="4"/>
        <v>0.10776699029126213</v>
      </c>
    </row>
    <row r="16" ht="12.75">
      <c r="A16" s="17"/>
    </row>
    <row r="17" spans="1:6" ht="12.75">
      <c r="A17" s="14" t="s">
        <v>108</v>
      </c>
      <c r="C17" s="39"/>
      <c r="F17" s="46"/>
    </row>
    <row r="18" spans="1:13" s="60" customFormat="1" ht="26.25" customHeight="1">
      <c r="A18" s="76" t="s">
        <v>47</v>
      </c>
      <c r="B18" s="66" t="s">
        <v>320</v>
      </c>
      <c r="C18" s="66" t="s">
        <v>74</v>
      </c>
      <c r="D18" s="84" t="s">
        <v>69</v>
      </c>
      <c r="E18" s="66" t="s">
        <v>320</v>
      </c>
      <c r="F18" s="66" t="s">
        <v>74</v>
      </c>
      <c r="G18" s="84" t="s">
        <v>69</v>
      </c>
      <c r="H18" s="66" t="s">
        <v>320</v>
      </c>
      <c r="I18" s="66" t="s">
        <v>74</v>
      </c>
      <c r="J18" s="84" t="s">
        <v>69</v>
      </c>
      <c r="K18" s="66" t="s">
        <v>320</v>
      </c>
      <c r="L18" s="66" t="s">
        <v>74</v>
      </c>
      <c r="M18" s="67" t="s">
        <v>69</v>
      </c>
    </row>
    <row r="19" spans="1:13" ht="12.75">
      <c r="A19" s="77" t="s">
        <v>321</v>
      </c>
      <c r="B19" s="4">
        <v>10109</v>
      </c>
      <c r="C19" s="49">
        <v>9412</v>
      </c>
      <c r="D19" s="85">
        <f>SUM(B19-C19)/C19</f>
        <v>0.074054398640034</v>
      </c>
      <c r="E19" s="4">
        <v>563</v>
      </c>
      <c r="F19" s="64">
        <v>510</v>
      </c>
      <c r="G19" s="85">
        <f>SUM(E19-F19)/F19</f>
        <v>0.10392156862745099</v>
      </c>
      <c r="H19">
        <v>132</v>
      </c>
      <c r="I19" s="64">
        <v>122</v>
      </c>
      <c r="J19" s="85">
        <f>SUM(H19-I19)/I19</f>
        <v>0.08196721311475409</v>
      </c>
      <c r="K19" s="19">
        <f aca="true" t="shared" si="6" ref="K19:L23">B19+E19+H19</f>
        <v>10804</v>
      </c>
      <c r="L19" s="19">
        <f t="shared" si="6"/>
        <v>10044</v>
      </c>
      <c r="M19" s="63">
        <f>SUM(K19-L19)/L19</f>
        <v>0.07566706491437675</v>
      </c>
    </row>
    <row r="20" spans="1:13" ht="12.75">
      <c r="A20" s="77" t="s">
        <v>322</v>
      </c>
      <c r="B20" s="4">
        <v>11025</v>
      </c>
      <c r="C20" s="49">
        <v>9875</v>
      </c>
      <c r="D20" s="85">
        <f>SUM(B20-C20)/C20</f>
        <v>0.11645569620253164</v>
      </c>
      <c r="E20" s="4">
        <v>579</v>
      </c>
      <c r="F20" s="64">
        <v>617</v>
      </c>
      <c r="G20" s="85">
        <f>SUM(E20-F20)/F20</f>
        <v>-0.06158833063209076</v>
      </c>
      <c r="H20">
        <v>159</v>
      </c>
      <c r="I20" s="64">
        <v>110</v>
      </c>
      <c r="J20" s="85">
        <f>SUM(H20-I20)/I20</f>
        <v>0.44545454545454544</v>
      </c>
      <c r="K20" s="19">
        <f t="shared" si="6"/>
        <v>11763</v>
      </c>
      <c r="L20" s="19">
        <f t="shared" si="6"/>
        <v>10602</v>
      </c>
      <c r="M20" s="63">
        <f>SUM(K20-L20)/L20</f>
        <v>0.10950764006791172</v>
      </c>
    </row>
    <row r="21" spans="1:13" ht="12.75">
      <c r="A21" s="77" t="s">
        <v>323</v>
      </c>
      <c r="B21" s="4">
        <v>10888</v>
      </c>
      <c r="C21" s="49">
        <v>10307</v>
      </c>
      <c r="D21" s="85">
        <f>SUM(B21-C21)/C21</f>
        <v>0.05636945765014068</v>
      </c>
      <c r="E21" s="4">
        <v>529</v>
      </c>
      <c r="F21" s="64">
        <v>538</v>
      </c>
      <c r="G21" s="85">
        <f>SUM(E21-F21)/F21</f>
        <v>-0.016728624535315983</v>
      </c>
      <c r="H21">
        <v>134</v>
      </c>
      <c r="I21" s="64">
        <v>105</v>
      </c>
      <c r="J21" s="85">
        <f>SUM(H21-I21)/I21</f>
        <v>0.2761904761904762</v>
      </c>
      <c r="K21" s="19">
        <f t="shared" si="6"/>
        <v>11551</v>
      </c>
      <c r="L21" s="19">
        <f t="shared" si="6"/>
        <v>10950</v>
      </c>
      <c r="M21" s="63">
        <f>SUM(K21-L21)/L21</f>
        <v>0.05488584474885845</v>
      </c>
    </row>
    <row r="22" spans="1:13" ht="12.75">
      <c r="A22" s="77" t="s">
        <v>324</v>
      </c>
      <c r="B22" s="4">
        <v>11120</v>
      </c>
      <c r="C22" s="49">
        <v>10760</v>
      </c>
      <c r="D22" s="85">
        <f>SUM(B22-C22)/C22</f>
        <v>0.03345724907063197</v>
      </c>
      <c r="E22" s="4">
        <v>569</v>
      </c>
      <c r="F22" s="64">
        <v>550</v>
      </c>
      <c r="G22" s="85">
        <f>SUM(E22-F22)/F22</f>
        <v>0.034545454545454546</v>
      </c>
      <c r="H22">
        <v>126</v>
      </c>
      <c r="I22" s="64">
        <v>121</v>
      </c>
      <c r="J22" s="85">
        <f>SUM(H22-I22)/I22</f>
        <v>0.04132231404958678</v>
      </c>
      <c r="K22" s="19">
        <f t="shared" si="6"/>
        <v>11815</v>
      </c>
      <c r="L22" s="19">
        <f t="shared" si="6"/>
        <v>11431</v>
      </c>
      <c r="M22" s="63">
        <f>SUM(K22-L22)/L22</f>
        <v>0.033592861516927655</v>
      </c>
    </row>
    <row r="23" spans="1:13" ht="12.75" hidden="1">
      <c r="A23" s="77" t="s">
        <v>325</v>
      </c>
      <c r="B23" s="4"/>
      <c r="C23" s="49"/>
      <c r="D23" s="85" t="e">
        <f>SUM(B23-C23)/C23</f>
        <v>#DIV/0!</v>
      </c>
      <c r="E23" s="75"/>
      <c r="F23" s="64"/>
      <c r="G23" s="85" t="e">
        <f>SUM(E23-F23)/F23</f>
        <v>#DIV/0!</v>
      </c>
      <c r="I23" s="64"/>
      <c r="J23" s="85" t="e">
        <f>SUM(H23-I23)/I23</f>
        <v>#DIV/0!</v>
      </c>
      <c r="K23" s="19">
        <f t="shared" si="6"/>
        <v>0</v>
      </c>
      <c r="L23" s="19">
        <f t="shared" si="6"/>
        <v>0</v>
      </c>
      <c r="M23" s="63" t="e">
        <f>SUM(K23-L23)/L23</f>
        <v>#DIV/0!</v>
      </c>
    </row>
    <row r="24" spans="1:17" ht="12.75">
      <c r="A24" s="241"/>
      <c r="B24" s="242"/>
      <c r="C24" s="242"/>
      <c r="D24" s="243"/>
      <c r="E24" s="242"/>
      <c r="F24" s="242"/>
      <c r="G24" s="243"/>
      <c r="H24" s="241"/>
      <c r="I24" s="241"/>
      <c r="J24" s="241"/>
      <c r="K24" s="242"/>
      <c r="L24" s="241"/>
      <c r="M24" s="241"/>
      <c r="N24" s="241"/>
      <c r="O24" s="241"/>
      <c r="P24" s="241"/>
      <c r="Q24" s="241"/>
    </row>
    <row r="25" ht="12.75">
      <c r="A25" s="14" t="s">
        <v>109</v>
      </c>
    </row>
    <row r="26" spans="1:13" s="58" customFormat="1" ht="25.5">
      <c r="A26" s="32" t="s">
        <v>47</v>
      </c>
      <c r="B26" s="56" t="s">
        <v>320</v>
      </c>
      <c r="C26" s="56" t="s">
        <v>74</v>
      </c>
      <c r="D26" s="86" t="s">
        <v>69</v>
      </c>
      <c r="E26" s="56" t="s">
        <v>320</v>
      </c>
      <c r="F26" s="56" t="s">
        <v>74</v>
      </c>
      <c r="G26" s="86" t="s">
        <v>69</v>
      </c>
      <c r="H26" s="56" t="s">
        <v>320</v>
      </c>
      <c r="I26" s="56" t="s">
        <v>74</v>
      </c>
      <c r="J26" s="86" t="s">
        <v>69</v>
      </c>
      <c r="K26" s="56" t="s">
        <v>320</v>
      </c>
      <c r="L26" s="56" t="s">
        <v>74</v>
      </c>
      <c r="M26" s="57" t="s">
        <v>69</v>
      </c>
    </row>
    <row r="27" spans="1:13" ht="12.75">
      <c r="A27" s="77" t="s">
        <v>321</v>
      </c>
      <c r="B27" s="4">
        <v>1006</v>
      </c>
      <c r="C27" s="79">
        <v>1054</v>
      </c>
      <c r="D27" s="85">
        <f>SUM(B27-C27)/C27</f>
        <v>-0.04554079696394687</v>
      </c>
      <c r="E27" s="18">
        <v>38</v>
      </c>
      <c r="F27" s="64">
        <v>43</v>
      </c>
      <c r="G27" s="85">
        <f>SUM(E27-F27)/F27</f>
        <v>-0.11627906976744186</v>
      </c>
      <c r="H27" s="64">
        <v>7</v>
      </c>
      <c r="I27" s="64">
        <v>5</v>
      </c>
      <c r="J27" s="85">
        <f>SUM(H27-I27)/I27</f>
        <v>0.4</v>
      </c>
      <c r="K27" s="19">
        <f aca="true" t="shared" si="7" ref="K27:L31">B27+E27+H27</f>
        <v>1051</v>
      </c>
      <c r="L27" s="19">
        <f t="shared" si="7"/>
        <v>1102</v>
      </c>
      <c r="M27" s="63">
        <f>SUM(K27-L27)/L27</f>
        <v>-0.04627949183303085</v>
      </c>
    </row>
    <row r="28" spans="1:13" ht="12.75">
      <c r="A28" s="77" t="s">
        <v>322</v>
      </c>
      <c r="B28" s="4">
        <v>1150</v>
      </c>
      <c r="C28" s="79">
        <v>1000</v>
      </c>
      <c r="D28" s="85">
        <f>SUM(B28-C28)/C28</f>
        <v>0.15</v>
      </c>
      <c r="E28" s="18">
        <v>30</v>
      </c>
      <c r="F28" s="64">
        <v>66</v>
      </c>
      <c r="G28" s="85">
        <f>SUM(E28-F28)/F28</f>
        <v>-0.5454545454545454</v>
      </c>
      <c r="H28" s="64">
        <v>8</v>
      </c>
      <c r="I28" s="64">
        <v>17</v>
      </c>
      <c r="J28" s="85">
        <f>SUM(H28-I28)/I28</f>
        <v>-0.5294117647058824</v>
      </c>
      <c r="K28" s="19">
        <f t="shared" si="7"/>
        <v>1188</v>
      </c>
      <c r="L28" s="19">
        <f t="shared" si="7"/>
        <v>1083</v>
      </c>
      <c r="M28" s="63">
        <f>SUM(K28-L28)/L28</f>
        <v>0.09695290858725762</v>
      </c>
    </row>
    <row r="29" spans="1:13" ht="12.75">
      <c r="A29" s="77" t="s">
        <v>323</v>
      </c>
      <c r="B29" s="4">
        <v>1149</v>
      </c>
      <c r="C29" s="79">
        <v>1034</v>
      </c>
      <c r="D29" s="85">
        <f>SUM(B29-C29)/C29</f>
        <v>0.11121856866537717</v>
      </c>
      <c r="E29" s="18">
        <v>63</v>
      </c>
      <c r="F29" s="64">
        <v>50</v>
      </c>
      <c r="G29" s="85">
        <f>SUM(E29-F29)/F29</f>
        <v>0.26</v>
      </c>
      <c r="H29" s="64">
        <v>25</v>
      </c>
      <c r="I29" s="64">
        <v>12</v>
      </c>
      <c r="J29" s="85">
        <f>SUM(H29-I29)/I29</f>
        <v>1.0833333333333333</v>
      </c>
      <c r="K29" s="19">
        <f t="shared" si="7"/>
        <v>1237</v>
      </c>
      <c r="L29" s="19">
        <f t="shared" si="7"/>
        <v>1096</v>
      </c>
      <c r="M29" s="63">
        <f>SUM(K29-L29)/L29</f>
        <v>0.12864963503649635</v>
      </c>
    </row>
    <row r="30" spans="1:13" ht="12.75">
      <c r="A30" s="77" t="s">
        <v>324</v>
      </c>
      <c r="B30" s="4">
        <v>1097</v>
      </c>
      <c r="C30" s="79">
        <v>1124</v>
      </c>
      <c r="D30" s="85">
        <f>SUM(B30-C30)/C30</f>
        <v>-0.02402135231316726</v>
      </c>
      <c r="E30" s="18">
        <v>57</v>
      </c>
      <c r="F30" s="64">
        <v>68</v>
      </c>
      <c r="G30" s="85">
        <f>SUM(E30-F30)/F30</f>
        <v>-0.16176470588235295</v>
      </c>
      <c r="H30" s="64">
        <v>11</v>
      </c>
      <c r="I30" s="64">
        <v>24</v>
      </c>
      <c r="J30" s="85">
        <f>SUM(H30-I30)/I30</f>
        <v>-0.5416666666666666</v>
      </c>
      <c r="K30" s="19">
        <f t="shared" si="7"/>
        <v>1165</v>
      </c>
      <c r="L30" s="19">
        <f t="shared" si="7"/>
        <v>1216</v>
      </c>
      <c r="M30" s="63">
        <f>SUM(K30-L30)/L30</f>
        <v>-0.04194078947368421</v>
      </c>
    </row>
    <row r="31" spans="1:13" ht="12.75" hidden="1">
      <c r="A31" s="77" t="s">
        <v>325</v>
      </c>
      <c r="B31" s="87"/>
      <c r="C31" s="79"/>
      <c r="D31" s="85" t="e">
        <f>SUM(B31-C31)/C31</f>
        <v>#DIV/0!</v>
      </c>
      <c r="E31" s="18"/>
      <c r="F31" s="64"/>
      <c r="G31" s="85" t="e">
        <f>SUM(E31-F31)/F31</f>
        <v>#DIV/0!</v>
      </c>
      <c r="H31" s="64"/>
      <c r="I31" s="64"/>
      <c r="J31" s="85" t="e">
        <f>SUM(H31-I31)/I31</f>
        <v>#DIV/0!</v>
      </c>
      <c r="K31" s="19">
        <f t="shared" si="7"/>
        <v>0</v>
      </c>
      <c r="L31" s="19">
        <f t="shared" si="7"/>
        <v>0</v>
      </c>
      <c r="M31" s="63" t="e">
        <f>SUM(K31-L31)/L31</f>
        <v>#DIV/0!</v>
      </c>
    </row>
    <row r="32" spans="2:13" ht="12.75">
      <c r="B32" s="19"/>
      <c r="E32" s="18"/>
      <c r="K32" s="19"/>
      <c r="L32" s="19"/>
      <c r="M32" s="245"/>
    </row>
    <row r="33" ht="12.75">
      <c r="A33" s="14" t="s">
        <v>73</v>
      </c>
    </row>
    <row r="34" ht="12.75">
      <c r="A34" s="90" t="s">
        <v>110</v>
      </c>
    </row>
    <row r="35" ht="12.75">
      <c r="A35" s="49" t="s">
        <v>107</v>
      </c>
    </row>
    <row r="36" ht="12.75">
      <c r="A36" s="65" t="s">
        <v>91</v>
      </c>
    </row>
  </sheetData>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Q36"/>
  <sheetViews>
    <sheetView workbookViewId="0" topLeftCell="A1">
      <selection activeCell="A1" sqref="A1"/>
    </sheetView>
  </sheetViews>
  <sheetFormatPr defaultColWidth="9.140625" defaultRowHeight="12.75"/>
  <cols>
    <col min="1" max="1" width="35.28125" style="0" customWidth="1"/>
    <col min="2" max="3" width="13.7109375" style="0" customWidth="1"/>
    <col min="4" max="4" width="15.421875" style="0" customWidth="1"/>
    <col min="5" max="6" width="13.7109375" style="0" customWidth="1"/>
    <col min="7" max="7" width="15.140625" style="0" customWidth="1"/>
    <col min="8" max="9" width="13.7109375" style="0" customWidth="1"/>
    <col min="10" max="10" width="16.00390625" style="0" customWidth="1"/>
    <col min="11" max="12" width="13.7109375" style="0" customWidth="1"/>
    <col min="13" max="13" width="14.8515625" style="0" customWidth="1"/>
    <col min="14" max="14" width="2.7109375" style="0" customWidth="1"/>
  </cols>
  <sheetData>
    <row r="1" ht="15.75">
      <c r="A1" s="1" t="s">
        <v>314</v>
      </c>
    </row>
    <row r="4" ht="12.75">
      <c r="A4" s="14" t="s">
        <v>68</v>
      </c>
    </row>
    <row r="5" ht="12.75">
      <c r="A5" s="14"/>
    </row>
    <row r="6" spans="2:11" ht="12.75">
      <c r="B6" s="47" t="s">
        <v>44</v>
      </c>
      <c r="E6" s="47" t="s">
        <v>9</v>
      </c>
      <c r="H6" s="47" t="s">
        <v>10</v>
      </c>
      <c r="K6" s="47" t="s">
        <v>11</v>
      </c>
    </row>
    <row r="7" spans="1:13" s="62" customFormat="1" ht="36" customHeight="1">
      <c r="A7" s="61"/>
      <c r="B7" s="59" t="s">
        <v>315</v>
      </c>
      <c r="C7" s="57" t="s">
        <v>319</v>
      </c>
      <c r="D7" s="57" t="s">
        <v>69</v>
      </c>
      <c r="E7" s="59" t="s">
        <v>315</v>
      </c>
      <c r="F7" s="57" t="s">
        <v>319</v>
      </c>
      <c r="G7" s="57" t="s">
        <v>69</v>
      </c>
      <c r="H7" s="59" t="s">
        <v>315</v>
      </c>
      <c r="I7" s="57" t="s">
        <v>319</v>
      </c>
      <c r="J7" s="57" t="s">
        <v>69</v>
      </c>
      <c r="K7" s="59" t="s">
        <v>315</v>
      </c>
      <c r="L7" s="57" t="s">
        <v>319</v>
      </c>
      <c r="M7" s="57" t="s">
        <v>69</v>
      </c>
    </row>
    <row r="8" spans="1:13" ht="12.75">
      <c r="A8" s="81" t="s">
        <v>42</v>
      </c>
      <c r="B8" s="80">
        <v>214705</v>
      </c>
      <c r="C8" s="80">
        <v>211275</v>
      </c>
      <c r="D8" s="83">
        <v>0.016234765116554254</v>
      </c>
      <c r="E8" s="80">
        <v>12236</v>
      </c>
      <c r="F8" s="80">
        <v>12219</v>
      </c>
      <c r="G8" s="83">
        <v>0.00139127588182339</v>
      </c>
      <c r="H8" s="80">
        <v>3517</v>
      </c>
      <c r="I8" s="80">
        <v>3591</v>
      </c>
      <c r="J8" s="24">
        <v>-0.020607073238652185</v>
      </c>
      <c r="K8" s="48">
        <v>230458</v>
      </c>
      <c r="L8" s="20">
        <v>227085</v>
      </c>
      <c r="M8" s="24">
        <v>0.014853468965365392</v>
      </c>
    </row>
    <row r="9" spans="1:13" ht="12.75">
      <c r="A9" s="81" t="s">
        <v>41</v>
      </c>
      <c r="B9" s="80">
        <v>207518</v>
      </c>
      <c r="C9" s="80">
        <v>196928</v>
      </c>
      <c r="D9" s="83">
        <v>0.05377599935001625</v>
      </c>
      <c r="E9" s="80">
        <v>10615</v>
      </c>
      <c r="F9" s="80">
        <v>11458</v>
      </c>
      <c r="G9" s="83">
        <v>-0.07357304939780067</v>
      </c>
      <c r="H9" s="80">
        <v>2520</v>
      </c>
      <c r="I9" s="80">
        <v>2374</v>
      </c>
      <c r="J9" s="24">
        <v>0.061499578770008424</v>
      </c>
      <c r="K9" s="48">
        <v>220653</v>
      </c>
      <c r="L9" s="20">
        <v>210760</v>
      </c>
      <c r="M9" s="24">
        <v>0.04693964699183906</v>
      </c>
    </row>
    <row r="10" spans="1:13" ht="12.75">
      <c r="A10" s="82" t="s">
        <v>70</v>
      </c>
      <c r="B10" s="80">
        <v>16468</v>
      </c>
      <c r="C10" s="80">
        <v>15733</v>
      </c>
      <c r="D10" s="83">
        <v>0.0467170914638022</v>
      </c>
      <c r="E10" s="80">
        <v>1161</v>
      </c>
      <c r="F10" s="80">
        <v>1096</v>
      </c>
      <c r="G10" s="83">
        <v>0.05930656934306569</v>
      </c>
      <c r="H10" s="80">
        <v>458</v>
      </c>
      <c r="I10" s="80">
        <v>278</v>
      </c>
      <c r="J10" s="24">
        <v>0.6474820143884892</v>
      </c>
      <c r="K10" s="48">
        <v>18087</v>
      </c>
      <c r="L10" s="20">
        <v>17107</v>
      </c>
      <c r="M10" s="24">
        <v>0.05728649091015374</v>
      </c>
    </row>
    <row r="11" spans="1:13" ht="12.75">
      <c r="A11" s="82" t="s">
        <v>71</v>
      </c>
      <c r="B11" s="80">
        <v>10935</v>
      </c>
      <c r="C11" s="80">
        <v>12741</v>
      </c>
      <c r="D11" s="83">
        <v>-0.14174711561101955</v>
      </c>
      <c r="E11" s="80">
        <v>236</v>
      </c>
      <c r="F11" s="80">
        <v>374</v>
      </c>
      <c r="G11" s="83">
        <v>-0.3689839572192513</v>
      </c>
      <c r="H11" s="80">
        <v>232</v>
      </c>
      <c r="I11" s="80">
        <v>253</v>
      </c>
      <c r="J11" s="24">
        <v>-0.08300395256916997</v>
      </c>
      <c r="K11" s="48">
        <v>11403</v>
      </c>
      <c r="L11" s="20">
        <v>13368</v>
      </c>
      <c r="M11" s="24">
        <v>-0.14699281867145422</v>
      </c>
    </row>
    <row r="12" spans="1:13" ht="12.75">
      <c r="A12" s="81" t="s">
        <v>45</v>
      </c>
      <c r="B12" s="80">
        <v>215399</v>
      </c>
      <c r="C12" s="80">
        <v>223852</v>
      </c>
      <c r="D12" s="83">
        <v>-0.03776155674284795</v>
      </c>
      <c r="E12" s="80">
        <v>11594</v>
      </c>
      <c r="F12" s="80">
        <v>12289</v>
      </c>
      <c r="G12" s="83">
        <v>-0.05655464236308894</v>
      </c>
      <c r="H12" s="80">
        <v>2735</v>
      </c>
      <c r="I12" s="80">
        <v>2873</v>
      </c>
      <c r="J12" s="24">
        <v>-0.048033414549251655</v>
      </c>
      <c r="K12" s="48">
        <v>229728</v>
      </c>
      <c r="L12" s="20">
        <v>239014</v>
      </c>
      <c r="M12" s="24">
        <v>-0.03885128067811927</v>
      </c>
    </row>
    <row r="13" spans="1:15" ht="12.75">
      <c r="A13" s="81" t="s">
        <v>46</v>
      </c>
      <c r="B13" s="80">
        <v>44561</v>
      </c>
      <c r="C13" s="80">
        <v>43238</v>
      </c>
      <c r="D13" s="83">
        <v>0.030598085017808408</v>
      </c>
      <c r="E13" s="80">
        <v>2240</v>
      </c>
      <c r="F13" s="80">
        <v>2299</v>
      </c>
      <c r="G13" s="83">
        <v>-0.02566333188342758</v>
      </c>
      <c r="H13" s="80">
        <v>559</v>
      </c>
      <c r="I13" s="80">
        <v>484</v>
      </c>
      <c r="J13" s="24">
        <v>0.15495867768595042</v>
      </c>
      <c r="K13" s="48">
        <v>47360</v>
      </c>
      <c r="L13" s="20">
        <v>46021</v>
      </c>
      <c r="M13" s="24">
        <v>0.02909541296364703</v>
      </c>
      <c r="O13" s="39"/>
    </row>
    <row r="14" spans="1:13" ht="12.75">
      <c r="A14" s="81" t="s">
        <v>72</v>
      </c>
      <c r="B14" s="80">
        <v>4501</v>
      </c>
      <c r="C14" s="80">
        <v>4459</v>
      </c>
      <c r="D14" s="83">
        <v>0.009419152276295133</v>
      </c>
      <c r="E14" s="80">
        <v>188</v>
      </c>
      <c r="F14" s="80">
        <v>233</v>
      </c>
      <c r="G14" s="83">
        <v>-0.19313304721030042</v>
      </c>
      <c r="H14" s="80">
        <v>50</v>
      </c>
      <c r="I14" s="80">
        <v>62</v>
      </c>
      <c r="J14" s="24">
        <v>-0.1935483870967742</v>
      </c>
      <c r="K14" s="48">
        <v>4739</v>
      </c>
      <c r="L14" s="20">
        <v>4754</v>
      </c>
      <c r="M14" s="24">
        <v>-0.003155237694572991</v>
      </c>
    </row>
    <row r="15" spans="1:13" ht="12.75">
      <c r="A15" s="81" t="s">
        <v>161</v>
      </c>
      <c r="B15" s="80">
        <v>1039</v>
      </c>
      <c r="C15" s="20">
        <v>943</v>
      </c>
      <c r="D15" s="83">
        <v>0.10180275715800637</v>
      </c>
      <c r="E15" s="20">
        <v>66</v>
      </c>
      <c r="F15" s="20">
        <v>60</v>
      </c>
      <c r="G15" s="83">
        <v>0.1</v>
      </c>
      <c r="H15" s="20">
        <v>36</v>
      </c>
      <c r="I15" s="20">
        <v>27</v>
      </c>
      <c r="J15" s="24">
        <v>0.3333333333333333</v>
      </c>
      <c r="K15" s="48">
        <v>1141</v>
      </c>
      <c r="L15" s="20">
        <v>1030</v>
      </c>
      <c r="M15" s="24">
        <v>0.10776699029126213</v>
      </c>
    </row>
    <row r="16" ht="12.75">
      <c r="A16" s="17"/>
    </row>
    <row r="17" spans="1:6" ht="12.75">
      <c r="A17" s="14" t="s">
        <v>108</v>
      </c>
      <c r="C17" s="39"/>
      <c r="F17" s="46"/>
    </row>
    <row r="18" spans="1:13" s="60" customFormat="1" ht="26.25" customHeight="1">
      <c r="A18" s="76" t="s">
        <v>47</v>
      </c>
      <c r="B18" s="66" t="s">
        <v>320</v>
      </c>
      <c r="C18" s="66" t="s">
        <v>74</v>
      </c>
      <c r="D18" s="84" t="s">
        <v>69</v>
      </c>
      <c r="E18" s="66" t="s">
        <v>320</v>
      </c>
      <c r="F18" s="66" t="s">
        <v>74</v>
      </c>
      <c r="G18" s="84" t="s">
        <v>69</v>
      </c>
      <c r="H18" s="66" t="s">
        <v>320</v>
      </c>
      <c r="I18" s="66" t="s">
        <v>74</v>
      </c>
      <c r="J18" s="84" t="s">
        <v>69</v>
      </c>
      <c r="K18" s="66" t="s">
        <v>320</v>
      </c>
      <c r="L18" s="66" t="s">
        <v>74</v>
      </c>
      <c r="M18" s="67" t="s">
        <v>69</v>
      </c>
    </row>
    <row r="19" spans="1:13" ht="12.75">
      <c r="A19" s="77" t="s">
        <v>321</v>
      </c>
      <c r="B19" s="4">
        <v>10109</v>
      </c>
      <c r="C19" s="49">
        <v>9412</v>
      </c>
      <c r="D19" s="85">
        <v>0.074054398640034</v>
      </c>
      <c r="E19" s="4">
        <v>563</v>
      </c>
      <c r="F19" s="64">
        <v>510</v>
      </c>
      <c r="G19" s="85">
        <v>0.10392156862745099</v>
      </c>
      <c r="H19">
        <v>132</v>
      </c>
      <c r="I19" s="64">
        <v>122</v>
      </c>
      <c r="J19" s="85">
        <v>0.08196721311475409</v>
      </c>
      <c r="K19" s="19">
        <v>10804</v>
      </c>
      <c r="L19" s="19">
        <v>10044</v>
      </c>
      <c r="M19" s="63">
        <v>0.07566706491437675</v>
      </c>
    </row>
    <row r="20" spans="1:13" ht="12.75">
      <c r="A20" s="77" t="s">
        <v>322</v>
      </c>
      <c r="B20" s="4">
        <v>11025</v>
      </c>
      <c r="C20" s="49">
        <v>9875</v>
      </c>
      <c r="D20" s="85">
        <v>0.11645569620253164</v>
      </c>
      <c r="E20" s="4">
        <v>579</v>
      </c>
      <c r="F20" s="64">
        <v>617</v>
      </c>
      <c r="G20" s="85">
        <v>-0.06158833063209076</v>
      </c>
      <c r="H20">
        <v>159</v>
      </c>
      <c r="I20" s="64">
        <v>110</v>
      </c>
      <c r="J20" s="85">
        <v>0.44545454545454544</v>
      </c>
      <c r="K20" s="19">
        <v>11763</v>
      </c>
      <c r="L20" s="19">
        <v>10602</v>
      </c>
      <c r="M20" s="63">
        <v>0.10950764006791172</v>
      </c>
    </row>
    <row r="21" spans="1:13" ht="12.75">
      <c r="A21" s="77" t="s">
        <v>323</v>
      </c>
      <c r="B21" s="4">
        <v>10888</v>
      </c>
      <c r="C21" s="49">
        <v>10307</v>
      </c>
      <c r="D21" s="85">
        <v>0.05636945765014068</v>
      </c>
      <c r="E21" s="4">
        <v>529</v>
      </c>
      <c r="F21" s="64">
        <v>538</v>
      </c>
      <c r="G21" s="85">
        <v>-0.016728624535315983</v>
      </c>
      <c r="H21">
        <v>134</v>
      </c>
      <c r="I21" s="64">
        <v>105</v>
      </c>
      <c r="J21" s="85">
        <v>0.2761904761904762</v>
      </c>
      <c r="K21" s="19">
        <v>11551</v>
      </c>
      <c r="L21" s="19">
        <v>10950</v>
      </c>
      <c r="M21" s="63">
        <v>0.05488584474885845</v>
      </c>
    </row>
    <row r="22" spans="1:13" ht="12.75">
      <c r="A22" s="77" t="s">
        <v>324</v>
      </c>
      <c r="B22" s="4">
        <v>11120</v>
      </c>
      <c r="C22" s="49">
        <v>10760</v>
      </c>
      <c r="D22" s="85">
        <v>0.03345724907063197</v>
      </c>
      <c r="E22" s="4">
        <v>569</v>
      </c>
      <c r="F22" s="64">
        <v>550</v>
      </c>
      <c r="G22" s="85">
        <v>0.034545454545454546</v>
      </c>
      <c r="H22">
        <v>126</v>
      </c>
      <c r="I22" s="64">
        <v>121</v>
      </c>
      <c r="J22" s="85">
        <v>0.04132231404958678</v>
      </c>
      <c r="K22" s="19">
        <v>11815</v>
      </c>
      <c r="L22" s="19">
        <v>11431</v>
      </c>
      <c r="M22" s="63">
        <v>0.033592861516927655</v>
      </c>
    </row>
    <row r="23" spans="1:13" ht="12.75" hidden="1">
      <c r="A23" s="77" t="s">
        <v>325</v>
      </c>
      <c r="B23" s="4"/>
      <c r="C23" s="49"/>
      <c r="D23" s="85" t="e">
        <v>#DIV/0!</v>
      </c>
      <c r="E23" s="75"/>
      <c r="F23" s="64"/>
      <c r="G23" s="85" t="e">
        <v>#DIV/0!</v>
      </c>
      <c r="I23" s="64"/>
      <c r="J23" s="85" t="e">
        <v>#DIV/0!</v>
      </c>
      <c r="K23" s="19">
        <v>0</v>
      </c>
      <c r="L23" s="19">
        <v>0</v>
      </c>
      <c r="M23" s="63" t="e">
        <v>#DIV/0!</v>
      </c>
    </row>
    <row r="24" spans="1:17" ht="12.75">
      <c r="A24" s="241"/>
      <c r="B24" s="242"/>
      <c r="C24" s="242"/>
      <c r="D24" s="243"/>
      <c r="E24" s="242"/>
      <c r="F24" s="242"/>
      <c r="G24" s="243"/>
      <c r="H24" s="241"/>
      <c r="I24" s="241"/>
      <c r="J24" s="241"/>
      <c r="K24" s="242"/>
      <c r="L24" s="241"/>
      <c r="M24" s="241"/>
      <c r="N24" s="241"/>
      <c r="O24" s="241"/>
      <c r="P24" s="241"/>
      <c r="Q24" s="241"/>
    </row>
    <row r="25" ht="12.75">
      <c r="A25" s="14" t="s">
        <v>109</v>
      </c>
    </row>
    <row r="26" spans="1:13" s="58" customFormat="1" ht="25.5">
      <c r="A26" s="32" t="s">
        <v>47</v>
      </c>
      <c r="B26" s="56" t="s">
        <v>320</v>
      </c>
      <c r="C26" s="56" t="s">
        <v>74</v>
      </c>
      <c r="D26" s="86" t="s">
        <v>69</v>
      </c>
      <c r="E26" s="56" t="s">
        <v>320</v>
      </c>
      <c r="F26" s="56" t="s">
        <v>74</v>
      </c>
      <c r="G26" s="86" t="s">
        <v>69</v>
      </c>
      <c r="H26" s="56" t="s">
        <v>320</v>
      </c>
      <c r="I26" s="56" t="s">
        <v>74</v>
      </c>
      <c r="J26" s="86" t="s">
        <v>69</v>
      </c>
      <c r="K26" s="56" t="s">
        <v>320</v>
      </c>
      <c r="L26" s="56" t="s">
        <v>74</v>
      </c>
      <c r="M26" s="57" t="s">
        <v>69</v>
      </c>
    </row>
    <row r="27" spans="1:13" ht="12.75">
      <c r="A27" s="77" t="s">
        <v>321</v>
      </c>
      <c r="B27" s="4">
        <v>1006</v>
      </c>
      <c r="C27" s="79">
        <v>1054</v>
      </c>
      <c r="D27" s="85">
        <v>-0.04554079696394687</v>
      </c>
      <c r="E27" s="18">
        <v>38</v>
      </c>
      <c r="F27" s="64">
        <v>43</v>
      </c>
      <c r="G27" s="85">
        <v>-0.11627906976744186</v>
      </c>
      <c r="H27" s="64">
        <v>7</v>
      </c>
      <c r="I27" s="64">
        <v>5</v>
      </c>
      <c r="J27" s="85">
        <v>0.4</v>
      </c>
      <c r="K27" s="19">
        <v>1051</v>
      </c>
      <c r="L27" s="19">
        <v>1102</v>
      </c>
      <c r="M27" s="63">
        <v>-0.04627949183303085</v>
      </c>
    </row>
    <row r="28" spans="1:13" ht="12.75">
      <c r="A28" s="77" t="s">
        <v>322</v>
      </c>
      <c r="B28" s="4">
        <v>1150</v>
      </c>
      <c r="C28" s="79">
        <v>1000</v>
      </c>
      <c r="D28" s="85">
        <v>0.15</v>
      </c>
      <c r="E28" s="18">
        <v>30</v>
      </c>
      <c r="F28" s="64">
        <v>66</v>
      </c>
      <c r="G28" s="85">
        <v>-0.5454545454545454</v>
      </c>
      <c r="H28" s="64">
        <v>8</v>
      </c>
      <c r="I28" s="64">
        <v>17</v>
      </c>
      <c r="J28" s="85">
        <v>-0.5294117647058824</v>
      </c>
      <c r="K28" s="19">
        <v>1188</v>
      </c>
      <c r="L28" s="19">
        <v>1083</v>
      </c>
      <c r="M28" s="63">
        <v>0.09695290858725762</v>
      </c>
    </row>
    <row r="29" spans="1:13" ht="12.75">
      <c r="A29" s="77" t="s">
        <v>323</v>
      </c>
      <c r="B29" s="4">
        <v>1149</v>
      </c>
      <c r="C29" s="79">
        <v>1034</v>
      </c>
      <c r="D29" s="85">
        <v>0.11121856866537717</v>
      </c>
      <c r="E29" s="18">
        <v>63</v>
      </c>
      <c r="F29" s="64">
        <v>50</v>
      </c>
      <c r="G29" s="85">
        <v>0.26</v>
      </c>
      <c r="H29" s="64">
        <v>25</v>
      </c>
      <c r="I29" s="64">
        <v>12</v>
      </c>
      <c r="J29" s="85">
        <v>1.0833333333333333</v>
      </c>
      <c r="K29" s="19">
        <v>1237</v>
      </c>
      <c r="L29" s="19">
        <v>1096</v>
      </c>
      <c r="M29" s="63">
        <v>0.12864963503649635</v>
      </c>
    </row>
    <row r="30" spans="1:13" ht="12.75">
      <c r="A30" s="77" t="s">
        <v>324</v>
      </c>
      <c r="B30" s="4">
        <v>1097</v>
      </c>
      <c r="C30" s="79">
        <v>1124</v>
      </c>
      <c r="D30" s="85">
        <v>-0.02402135231316726</v>
      </c>
      <c r="E30" s="18">
        <v>57</v>
      </c>
      <c r="F30" s="64">
        <v>68</v>
      </c>
      <c r="G30" s="85">
        <v>-0.16176470588235295</v>
      </c>
      <c r="H30" s="64">
        <v>11</v>
      </c>
      <c r="I30" s="64">
        <v>24</v>
      </c>
      <c r="J30" s="85">
        <v>-0.5416666666666666</v>
      </c>
      <c r="K30" s="19">
        <v>1165</v>
      </c>
      <c r="L30" s="19">
        <v>1216</v>
      </c>
      <c r="M30" s="63">
        <v>-0.04194078947368421</v>
      </c>
    </row>
    <row r="31" spans="1:13" ht="12.75" hidden="1">
      <c r="A31" s="77" t="s">
        <v>325</v>
      </c>
      <c r="B31" s="87"/>
      <c r="C31" s="79"/>
      <c r="D31" s="85" t="e">
        <v>#DIV/0!</v>
      </c>
      <c r="E31" s="18"/>
      <c r="F31" s="64"/>
      <c r="G31" s="85" t="e">
        <v>#DIV/0!</v>
      </c>
      <c r="H31" s="64"/>
      <c r="I31" s="64"/>
      <c r="J31" s="85" t="e">
        <v>#DIV/0!</v>
      </c>
      <c r="K31" s="19">
        <v>0</v>
      </c>
      <c r="L31" s="19">
        <v>0</v>
      </c>
      <c r="M31" s="63" t="e">
        <v>#DIV/0!</v>
      </c>
    </row>
    <row r="32" spans="2:13" ht="12.75">
      <c r="B32" s="19"/>
      <c r="E32" s="18"/>
      <c r="K32" s="19"/>
      <c r="L32" s="19"/>
      <c r="M32" s="245"/>
    </row>
    <row r="33" ht="12.75">
      <c r="A33" s="14" t="s">
        <v>73</v>
      </c>
    </row>
    <row r="34" ht="12.75">
      <c r="A34" s="90" t="s">
        <v>110</v>
      </c>
    </row>
    <row r="35" ht="12.75">
      <c r="A35" s="49" t="s">
        <v>107</v>
      </c>
    </row>
    <row r="36" ht="12.75">
      <c r="A36" s="65" t="s">
        <v>91</v>
      </c>
    </row>
  </sheetData>
  <printOptions/>
  <pageMargins left="0.75" right="0.75" top="1" bottom="1" header="0.5" footer="0.5"/>
  <pageSetup horizontalDpi="600" verticalDpi="600" orientation="landscape" paperSize="9" scale="63" r:id="rId1"/>
</worksheet>
</file>

<file path=xl/worksheets/sheet14.xml><?xml version="1.0" encoding="utf-8"?>
<worksheet xmlns="http://schemas.openxmlformats.org/spreadsheetml/2006/main" xmlns:r="http://schemas.openxmlformats.org/officeDocument/2006/relationships">
  <dimension ref="A1:D18"/>
  <sheetViews>
    <sheetView workbookViewId="0" topLeftCell="A1">
      <selection activeCell="B35" sqref="B35"/>
    </sheetView>
  </sheetViews>
  <sheetFormatPr defaultColWidth="9.140625" defaultRowHeight="12.75"/>
  <cols>
    <col min="1" max="1" width="24.7109375" style="0" customWidth="1"/>
  </cols>
  <sheetData>
    <row r="1" ht="15.75">
      <c r="A1" s="1" t="s">
        <v>316</v>
      </c>
    </row>
    <row r="3" ht="12.75">
      <c r="A3" s="14" t="s">
        <v>48</v>
      </c>
    </row>
    <row r="5" spans="1:2" ht="12.75">
      <c r="A5" s="14" t="s">
        <v>49</v>
      </c>
      <c r="B5" s="21" t="s">
        <v>75</v>
      </c>
    </row>
    <row r="6" spans="1:2" ht="12.75">
      <c r="A6" t="s">
        <v>29</v>
      </c>
      <c r="B6" s="9">
        <v>0.988</v>
      </c>
    </row>
    <row r="7" spans="1:4" ht="12.75">
      <c r="A7" s="32" t="s">
        <v>76</v>
      </c>
      <c r="B7" s="9">
        <v>0.719</v>
      </c>
      <c r="D7" s="105"/>
    </row>
    <row r="8" spans="1:4" ht="12.75">
      <c r="A8" t="s">
        <v>42</v>
      </c>
      <c r="B8" s="9">
        <v>0.988</v>
      </c>
      <c r="D8" s="106"/>
    </row>
    <row r="9" spans="1:4" ht="12.75">
      <c r="A9" t="s">
        <v>41</v>
      </c>
      <c r="B9" s="9">
        <v>0.709</v>
      </c>
      <c r="D9" s="107"/>
    </row>
    <row r="10" spans="1:4" ht="12.75">
      <c r="A10" t="s">
        <v>152</v>
      </c>
      <c r="B10" s="9">
        <v>0.434</v>
      </c>
      <c r="D10" s="107"/>
    </row>
    <row r="11" spans="1:4" ht="12.75">
      <c r="A11" t="s">
        <v>50</v>
      </c>
      <c r="B11" s="9">
        <v>0.822</v>
      </c>
      <c r="D11" s="107"/>
    </row>
    <row r="12" spans="1:4" ht="12.75">
      <c r="A12" t="s">
        <v>150</v>
      </c>
      <c r="B12" s="9">
        <v>0.796</v>
      </c>
      <c r="D12" s="39"/>
    </row>
    <row r="13" ht="12.75">
      <c r="D13" s="55"/>
    </row>
    <row r="15" ht="12.75">
      <c r="A15" s="14" t="s">
        <v>61</v>
      </c>
    </row>
    <row r="16" ht="12.75">
      <c r="A16" s="53" t="s">
        <v>91</v>
      </c>
    </row>
    <row r="17" ht="12.75">
      <c r="A17" s="89" t="s">
        <v>155</v>
      </c>
    </row>
    <row r="18" ht="12.75">
      <c r="A18" s="90" t="s">
        <v>154</v>
      </c>
    </row>
  </sheetData>
  <printOptions/>
  <pageMargins left="0.75" right="0.75" top="1" bottom="1" header="0.5" footer="0.5"/>
  <pageSetup horizontalDpi="600" verticalDpi="600" orientation="landscape" scale="57" r:id="rId1"/>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55.28125" style="0" bestFit="1" customWidth="1"/>
    <col min="2" max="2" width="9.28125" style="0" bestFit="1" customWidth="1"/>
  </cols>
  <sheetData>
    <row r="1" ht="15.75">
      <c r="A1" s="1" t="s">
        <v>317</v>
      </c>
    </row>
    <row r="3" spans="1:2" ht="12.75">
      <c r="A3" s="14" t="s">
        <v>77</v>
      </c>
      <c r="B3" s="20">
        <v>2809</v>
      </c>
    </row>
    <row r="4" spans="1:4" ht="12.75">
      <c r="A4" s="50" t="s">
        <v>111</v>
      </c>
      <c r="B4" s="20">
        <v>858</v>
      </c>
      <c r="D4" s="39"/>
    </row>
    <row r="5" spans="1:4" ht="12.75">
      <c r="A5" s="50" t="s">
        <v>112</v>
      </c>
      <c r="B5" s="24">
        <v>0.3054467782128871</v>
      </c>
      <c r="D5" s="39"/>
    </row>
    <row r="6" spans="1:4" ht="12.75">
      <c r="A6" s="49"/>
      <c r="D6" s="39"/>
    </row>
    <row r="7" spans="1:4" ht="12.75">
      <c r="A7" s="14" t="s">
        <v>78</v>
      </c>
      <c r="B7" s="100">
        <v>1379</v>
      </c>
      <c r="D7" s="39"/>
    </row>
    <row r="8" spans="1:4" ht="12.75">
      <c r="A8" s="50" t="s">
        <v>113</v>
      </c>
      <c r="B8" s="100">
        <v>1362.5899</v>
      </c>
      <c r="C8" s="19"/>
      <c r="D8" s="39"/>
    </row>
    <row r="9" spans="1:4" ht="12.75">
      <c r="A9" s="50" t="s">
        <v>114</v>
      </c>
      <c r="B9" s="24">
        <v>0.9881</v>
      </c>
      <c r="D9" s="39"/>
    </row>
    <row r="10" ht="12.75">
      <c r="A10" s="49"/>
    </row>
    <row r="11" ht="12.75">
      <c r="A11" s="14" t="s">
        <v>73</v>
      </c>
    </row>
    <row r="12" ht="12.75">
      <c r="A12" s="49" t="s">
        <v>79</v>
      </c>
    </row>
    <row r="31" ht="12.75">
      <c r="B31" t="s">
        <v>18</v>
      </c>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D15"/>
  <sheetViews>
    <sheetView workbookViewId="0" topLeftCell="A1">
      <selection activeCell="A1" sqref="A1:IV16384"/>
    </sheetView>
  </sheetViews>
  <sheetFormatPr defaultColWidth="9.140625" defaultRowHeight="12.75"/>
  <cols>
    <col min="1" max="1" width="69.140625" style="0" customWidth="1"/>
    <col min="2" max="3" width="13.7109375" style="0" customWidth="1"/>
    <col min="4" max="4" width="16.00390625" style="0" bestFit="1" customWidth="1"/>
  </cols>
  <sheetData>
    <row r="1" ht="15.75">
      <c r="A1" s="1" t="s">
        <v>318</v>
      </c>
    </row>
    <row r="3" spans="1:4" ht="12.75">
      <c r="A3" s="14"/>
      <c r="D3" s="14"/>
    </row>
    <row r="4" spans="2:4" s="12" customFormat="1" ht="25.5" customHeight="1">
      <c r="B4" s="68" t="s">
        <v>379</v>
      </c>
      <c r="C4" s="68" t="s">
        <v>380</v>
      </c>
      <c r="D4" s="68" t="s">
        <v>69</v>
      </c>
    </row>
    <row r="5" spans="1:4" ht="12.75">
      <c r="A5" t="s">
        <v>163</v>
      </c>
      <c r="B5" s="4">
        <v>444105</v>
      </c>
      <c r="C5" s="4">
        <v>451968</v>
      </c>
      <c r="D5" s="83">
        <v>-0.017397249362786745</v>
      </c>
    </row>
    <row r="6" spans="1:4" ht="12.75">
      <c r="A6" t="s">
        <v>162</v>
      </c>
      <c r="B6" s="4">
        <v>534131</v>
      </c>
      <c r="C6" s="4">
        <v>549384</v>
      </c>
      <c r="D6" s="83">
        <v>-0.02776382275421199</v>
      </c>
    </row>
    <row r="7" spans="1:4" ht="12.75">
      <c r="A7" t="s">
        <v>159</v>
      </c>
      <c r="B7" s="4">
        <v>70131392</v>
      </c>
      <c r="C7" s="4">
        <v>84866687</v>
      </c>
      <c r="D7" s="83">
        <v>-0.17362872902061088</v>
      </c>
    </row>
    <row r="9" ht="12.75">
      <c r="A9" s="14" t="s">
        <v>61</v>
      </c>
    </row>
    <row r="10" ht="12.75">
      <c r="A10" s="49" t="s">
        <v>160</v>
      </c>
    </row>
    <row r="11" ht="12.75">
      <c r="A11" s="69" t="s">
        <v>115</v>
      </c>
    </row>
    <row r="12" ht="12.75">
      <c r="A12" s="49" t="s">
        <v>103</v>
      </c>
    </row>
    <row r="13" ht="12.75">
      <c r="A13" s="226" t="s">
        <v>104</v>
      </c>
    </row>
    <row r="14" ht="12.75">
      <c r="A14" s="226" t="s">
        <v>105</v>
      </c>
    </row>
    <row r="15" ht="12.75">
      <c r="A15" s="226" t="s">
        <v>106</v>
      </c>
    </row>
  </sheetData>
  <printOptions/>
  <pageMargins left="0.75" right="0.75" top="1" bottom="1" header="0.5" footer="0.5"/>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B3:G112"/>
  <sheetViews>
    <sheetView workbookViewId="0" topLeftCell="A1">
      <selection activeCell="A43" sqref="A43"/>
    </sheetView>
  </sheetViews>
  <sheetFormatPr defaultColWidth="9.140625" defaultRowHeight="12.75"/>
  <cols>
    <col min="2" max="2" width="30.421875" style="0" customWidth="1"/>
    <col min="3" max="3" width="15.28125" style="0" bestFit="1" customWidth="1"/>
    <col min="4" max="4" width="11.57421875" style="0" bestFit="1" customWidth="1"/>
    <col min="5" max="6" width="12.57421875" style="0" bestFit="1" customWidth="1"/>
  </cols>
  <sheetData>
    <row r="3" ht="12.75">
      <c r="B3" t="s">
        <v>288</v>
      </c>
    </row>
    <row r="4" spans="3:7" ht="12.75">
      <c r="C4" s="224" t="s">
        <v>321</v>
      </c>
      <c r="D4" s="224" t="s">
        <v>322</v>
      </c>
      <c r="E4" s="224" t="s">
        <v>323</v>
      </c>
      <c r="F4" s="224" t="s">
        <v>324</v>
      </c>
      <c r="G4" s="224" t="s">
        <v>325</v>
      </c>
    </row>
    <row r="5" spans="2:7" ht="12.75">
      <c r="B5" t="s">
        <v>289</v>
      </c>
      <c r="C5">
        <v>3395251</v>
      </c>
      <c r="D5">
        <v>3403981</v>
      </c>
      <c r="E5">
        <v>3412318</v>
      </c>
      <c r="F5">
        <v>3417302</v>
      </c>
      <c r="G5">
        <v>0</v>
      </c>
    </row>
    <row r="6" spans="2:7" ht="12.75">
      <c r="B6" t="s">
        <v>46</v>
      </c>
      <c r="C6">
        <v>10804</v>
      </c>
      <c r="D6">
        <v>11763</v>
      </c>
      <c r="E6">
        <v>11551</v>
      </c>
      <c r="F6">
        <v>11815</v>
      </c>
      <c r="G6">
        <v>0</v>
      </c>
    </row>
    <row r="7" spans="2:7" ht="12.75">
      <c r="B7" t="s">
        <v>290</v>
      </c>
      <c r="C7">
        <v>6692</v>
      </c>
      <c r="D7">
        <v>7329</v>
      </c>
      <c r="E7">
        <v>3332</v>
      </c>
      <c r="F7">
        <v>6912</v>
      </c>
      <c r="G7">
        <v>0</v>
      </c>
    </row>
    <row r="10" ht="12.75">
      <c r="B10" t="s">
        <v>291</v>
      </c>
    </row>
    <row r="11" spans="3:5" ht="12.75">
      <c r="C11" t="s">
        <v>292</v>
      </c>
      <c r="D11" t="s">
        <v>293</v>
      </c>
      <c r="E11" t="s">
        <v>290</v>
      </c>
    </row>
    <row r="12" spans="2:3" ht="12.75">
      <c r="B12" t="s">
        <v>294</v>
      </c>
      <c r="C12" s="20">
        <v>2681200</v>
      </c>
    </row>
    <row r="13" spans="2:5" ht="12.75">
      <c r="B13" s="18" t="s">
        <v>326</v>
      </c>
      <c r="C13" s="20">
        <v>2702457</v>
      </c>
      <c r="D13" s="20">
        <v>33448</v>
      </c>
      <c r="E13" s="20">
        <v>17528</v>
      </c>
    </row>
    <row r="14" spans="2:5" ht="12.75">
      <c r="B14" s="18" t="s">
        <v>327</v>
      </c>
      <c r="C14" s="20">
        <v>2714066</v>
      </c>
      <c r="D14" s="20">
        <v>37080</v>
      </c>
      <c r="E14" s="20">
        <v>25912</v>
      </c>
    </row>
    <row r="15" spans="2:5" ht="12.75">
      <c r="B15" s="18" t="s">
        <v>328</v>
      </c>
      <c r="C15" s="20">
        <v>2724390</v>
      </c>
      <c r="D15" s="20">
        <v>38548</v>
      </c>
      <c r="E15" s="20">
        <v>28621</v>
      </c>
    </row>
    <row r="16" spans="2:5" ht="12.75">
      <c r="B16" s="18" t="s">
        <v>329</v>
      </c>
      <c r="C16" s="20">
        <v>2736713</v>
      </c>
      <c r="D16" s="20">
        <v>36127</v>
      </c>
      <c r="E16" s="20">
        <v>24192</v>
      </c>
    </row>
    <row r="17" spans="2:5" ht="12.75">
      <c r="B17" s="18" t="s">
        <v>330</v>
      </c>
      <c r="C17" s="20">
        <v>2749905</v>
      </c>
      <c r="D17" s="20">
        <v>37411</v>
      </c>
      <c r="E17" s="20">
        <v>24272</v>
      </c>
    </row>
    <row r="18" spans="2:5" ht="12.75">
      <c r="B18" s="18" t="s">
        <v>331</v>
      </c>
      <c r="C18" s="20">
        <v>2767825</v>
      </c>
      <c r="D18" s="20">
        <v>38082</v>
      </c>
      <c r="E18" s="20">
        <v>20955</v>
      </c>
    </row>
    <row r="19" spans="2:5" ht="12.75">
      <c r="B19" s="18" t="s">
        <v>332</v>
      </c>
      <c r="C19" s="20">
        <v>2784856</v>
      </c>
      <c r="D19" s="20">
        <v>37937</v>
      </c>
      <c r="E19" s="20">
        <v>21423</v>
      </c>
    </row>
    <row r="20" spans="2:5" ht="12.75">
      <c r="B20" s="18" t="s">
        <v>333</v>
      </c>
      <c r="C20" s="20">
        <v>2793125</v>
      </c>
      <c r="D20" s="20">
        <v>39168</v>
      </c>
      <c r="E20" s="20">
        <v>31138</v>
      </c>
    </row>
    <row r="21" spans="2:5" ht="12.75">
      <c r="B21" s="18" t="s">
        <v>334</v>
      </c>
      <c r="C21" s="20">
        <v>2798979</v>
      </c>
      <c r="D21" s="20">
        <v>29646</v>
      </c>
      <c r="E21" s="20">
        <v>24446</v>
      </c>
    </row>
    <row r="22" spans="2:5" ht="12.75">
      <c r="B22" s="18" t="s">
        <v>335</v>
      </c>
      <c r="C22" s="20">
        <v>2810166</v>
      </c>
      <c r="D22" s="20">
        <v>38528</v>
      </c>
      <c r="E22" s="20">
        <v>22111</v>
      </c>
    </row>
    <row r="23" spans="2:5" ht="12.75">
      <c r="B23" s="18" t="s">
        <v>336</v>
      </c>
      <c r="C23" s="20">
        <v>2830628</v>
      </c>
      <c r="D23" s="20">
        <v>42924</v>
      </c>
      <c r="E23" s="20">
        <v>28476</v>
      </c>
    </row>
    <row r="24" spans="2:5" ht="12.75">
      <c r="B24" s="18" t="s">
        <v>337</v>
      </c>
      <c r="C24" s="20">
        <v>2857254</v>
      </c>
      <c r="D24" s="20">
        <v>46750</v>
      </c>
      <c r="E24" s="20">
        <v>20681</v>
      </c>
    </row>
    <row r="25" spans="2:5" ht="12.75">
      <c r="B25" s="18" t="s">
        <v>338</v>
      </c>
      <c r="C25" s="20">
        <v>2871624</v>
      </c>
      <c r="D25" s="20">
        <v>39851</v>
      </c>
      <c r="E25" s="20">
        <v>25814</v>
      </c>
    </row>
    <row r="26" spans="2:5" ht="12.75">
      <c r="B26" s="18" t="s">
        <v>339</v>
      </c>
      <c r="C26" s="20">
        <v>2887105</v>
      </c>
      <c r="D26" s="20">
        <v>42490</v>
      </c>
      <c r="E26" s="20">
        <v>27430</v>
      </c>
    </row>
    <row r="27" spans="2:5" ht="12.75">
      <c r="B27" s="18" t="s">
        <v>340</v>
      </c>
      <c r="C27" s="20">
        <v>2897824</v>
      </c>
      <c r="D27" s="20">
        <v>36162</v>
      </c>
      <c r="E27" s="20">
        <v>25796</v>
      </c>
    </row>
    <row r="28" spans="2:5" ht="12.75">
      <c r="B28" s="18" t="s">
        <v>341</v>
      </c>
      <c r="C28" s="20">
        <v>2918144</v>
      </c>
      <c r="D28" s="20">
        <v>40551</v>
      </c>
      <c r="E28" s="20">
        <v>20680</v>
      </c>
    </row>
    <row r="29" spans="2:5" ht="12.75">
      <c r="B29" s="18" t="s">
        <v>342</v>
      </c>
      <c r="C29" s="20">
        <v>2924203</v>
      </c>
      <c r="D29" s="20">
        <v>37260</v>
      </c>
      <c r="E29" s="20">
        <v>31727</v>
      </c>
    </row>
    <row r="30" spans="2:5" ht="12.75">
      <c r="B30" s="18" t="s">
        <v>343</v>
      </c>
      <c r="C30" s="20">
        <v>2938878</v>
      </c>
      <c r="D30" s="20">
        <v>38352</v>
      </c>
      <c r="E30" s="20">
        <v>24056</v>
      </c>
    </row>
    <row r="31" spans="2:5" ht="12.75">
      <c r="B31" s="18" t="s">
        <v>344</v>
      </c>
      <c r="C31" s="20">
        <v>2955595</v>
      </c>
      <c r="D31" s="20">
        <v>44848</v>
      </c>
      <c r="E31" s="20">
        <v>28419</v>
      </c>
    </row>
    <row r="32" spans="2:5" ht="12.75">
      <c r="B32" s="18" t="s">
        <v>345</v>
      </c>
      <c r="C32" s="20">
        <v>2974145</v>
      </c>
      <c r="D32" s="20">
        <v>41292</v>
      </c>
      <c r="E32" s="20">
        <v>23241</v>
      </c>
    </row>
    <row r="33" spans="2:5" ht="12.75">
      <c r="B33" s="18" t="s">
        <v>346</v>
      </c>
      <c r="C33" s="20">
        <v>2994716</v>
      </c>
      <c r="D33" s="20">
        <v>30537</v>
      </c>
      <c r="E33" s="20">
        <v>10363</v>
      </c>
    </row>
    <row r="34" spans="2:5" ht="12.75">
      <c r="B34" s="18" t="s">
        <v>347</v>
      </c>
      <c r="C34" s="20">
        <v>3000783</v>
      </c>
      <c r="D34" s="20">
        <v>42986</v>
      </c>
      <c r="E34" s="20">
        <v>37407</v>
      </c>
    </row>
    <row r="35" spans="2:5" ht="12.75">
      <c r="B35" s="18" t="s">
        <v>348</v>
      </c>
      <c r="C35" s="20">
        <v>3023157</v>
      </c>
      <c r="D35" s="20">
        <v>43329</v>
      </c>
      <c r="E35" s="20">
        <v>21326</v>
      </c>
    </row>
    <row r="36" spans="2:5" ht="12.75">
      <c r="B36" s="18" t="s">
        <v>349</v>
      </c>
      <c r="C36" s="20">
        <v>3044710</v>
      </c>
      <c r="D36" s="20">
        <v>45137</v>
      </c>
      <c r="E36" s="20">
        <v>23989</v>
      </c>
    </row>
    <row r="37" spans="2:5" ht="12.75">
      <c r="B37" s="18" t="s">
        <v>350</v>
      </c>
      <c r="C37" s="20">
        <v>3072311</v>
      </c>
      <c r="D37" s="20">
        <v>47500</v>
      </c>
      <c r="E37" s="20">
        <v>20290</v>
      </c>
    </row>
    <row r="38" spans="2:5" ht="12.75">
      <c r="B38" s="18" t="s">
        <v>351</v>
      </c>
      <c r="C38" s="20">
        <v>3088298</v>
      </c>
      <c r="D38" s="20">
        <v>43806</v>
      </c>
      <c r="E38" s="20">
        <v>28193</v>
      </c>
    </row>
    <row r="39" spans="2:5" ht="12.75">
      <c r="B39" s="18" t="s">
        <v>352</v>
      </c>
      <c r="C39" s="20">
        <v>3102781</v>
      </c>
      <c r="D39" s="20">
        <v>40082</v>
      </c>
      <c r="E39" s="20">
        <v>26011</v>
      </c>
    </row>
    <row r="40" spans="2:5" ht="12.75">
      <c r="B40" s="18" t="s">
        <v>353</v>
      </c>
      <c r="C40" s="20">
        <v>3117994</v>
      </c>
      <c r="D40" s="20">
        <v>45227</v>
      </c>
      <c r="E40" s="20">
        <v>29889</v>
      </c>
    </row>
    <row r="41" spans="2:5" ht="12.75">
      <c r="B41" s="18" t="s">
        <v>354</v>
      </c>
      <c r="C41" s="20">
        <v>3132049</v>
      </c>
      <c r="D41" s="20">
        <v>40777</v>
      </c>
      <c r="E41" s="20">
        <v>27634</v>
      </c>
    </row>
    <row r="42" spans="2:5" ht="12.75">
      <c r="B42" s="18" t="s">
        <v>355</v>
      </c>
      <c r="C42" s="20">
        <v>3147503</v>
      </c>
      <c r="D42" s="20">
        <v>44030</v>
      </c>
      <c r="E42" s="20">
        <v>28903</v>
      </c>
    </row>
    <row r="43" spans="2:5" ht="12.75">
      <c r="B43" s="18" t="s">
        <v>356</v>
      </c>
      <c r="C43" s="20">
        <v>3160252</v>
      </c>
      <c r="D43" s="20">
        <v>48491</v>
      </c>
      <c r="E43" s="20">
        <v>36145</v>
      </c>
    </row>
    <row r="44" spans="2:5" ht="12.75">
      <c r="B44" s="18" t="s">
        <v>357</v>
      </c>
      <c r="C44" s="20">
        <v>3178120</v>
      </c>
      <c r="D44" s="20">
        <v>42125</v>
      </c>
      <c r="E44" s="20">
        <v>24692</v>
      </c>
    </row>
    <row r="45" spans="2:5" ht="12.75">
      <c r="B45" s="18" t="s">
        <v>358</v>
      </c>
      <c r="C45" s="20">
        <v>3182693</v>
      </c>
      <c r="D45" s="20">
        <v>33720</v>
      </c>
      <c r="E45" s="20">
        <v>23295</v>
      </c>
    </row>
    <row r="46" spans="2:5" ht="12.75">
      <c r="B46" s="18" t="s">
        <v>359</v>
      </c>
      <c r="C46" s="20">
        <v>3201983</v>
      </c>
      <c r="D46" s="20">
        <v>46021</v>
      </c>
      <c r="E46" s="20">
        <v>33407</v>
      </c>
    </row>
    <row r="47" spans="2:5" ht="12.75">
      <c r="B47" s="18" t="s">
        <v>360</v>
      </c>
      <c r="C47" s="20">
        <v>3222790</v>
      </c>
      <c r="D47" s="20">
        <v>46917</v>
      </c>
      <c r="E47" s="20">
        <v>26564</v>
      </c>
    </row>
    <row r="48" spans="2:5" ht="12.75">
      <c r="B48" s="18" t="s">
        <v>361</v>
      </c>
      <c r="C48" s="20">
        <v>3250325</v>
      </c>
      <c r="D48" s="20">
        <v>54336</v>
      </c>
      <c r="E48" s="20">
        <v>27252</v>
      </c>
    </row>
    <row r="49" spans="2:5" ht="12.75">
      <c r="B49" s="18" t="s">
        <v>362</v>
      </c>
      <c r="C49" s="20">
        <v>3273636</v>
      </c>
      <c r="D49" s="20">
        <v>53579</v>
      </c>
      <c r="E49" s="20">
        <v>30007</v>
      </c>
    </row>
    <row r="50" spans="2:5" ht="12.75">
      <c r="B50" s="18" t="s">
        <v>363</v>
      </c>
      <c r="C50" s="20">
        <v>3290913</v>
      </c>
      <c r="D50" s="20">
        <v>47926</v>
      </c>
      <c r="E50" s="20">
        <v>31385</v>
      </c>
    </row>
    <row r="51" spans="2:5" ht="12.75">
      <c r="B51" s="18" t="s">
        <v>364</v>
      </c>
      <c r="C51" s="20">
        <v>3307188</v>
      </c>
      <c r="D51" s="20">
        <v>46888</v>
      </c>
      <c r="E51" s="20">
        <v>31123</v>
      </c>
    </row>
    <row r="52" spans="2:5" ht="12.75">
      <c r="B52" s="18" t="s">
        <v>365</v>
      </c>
      <c r="C52" s="20">
        <v>3318234</v>
      </c>
      <c r="D52" s="20">
        <v>50281</v>
      </c>
      <c r="E52" s="20">
        <v>39859</v>
      </c>
    </row>
    <row r="53" spans="2:5" ht="12.75">
      <c r="B53" s="18" t="s">
        <v>366</v>
      </c>
      <c r="C53" s="20">
        <v>3342440</v>
      </c>
      <c r="D53" s="20">
        <v>43190</v>
      </c>
      <c r="E53" s="20">
        <v>19346</v>
      </c>
    </row>
    <row r="54" spans="2:5" ht="12.75">
      <c r="B54" s="18" t="s">
        <v>367</v>
      </c>
      <c r="C54" s="20">
        <v>3348517</v>
      </c>
      <c r="D54" s="20">
        <v>48336</v>
      </c>
      <c r="E54" s="20">
        <v>37356</v>
      </c>
    </row>
    <row r="55" spans="2:5" ht="12.75">
      <c r="B55" s="18" t="s">
        <v>368</v>
      </c>
      <c r="C55" s="20">
        <v>3368995</v>
      </c>
      <c r="D55" s="20">
        <v>51460</v>
      </c>
      <c r="E55" s="20">
        <v>36761</v>
      </c>
    </row>
    <row r="56" spans="2:5" ht="12.75">
      <c r="B56" s="18" t="s">
        <v>369</v>
      </c>
      <c r="C56" s="20">
        <v>3386930</v>
      </c>
      <c r="D56" s="20">
        <v>44839</v>
      </c>
      <c r="E56" s="20">
        <v>27395</v>
      </c>
    </row>
    <row r="57" spans="2:5" ht="12.75">
      <c r="B57" s="18" t="s">
        <v>370</v>
      </c>
      <c r="C57" s="20">
        <v>3394007</v>
      </c>
      <c r="D57" s="20">
        <v>39885</v>
      </c>
      <c r="E57" s="20">
        <v>32982</v>
      </c>
    </row>
    <row r="58" spans="2:5" ht="12.75">
      <c r="B58" s="18" t="s">
        <v>371</v>
      </c>
      <c r="C58" s="20">
        <v>3417272</v>
      </c>
      <c r="D58" s="20">
        <v>47360</v>
      </c>
      <c r="E58" s="20">
        <v>24821</v>
      </c>
    </row>
    <row r="59" spans="2:5" ht="12.75">
      <c r="B59" s="18"/>
      <c r="C59" s="20"/>
      <c r="D59" s="20"/>
      <c r="E59" s="20"/>
    </row>
    <row r="60" ht="12.75">
      <c r="B60" t="s">
        <v>295</v>
      </c>
    </row>
    <row r="61" ht="12.75">
      <c r="C61" t="s">
        <v>257</v>
      </c>
    </row>
    <row r="62" spans="2:3" ht="12.75">
      <c r="B62" s="225">
        <v>1979</v>
      </c>
      <c r="C62" s="4">
        <v>785688</v>
      </c>
    </row>
    <row r="63" spans="2:3" ht="12.75">
      <c r="B63" s="225">
        <v>1980</v>
      </c>
      <c r="C63" s="4">
        <v>828496</v>
      </c>
    </row>
    <row r="64" spans="2:3" ht="12.75">
      <c r="B64" s="225">
        <v>1981</v>
      </c>
      <c r="C64" s="4">
        <v>871391</v>
      </c>
    </row>
    <row r="65" spans="2:3" ht="12.75">
      <c r="B65" s="225">
        <v>1982</v>
      </c>
      <c r="C65" s="4">
        <v>904600</v>
      </c>
    </row>
    <row r="66" spans="2:3" ht="12.75">
      <c r="B66" s="225">
        <v>1983</v>
      </c>
      <c r="C66" s="4">
        <v>956500</v>
      </c>
    </row>
    <row r="67" spans="2:3" ht="12.75">
      <c r="B67" s="225">
        <v>1984</v>
      </c>
      <c r="C67" s="4">
        <v>1000800</v>
      </c>
    </row>
    <row r="68" spans="2:3" ht="12.75">
      <c r="B68" s="225">
        <v>1985</v>
      </c>
      <c r="C68" s="4">
        <v>1044200</v>
      </c>
    </row>
    <row r="69" spans="2:3" ht="12.75">
      <c r="B69" s="225">
        <v>1986</v>
      </c>
      <c r="C69" s="4">
        <v>1057600</v>
      </c>
    </row>
    <row r="70" spans="2:3" ht="12.75">
      <c r="B70" s="225">
        <v>1987</v>
      </c>
      <c r="C70" s="4">
        <v>1066300</v>
      </c>
    </row>
    <row r="71" spans="2:3" ht="12.75">
      <c r="B71" s="225">
        <v>1988</v>
      </c>
      <c r="C71" s="4">
        <v>1115300</v>
      </c>
    </row>
    <row r="72" spans="2:3" ht="12.75">
      <c r="B72" s="225">
        <v>1989</v>
      </c>
      <c r="C72" s="4">
        <v>1133200</v>
      </c>
    </row>
    <row r="73" spans="2:3" ht="12.75">
      <c r="B73" s="225">
        <v>1990</v>
      </c>
      <c r="C73" s="4">
        <v>1175400</v>
      </c>
    </row>
    <row r="74" spans="2:3" ht="12.75">
      <c r="B74" s="225">
        <v>1991</v>
      </c>
      <c r="C74" s="4">
        <v>1186800</v>
      </c>
    </row>
    <row r="75" spans="2:3" ht="12.75">
      <c r="B75" s="225">
        <v>1992</v>
      </c>
      <c r="C75" s="4">
        <v>1180200</v>
      </c>
    </row>
    <row r="76" spans="2:3" ht="12.75">
      <c r="B76" s="225">
        <v>1993</v>
      </c>
      <c r="C76" s="4">
        <v>1136400</v>
      </c>
    </row>
    <row r="77" spans="2:3" ht="12.75">
      <c r="B77" s="225">
        <v>1994</v>
      </c>
      <c r="C77" s="4">
        <v>1119700</v>
      </c>
    </row>
    <row r="78" spans="2:3" ht="12.75">
      <c r="B78" s="225">
        <v>1995</v>
      </c>
      <c r="C78" s="4">
        <v>1124200</v>
      </c>
    </row>
    <row r="79" spans="2:3" ht="12.75">
      <c r="B79" s="225">
        <v>1996</v>
      </c>
      <c r="C79" s="4">
        <v>1165500</v>
      </c>
    </row>
    <row r="80" spans="2:3" ht="12.75">
      <c r="B80" s="225">
        <v>1997</v>
      </c>
      <c r="C80" s="4">
        <v>1244000</v>
      </c>
    </row>
    <row r="81" spans="2:3" ht="12.75">
      <c r="B81" s="225">
        <v>1998</v>
      </c>
      <c r="C81" s="4">
        <v>1323100</v>
      </c>
    </row>
    <row r="82" spans="2:3" ht="12.75">
      <c r="B82" s="225">
        <v>1999</v>
      </c>
      <c r="C82" s="4">
        <v>1422900</v>
      </c>
    </row>
    <row r="83" spans="2:3" ht="12.75">
      <c r="B83" s="225">
        <v>2000</v>
      </c>
      <c r="C83" s="4">
        <v>1510500</v>
      </c>
    </row>
    <row r="84" spans="2:3" ht="12.75">
      <c r="B84" s="225">
        <v>2001</v>
      </c>
      <c r="C84" s="4">
        <v>1595500</v>
      </c>
    </row>
    <row r="85" spans="2:3" ht="12.75">
      <c r="B85" s="225">
        <v>2002</v>
      </c>
      <c r="C85" s="4">
        <v>1658200</v>
      </c>
    </row>
    <row r="86" spans="2:3" ht="12.75">
      <c r="B86" s="225">
        <v>2003</v>
      </c>
      <c r="C86" s="4">
        <v>1804100</v>
      </c>
    </row>
    <row r="87" spans="2:3" ht="12.75">
      <c r="B87" s="225">
        <v>2004</v>
      </c>
      <c r="C87" s="4">
        <v>2016700</v>
      </c>
    </row>
    <row r="88" spans="2:3" ht="12.75">
      <c r="B88" s="225">
        <v>2005</v>
      </c>
      <c r="C88" s="4">
        <v>2160200</v>
      </c>
    </row>
    <row r="89" spans="2:3" ht="12.75">
      <c r="B89" s="225">
        <v>2006</v>
      </c>
      <c r="C89" s="4">
        <v>2323100</v>
      </c>
    </row>
    <row r="90" spans="2:3" ht="12.75">
      <c r="B90" s="225">
        <v>2007</v>
      </c>
      <c r="C90" s="4">
        <v>2546200</v>
      </c>
    </row>
    <row r="91" spans="2:3" ht="12.75">
      <c r="B91" s="225">
        <v>2008</v>
      </c>
      <c r="C91" s="4">
        <v>2686500</v>
      </c>
    </row>
    <row r="92" spans="2:3" ht="12.75">
      <c r="B92" s="225">
        <v>2009</v>
      </c>
      <c r="C92" s="4">
        <v>2718200</v>
      </c>
    </row>
    <row r="93" spans="2:3" ht="12.75">
      <c r="B93" s="225">
        <v>2010</v>
      </c>
      <c r="C93" s="4">
        <v>2629900</v>
      </c>
    </row>
    <row r="94" spans="2:3" ht="12.75">
      <c r="B94" s="225">
        <v>2011</v>
      </c>
      <c r="C94" s="4">
        <v>2686200</v>
      </c>
    </row>
    <row r="95" spans="2:3" ht="12.75">
      <c r="B95" s="225">
        <v>2012</v>
      </c>
      <c r="C95" s="4">
        <v>2859700</v>
      </c>
    </row>
    <row r="96" spans="2:3" ht="12.75">
      <c r="B96" s="225">
        <v>2013</v>
      </c>
      <c r="C96" s="4">
        <v>3044710</v>
      </c>
    </row>
    <row r="97" spans="2:3" ht="12.75">
      <c r="B97" s="225">
        <v>2014</v>
      </c>
      <c r="C97" s="4">
        <v>3250325</v>
      </c>
    </row>
    <row r="98" spans="2:3" ht="12.75">
      <c r="B98" s="225"/>
      <c r="C98" s="4"/>
    </row>
    <row r="100" ht="12.75">
      <c r="B100" t="s">
        <v>296</v>
      </c>
    </row>
    <row r="102" spans="2:3" ht="12.75">
      <c r="B102" t="s">
        <v>297</v>
      </c>
      <c r="C102">
        <v>715</v>
      </c>
    </row>
    <row r="103" spans="2:3" ht="12.75">
      <c r="B103" t="s">
        <v>298</v>
      </c>
      <c r="C103">
        <v>207</v>
      </c>
    </row>
    <row r="104" spans="2:3" ht="12.75">
      <c r="B104" t="s">
        <v>299</v>
      </c>
      <c r="C104">
        <v>579</v>
      </c>
    </row>
    <row r="105" spans="2:3" ht="12.75">
      <c r="B105" t="s">
        <v>300</v>
      </c>
      <c r="C105">
        <v>77</v>
      </c>
    </row>
    <row r="108" ht="12.75">
      <c r="B108" t="s">
        <v>301</v>
      </c>
    </row>
    <row r="110" spans="2:3" ht="12.75">
      <c r="B110" t="s">
        <v>302</v>
      </c>
      <c r="C110">
        <v>136</v>
      </c>
    </row>
    <row r="111" spans="2:3" ht="12.75">
      <c r="B111" t="s">
        <v>303</v>
      </c>
      <c r="C111">
        <v>36</v>
      </c>
    </row>
    <row r="112" spans="2:3" ht="12.75">
      <c r="B112" t="s">
        <v>304</v>
      </c>
      <c r="C112">
        <v>70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U31"/>
  <sheetViews>
    <sheetView workbookViewId="0" topLeftCell="A1">
      <selection activeCell="A1" sqref="A1"/>
    </sheetView>
  </sheetViews>
  <sheetFormatPr defaultColWidth="9.140625" defaultRowHeight="12.75"/>
  <cols>
    <col min="1" max="1" width="9.140625" style="108" customWidth="1"/>
    <col min="2" max="2" width="14.7109375" style="108" bestFit="1" customWidth="1"/>
    <col min="3" max="3" width="21.00390625" style="108" bestFit="1" customWidth="1"/>
    <col min="4" max="4" width="14.28125" style="108" customWidth="1"/>
    <col min="5" max="5" width="13.140625" style="108" bestFit="1" customWidth="1"/>
    <col min="6" max="6" width="20.140625" style="108" bestFit="1" customWidth="1"/>
    <col min="7" max="7" width="17.00390625" style="108" bestFit="1" customWidth="1"/>
    <col min="8" max="8" width="17.57421875" style="108" bestFit="1" customWidth="1"/>
    <col min="9" max="9" width="15.57421875" style="108" bestFit="1" customWidth="1"/>
    <col min="10" max="10" width="16.00390625" style="108" customWidth="1"/>
    <col min="11" max="11" width="14.421875" style="108" bestFit="1" customWidth="1"/>
    <col min="12" max="12" width="14.140625" style="108" bestFit="1" customWidth="1"/>
    <col min="13" max="13" width="24.140625" style="108" bestFit="1" customWidth="1"/>
    <col min="14" max="14" width="24.7109375" style="108" bestFit="1" customWidth="1"/>
    <col min="15" max="15" width="32.8515625" style="108" bestFit="1" customWidth="1"/>
    <col min="16" max="16" width="16.421875" style="108" customWidth="1"/>
    <col min="17" max="17" width="19.7109375" style="108" bestFit="1" customWidth="1"/>
    <col min="18" max="18" width="19.421875" style="108" bestFit="1" customWidth="1"/>
    <col min="19" max="19" width="47.421875" style="108" bestFit="1" customWidth="1"/>
    <col min="20" max="20" width="38.8515625" style="108" bestFit="1" customWidth="1"/>
    <col min="21" max="21" width="18.00390625" style="108" bestFit="1" customWidth="1"/>
    <col min="22" max="24" width="14.421875" style="108" bestFit="1" customWidth="1"/>
    <col min="25" max="25" width="14.7109375" style="108" bestFit="1" customWidth="1"/>
    <col min="26" max="26" width="22.140625" style="108" bestFit="1" customWidth="1"/>
    <col min="27" max="27" width="18.28125" style="108" bestFit="1" customWidth="1"/>
    <col min="28" max="28" width="17.8515625" style="108" bestFit="1" customWidth="1"/>
    <col min="29" max="29" width="24.57421875" style="108" bestFit="1" customWidth="1"/>
    <col min="30" max="30" width="15.7109375" style="108" bestFit="1" customWidth="1"/>
    <col min="31" max="31" width="17.57421875" style="108" bestFit="1" customWidth="1"/>
    <col min="32" max="32" width="11.8515625" style="108" customWidth="1"/>
    <col min="33" max="33" width="12.7109375" style="108" customWidth="1"/>
    <col min="34" max="34" width="13.421875" style="108" bestFit="1" customWidth="1"/>
    <col min="35" max="35" width="11.00390625" style="108" bestFit="1" customWidth="1"/>
    <col min="36" max="36" width="15.57421875" style="108" bestFit="1" customWidth="1"/>
    <col min="37" max="37" width="16.8515625" style="108" bestFit="1" customWidth="1"/>
    <col min="38" max="38" width="16.57421875" style="108" bestFit="1" customWidth="1"/>
    <col min="39" max="39" width="21.57421875" style="108" bestFit="1" customWidth="1"/>
    <col min="40" max="40" width="19.7109375" style="108" bestFit="1" customWidth="1"/>
    <col min="41" max="41" width="20.421875" style="108" bestFit="1" customWidth="1"/>
    <col min="42" max="42" width="9.140625" style="108" customWidth="1"/>
    <col min="43" max="43" width="11.421875" style="108" bestFit="1" customWidth="1"/>
    <col min="44" max="44" width="21.57421875" style="108" bestFit="1" customWidth="1"/>
    <col min="45" max="45" width="20.57421875" style="108" bestFit="1" customWidth="1"/>
    <col min="46" max="46" width="11.00390625" style="108" bestFit="1" customWidth="1"/>
    <col min="47" max="47" width="21.57421875" style="108" bestFit="1" customWidth="1"/>
    <col min="48" max="16384" width="9.140625" style="108" customWidth="1"/>
  </cols>
  <sheetData>
    <row r="1" spans="1:47" ht="12.75">
      <c r="A1" s="215" t="s">
        <v>266</v>
      </c>
      <c r="B1" s="206">
        <v>1</v>
      </c>
      <c r="C1" s="206">
        <v>2</v>
      </c>
      <c r="D1" s="206">
        <v>3</v>
      </c>
      <c r="E1" s="206">
        <v>4</v>
      </c>
      <c r="F1" s="206">
        <v>5</v>
      </c>
      <c r="G1" s="206">
        <v>6</v>
      </c>
      <c r="H1" s="206">
        <v>7</v>
      </c>
      <c r="I1" s="206">
        <v>8</v>
      </c>
      <c r="J1" s="206">
        <v>9</v>
      </c>
      <c r="K1" s="206">
        <v>10</v>
      </c>
      <c r="L1" s="206">
        <v>11</v>
      </c>
      <c r="M1" s="206">
        <v>12</v>
      </c>
      <c r="N1" s="206">
        <v>13</v>
      </c>
      <c r="O1" s="206">
        <v>14</v>
      </c>
      <c r="P1" s="206">
        <v>15</v>
      </c>
      <c r="Q1" s="206">
        <v>16</v>
      </c>
      <c r="R1" s="206">
        <v>17</v>
      </c>
      <c r="S1" s="206">
        <v>18</v>
      </c>
      <c r="T1" s="206">
        <v>19</v>
      </c>
      <c r="U1" s="206">
        <v>20</v>
      </c>
      <c r="V1" s="206">
        <v>21</v>
      </c>
      <c r="W1" s="206">
        <v>22</v>
      </c>
      <c r="X1" s="206">
        <v>23</v>
      </c>
      <c r="Y1" s="206">
        <v>24</v>
      </c>
      <c r="Z1" s="206">
        <v>25</v>
      </c>
      <c r="AA1" s="206">
        <v>26</v>
      </c>
      <c r="AB1" s="206">
        <v>27</v>
      </c>
      <c r="AC1" s="206">
        <v>28</v>
      </c>
      <c r="AD1" s="206">
        <v>29</v>
      </c>
      <c r="AE1" s="206">
        <v>30</v>
      </c>
      <c r="AF1" s="206">
        <v>31</v>
      </c>
      <c r="AG1" s="206">
        <v>32</v>
      </c>
      <c r="AH1" s="206">
        <v>33</v>
      </c>
      <c r="AI1" s="206">
        <v>34</v>
      </c>
      <c r="AJ1" s="206">
        <v>35</v>
      </c>
      <c r="AK1" s="206">
        <v>36</v>
      </c>
      <c r="AL1" s="206">
        <v>37</v>
      </c>
      <c r="AM1" s="206">
        <v>38</v>
      </c>
      <c r="AN1" s="206">
        <v>39</v>
      </c>
      <c r="AO1" s="206">
        <v>40</v>
      </c>
      <c r="AP1" s="206">
        <v>41</v>
      </c>
      <c r="AQ1" s="206">
        <v>42</v>
      </c>
      <c r="AR1" s="206">
        <v>43</v>
      </c>
      <c r="AS1" s="206">
        <v>44</v>
      </c>
      <c r="AT1" s="206">
        <v>45</v>
      </c>
      <c r="AU1" s="108">
        <v>46</v>
      </c>
    </row>
    <row r="2" spans="1:47" s="207" customFormat="1" ht="12.75">
      <c r="A2" s="216" t="s">
        <v>267</v>
      </c>
      <c r="B2" s="219" t="s">
        <v>167</v>
      </c>
      <c r="C2" s="219" t="s">
        <v>168</v>
      </c>
      <c r="D2" s="219" t="s">
        <v>286</v>
      </c>
      <c r="E2" s="219" t="s">
        <v>287</v>
      </c>
      <c r="F2" s="207" t="s">
        <v>169</v>
      </c>
      <c r="G2" s="207" t="s">
        <v>170</v>
      </c>
      <c r="H2" s="207" t="s">
        <v>171</v>
      </c>
      <c r="I2" s="207" t="s">
        <v>172</v>
      </c>
      <c r="J2" s="207" t="s">
        <v>173</v>
      </c>
      <c r="K2" s="207" t="s">
        <v>174</v>
      </c>
      <c r="L2" s="207" t="s">
        <v>175</v>
      </c>
      <c r="M2" s="207" t="s">
        <v>176</v>
      </c>
      <c r="N2" s="207" t="s">
        <v>177</v>
      </c>
      <c r="O2" s="207" t="s">
        <v>166</v>
      </c>
      <c r="P2" s="207" t="s">
        <v>272</v>
      </c>
      <c r="Q2" s="207" t="s">
        <v>271</v>
      </c>
      <c r="R2" s="207" t="s">
        <v>178</v>
      </c>
      <c r="S2" s="207" t="s">
        <v>179</v>
      </c>
      <c r="T2" s="207" t="s">
        <v>180</v>
      </c>
      <c r="U2" s="219" t="s">
        <v>181</v>
      </c>
      <c r="V2" s="219" t="s">
        <v>182</v>
      </c>
      <c r="W2" s="219" t="s">
        <v>183</v>
      </c>
      <c r="X2" s="219" t="s">
        <v>184</v>
      </c>
      <c r="Y2" s="219" t="s">
        <v>185</v>
      </c>
      <c r="Z2" s="207" t="s">
        <v>260</v>
      </c>
      <c r="AA2" s="208" t="s">
        <v>261</v>
      </c>
      <c r="AB2" s="219" t="s">
        <v>377</v>
      </c>
      <c r="AC2" s="207" t="s">
        <v>262</v>
      </c>
      <c r="AD2" s="207" t="s">
        <v>263</v>
      </c>
      <c r="AE2" s="207" t="s">
        <v>264</v>
      </c>
      <c r="AF2" s="207" t="s">
        <v>265</v>
      </c>
      <c r="AG2" s="207" t="s">
        <v>278</v>
      </c>
      <c r="AH2" s="207" t="s">
        <v>269</v>
      </c>
      <c r="AI2" s="207" t="s">
        <v>270</v>
      </c>
      <c r="AJ2" s="207" t="s">
        <v>273</v>
      </c>
      <c r="AK2" s="219" t="s">
        <v>274</v>
      </c>
      <c r="AL2" s="219" t="s">
        <v>275</v>
      </c>
      <c r="AM2" s="219" t="s">
        <v>276</v>
      </c>
      <c r="AN2" s="207" t="s">
        <v>285</v>
      </c>
      <c r="AO2" s="207" t="s">
        <v>277</v>
      </c>
      <c r="AP2" s="207" t="s">
        <v>279</v>
      </c>
      <c r="AQ2" s="207" t="s">
        <v>280</v>
      </c>
      <c r="AR2" s="207" t="s">
        <v>281</v>
      </c>
      <c r="AS2" s="207" t="s">
        <v>282</v>
      </c>
      <c r="AT2" s="207" t="s">
        <v>283</v>
      </c>
      <c r="AU2" s="219" t="s">
        <v>306</v>
      </c>
    </row>
    <row r="3" spans="1:47" s="207" customFormat="1" ht="12.75">
      <c r="A3" s="216" t="s">
        <v>268</v>
      </c>
      <c r="B3" s="217">
        <v>42005</v>
      </c>
      <c r="C3" s="217">
        <v>42064</v>
      </c>
      <c r="D3" s="218" t="s">
        <v>372</v>
      </c>
      <c r="E3" s="218">
        <v>2015</v>
      </c>
      <c r="F3" s="209">
        <v>3417272</v>
      </c>
      <c r="G3" s="209">
        <v>3186841</v>
      </c>
      <c r="H3" s="209">
        <v>182575</v>
      </c>
      <c r="I3" s="209">
        <v>47856</v>
      </c>
      <c r="J3" s="209">
        <v>47360</v>
      </c>
      <c r="K3" s="209">
        <v>24821</v>
      </c>
      <c r="L3" s="209">
        <v>1578</v>
      </c>
      <c r="M3" s="209">
        <v>242</v>
      </c>
      <c r="N3" s="209">
        <v>80397</v>
      </c>
      <c r="O3" s="209">
        <v>264024</v>
      </c>
      <c r="P3" s="209">
        <v>23265</v>
      </c>
      <c r="Q3" s="209">
        <v>842</v>
      </c>
      <c r="R3" s="209">
        <v>3153248</v>
      </c>
      <c r="S3" s="209">
        <v>3417302</v>
      </c>
      <c r="T3" s="209">
        <v>3395251</v>
      </c>
      <c r="U3" s="210" t="s">
        <v>373</v>
      </c>
      <c r="V3" s="210" t="s">
        <v>374</v>
      </c>
      <c r="W3" s="210" t="s">
        <v>375</v>
      </c>
      <c r="X3" s="210" t="s">
        <v>376</v>
      </c>
      <c r="Y3" s="210"/>
      <c r="Z3" s="211">
        <v>736072</v>
      </c>
      <c r="AA3" s="211">
        <v>2681200</v>
      </c>
      <c r="AB3" s="211">
        <v>3417272</v>
      </c>
      <c r="AC3" s="212">
        <v>0.08364012984138247</v>
      </c>
      <c r="AD3" s="207">
        <v>715</v>
      </c>
      <c r="AE3" s="212">
        <v>0.45310519645120406</v>
      </c>
      <c r="AF3" s="207">
        <v>136</v>
      </c>
      <c r="AG3" s="212">
        <v>0.5619834710743802</v>
      </c>
      <c r="AH3" s="209">
        <v>533000</v>
      </c>
      <c r="AI3" s="209">
        <v>332300</v>
      </c>
      <c r="AJ3" s="209">
        <v>22423</v>
      </c>
      <c r="AK3" s="238">
        <v>42007</v>
      </c>
      <c r="AL3" s="238">
        <v>42034</v>
      </c>
      <c r="AM3" s="213" t="s">
        <v>378</v>
      </c>
      <c r="AN3" s="209">
        <v>785688</v>
      </c>
      <c r="AO3" s="209">
        <v>3250325</v>
      </c>
      <c r="AP3" s="207">
        <v>207</v>
      </c>
      <c r="AQ3" s="207">
        <v>579</v>
      </c>
      <c r="AR3" s="207">
        <v>77</v>
      </c>
      <c r="AS3" s="207">
        <v>36</v>
      </c>
      <c r="AT3" s="207">
        <v>70</v>
      </c>
      <c r="AU3" s="214">
        <v>42036</v>
      </c>
    </row>
    <row r="4" ht="12.75"/>
    <row r="5" spans="2:3" ht="12.75">
      <c r="B5" s="109"/>
      <c r="C5" s="109"/>
    </row>
    <row r="6" spans="2:3" ht="12.75">
      <c r="B6" s="109"/>
      <c r="C6" s="109"/>
    </row>
    <row r="7" spans="2:3" ht="12.75">
      <c r="B7" s="110"/>
      <c r="C7" s="110"/>
    </row>
    <row r="8" spans="2:3" ht="12.75">
      <c r="B8" s="110"/>
      <c r="C8" s="110"/>
    </row>
    <row r="9" spans="2:3" ht="12.75">
      <c r="B9" s="109"/>
      <c r="C9" s="109"/>
    </row>
    <row r="10" spans="2:3" ht="12.75">
      <c r="B10" s="109"/>
      <c r="C10" s="109"/>
    </row>
    <row r="11" spans="2:3" ht="12.75">
      <c r="B11" s="109"/>
      <c r="C11" s="109"/>
    </row>
    <row r="20" spans="2:3" ht="12.75">
      <c r="B20" s="111"/>
      <c r="C20" s="111"/>
    </row>
    <row r="28" spans="2:3" ht="12.75">
      <c r="B28" s="111"/>
      <c r="C28" s="111"/>
    </row>
    <row r="29" spans="2:3" ht="12.75">
      <c r="B29" s="111"/>
      <c r="C29" s="111"/>
    </row>
    <row r="31" spans="2:3" ht="12.75">
      <c r="B31" s="111"/>
      <c r="C31" s="111"/>
    </row>
  </sheetData>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90"/>
  <sheetViews>
    <sheetView workbookViewId="0" topLeftCell="A70">
      <selection activeCell="A1" sqref="A1"/>
    </sheetView>
  </sheetViews>
  <sheetFormatPr defaultColWidth="9.140625" defaultRowHeight="12.75"/>
  <cols>
    <col min="2" max="2" width="8.8515625" style="12" customWidth="1"/>
    <col min="3" max="3" width="13.7109375" style="175" bestFit="1" customWidth="1"/>
    <col min="4" max="4" width="14.7109375" style="175" bestFit="1" customWidth="1"/>
    <col min="5" max="5" width="14.140625" style="0" bestFit="1" customWidth="1"/>
    <col min="6" max="6" width="11.7109375" style="0" bestFit="1" customWidth="1"/>
    <col min="7" max="7" width="20.00390625" style="0" bestFit="1" customWidth="1"/>
    <col min="8" max="8" width="20.00390625" style="107" customWidth="1"/>
  </cols>
  <sheetData>
    <row r="1" ht="15.75">
      <c r="A1" s="1" t="str">
        <f>'Register Activity - All Comp'!A1</f>
        <v>Monthly Statistics - Register Activity  January 2015</v>
      </c>
    </row>
    <row r="2" ht="12.75"/>
    <row r="3" ht="12.75"/>
    <row r="4" spans="2:8" ht="12.75">
      <c r="B4" s="246" t="s">
        <v>210</v>
      </c>
      <c r="C4" s="246"/>
      <c r="D4" s="246"/>
      <c r="E4" s="246"/>
      <c r="F4" s="246"/>
      <c r="G4" s="246"/>
      <c r="H4" s="246"/>
    </row>
    <row r="5" spans="3:8" ht="12.75">
      <c r="C5" s="12"/>
      <c r="D5" s="12"/>
      <c r="E5" s="12"/>
      <c r="F5" s="12"/>
      <c r="G5" s="12"/>
      <c r="H5" s="12"/>
    </row>
    <row r="6" spans="2:4" ht="12.75">
      <c r="B6" s="176" t="s">
        <v>211</v>
      </c>
      <c r="C6" s="13" t="s">
        <v>212</v>
      </c>
      <c r="D6"/>
    </row>
    <row r="7" spans="2:4" ht="12.75">
      <c r="B7" s="176"/>
      <c r="C7" s="6" t="s">
        <v>213</v>
      </c>
      <c r="D7"/>
    </row>
    <row r="8" spans="2:4" ht="12.75">
      <c r="B8" s="176"/>
      <c r="C8" s="6" t="s">
        <v>214</v>
      </c>
      <c r="D8"/>
    </row>
    <row r="9" spans="2:4" ht="12.75">
      <c r="B9" s="176"/>
      <c r="C9" s="6" t="s">
        <v>215</v>
      </c>
      <c r="D9"/>
    </row>
    <row r="10" spans="2:4" ht="12.75">
      <c r="B10" s="176"/>
      <c r="C10" s="6"/>
      <c r="D10"/>
    </row>
    <row r="11" spans="2:8" ht="12.75">
      <c r="B11" s="246" t="s">
        <v>216</v>
      </c>
      <c r="C11" s="246"/>
      <c r="D11" s="246"/>
      <c r="E11" s="247"/>
      <c r="F11" s="247"/>
      <c r="G11" s="247"/>
      <c r="H11" s="177"/>
    </row>
    <row r="12" spans="3:8" ht="12.75">
      <c r="C12" s="176" t="s">
        <v>217</v>
      </c>
      <c r="D12" s="176" t="s">
        <v>217</v>
      </c>
      <c r="E12" s="12" t="s">
        <v>218</v>
      </c>
      <c r="F12" s="12" t="s">
        <v>218</v>
      </c>
      <c r="G12" s="12" t="s">
        <v>218</v>
      </c>
      <c r="H12" s="178" t="s">
        <v>218</v>
      </c>
    </row>
    <row r="13" spans="2:8" ht="51">
      <c r="B13" s="179" t="s">
        <v>198</v>
      </c>
      <c r="C13" s="180" t="s">
        <v>165</v>
      </c>
      <c r="D13" s="180" t="s">
        <v>219</v>
      </c>
      <c r="E13" s="179" t="s">
        <v>29</v>
      </c>
      <c r="F13" s="179" t="s">
        <v>220</v>
      </c>
      <c r="G13" s="181" t="s">
        <v>221</v>
      </c>
      <c r="H13" s="182" t="s">
        <v>222</v>
      </c>
    </row>
    <row r="14" spans="2:8" ht="12.75">
      <c r="B14" s="183">
        <v>1939</v>
      </c>
      <c r="C14" s="184">
        <v>173308</v>
      </c>
      <c r="D14" s="184">
        <f>17125+146765</f>
        <v>163890</v>
      </c>
      <c r="E14" s="185">
        <v>11.091</v>
      </c>
      <c r="F14" s="185">
        <v>9.187</v>
      </c>
      <c r="G14" s="186">
        <v>2.98</v>
      </c>
      <c r="H14" s="182"/>
    </row>
    <row r="15" spans="2:8" ht="12.75">
      <c r="B15" s="183">
        <v>1940</v>
      </c>
      <c r="C15" s="184">
        <v>175626</v>
      </c>
      <c r="D15" s="184">
        <f>17020+149848</f>
        <v>166868</v>
      </c>
      <c r="E15" s="185">
        <v>6.422</v>
      </c>
      <c r="F15" s="185">
        <v>4.102</v>
      </c>
      <c r="G15" s="186">
        <v>2.448</v>
      </c>
      <c r="H15" s="182"/>
    </row>
    <row r="16" spans="2:8" ht="12.75">
      <c r="B16" s="183">
        <v>1941</v>
      </c>
      <c r="C16" s="184">
        <v>180411</v>
      </c>
      <c r="D16" s="184">
        <f>16917+155033</f>
        <v>171950</v>
      </c>
      <c r="E16" s="185">
        <v>7.298</v>
      </c>
      <c r="F16" s="185">
        <v>2.511</v>
      </c>
      <c r="G16" s="186">
        <v>1.36</v>
      </c>
      <c r="H16" s="182"/>
    </row>
    <row r="17" spans="2:8" ht="12.75">
      <c r="B17" s="183">
        <v>1942</v>
      </c>
      <c r="C17" s="184">
        <v>182943</v>
      </c>
      <c r="D17" s="184">
        <f>16831+159227</f>
        <v>176058</v>
      </c>
      <c r="E17" s="185">
        <v>6.787</v>
      </c>
      <c r="F17" s="185">
        <v>4.256</v>
      </c>
      <c r="G17" s="186">
        <v>1.059</v>
      </c>
      <c r="H17" s="182"/>
    </row>
    <row r="18" spans="2:8" ht="12.75">
      <c r="B18" s="183">
        <v>1943</v>
      </c>
      <c r="C18" s="184">
        <v>186426</v>
      </c>
      <c r="D18" s="184">
        <f>16925+163308</f>
        <v>180233</v>
      </c>
      <c r="E18" s="185">
        <v>6.94</v>
      </c>
      <c r="F18" s="185">
        <v>3.456</v>
      </c>
      <c r="G18" s="186">
        <v>0.99</v>
      </c>
      <c r="H18" s="182"/>
    </row>
    <row r="19" spans="2:8" ht="12.75">
      <c r="B19" s="183">
        <v>1944</v>
      </c>
      <c r="C19" s="184">
        <v>192110</v>
      </c>
      <c r="D19" s="184">
        <f>16895+169274</f>
        <v>186169</v>
      </c>
      <c r="E19" s="185">
        <v>7.946</v>
      </c>
      <c r="F19" s="185">
        <v>2.266</v>
      </c>
      <c r="G19" s="186">
        <v>0.938</v>
      </c>
      <c r="H19" s="182"/>
    </row>
    <row r="20" spans="2:8" ht="12.75">
      <c r="B20" s="183">
        <v>1945</v>
      </c>
      <c r="C20" s="184">
        <v>200969</v>
      </c>
      <c r="D20" s="184">
        <f>16865+178614</f>
        <v>195479</v>
      </c>
      <c r="E20" s="185">
        <v>10.948</v>
      </c>
      <c r="F20" s="185">
        <v>2.09</v>
      </c>
      <c r="G20" s="186">
        <v>1.12</v>
      </c>
      <c r="H20" s="182"/>
    </row>
    <row r="21" spans="2:8" ht="12.75">
      <c r="B21" s="183">
        <v>1946</v>
      </c>
      <c r="C21" s="184">
        <v>223981</v>
      </c>
      <c r="D21" s="184">
        <v>217807</v>
      </c>
      <c r="E21" s="185">
        <v>25.217</v>
      </c>
      <c r="F21" s="185">
        <v>2.205</v>
      </c>
      <c r="G21" s="186">
        <v>1.83</v>
      </c>
      <c r="H21" s="182"/>
    </row>
    <row r="22" spans="2:8" ht="12.75">
      <c r="B22" s="183">
        <v>1947</v>
      </c>
      <c r="C22" s="184">
        <v>243010</v>
      </c>
      <c r="D22" s="184">
        <v>235649</v>
      </c>
      <c r="E22" s="185">
        <v>21.753</v>
      </c>
      <c r="F22" s="185">
        <v>2.722</v>
      </c>
      <c r="G22" s="186">
        <v>2.492</v>
      </c>
      <c r="H22" s="182"/>
    </row>
    <row r="23" spans="2:8" ht="12.75">
      <c r="B23" s="183">
        <v>1948</v>
      </c>
      <c r="C23" s="184">
        <v>254527</v>
      </c>
      <c r="D23" s="184">
        <v>242411</v>
      </c>
      <c r="E23" s="185">
        <v>16.344</v>
      </c>
      <c r="F23" s="185">
        <v>4.833</v>
      </c>
      <c r="G23" s="187">
        <v>2.813</v>
      </c>
      <c r="H23" s="182"/>
    </row>
    <row r="24" spans="2:8" ht="12.75">
      <c r="B24" s="183">
        <v>1949</v>
      </c>
      <c r="C24" s="184">
        <v>258265</v>
      </c>
      <c r="D24" s="184">
        <v>247566</v>
      </c>
      <c r="E24" s="185">
        <v>14.448</v>
      </c>
      <c r="F24" s="185">
        <v>10.726</v>
      </c>
      <c r="G24" s="187">
        <v>3.109</v>
      </c>
      <c r="H24" s="182"/>
    </row>
    <row r="25" spans="2:8" ht="12.75">
      <c r="B25" s="183">
        <v>1950</v>
      </c>
      <c r="C25" s="184">
        <v>261690</v>
      </c>
      <c r="D25" s="184">
        <v>251356</v>
      </c>
      <c r="E25" s="185">
        <v>13.906</v>
      </c>
      <c r="F25" s="185">
        <v>10.479</v>
      </c>
      <c r="G25" s="187">
        <v>3.324</v>
      </c>
      <c r="H25" s="187">
        <v>1.327</v>
      </c>
    </row>
    <row r="26" spans="2:8" ht="12.75">
      <c r="B26" s="183">
        <v>1951</v>
      </c>
      <c r="C26" s="184">
        <v>270017</v>
      </c>
      <c r="D26" s="184">
        <v>260156</v>
      </c>
      <c r="E26" s="185">
        <v>13.524</v>
      </c>
      <c r="F26" s="185">
        <v>5.197</v>
      </c>
      <c r="G26" s="187">
        <v>2.954</v>
      </c>
      <c r="H26" s="187">
        <v>1.075</v>
      </c>
    </row>
    <row r="27" spans="2:8" ht="12.75">
      <c r="B27" s="183">
        <v>1952</v>
      </c>
      <c r="C27" s="184">
        <v>277664</v>
      </c>
      <c r="D27" s="184">
        <v>266732</v>
      </c>
      <c r="E27" s="185">
        <v>12.296</v>
      </c>
      <c r="F27" s="185">
        <v>4.619</v>
      </c>
      <c r="G27" s="187">
        <v>3.323</v>
      </c>
      <c r="H27" s="187">
        <v>1.362</v>
      </c>
    </row>
    <row r="28" spans="2:8" ht="12.75">
      <c r="B28" s="183">
        <v>1953</v>
      </c>
      <c r="C28" s="184">
        <v>286089</v>
      </c>
      <c r="D28" s="184">
        <v>274574</v>
      </c>
      <c r="E28" s="185">
        <v>13.329</v>
      </c>
      <c r="F28" s="185">
        <v>4.904</v>
      </c>
      <c r="G28" s="187">
        <v>3.458</v>
      </c>
      <c r="H28" s="187">
        <v>1.389</v>
      </c>
    </row>
    <row r="29" spans="2:8" ht="12.75">
      <c r="B29" s="183">
        <v>1954</v>
      </c>
      <c r="C29" s="184">
        <v>295720</v>
      </c>
      <c r="D29" s="184">
        <v>284969</v>
      </c>
      <c r="E29" s="188">
        <v>15.855</v>
      </c>
      <c r="F29" s="188">
        <v>6.224</v>
      </c>
      <c r="G29" s="187">
        <v>3.64</v>
      </c>
      <c r="H29" s="187">
        <v>1.352</v>
      </c>
    </row>
    <row r="30" spans="2:8" ht="12.75">
      <c r="B30" s="183">
        <v>1955</v>
      </c>
      <c r="C30" s="184">
        <v>307596</v>
      </c>
      <c r="D30" s="184">
        <v>295642</v>
      </c>
      <c r="E30" s="188">
        <v>17.507</v>
      </c>
      <c r="F30" s="188">
        <v>5.631</v>
      </c>
      <c r="G30" s="187">
        <v>3.589</v>
      </c>
      <c r="H30" s="187">
        <v>1.251</v>
      </c>
    </row>
    <row r="31" spans="2:8" ht="12.75">
      <c r="B31" s="183">
        <v>1956</v>
      </c>
      <c r="C31" s="184">
        <v>317988</v>
      </c>
      <c r="D31" s="184">
        <v>306610</v>
      </c>
      <c r="E31" s="188">
        <v>17.572</v>
      </c>
      <c r="F31" s="188">
        <v>7.18</v>
      </c>
      <c r="G31" s="187">
        <v>3.39</v>
      </c>
      <c r="H31" s="187">
        <v>1.273</v>
      </c>
    </row>
    <row r="32" spans="2:8" ht="12.75">
      <c r="B32" s="183">
        <v>1957</v>
      </c>
      <c r="C32" s="184">
        <v>331119</v>
      </c>
      <c r="D32" s="184">
        <v>319998</v>
      </c>
      <c r="E32" s="188">
        <v>20.665</v>
      </c>
      <c r="F32" s="188">
        <v>7.534</v>
      </c>
      <c r="G32" s="187">
        <v>3.256</v>
      </c>
      <c r="H32" s="187">
        <v>1.143</v>
      </c>
    </row>
    <row r="33" spans="2:8" ht="12.75">
      <c r="B33" s="183">
        <v>1958</v>
      </c>
      <c r="C33" s="184">
        <v>345674</v>
      </c>
      <c r="D33" s="184">
        <v>334615</v>
      </c>
      <c r="E33" s="188">
        <v>22.37</v>
      </c>
      <c r="F33" s="188">
        <v>7.815</v>
      </c>
      <c r="G33" s="187">
        <v>3.609</v>
      </c>
      <c r="H33" s="187">
        <v>1.387</v>
      </c>
    </row>
    <row r="34" spans="2:8" ht="12.75">
      <c r="B34" s="183">
        <v>1959</v>
      </c>
      <c r="C34" s="184">
        <v>367959</v>
      </c>
      <c r="D34" s="184">
        <v>355706</v>
      </c>
      <c r="E34" s="188">
        <v>29.198</v>
      </c>
      <c r="F34" s="188">
        <v>6.913</v>
      </c>
      <c r="G34" s="187">
        <v>4.117</v>
      </c>
      <c r="H34" s="187">
        <v>1.364</v>
      </c>
    </row>
    <row r="35" spans="2:8" ht="12.75">
      <c r="B35" s="183">
        <v>1960</v>
      </c>
      <c r="C35" s="184">
        <v>393494</v>
      </c>
      <c r="D35" s="184">
        <v>379795</v>
      </c>
      <c r="E35" s="185">
        <v>34.312</v>
      </c>
      <c r="F35" s="185">
        <v>8.786</v>
      </c>
      <c r="G35" s="189">
        <v>4.5</v>
      </c>
      <c r="H35" s="187">
        <v>1.621</v>
      </c>
    </row>
    <row r="36" spans="2:8" ht="12.75">
      <c r="B36" s="183">
        <v>1961</v>
      </c>
      <c r="C36" s="184">
        <v>416894</v>
      </c>
      <c r="D36" s="184">
        <v>402811</v>
      </c>
      <c r="E36" s="185">
        <v>33.645</v>
      </c>
      <c r="F36" s="185">
        <v>10.245</v>
      </c>
      <c r="G36" s="187">
        <v>5</v>
      </c>
      <c r="H36" s="187">
        <v>1.927</v>
      </c>
    </row>
    <row r="37" spans="2:8" ht="12.75">
      <c r="B37" s="183">
        <v>1962</v>
      </c>
      <c r="C37" s="184">
        <v>444039</v>
      </c>
      <c r="D37" s="184">
        <v>429124</v>
      </c>
      <c r="E37" s="185">
        <v>34.852</v>
      </c>
      <c r="F37" s="185">
        <v>7.718</v>
      </c>
      <c r="G37" s="189">
        <v>5.2</v>
      </c>
      <c r="H37" s="187">
        <v>2.287</v>
      </c>
    </row>
    <row r="38" spans="2:8" ht="12.75">
      <c r="B38" s="183">
        <v>1963</v>
      </c>
      <c r="C38" s="184">
        <v>476080</v>
      </c>
      <c r="D38" s="184">
        <v>459418</v>
      </c>
      <c r="E38" s="185">
        <v>42.173</v>
      </c>
      <c r="F38" s="185">
        <v>8.895</v>
      </c>
      <c r="G38" s="189">
        <v>5.5</v>
      </c>
      <c r="H38" s="187">
        <v>2.293</v>
      </c>
    </row>
    <row r="39" spans="2:8" ht="12.75">
      <c r="B39" s="183">
        <v>1964</v>
      </c>
      <c r="C39" s="184">
        <v>512590</v>
      </c>
      <c r="D39" s="184">
        <v>495515</v>
      </c>
      <c r="E39" s="185">
        <v>48.315</v>
      </c>
      <c r="F39" s="185">
        <v>11.815</v>
      </c>
      <c r="G39" s="189">
        <v>5.5</v>
      </c>
      <c r="H39" s="187">
        <v>2.206</v>
      </c>
    </row>
    <row r="40" spans="2:8" ht="12.75">
      <c r="B40" s="183">
        <v>1965</v>
      </c>
      <c r="C40" s="184">
        <v>539374</v>
      </c>
      <c r="D40" s="184">
        <v>519078</v>
      </c>
      <c r="E40" s="185">
        <v>36.315</v>
      </c>
      <c r="F40" s="185">
        <v>9.548</v>
      </c>
      <c r="G40" s="189">
        <v>7.1</v>
      </c>
      <c r="H40" s="187">
        <v>2.733</v>
      </c>
    </row>
    <row r="41" spans="2:8" ht="12.75">
      <c r="B41" s="183">
        <v>1966</v>
      </c>
      <c r="C41" s="184">
        <v>556259</v>
      </c>
      <c r="D41" s="184">
        <v>527260</v>
      </c>
      <c r="E41" s="185">
        <v>28.256</v>
      </c>
      <c r="F41" s="185">
        <v>11.385</v>
      </c>
      <c r="G41" s="187">
        <v>12.1</v>
      </c>
      <c r="H41" s="187">
        <v>3.416</v>
      </c>
    </row>
    <row r="42" spans="2:8" ht="12.75">
      <c r="B42" s="183">
        <v>1967</v>
      </c>
      <c r="C42" s="184">
        <v>569820</v>
      </c>
      <c r="D42" s="184">
        <v>525243</v>
      </c>
      <c r="E42" s="185">
        <v>31.292</v>
      </c>
      <c r="F42" s="185">
        <v>17.751</v>
      </c>
      <c r="G42" s="189">
        <v>8.9</v>
      </c>
      <c r="H42" s="187">
        <v>3.645</v>
      </c>
    </row>
    <row r="43" spans="2:8" ht="12.75">
      <c r="B43" s="183">
        <v>1968</v>
      </c>
      <c r="C43" s="184">
        <v>553282</v>
      </c>
      <c r="D43" s="184">
        <v>495358</v>
      </c>
      <c r="E43" s="185">
        <v>20.654</v>
      </c>
      <c r="F43" s="185">
        <v>37.244</v>
      </c>
      <c r="G43" s="189">
        <v>9.9</v>
      </c>
      <c r="H43" s="187">
        <v>3.352</v>
      </c>
    </row>
    <row r="44" spans="2:8" ht="12.75">
      <c r="B44" s="183">
        <v>1969</v>
      </c>
      <c r="C44" s="184">
        <v>552799</v>
      </c>
      <c r="D44" s="184">
        <v>514826</v>
      </c>
      <c r="E44" s="185">
        <v>25.154</v>
      </c>
      <c r="F44" s="190">
        <v>25.751</v>
      </c>
      <c r="G44" s="187">
        <v>9</v>
      </c>
      <c r="H44" s="187">
        <v>3.729</v>
      </c>
    </row>
    <row r="45" spans="2:8" ht="12.75">
      <c r="B45" s="183">
        <v>1970</v>
      </c>
      <c r="C45" s="184">
        <v>559497</v>
      </c>
      <c r="D45" s="184">
        <v>518657</v>
      </c>
      <c r="E45" s="185">
        <v>30.3</v>
      </c>
      <c r="F45" s="185">
        <v>23.75</v>
      </c>
      <c r="G45" s="189">
        <v>8.8</v>
      </c>
      <c r="H45" s="187">
        <v>3.886</v>
      </c>
    </row>
    <row r="46" spans="2:8" ht="12.75">
      <c r="B46" s="183">
        <v>1971</v>
      </c>
      <c r="C46" s="184">
        <v>577228</v>
      </c>
      <c r="D46" s="191">
        <v>527640</v>
      </c>
      <c r="E46" s="185">
        <v>39.4</v>
      </c>
      <c r="F46" s="185">
        <v>21.879</v>
      </c>
      <c r="G46" s="189">
        <v>8.4</v>
      </c>
      <c r="H46" s="187">
        <v>3.661</v>
      </c>
    </row>
    <row r="47" spans="2:8" ht="12.75">
      <c r="B47" s="183">
        <v>1972</v>
      </c>
      <c r="C47" s="184">
        <v>603935</v>
      </c>
      <c r="D47" s="184">
        <v>542578</v>
      </c>
      <c r="E47" s="185">
        <v>54.4</v>
      </c>
      <c r="F47" s="185">
        <v>27.898</v>
      </c>
      <c r="G47" s="189">
        <v>8.2</v>
      </c>
      <c r="H47" s="187">
        <v>3.231</v>
      </c>
    </row>
    <row r="48" spans="2:8" ht="12.75">
      <c r="B48" s="183">
        <v>1973</v>
      </c>
      <c r="C48" s="184">
        <v>637648</v>
      </c>
      <c r="D48" s="184">
        <v>599505</v>
      </c>
      <c r="E48" s="185">
        <v>67.3</v>
      </c>
      <c r="F48" s="185">
        <v>33.835</v>
      </c>
      <c r="G48" s="189">
        <v>7.2</v>
      </c>
      <c r="H48" s="187">
        <v>2.673</v>
      </c>
    </row>
    <row r="49" spans="2:8" ht="12.75">
      <c r="B49" s="183">
        <v>1974</v>
      </c>
      <c r="C49" s="184">
        <v>657859</v>
      </c>
      <c r="D49" s="184">
        <v>598379</v>
      </c>
      <c r="E49" s="185">
        <v>42.5</v>
      </c>
      <c r="F49" s="185">
        <v>22.574</v>
      </c>
      <c r="G49" s="189">
        <v>7.9</v>
      </c>
      <c r="H49" s="187">
        <v>3.875</v>
      </c>
    </row>
    <row r="50" spans="2:8" ht="12.75">
      <c r="B50" s="183">
        <v>1975</v>
      </c>
      <c r="C50" s="184">
        <v>669930</v>
      </c>
      <c r="D50" s="184">
        <v>592243</v>
      </c>
      <c r="E50" s="185">
        <v>45.7</v>
      </c>
      <c r="F50" s="185">
        <v>33.979</v>
      </c>
      <c r="G50" s="189">
        <v>9.8</v>
      </c>
      <c r="H50" s="187">
        <v>5.602</v>
      </c>
    </row>
    <row r="51" spans="2:8" ht="12.75">
      <c r="B51" s="183">
        <v>1976</v>
      </c>
      <c r="C51" s="184">
        <v>690897</v>
      </c>
      <c r="D51" s="184">
        <v>621683</v>
      </c>
      <c r="E51" s="185">
        <v>56.1</v>
      </c>
      <c r="F51" s="185">
        <v>35.539</v>
      </c>
      <c r="G51" s="189">
        <v>10.6</v>
      </c>
      <c r="H51" s="187">
        <v>6.168</v>
      </c>
    </row>
    <row r="52" spans="2:8" ht="12.75">
      <c r="B52" s="183">
        <v>1977</v>
      </c>
      <c r="C52" s="184">
        <v>705998</v>
      </c>
      <c r="D52" s="184">
        <v>627195</v>
      </c>
      <c r="E52" s="185">
        <v>55.2</v>
      </c>
      <c r="F52" s="185">
        <v>40.622</v>
      </c>
      <c r="G52" s="187">
        <v>10</v>
      </c>
      <c r="H52" s="187">
        <v>6.102</v>
      </c>
    </row>
    <row r="53" spans="2:8" ht="12.75">
      <c r="B53" s="183">
        <v>1978</v>
      </c>
      <c r="C53" s="184">
        <v>744441</v>
      </c>
      <c r="D53" s="184">
        <v>692182</v>
      </c>
      <c r="E53" s="185">
        <v>63.6</v>
      </c>
      <c r="F53" s="185">
        <v>25.596</v>
      </c>
      <c r="G53" s="189">
        <v>9.2</v>
      </c>
      <c r="H53" s="187">
        <v>2.36</v>
      </c>
    </row>
    <row r="54" spans="2:8" ht="12.75">
      <c r="B54" s="183">
        <v>1979</v>
      </c>
      <c r="C54" s="184">
        <v>785688</v>
      </c>
      <c r="D54" s="184">
        <v>726677</v>
      </c>
      <c r="E54" s="185">
        <v>66.5</v>
      </c>
      <c r="F54" s="185">
        <v>25.672</v>
      </c>
      <c r="G54" s="187">
        <v>9</v>
      </c>
      <c r="H54" s="187">
        <v>4.775</v>
      </c>
    </row>
    <row r="55" spans="2:8" ht="12.75">
      <c r="B55" s="183">
        <v>1980</v>
      </c>
      <c r="C55" s="184">
        <v>828496</v>
      </c>
      <c r="D55" s="184">
        <v>760805</v>
      </c>
      <c r="E55" s="185">
        <v>69.4</v>
      </c>
      <c r="F55" s="185">
        <v>26.869</v>
      </c>
      <c r="G55" s="189">
        <v>11.5</v>
      </c>
      <c r="H55" s="187">
        <v>7.269</v>
      </c>
    </row>
    <row r="56" spans="2:8" ht="12.75">
      <c r="B56" s="183">
        <v>1981</v>
      </c>
      <c r="C56" s="184">
        <v>871391</v>
      </c>
      <c r="D56" s="184">
        <v>788846</v>
      </c>
      <c r="E56" s="185">
        <v>72.4</v>
      </c>
      <c r="F56" s="185">
        <v>29.739</v>
      </c>
      <c r="G56" s="189">
        <v>12.9</v>
      </c>
      <c r="H56" s="187">
        <v>9.034</v>
      </c>
    </row>
    <row r="57" spans="2:8" ht="12.75">
      <c r="B57" s="183">
        <v>1982</v>
      </c>
      <c r="C57" s="184">
        <v>904600</v>
      </c>
      <c r="D57" s="184">
        <v>807900</v>
      </c>
      <c r="E57" s="185">
        <v>87.2</v>
      </c>
      <c r="F57" s="185">
        <v>54.311</v>
      </c>
      <c r="G57" s="189">
        <v>16.7</v>
      </c>
      <c r="H57" s="187">
        <v>12.57</v>
      </c>
    </row>
    <row r="58" spans="2:8" ht="12.75">
      <c r="B58" s="183">
        <v>1983</v>
      </c>
      <c r="C58" s="191">
        <v>956500</v>
      </c>
      <c r="D58" s="191">
        <v>855800</v>
      </c>
      <c r="E58" s="185">
        <v>96.2</v>
      </c>
      <c r="F58" s="185">
        <v>44.705</v>
      </c>
      <c r="G58" s="187">
        <v>18</v>
      </c>
      <c r="H58" s="187">
        <v>13.927</v>
      </c>
    </row>
    <row r="59" spans="2:8" ht="12.75">
      <c r="B59" s="183">
        <v>1984</v>
      </c>
      <c r="C59" s="184">
        <v>1000800</v>
      </c>
      <c r="D59" s="184">
        <v>895000</v>
      </c>
      <c r="E59" s="185">
        <v>97.9</v>
      </c>
      <c r="F59" s="185">
        <v>53.917</v>
      </c>
      <c r="G59" s="189">
        <v>18.3</v>
      </c>
      <c r="H59" s="187">
        <v>14.244</v>
      </c>
    </row>
    <row r="60" spans="2:8" ht="12.75">
      <c r="B60" s="183">
        <v>1985</v>
      </c>
      <c r="C60" s="184">
        <v>1044200</v>
      </c>
      <c r="D60" s="184">
        <v>868100</v>
      </c>
      <c r="E60" s="185">
        <v>104.6</v>
      </c>
      <c r="F60" s="185">
        <v>61.606</v>
      </c>
      <c r="G60" s="189">
        <v>19.6</v>
      </c>
      <c r="H60" s="187">
        <v>15.434</v>
      </c>
    </row>
    <row r="61" spans="2:8" ht="12.75">
      <c r="B61" s="192">
        <v>1986</v>
      </c>
      <c r="C61" s="184">
        <v>1057600</v>
      </c>
      <c r="D61" s="184">
        <v>847400</v>
      </c>
      <c r="E61" s="185">
        <v>117.3</v>
      </c>
      <c r="F61" s="185">
        <v>104.658</v>
      </c>
      <c r="G61" s="193">
        <v>19.7</v>
      </c>
      <c r="H61" s="186">
        <v>14.9</v>
      </c>
    </row>
    <row r="62" spans="2:8" ht="12.75">
      <c r="B62" s="192" t="s">
        <v>223</v>
      </c>
      <c r="C62" s="184">
        <v>1066300</v>
      </c>
      <c r="D62" s="184">
        <v>867300</v>
      </c>
      <c r="E62" s="185">
        <v>117.8</v>
      </c>
      <c r="F62" s="185">
        <v>84.248</v>
      </c>
      <c r="G62" s="193">
        <v>19.7</v>
      </c>
      <c r="H62" s="186">
        <v>14.575</v>
      </c>
    </row>
    <row r="63" spans="2:8" ht="12.75">
      <c r="B63" s="183" t="s">
        <v>224</v>
      </c>
      <c r="C63" s="184">
        <v>1115300</v>
      </c>
      <c r="D63" s="184">
        <v>911200</v>
      </c>
      <c r="E63" s="185">
        <v>126.2</v>
      </c>
      <c r="F63" s="185">
        <v>78.3</v>
      </c>
      <c r="G63" s="189">
        <f>13.2+0.6</f>
        <v>13.799999999999999</v>
      </c>
      <c r="H63" s="187">
        <v>10.975</v>
      </c>
    </row>
    <row r="64" spans="2:8" ht="12.75">
      <c r="B64" s="183" t="s">
        <v>225</v>
      </c>
      <c r="C64" s="184">
        <v>1133200</v>
      </c>
      <c r="D64" s="184">
        <v>972900</v>
      </c>
      <c r="E64" s="185">
        <v>135</v>
      </c>
      <c r="F64" s="185">
        <v>118.3</v>
      </c>
      <c r="G64" s="187">
        <v>13.863</v>
      </c>
      <c r="H64" s="187">
        <v>9.8</v>
      </c>
    </row>
    <row r="65" spans="2:8" ht="12.75">
      <c r="B65" s="183" t="s">
        <v>226</v>
      </c>
      <c r="C65" s="184">
        <v>1175400</v>
      </c>
      <c r="D65" s="184">
        <v>1009700</v>
      </c>
      <c r="E65" s="185">
        <v>126.3</v>
      </c>
      <c r="F65" s="185">
        <v>85.6</v>
      </c>
      <c r="G65" s="187">
        <v>15.851</v>
      </c>
      <c r="H65" s="187">
        <v>11.492</v>
      </c>
    </row>
    <row r="66" spans="2:8" ht="12.75">
      <c r="B66" s="183" t="s">
        <v>227</v>
      </c>
      <c r="C66" s="184">
        <v>1186800</v>
      </c>
      <c r="D66" s="184">
        <v>1031900</v>
      </c>
      <c r="E66" s="185">
        <v>115.4</v>
      </c>
      <c r="F66" s="185">
        <v>105.4</v>
      </c>
      <c r="G66" s="187">
        <v>21.825</v>
      </c>
      <c r="H66" s="187">
        <v>17.653</v>
      </c>
    </row>
    <row r="67" spans="2:8" ht="12.75">
      <c r="B67" s="194" t="s">
        <v>228</v>
      </c>
      <c r="C67" s="184">
        <v>1180200</v>
      </c>
      <c r="D67" s="184">
        <v>979800</v>
      </c>
      <c r="E67" s="185">
        <v>111.9</v>
      </c>
      <c r="F67" s="185">
        <v>119.9</v>
      </c>
      <c r="G67" s="187">
        <v>27.322</v>
      </c>
      <c r="H67" s="187">
        <v>23.334</v>
      </c>
    </row>
    <row r="68" spans="2:8" ht="12.75">
      <c r="B68" s="194" t="s">
        <v>229</v>
      </c>
      <c r="C68" s="184">
        <v>1136400</v>
      </c>
      <c r="D68" s="184">
        <v>960600</v>
      </c>
      <c r="E68" s="185">
        <v>108.8</v>
      </c>
      <c r="F68" s="185">
        <v>153.9</v>
      </c>
      <c r="G68" s="187">
        <v>28.744</v>
      </c>
      <c r="H68" s="187">
        <v>25.025</v>
      </c>
    </row>
    <row r="69" spans="2:8" ht="12.75">
      <c r="B69" s="194" t="s">
        <v>230</v>
      </c>
      <c r="C69" s="184">
        <v>1119700</v>
      </c>
      <c r="D69" s="184">
        <v>956700</v>
      </c>
      <c r="E69" s="185">
        <v>115.4</v>
      </c>
      <c r="F69" s="185">
        <v>133.7</v>
      </c>
      <c r="G69" s="187">
        <v>22.696</v>
      </c>
      <c r="H69" s="187">
        <v>19.896</v>
      </c>
    </row>
    <row r="70" spans="2:8" ht="12.75">
      <c r="B70" s="194" t="s">
        <v>231</v>
      </c>
      <c r="C70" s="184">
        <v>1124200</v>
      </c>
      <c r="D70" s="184">
        <v>981800</v>
      </c>
      <c r="E70" s="185">
        <v>131.8</v>
      </c>
      <c r="F70" s="185">
        <v>128.5</v>
      </c>
      <c r="G70" s="187">
        <v>19.159</v>
      </c>
      <c r="H70" s="187">
        <v>16.106</v>
      </c>
    </row>
    <row r="71" spans="2:8" ht="12.75">
      <c r="B71" s="194" t="s">
        <v>232</v>
      </c>
      <c r="C71" s="184">
        <v>1165500</v>
      </c>
      <c r="D71" s="184">
        <v>1038800</v>
      </c>
      <c r="E71" s="185">
        <v>146.7</v>
      </c>
      <c r="F71" s="185">
        <v>106.5</v>
      </c>
      <c r="G71" s="187">
        <v>18.463</v>
      </c>
      <c r="H71" s="187">
        <v>14.685</v>
      </c>
    </row>
    <row r="72" spans="2:8" ht="12.75">
      <c r="B72" s="194" t="s">
        <v>233</v>
      </c>
      <c r="C72" s="184">
        <v>1244000</v>
      </c>
      <c r="D72" s="184">
        <v>1091900</v>
      </c>
      <c r="E72" s="185">
        <v>170.2</v>
      </c>
      <c r="F72" s="185">
        <v>92.8</v>
      </c>
      <c r="G72" s="187">
        <v>16.744</v>
      </c>
      <c r="H72" s="187">
        <v>13.532</v>
      </c>
    </row>
    <row r="73" spans="2:8" ht="12.75">
      <c r="B73" s="194" t="s">
        <v>234</v>
      </c>
      <c r="C73" s="184">
        <v>1323100</v>
      </c>
      <c r="D73" s="184">
        <v>1184900</v>
      </c>
      <c r="E73" s="185">
        <v>205.3</v>
      </c>
      <c r="F73" s="185">
        <v>127.4</v>
      </c>
      <c r="G73" s="187">
        <v>16.446</v>
      </c>
      <c r="H73" s="187">
        <v>13.244</v>
      </c>
    </row>
    <row r="74" spans="2:8" ht="12.75">
      <c r="B74" s="194" t="s">
        <v>235</v>
      </c>
      <c r="C74" s="184">
        <v>1422900</v>
      </c>
      <c r="D74" s="184">
        <v>1281100</v>
      </c>
      <c r="E74" s="185">
        <v>215.2</v>
      </c>
      <c r="F74" s="185">
        <v>116.6</v>
      </c>
      <c r="G74" s="187">
        <v>17.464</v>
      </c>
      <c r="H74" s="187">
        <v>14.935</v>
      </c>
    </row>
    <row r="75" spans="2:8" ht="12.75">
      <c r="B75" s="194" t="s">
        <v>236</v>
      </c>
      <c r="C75" s="184">
        <v>1510500</v>
      </c>
      <c r="D75" s="184">
        <v>1361600</v>
      </c>
      <c r="E75" s="185">
        <v>225.6</v>
      </c>
      <c r="F75" s="185">
        <v>139.2</v>
      </c>
      <c r="G75" s="187">
        <v>16.387</v>
      </c>
      <c r="H75" s="187">
        <v>13.696</v>
      </c>
    </row>
    <row r="76" spans="2:8" ht="12.75">
      <c r="B76" s="194" t="s">
        <v>237</v>
      </c>
      <c r="C76" s="184">
        <v>1595500</v>
      </c>
      <c r="D76" s="184">
        <v>1442300</v>
      </c>
      <c r="E76" s="185">
        <v>238.3</v>
      </c>
      <c r="F76" s="185">
        <v>154.5</v>
      </c>
      <c r="G76" s="187">
        <v>17.544</v>
      </c>
      <c r="H76" s="187">
        <v>15.236</v>
      </c>
    </row>
    <row r="77" spans="2:8" ht="12.75">
      <c r="B77" s="183" t="s">
        <v>238</v>
      </c>
      <c r="C77" s="184">
        <v>1658200</v>
      </c>
      <c r="D77" s="184">
        <v>1491500</v>
      </c>
      <c r="E77" s="185">
        <v>225.5</v>
      </c>
      <c r="F77" s="185">
        <v>164.1</v>
      </c>
      <c r="G77" s="187">
        <v>18.627</v>
      </c>
      <c r="H77" s="187">
        <v>15.846</v>
      </c>
    </row>
    <row r="78" spans="2:8" ht="12.75">
      <c r="B78" s="183" t="s">
        <v>239</v>
      </c>
      <c r="C78" s="184">
        <v>1804100</v>
      </c>
      <c r="D78" s="184">
        <v>1639700</v>
      </c>
      <c r="E78" s="185">
        <v>325.9</v>
      </c>
      <c r="F78" s="185">
        <v>182</v>
      </c>
      <c r="G78" s="187">
        <v>19.463</v>
      </c>
      <c r="H78" s="187">
        <v>16.499</v>
      </c>
    </row>
    <row r="79" spans="2:8" ht="12.75">
      <c r="B79" s="183" t="s">
        <v>240</v>
      </c>
      <c r="C79" s="184">
        <v>2016700</v>
      </c>
      <c r="D79" s="184">
        <v>1842800</v>
      </c>
      <c r="E79" s="185">
        <v>390.2</v>
      </c>
      <c r="F79" s="185">
        <v>179</v>
      </c>
      <c r="G79" s="187">
        <v>16.734</v>
      </c>
      <c r="H79" s="187">
        <v>14.032</v>
      </c>
    </row>
    <row r="80" spans="2:8" ht="12.75">
      <c r="B80" s="183" t="s">
        <v>241</v>
      </c>
      <c r="C80" s="184">
        <v>2160200</v>
      </c>
      <c r="D80" s="184">
        <v>1980300</v>
      </c>
      <c r="E80" s="185">
        <v>333.7</v>
      </c>
      <c r="F80" s="185">
        <v>191.6</v>
      </c>
      <c r="G80" s="187">
        <v>16.959</v>
      </c>
      <c r="H80" s="187">
        <v>13.648</v>
      </c>
    </row>
    <row r="81" spans="2:8" ht="12.75">
      <c r="B81" s="183" t="s">
        <v>242</v>
      </c>
      <c r="C81" s="184">
        <v>2323100</v>
      </c>
      <c r="D81" s="184">
        <v>2130200</v>
      </c>
      <c r="E81" s="185">
        <v>372</v>
      </c>
      <c r="F81" s="185">
        <v>212.1</v>
      </c>
      <c r="G81" s="187">
        <v>18.565</v>
      </c>
      <c r="H81" s="187">
        <v>15.351</v>
      </c>
    </row>
    <row r="82" spans="2:9" ht="12.75">
      <c r="B82" s="183" t="s">
        <v>243</v>
      </c>
      <c r="C82" s="184">
        <v>2546200</v>
      </c>
      <c r="D82" s="184">
        <v>2341500</v>
      </c>
      <c r="E82" s="185">
        <v>449.7</v>
      </c>
      <c r="F82" s="185">
        <v>225.4</v>
      </c>
      <c r="G82" s="187">
        <v>19.012</v>
      </c>
      <c r="H82" s="187">
        <v>15.241</v>
      </c>
      <c r="I82" t="s">
        <v>251</v>
      </c>
    </row>
    <row r="83" spans="2:8" ht="12.75">
      <c r="B83" s="183" t="s">
        <v>244</v>
      </c>
      <c r="C83" s="184">
        <v>2686500</v>
      </c>
      <c r="D83" s="184">
        <v>2423200</v>
      </c>
      <c r="E83" s="192">
        <v>372.4</v>
      </c>
      <c r="F83" s="185">
        <v>233.8</v>
      </c>
      <c r="G83" s="187">
        <v>20.195</v>
      </c>
      <c r="H83" s="187">
        <v>15.281</v>
      </c>
    </row>
    <row r="84" spans="2:8" ht="12.75">
      <c r="B84" s="195" t="s">
        <v>245</v>
      </c>
      <c r="C84" s="196">
        <v>2718200</v>
      </c>
      <c r="D84" s="196">
        <v>2265500</v>
      </c>
      <c r="E84" s="197">
        <v>330.1</v>
      </c>
      <c r="F84" s="198">
        <v>300.5</v>
      </c>
      <c r="G84" s="199">
        <f>22.4+1.1</f>
        <v>23.5</v>
      </c>
      <c r="H84" s="199">
        <v>19.436</v>
      </c>
    </row>
    <row r="85" spans="2:8" ht="12.75">
      <c r="B85" s="248" t="s">
        <v>246</v>
      </c>
      <c r="C85" s="249"/>
      <c r="D85" s="249"/>
      <c r="E85" s="249"/>
      <c r="F85" s="249"/>
      <c r="G85" s="249"/>
      <c r="H85" s="250"/>
    </row>
    <row r="86" spans="2:9" ht="12.75">
      <c r="B86" s="200" t="s">
        <v>247</v>
      </c>
      <c r="C86" s="201">
        <v>2629900</v>
      </c>
      <c r="D86" s="201">
        <v>2359100</v>
      </c>
      <c r="E86" s="202">
        <v>365.6</v>
      </c>
      <c r="F86" s="202">
        <v>509.7</v>
      </c>
      <c r="G86" s="203">
        <v>24.733</v>
      </c>
      <c r="H86" s="203">
        <v>21.15</v>
      </c>
      <c r="I86" t="s">
        <v>253</v>
      </c>
    </row>
    <row r="87" spans="2:9" ht="12.75">
      <c r="B87" s="183" t="s">
        <v>248</v>
      </c>
      <c r="C87" s="184">
        <v>2686200</v>
      </c>
      <c r="D87" s="184">
        <v>2455400</v>
      </c>
      <c r="E87" s="185">
        <v>400.6</v>
      </c>
      <c r="F87" s="185">
        <v>348.4</v>
      </c>
      <c r="G87" s="187">
        <v>22.129</v>
      </c>
      <c r="H87" s="187">
        <v>18.462</v>
      </c>
      <c r="I87" t="s">
        <v>254</v>
      </c>
    </row>
    <row r="88" spans="2:9" ht="12.75">
      <c r="B88" s="183" t="s">
        <v>249</v>
      </c>
      <c r="C88" s="184">
        <v>2859700</v>
      </c>
      <c r="D88" s="184">
        <v>2612600</v>
      </c>
      <c r="E88" s="185">
        <v>455.6</v>
      </c>
      <c r="F88" s="185">
        <v>287.8</v>
      </c>
      <c r="G88" s="187">
        <v>23.414</v>
      </c>
      <c r="H88" s="187">
        <v>19.371</v>
      </c>
      <c r="I88" t="s">
        <v>255</v>
      </c>
    </row>
    <row r="89" spans="2:9" ht="12.75">
      <c r="B89" s="183" t="s">
        <v>250</v>
      </c>
      <c r="C89" s="204">
        <v>3044710</v>
      </c>
      <c r="D89" s="204">
        <v>2778366</v>
      </c>
      <c r="E89" s="205">
        <v>482.8</v>
      </c>
      <c r="F89" s="183">
        <v>302.6</v>
      </c>
      <c r="G89" s="187">
        <v>22.7</v>
      </c>
      <c r="H89" s="187">
        <v>17.6</v>
      </c>
      <c r="I89" t="s">
        <v>256</v>
      </c>
    </row>
    <row r="90" spans="2:8" ht="12.75">
      <c r="B90" s="183" t="s">
        <v>258</v>
      </c>
      <c r="C90" s="204">
        <v>3250325</v>
      </c>
      <c r="D90" s="204">
        <v>2969702</v>
      </c>
      <c r="E90" s="205">
        <v>533</v>
      </c>
      <c r="F90" s="183">
        <v>332.3</v>
      </c>
      <c r="G90" s="187">
        <v>23.2</v>
      </c>
      <c r="H90" s="187">
        <v>17</v>
      </c>
    </row>
  </sheetData>
  <mergeCells count="3">
    <mergeCell ref="B4:H4"/>
    <mergeCell ref="B11:G11"/>
    <mergeCell ref="B85:H85"/>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U90"/>
  <sheetViews>
    <sheetView zoomScale="80" zoomScaleNormal="80" workbookViewId="0" topLeftCell="F1">
      <selection activeCell="N21" sqref="N21"/>
    </sheetView>
  </sheetViews>
  <sheetFormatPr defaultColWidth="9.140625" defaultRowHeight="12.75"/>
  <cols>
    <col min="1" max="1" width="13.421875" style="0" customWidth="1"/>
    <col min="2" max="2" width="8.00390625" style="0" customWidth="1"/>
    <col min="3" max="3" width="17.421875" style="0" bestFit="1" customWidth="1"/>
    <col min="4" max="5" width="15.7109375" style="0" customWidth="1"/>
    <col min="6" max="6" width="13.8515625" style="0" customWidth="1"/>
    <col min="7" max="7" width="15.7109375" style="0" customWidth="1"/>
    <col min="8" max="8" width="12.57421875" style="0" customWidth="1"/>
    <col min="9" max="10" width="15.7109375" style="0" customWidth="1"/>
    <col min="11" max="11" width="11.7109375" style="0" customWidth="1"/>
    <col min="12" max="12" width="12.7109375" style="0" customWidth="1"/>
    <col min="13" max="13" width="11.8515625" style="0" customWidth="1"/>
  </cols>
  <sheetData>
    <row r="1" spans="2:3" ht="15.75">
      <c r="B1" s="1"/>
      <c r="C1" s="1" t="str">
        <f>'Register Activity - All Comp'!A1</f>
        <v>Monthly Statistics - Register Activity  January 2015</v>
      </c>
    </row>
    <row r="3" spans="2:3" ht="15.75">
      <c r="B3" s="1"/>
      <c r="C3" s="1" t="s">
        <v>284</v>
      </c>
    </row>
    <row r="5" ht="3" customHeight="1"/>
    <row r="6" spans="1:21" ht="49.5" customHeight="1">
      <c r="A6" s="112" t="s">
        <v>199</v>
      </c>
      <c r="B6" s="113" t="s">
        <v>200</v>
      </c>
      <c r="C6" s="114" t="s">
        <v>199</v>
      </c>
      <c r="D6" s="115" t="s">
        <v>201</v>
      </c>
      <c r="E6" s="115" t="s">
        <v>202</v>
      </c>
      <c r="F6" s="116" t="s">
        <v>208</v>
      </c>
      <c r="G6" s="117" t="s">
        <v>252</v>
      </c>
      <c r="H6" s="118" t="s">
        <v>209</v>
      </c>
      <c r="I6" s="117" t="s">
        <v>252</v>
      </c>
      <c r="J6" s="119" t="s">
        <v>257</v>
      </c>
      <c r="K6" s="119" t="s">
        <v>307</v>
      </c>
      <c r="L6" s="119" t="s">
        <v>308</v>
      </c>
      <c r="M6" s="119" t="s">
        <v>309</v>
      </c>
      <c r="P6" s="120" t="s">
        <v>203</v>
      </c>
      <c r="Q6" s="120" t="s">
        <v>204</v>
      </c>
      <c r="R6" s="120" t="s">
        <v>205</v>
      </c>
      <c r="S6" s="120" t="s">
        <v>206</v>
      </c>
      <c r="T6" s="120" t="s">
        <v>207</v>
      </c>
      <c r="U6" s="120" t="s">
        <v>259</v>
      </c>
    </row>
    <row r="7" spans="1:21" ht="12.75">
      <c r="A7" s="121" t="s">
        <v>186</v>
      </c>
      <c r="B7" s="122">
        <v>2009</v>
      </c>
      <c r="C7" s="123" t="str">
        <f>CONCATENATE(A7," ",B7)</f>
        <v>APRIL 2009</v>
      </c>
      <c r="D7" s="124">
        <v>2626</v>
      </c>
      <c r="E7" s="125">
        <v>27162</v>
      </c>
      <c r="F7" s="126">
        <v>29788</v>
      </c>
      <c r="G7" s="127"/>
      <c r="H7" s="128">
        <v>76457</v>
      </c>
      <c r="I7" s="127"/>
      <c r="J7" s="129"/>
      <c r="K7" s="129"/>
      <c r="L7" s="129"/>
      <c r="M7" s="129"/>
      <c r="O7" t="s">
        <v>186</v>
      </c>
      <c r="P7" s="9">
        <f aca="true" t="shared" si="0" ref="P7:P18">F7/SUM($F$7:$F$18)</f>
        <v>0.0814661277526064</v>
      </c>
      <c r="Q7" s="9">
        <f aca="true" t="shared" si="1" ref="Q7:Q18">F19/SUM($F$19:$F$30)</f>
        <v>0.08097764351961653</v>
      </c>
      <c r="R7" s="9">
        <f aca="true" t="shared" si="2" ref="R7:R18">F31/SUM($F$31:$F$42)</f>
        <v>0.07340738155905094</v>
      </c>
      <c r="S7" s="9">
        <f aca="true" t="shared" si="3" ref="S7:S18">F43/SUM($F$43:$F$54)</f>
        <v>0.08254227984962562</v>
      </c>
      <c r="T7" s="9">
        <f>F55/SUM($F$55:$F$66)</f>
        <v>0.08911284875954914</v>
      </c>
      <c r="U7" s="9">
        <f>F67/SUM($F$58:$F$69)</f>
        <v>0.0974098106127406</v>
      </c>
    </row>
    <row r="8" spans="1:21" ht="12.75">
      <c r="A8" s="130" t="s">
        <v>187</v>
      </c>
      <c r="B8" s="131">
        <v>2009</v>
      </c>
      <c r="C8" s="132" t="str">
        <f aca="true" t="shared" si="4" ref="C8:C71">CONCATENATE(A8," ",B8)</f>
        <v>MAY 2009</v>
      </c>
      <c r="D8" s="133">
        <v>2140</v>
      </c>
      <c r="E8" s="134">
        <v>25643</v>
      </c>
      <c r="F8" s="135">
        <v>27783</v>
      </c>
      <c r="G8" s="136"/>
      <c r="H8" s="137">
        <v>72128</v>
      </c>
      <c r="I8" s="136"/>
      <c r="J8" s="138"/>
      <c r="K8" s="138"/>
      <c r="L8" s="138"/>
      <c r="M8" s="138"/>
      <c r="O8" t="s">
        <v>187</v>
      </c>
      <c r="P8" s="9">
        <f>F8/SUM($F$7:$F$18)</f>
        <v>0.07598272550525928</v>
      </c>
      <c r="Q8" s="9">
        <f t="shared" si="1"/>
        <v>0.07288137708928862</v>
      </c>
      <c r="R8" s="9">
        <f t="shared" si="2"/>
        <v>0.08137842944898376</v>
      </c>
      <c r="S8" s="9">
        <f t="shared" si="3"/>
        <v>0.08800836794084446</v>
      </c>
      <c r="T8" s="9">
        <f aca="true" t="shared" si="5" ref="T8:T18">F56/SUM($F$55:$F$66)</f>
        <v>0.08218268321601704</v>
      </c>
      <c r="U8" s="9">
        <f>F68/SUM($F$58:$F$69)</f>
        <v>0.08713232018936908</v>
      </c>
    </row>
    <row r="9" spans="1:21" ht="12.75">
      <c r="A9" s="130" t="s">
        <v>188</v>
      </c>
      <c r="B9" s="131">
        <v>2009</v>
      </c>
      <c r="C9" s="132" t="str">
        <f t="shared" si="4"/>
        <v>JUNE 2009</v>
      </c>
      <c r="D9" s="139">
        <v>2662</v>
      </c>
      <c r="E9" s="140">
        <v>28047</v>
      </c>
      <c r="F9" s="141">
        <v>30709</v>
      </c>
      <c r="G9" s="136"/>
      <c r="H9" s="142">
        <v>33298</v>
      </c>
      <c r="I9" s="136"/>
      <c r="J9" s="138"/>
      <c r="K9" s="138"/>
      <c r="L9" s="138"/>
      <c r="M9" s="138"/>
      <c r="O9" t="s">
        <v>188</v>
      </c>
      <c r="P9" s="9">
        <f t="shared" si="0"/>
        <v>0.08398493746323317</v>
      </c>
      <c r="Q9" s="9">
        <f t="shared" si="1"/>
        <v>0.08579595810812497</v>
      </c>
      <c r="R9" s="9">
        <f t="shared" si="2"/>
        <v>0.08460020761595</v>
      </c>
      <c r="S9" s="9">
        <f t="shared" si="3"/>
        <v>0.07490135564784225</v>
      </c>
      <c r="T9" s="9">
        <f t="shared" si="5"/>
        <v>0.0751962358732684</v>
      </c>
      <c r="U9" s="9">
        <f>F69/SUM($F$58:$F$69)</f>
        <v>0.08524517441553932</v>
      </c>
    </row>
    <row r="10" spans="1:21" ht="12.75">
      <c r="A10" s="130" t="s">
        <v>189</v>
      </c>
      <c r="B10" s="131">
        <v>2009</v>
      </c>
      <c r="C10" s="132" t="str">
        <f t="shared" si="4"/>
        <v>JULY 2009</v>
      </c>
      <c r="D10" s="133">
        <v>2533</v>
      </c>
      <c r="E10" s="134">
        <v>28078</v>
      </c>
      <c r="F10" s="135">
        <v>30611</v>
      </c>
      <c r="G10" s="136"/>
      <c r="H10" s="137">
        <v>45772</v>
      </c>
      <c r="I10" s="136"/>
      <c r="J10" s="138"/>
      <c r="K10" s="138"/>
      <c r="L10" s="138"/>
      <c r="M10" s="138"/>
      <c r="O10" t="s">
        <v>189</v>
      </c>
      <c r="P10" s="9">
        <f t="shared" si="0"/>
        <v>0.08371692079478428</v>
      </c>
      <c r="Q10" s="9">
        <f t="shared" si="1"/>
        <v>0.08256544045137372</v>
      </c>
      <c r="R10" s="9">
        <f t="shared" si="2"/>
        <v>0.07928690724658674</v>
      </c>
      <c r="S10" s="9">
        <f t="shared" si="3"/>
        <v>0.08399217059000197</v>
      </c>
      <c r="T10" s="9">
        <f>F58/SUM($F$55:$F$66)</f>
        <v>0.08484856443890798</v>
      </c>
      <c r="U10" s="9">
        <f>F70/SUM($F59:$F70)</f>
        <v>0.09058154428733307</v>
      </c>
    </row>
    <row r="11" spans="1:21" ht="12.75">
      <c r="A11" s="130" t="s">
        <v>190</v>
      </c>
      <c r="B11" s="131">
        <v>2009</v>
      </c>
      <c r="C11" s="132" t="str">
        <f t="shared" si="4"/>
        <v>AUGUST 2009</v>
      </c>
      <c r="D11" s="133">
        <v>2405</v>
      </c>
      <c r="E11" s="134">
        <v>26076</v>
      </c>
      <c r="F11" s="135">
        <v>28481</v>
      </c>
      <c r="G11" s="136"/>
      <c r="H11" s="137">
        <v>49022</v>
      </c>
      <c r="I11" s="136"/>
      <c r="J11" s="138"/>
      <c r="K11" s="138"/>
      <c r="L11" s="138"/>
      <c r="M11" s="138"/>
      <c r="O11" t="s">
        <v>190</v>
      </c>
      <c r="P11" s="9">
        <f t="shared" si="0"/>
        <v>0.07789166055196665</v>
      </c>
      <c r="Q11" s="9">
        <f t="shared" si="1"/>
        <v>0.07869580956422963</v>
      </c>
      <c r="R11" s="9">
        <f t="shared" si="2"/>
        <v>0.08210486580679427</v>
      </c>
      <c r="S11" s="9">
        <f t="shared" si="3"/>
        <v>0.07717561283774688</v>
      </c>
      <c r="T11" s="9">
        <f t="shared" si="5"/>
        <v>0.07650009755511865</v>
      </c>
      <c r="U11" s="9">
        <f>F71/SUM($F60:$F71)</f>
        <v>0.07747029617724716</v>
      </c>
    </row>
    <row r="12" spans="1:21" ht="12.75">
      <c r="A12" s="130" t="s">
        <v>191</v>
      </c>
      <c r="B12" s="131">
        <v>2009</v>
      </c>
      <c r="C12" s="132" t="str">
        <f t="shared" si="4"/>
        <v>SEPTEMBER 2009</v>
      </c>
      <c r="D12" s="133">
        <v>3041.9</v>
      </c>
      <c r="E12" s="134">
        <v>29502</v>
      </c>
      <c r="F12" s="135">
        <v>32543.9</v>
      </c>
      <c r="G12" s="136"/>
      <c r="H12" s="137">
        <v>64461.62</v>
      </c>
      <c r="I12" s="136"/>
      <c r="J12" s="138"/>
      <c r="K12" s="138"/>
      <c r="L12" s="138"/>
      <c r="M12" s="138"/>
      <c r="O12" t="s">
        <v>191</v>
      </c>
      <c r="P12" s="9">
        <f t="shared" si="0"/>
        <v>0.089003139350344</v>
      </c>
      <c r="Q12" s="9">
        <f t="shared" si="1"/>
        <v>0.08526169939209347</v>
      </c>
      <c r="R12" s="9">
        <f t="shared" si="2"/>
        <v>0.08357749056839804</v>
      </c>
      <c r="S12" s="9">
        <f t="shared" si="3"/>
        <v>0.07943744239273398</v>
      </c>
      <c r="T12" s="9">
        <f t="shared" si="5"/>
        <v>0.08260292065016735</v>
      </c>
      <c r="U12" s="9">
        <f aca="true" t="shared" si="6" ref="U12:U18">F72/SUM($F61:$F72)</f>
        <v>0.08603620441074385</v>
      </c>
    </row>
    <row r="13" spans="1:21" ht="12.75">
      <c r="A13" s="130" t="s">
        <v>192</v>
      </c>
      <c r="B13" s="131">
        <v>2009</v>
      </c>
      <c r="C13" s="132" t="str">
        <f t="shared" si="4"/>
        <v>OCTOBER 2009</v>
      </c>
      <c r="D13" s="133">
        <v>1326</v>
      </c>
      <c r="E13" s="134">
        <v>27396</v>
      </c>
      <c r="F13" s="135">
        <v>28722</v>
      </c>
      <c r="G13" s="136"/>
      <c r="H13" s="137">
        <v>33147</v>
      </c>
      <c r="I13" s="136"/>
      <c r="J13" s="138"/>
      <c r="K13" s="138"/>
      <c r="L13" s="138"/>
      <c r="M13" s="138"/>
      <c r="O13" t="s">
        <v>192</v>
      </c>
      <c r="P13" s="9">
        <f t="shared" si="0"/>
        <v>0.07855076276723381</v>
      </c>
      <c r="Q13" s="9">
        <f t="shared" si="1"/>
        <v>0.0818139830984509</v>
      </c>
      <c r="R13" s="9">
        <f t="shared" si="2"/>
        <v>0.08325926316089798</v>
      </c>
      <c r="S13" s="9">
        <f t="shared" si="3"/>
        <v>0.0928924284634265</v>
      </c>
      <c r="T13" s="9">
        <f t="shared" si="5"/>
        <v>0.09097202419366943</v>
      </c>
      <c r="U13" s="9">
        <f t="shared" si="6"/>
        <v>0.09111528580205709</v>
      </c>
    </row>
    <row r="14" spans="1:21" ht="12.75">
      <c r="A14" s="130" t="s">
        <v>193</v>
      </c>
      <c r="B14" s="131">
        <v>2009</v>
      </c>
      <c r="C14" s="132" t="str">
        <f t="shared" si="4"/>
        <v>NOVEMBER 2009</v>
      </c>
      <c r="D14" s="133">
        <v>1789</v>
      </c>
      <c r="E14" s="134">
        <v>28008</v>
      </c>
      <c r="F14" s="135">
        <v>29797</v>
      </c>
      <c r="G14" s="136"/>
      <c r="H14" s="137">
        <v>26502</v>
      </c>
      <c r="I14" s="136"/>
      <c r="J14" s="138"/>
      <c r="K14" s="138"/>
      <c r="L14" s="138"/>
      <c r="M14" s="138"/>
      <c r="O14" t="s">
        <v>193</v>
      </c>
      <c r="P14" s="9">
        <f t="shared" si="0"/>
        <v>0.08149074152828027</v>
      </c>
      <c r="Q14" s="9">
        <f t="shared" si="1"/>
        <v>0.08352660683301918</v>
      </c>
      <c r="R14" s="9">
        <f t="shared" si="2"/>
        <v>0.08596090411698479</v>
      </c>
      <c r="S14" s="9">
        <f t="shared" si="3"/>
        <v>0.08552698350231465</v>
      </c>
      <c r="T14" s="9">
        <f t="shared" si="5"/>
        <v>0.07902902639991595</v>
      </c>
      <c r="U14" s="9">
        <f t="shared" si="6"/>
        <v>0.0790124283471338</v>
      </c>
    </row>
    <row r="15" spans="1:21" ht="12.75">
      <c r="A15" s="130" t="s">
        <v>194</v>
      </c>
      <c r="B15" s="131">
        <v>2009</v>
      </c>
      <c r="C15" s="132" t="str">
        <f t="shared" si="4"/>
        <v>DECEMBER 2009</v>
      </c>
      <c r="D15" s="133">
        <v>2145</v>
      </c>
      <c r="E15" s="134">
        <v>22798</v>
      </c>
      <c r="F15" s="135">
        <v>24943</v>
      </c>
      <c r="G15" s="136"/>
      <c r="H15" s="137">
        <v>28109</v>
      </c>
      <c r="I15" s="136"/>
      <c r="J15" s="138"/>
      <c r="K15" s="138"/>
      <c r="L15" s="138"/>
      <c r="M15" s="138"/>
      <c r="O15" t="s">
        <v>194</v>
      </c>
      <c r="P15" s="9">
        <f t="shared" si="0"/>
        <v>0.0682157118481691</v>
      </c>
      <c r="Q15" s="9">
        <f t="shared" si="1"/>
        <v>0.06589606920397947</v>
      </c>
      <c r="R15" s="9">
        <f t="shared" si="2"/>
        <v>0.06506323946722148</v>
      </c>
      <c r="S15" s="9">
        <f t="shared" si="3"/>
        <v>0.06325044791267515</v>
      </c>
      <c r="T15" s="9">
        <f t="shared" si="5"/>
        <v>0.06326074231941047</v>
      </c>
      <c r="U15" s="9">
        <f t="shared" si="6"/>
        <v>0.06952748850360319</v>
      </c>
    </row>
    <row r="16" spans="1:21" ht="12.75">
      <c r="A16" s="130" t="s">
        <v>195</v>
      </c>
      <c r="B16" s="131">
        <v>2010</v>
      </c>
      <c r="C16" s="132" t="str">
        <f t="shared" si="4"/>
        <v>JANUARY 2010</v>
      </c>
      <c r="D16" s="133">
        <v>2144</v>
      </c>
      <c r="E16" s="134">
        <v>26176</v>
      </c>
      <c r="F16" s="135">
        <v>28320</v>
      </c>
      <c r="G16" s="136"/>
      <c r="H16" s="137">
        <v>27297</v>
      </c>
      <c r="I16" s="136"/>
      <c r="J16" s="138"/>
      <c r="K16" s="138"/>
      <c r="L16" s="138"/>
      <c r="M16" s="138"/>
      <c r="O16" t="s">
        <v>195</v>
      </c>
      <c r="P16" s="9">
        <f t="shared" si="0"/>
        <v>0.07745134745380063</v>
      </c>
      <c r="Q16" s="9">
        <f t="shared" si="1"/>
        <v>0.08209359513674776</v>
      </c>
      <c r="R16" s="9">
        <f t="shared" si="2"/>
        <v>0.08455631418043275</v>
      </c>
      <c r="S16" s="9">
        <f t="shared" si="3"/>
        <v>0.08903571909402541</v>
      </c>
      <c r="T16" s="9">
        <f t="shared" si="5"/>
        <v>0.08633815605817287</v>
      </c>
      <c r="U16" s="9">
        <f>F76/SUM($F65:$F76)</f>
        <v>0.08236564712511543</v>
      </c>
    </row>
    <row r="17" spans="1:21" ht="12.75">
      <c r="A17" s="130" t="s">
        <v>196</v>
      </c>
      <c r="B17" s="131">
        <v>2010</v>
      </c>
      <c r="C17" s="132" t="str">
        <f t="shared" si="4"/>
        <v>FEBRUARY 2010</v>
      </c>
      <c r="D17" s="133">
        <v>2038</v>
      </c>
      <c r="E17" s="134">
        <v>30386</v>
      </c>
      <c r="F17" s="135">
        <v>32424</v>
      </c>
      <c r="G17" s="136"/>
      <c r="H17" s="137">
        <v>22490</v>
      </c>
      <c r="I17" s="136"/>
      <c r="J17" s="138"/>
      <c r="K17" s="138"/>
      <c r="L17" s="138"/>
      <c r="M17" s="138"/>
      <c r="O17" t="s">
        <v>196</v>
      </c>
      <c r="P17" s="9">
        <f t="shared" si="0"/>
        <v>0.08867522916108868</v>
      </c>
      <c r="Q17" s="9">
        <f t="shared" si="1"/>
        <v>0.09159541136672866</v>
      </c>
      <c r="R17" s="9">
        <f t="shared" si="2"/>
        <v>0.09420409130712457</v>
      </c>
      <c r="S17" s="9">
        <f t="shared" si="3"/>
        <v>0.08974616555680982</v>
      </c>
      <c r="T17" s="9">
        <f t="shared" si="5"/>
        <v>0.08801910579477405</v>
      </c>
      <c r="U17" s="9">
        <f t="shared" si="6"/>
        <v>0</v>
      </c>
    </row>
    <row r="18" spans="1:21" ht="12.75">
      <c r="A18" s="143" t="s">
        <v>197</v>
      </c>
      <c r="B18" s="144">
        <v>2010</v>
      </c>
      <c r="C18" s="145" t="str">
        <f t="shared" si="4"/>
        <v>MARCH 2010</v>
      </c>
      <c r="D18" s="146">
        <v>2970</v>
      </c>
      <c r="E18" s="147">
        <v>38557</v>
      </c>
      <c r="F18" s="148">
        <v>41527</v>
      </c>
      <c r="G18" s="149"/>
      <c r="H18" s="150">
        <v>31027</v>
      </c>
      <c r="I18" s="149"/>
      <c r="J18" s="151"/>
      <c r="K18" s="151"/>
      <c r="L18" s="151"/>
      <c r="M18" s="151"/>
      <c r="O18" t="s">
        <v>197</v>
      </c>
      <c r="P18" s="9">
        <f t="shared" si="0"/>
        <v>0.1135706958232337</v>
      </c>
      <c r="Q18" s="9">
        <f t="shared" si="1"/>
        <v>0.10889640623634707</v>
      </c>
      <c r="R18" s="9">
        <f t="shared" si="2"/>
        <v>0.10260090552157472</v>
      </c>
      <c r="S18" s="9">
        <f t="shared" si="3"/>
        <v>0.09349102621195331</v>
      </c>
      <c r="T18" s="9">
        <f t="shared" si="5"/>
        <v>0.10193759474102868</v>
      </c>
      <c r="U18" s="9">
        <f t="shared" si="6"/>
        <v>0</v>
      </c>
    </row>
    <row r="19" spans="1:13" ht="12.75">
      <c r="A19" s="121" t="s">
        <v>186</v>
      </c>
      <c r="B19" s="122">
        <v>2010</v>
      </c>
      <c r="C19" s="123" t="str">
        <f t="shared" si="4"/>
        <v>APRIL 2010</v>
      </c>
      <c r="D19" s="124">
        <v>2530</v>
      </c>
      <c r="E19" s="125">
        <v>29906</v>
      </c>
      <c r="F19" s="126">
        <v>32436</v>
      </c>
      <c r="G19" s="127">
        <f>(F19-F7)/F7</f>
        <v>0.0888948569893917</v>
      </c>
      <c r="H19" s="152">
        <v>27906</v>
      </c>
      <c r="I19" s="127">
        <f>(H19-H7)/H7</f>
        <v>-0.6350105287939626</v>
      </c>
      <c r="J19" s="234"/>
      <c r="K19" s="129"/>
      <c r="L19" s="129"/>
      <c r="M19" s="129"/>
    </row>
    <row r="20" spans="1:13" ht="12.75">
      <c r="A20" s="130" t="s">
        <v>187</v>
      </c>
      <c r="B20" s="131">
        <v>2010</v>
      </c>
      <c r="C20" s="132" t="str">
        <f t="shared" si="4"/>
        <v>MAY 2010</v>
      </c>
      <c r="D20" s="133">
        <v>2668</v>
      </c>
      <c r="E20" s="134">
        <v>26525</v>
      </c>
      <c r="F20" s="135">
        <v>29193</v>
      </c>
      <c r="G20" s="136">
        <f aca="true" t="shared" si="7" ref="G20:I35">(F20-F8)/F8</f>
        <v>0.05075045891372422</v>
      </c>
      <c r="H20" s="152">
        <v>31809</v>
      </c>
      <c r="I20" s="136">
        <f t="shared" si="7"/>
        <v>-0.5589923469387755</v>
      </c>
      <c r="J20" s="235"/>
      <c r="K20" s="138"/>
      <c r="L20" s="138"/>
      <c r="M20" s="138"/>
    </row>
    <row r="21" spans="1:13" ht="12.75">
      <c r="A21" s="130" t="s">
        <v>188</v>
      </c>
      <c r="B21" s="131">
        <v>2010</v>
      </c>
      <c r="C21" s="132" t="str">
        <f t="shared" si="4"/>
        <v>JUNE 2010</v>
      </c>
      <c r="D21" s="139">
        <v>3140</v>
      </c>
      <c r="E21" s="140">
        <v>31226</v>
      </c>
      <c r="F21" s="141">
        <v>34366</v>
      </c>
      <c r="G21" s="136">
        <f t="shared" si="7"/>
        <v>0.119085610081735</v>
      </c>
      <c r="H21" s="152">
        <v>35618</v>
      </c>
      <c r="I21" s="136">
        <f t="shared" si="7"/>
        <v>0.06967385428554268</v>
      </c>
      <c r="J21" s="235"/>
      <c r="K21" s="138"/>
      <c r="L21" s="138"/>
      <c r="M21" s="138"/>
    </row>
    <row r="22" spans="1:13" ht="12.75">
      <c r="A22" s="130" t="s">
        <v>189</v>
      </c>
      <c r="B22" s="131">
        <v>2010</v>
      </c>
      <c r="C22" s="132" t="str">
        <f t="shared" si="4"/>
        <v>JULY 2010</v>
      </c>
      <c r="D22" s="133">
        <v>2946</v>
      </c>
      <c r="E22" s="134">
        <v>30126</v>
      </c>
      <c r="F22" s="135">
        <v>33072</v>
      </c>
      <c r="G22" s="136">
        <f t="shared" si="7"/>
        <v>0.08039593610140146</v>
      </c>
      <c r="H22" s="152">
        <v>27249</v>
      </c>
      <c r="I22" s="136">
        <f t="shared" si="7"/>
        <v>-0.40467971685746745</v>
      </c>
      <c r="J22" s="235"/>
      <c r="K22" s="138"/>
      <c r="L22" s="138"/>
      <c r="M22" s="138"/>
    </row>
    <row r="23" spans="1:13" ht="12.75">
      <c r="A23" s="130" t="s">
        <v>190</v>
      </c>
      <c r="B23" s="131">
        <v>2010</v>
      </c>
      <c r="C23" s="132" t="str">
        <f t="shared" si="4"/>
        <v>AUGUST 2010</v>
      </c>
      <c r="D23" s="133">
        <v>2763</v>
      </c>
      <c r="E23" s="134">
        <v>28759</v>
      </c>
      <c r="F23" s="135">
        <v>31522</v>
      </c>
      <c r="G23" s="136">
        <f t="shared" si="7"/>
        <v>0.10677293634352726</v>
      </c>
      <c r="H23" s="152">
        <v>27375</v>
      </c>
      <c r="I23" s="136">
        <f t="shared" si="7"/>
        <v>-0.4415772510301497</v>
      </c>
      <c r="J23" s="235"/>
      <c r="K23" s="138"/>
      <c r="L23" s="138"/>
      <c r="M23" s="138"/>
    </row>
    <row r="24" spans="1:13" ht="12.75">
      <c r="A24" s="130" t="s">
        <v>191</v>
      </c>
      <c r="B24" s="131">
        <v>2010</v>
      </c>
      <c r="C24" s="132" t="str">
        <f t="shared" si="4"/>
        <v>SEPTEMBER 2010</v>
      </c>
      <c r="D24" s="133">
        <v>2962</v>
      </c>
      <c r="E24" s="134">
        <v>31190</v>
      </c>
      <c r="F24" s="135">
        <v>34152</v>
      </c>
      <c r="G24" s="136">
        <f t="shared" si="7"/>
        <v>0.04941325409677385</v>
      </c>
      <c r="H24" s="152">
        <v>34566</v>
      </c>
      <c r="I24" s="136">
        <f t="shared" si="7"/>
        <v>-0.46377394797090116</v>
      </c>
      <c r="J24" s="235"/>
      <c r="K24" s="138"/>
      <c r="L24" s="138"/>
      <c r="M24" s="138"/>
    </row>
    <row r="25" spans="1:13" ht="12.75">
      <c r="A25" s="130" t="s">
        <v>192</v>
      </c>
      <c r="B25" s="131">
        <v>2010</v>
      </c>
      <c r="C25" s="132" t="str">
        <f t="shared" si="4"/>
        <v>OCTOBER 2010</v>
      </c>
      <c r="D25" s="133">
        <v>2706</v>
      </c>
      <c r="E25" s="134">
        <v>30065</v>
      </c>
      <c r="F25" s="135">
        <v>32771</v>
      </c>
      <c r="G25" s="136">
        <f t="shared" si="7"/>
        <v>0.14097207715340157</v>
      </c>
      <c r="H25" s="152">
        <v>27664</v>
      </c>
      <c r="I25" s="136">
        <f t="shared" si="7"/>
        <v>-0.16541466799408694</v>
      </c>
      <c r="J25" s="235"/>
      <c r="K25" s="138"/>
      <c r="L25" s="138"/>
      <c r="M25" s="138"/>
    </row>
    <row r="26" spans="1:13" ht="12.75">
      <c r="A26" s="130" t="s">
        <v>193</v>
      </c>
      <c r="B26" s="131">
        <v>2010</v>
      </c>
      <c r="C26" s="132" t="str">
        <f t="shared" si="4"/>
        <v>NOVEMBER 2010</v>
      </c>
      <c r="D26" s="133">
        <v>3022</v>
      </c>
      <c r="E26" s="134">
        <v>30435</v>
      </c>
      <c r="F26" s="135">
        <v>33457</v>
      </c>
      <c r="G26" s="136">
        <f t="shared" si="7"/>
        <v>0.12283115749907708</v>
      </c>
      <c r="H26" s="152">
        <v>27074</v>
      </c>
      <c r="I26" s="136">
        <f t="shared" si="7"/>
        <v>0.021583276733831407</v>
      </c>
      <c r="J26" s="235"/>
      <c r="K26" s="138"/>
      <c r="L26" s="138"/>
      <c r="M26" s="138"/>
    </row>
    <row r="27" spans="1:13" ht="12.75">
      <c r="A27" s="130" t="s">
        <v>194</v>
      </c>
      <c r="B27" s="131">
        <v>2010</v>
      </c>
      <c r="C27" s="132" t="str">
        <f t="shared" si="4"/>
        <v>DECEMBER 2010</v>
      </c>
      <c r="D27" s="133">
        <v>2319</v>
      </c>
      <c r="E27" s="134">
        <v>24076</v>
      </c>
      <c r="F27" s="135">
        <v>26395</v>
      </c>
      <c r="G27" s="136">
        <f t="shared" si="7"/>
        <v>0.05821272501302971</v>
      </c>
      <c r="H27" s="152">
        <v>28844</v>
      </c>
      <c r="I27" s="136">
        <f t="shared" si="7"/>
        <v>0.02614820875876054</v>
      </c>
      <c r="J27" s="235"/>
      <c r="K27" s="138"/>
      <c r="L27" s="138"/>
      <c r="M27" s="138"/>
    </row>
    <row r="28" spans="1:13" ht="12.75">
      <c r="A28" s="130" t="s">
        <v>195</v>
      </c>
      <c r="B28" s="131">
        <v>2011</v>
      </c>
      <c r="C28" s="132" t="str">
        <f t="shared" si="4"/>
        <v>JANUARY 2011</v>
      </c>
      <c r="D28" s="133">
        <v>2648</v>
      </c>
      <c r="E28" s="134">
        <v>30235</v>
      </c>
      <c r="F28" s="135">
        <v>32883</v>
      </c>
      <c r="G28" s="136">
        <f t="shared" si="7"/>
        <v>0.1611228813559322</v>
      </c>
      <c r="H28" s="152">
        <v>26546</v>
      </c>
      <c r="I28" s="136">
        <f t="shared" si="7"/>
        <v>-0.027512180825731765</v>
      </c>
      <c r="J28" s="235"/>
      <c r="K28" s="138"/>
      <c r="L28" s="138"/>
      <c r="M28" s="138"/>
    </row>
    <row r="29" spans="1:13" ht="12.75">
      <c r="A29" s="130" t="s">
        <v>196</v>
      </c>
      <c r="B29" s="131">
        <v>2011</v>
      </c>
      <c r="C29" s="132" t="str">
        <f t="shared" si="4"/>
        <v>FEBRUARY 2011</v>
      </c>
      <c r="D29" s="133">
        <v>3040</v>
      </c>
      <c r="E29" s="134">
        <v>33649</v>
      </c>
      <c r="F29" s="135">
        <v>36689</v>
      </c>
      <c r="G29" s="136">
        <f t="shared" si="7"/>
        <v>0.1315383666419936</v>
      </c>
      <c r="H29" s="152">
        <v>27523</v>
      </c>
      <c r="I29" s="136">
        <f t="shared" si="7"/>
        <v>0.22378835037794576</v>
      </c>
      <c r="J29" s="235"/>
      <c r="K29" s="138"/>
      <c r="L29" s="138"/>
      <c r="M29" s="138"/>
    </row>
    <row r="30" spans="1:13" ht="12.75">
      <c r="A30" s="143" t="s">
        <v>197</v>
      </c>
      <c r="B30" s="144">
        <v>2011</v>
      </c>
      <c r="C30" s="145" t="str">
        <f t="shared" si="4"/>
        <v>MARCH 2011</v>
      </c>
      <c r="D30" s="146">
        <v>3760</v>
      </c>
      <c r="E30" s="147">
        <v>39859</v>
      </c>
      <c r="F30" s="148">
        <v>43619</v>
      </c>
      <c r="G30" s="149">
        <f t="shared" si="7"/>
        <v>0.05037686324559925</v>
      </c>
      <c r="H30" s="152">
        <v>26616</v>
      </c>
      <c r="I30" s="157">
        <f t="shared" si="7"/>
        <v>-0.14216650014503496</v>
      </c>
      <c r="J30" s="236">
        <v>2681200</v>
      </c>
      <c r="K30" s="151"/>
      <c r="L30" s="151"/>
      <c r="M30" s="151"/>
    </row>
    <row r="31" spans="1:13" ht="12.75">
      <c r="A31" s="121" t="s">
        <v>186</v>
      </c>
      <c r="B31" s="122">
        <v>2011</v>
      </c>
      <c r="C31" s="123" t="str">
        <f t="shared" si="4"/>
        <v>APRIL 2011</v>
      </c>
      <c r="D31" s="124">
        <v>2357</v>
      </c>
      <c r="E31" s="125">
        <v>31091</v>
      </c>
      <c r="F31" s="126">
        <v>33448</v>
      </c>
      <c r="G31" s="153">
        <f t="shared" si="7"/>
        <v>0.031199901344185474</v>
      </c>
      <c r="H31" s="154">
        <v>17528</v>
      </c>
      <c r="I31" s="153">
        <f t="shared" si="7"/>
        <v>-0.3718913495305669</v>
      </c>
      <c r="J31" s="156">
        <v>2702457</v>
      </c>
      <c r="K31" s="129"/>
      <c r="L31" s="129"/>
      <c r="M31" s="129"/>
    </row>
    <row r="32" spans="1:13" ht="12.75">
      <c r="A32" s="130" t="s">
        <v>187</v>
      </c>
      <c r="B32" s="131">
        <v>2011</v>
      </c>
      <c r="C32" s="132" t="str">
        <f t="shared" si="4"/>
        <v>MAY 2011</v>
      </c>
      <c r="D32" s="133">
        <v>1941</v>
      </c>
      <c r="E32" s="134">
        <v>35139</v>
      </c>
      <c r="F32" s="135">
        <v>37080</v>
      </c>
      <c r="G32" s="155">
        <f t="shared" si="7"/>
        <v>0.2701675059089508</v>
      </c>
      <c r="H32" s="156">
        <v>25912</v>
      </c>
      <c r="I32" s="155">
        <f t="shared" si="7"/>
        <v>-0.18538778333176145</v>
      </c>
      <c r="J32" s="156">
        <v>2714066</v>
      </c>
      <c r="K32" s="138"/>
      <c r="L32" s="138"/>
      <c r="M32" s="138"/>
    </row>
    <row r="33" spans="1:13" ht="12.75">
      <c r="A33" s="130" t="s">
        <v>188</v>
      </c>
      <c r="B33" s="131">
        <v>2011</v>
      </c>
      <c r="C33" s="132" t="str">
        <f t="shared" si="4"/>
        <v>JUNE 2011</v>
      </c>
      <c r="D33" s="139">
        <v>1724</v>
      </c>
      <c r="E33" s="140">
        <v>36824</v>
      </c>
      <c r="F33" s="141">
        <v>38548</v>
      </c>
      <c r="G33" s="155">
        <f t="shared" si="7"/>
        <v>0.12169004248385032</v>
      </c>
      <c r="H33" s="156">
        <v>28621</v>
      </c>
      <c r="I33" s="155">
        <f t="shared" si="7"/>
        <v>-0.19644561738446853</v>
      </c>
      <c r="J33" s="156">
        <v>2724390</v>
      </c>
      <c r="K33" s="138"/>
      <c r="L33" s="138"/>
      <c r="M33" s="138"/>
    </row>
    <row r="34" spans="1:13" ht="12.75">
      <c r="A34" s="130" t="s">
        <v>189</v>
      </c>
      <c r="B34" s="131">
        <v>2011</v>
      </c>
      <c r="C34" s="132" t="str">
        <f t="shared" si="4"/>
        <v>JULY 2011</v>
      </c>
      <c r="D34" s="133">
        <v>1533</v>
      </c>
      <c r="E34" s="134">
        <v>34594</v>
      </c>
      <c r="F34" s="135">
        <v>36127</v>
      </c>
      <c r="G34" s="155">
        <f t="shared" si="7"/>
        <v>0.09237421383647798</v>
      </c>
      <c r="H34" s="156">
        <v>24192</v>
      </c>
      <c r="I34" s="155">
        <f t="shared" si="7"/>
        <v>-0.11218760321479687</v>
      </c>
      <c r="J34" s="156">
        <v>2736713</v>
      </c>
      <c r="K34" s="138"/>
      <c r="L34" s="138"/>
      <c r="M34" s="138"/>
    </row>
    <row r="35" spans="1:13" ht="12.75">
      <c r="A35" s="130" t="s">
        <v>190</v>
      </c>
      <c r="B35" s="131">
        <v>2011</v>
      </c>
      <c r="C35" s="132" t="str">
        <f t="shared" si="4"/>
        <v>AUGUST 2011</v>
      </c>
      <c r="D35" s="133">
        <v>1473</v>
      </c>
      <c r="E35" s="134">
        <v>35938</v>
      </c>
      <c r="F35" s="135">
        <v>37411</v>
      </c>
      <c r="G35" s="155">
        <f t="shared" si="7"/>
        <v>0.1868219021635683</v>
      </c>
      <c r="H35" s="156">
        <v>24272</v>
      </c>
      <c r="I35" s="155">
        <f t="shared" si="7"/>
        <v>-0.11335159817351598</v>
      </c>
      <c r="J35" s="156">
        <v>2749905</v>
      </c>
      <c r="K35" s="138"/>
      <c r="L35" s="138"/>
      <c r="M35" s="138"/>
    </row>
    <row r="36" spans="1:13" ht="12.75">
      <c r="A36" s="130" t="s">
        <v>191</v>
      </c>
      <c r="B36" s="131">
        <v>2011</v>
      </c>
      <c r="C36" s="132" t="str">
        <f t="shared" si="4"/>
        <v>SEPTEMBER 2011</v>
      </c>
      <c r="D36" s="133">
        <v>1362</v>
      </c>
      <c r="E36" s="134">
        <v>36720</v>
      </c>
      <c r="F36" s="135">
        <v>38082</v>
      </c>
      <c r="G36" s="155">
        <f aca="true" t="shared" si="8" ref="G36:I51">(F36-F24)/F24</f>
        <v>0.11507378777231202</v>
      </c>
      <c r="H36" s="156">
        <v>20955</v>
      </c>
      <c r="I36" s="155">
        <f t="shared" si="8"/>
        <v>-0.39376844297864955</v>
      </c>
      <c r="J36" s="156">
        <v>2767825</v>
      </c>
      <c r="K36" s="138"/>
      <c r="L36" s="138"/>
      <c r="M36" s="138"/>
    </row>
    <row r="37" spans="1:13" ht="12.75">
      <c r="A37" s="130" t="s">
        <v>192</v>
      </c>
      <c r="B37" s="131">
        <v>2011</v>
      </c>
      <c r="C37" s="132" t="str">
        <f t="shared" si="4"/>
        <v>OCTOBER 2011</v>
      </c>
      <c r="D37" s="133">
        <v>1190</v>
      </c>
      <c r="E37" s="134">
        <v>36747</v>
      </c>
      <c r="F37" s="135">
        <v>37937</v>
      </c>
      <c r="G37" s="155">
        <f t="shared" si="8"/>
        <v>0.1576393762778066</v>
      </c>
      <c r="H37" s="156">
        <v>21423</v>
      </c>
      <c r="I37" s="155">
        <f t="shared" si="8"/>
        <v>-0.22560005783689993</v>
      </c>
      <c r="J37" s="156">
        <v>2784856</v>
      </c>
      <c r="K37" s="138"/>
      <c r="L37" s="138"/>
      <c r="M37" s="138"/>
    </row>
    <row r="38" spans="1:13" ht="12.75">
      <c r="A38" s="130" t="s">
        <v>193</v>
      </c>
      <c r="B38" s="131">
        <v>2011</v>
      </c>
      <c r="C38" s="132" t="str">
        <f t="shared" si="4"/>
        <v>NOVEMBER 2011</v>
      </c>
      <c r="D38" s="133">
        <v>1288</v>
      </c>
      <c r="E38" s="134">
        <v>37880</v>
      </c>
      <c r="F38" s="135">
        <v>39168</v>
      </c>
      <c r="G38" s="155">
        <f t="shared" si="8"/>
        <v>0.1706967151866575</v>
      </c>
      <c r="H38" s="156">
        <v>31138</v>
      </c>
      <c r="I38" s="155">
        <f t="shared" si="8"/>
        <v>0.15010711383615277</v>
      </c>
      <c r="J38" s="156">
        <v>2793125</v>
      </c>
      <c r="K38" s="138"/>
      <c r="L38" s="138"/>
      <c r="M38" s="138"/>
    </row>
    <row r="39" spans="1:13" ht="12.75">
      <c r="A39" s="130" t="s">
        <v>194</v>
      </c>
      <c r="B39" s="131">
        <v>2011</v>
      </c>
      <c r="C39" s="132" t="str">
        <f t="shared" si="4"/>
        <v>DECEMBER 2011</v>
      </c>
      <c r="D39" s="133">
        <v>1208</v>
      </c>
      <c r="E39" s="134">
        <v>28438</v>
      </c>
      <c r="F39" s="135">
        <v>29646</v>
      </c>
      <c r="G39" s="155">
        <f t="shared" si="8"/>
        <v>0.12316726652775146</v>
      </c>
      <c r="H39" s="156">
        <v>24446</v>
      </c>
      <c r="I39" s="155">
        <f t="shared" si="8"/>
        <v>-0.15247538482873388</v>
      </c>
      <c r="J39" s="156">
        <v>2798979</v>
      </c>
      <c r="K39" s="138"/>
      <c r="L39" s="138"/>
      <c r="M39" s="138"/>
    </row>
    <row r="40" spans="1:13" ht="12.75">
      <c r="A40" s="130" t="s">
        <v>195</v>
      </c>
      <c r="B40" s="131">
        <v>2012</v>
      </c>
      <c r="C40" s="132" t="str">
        <f t="shared" si="4"/>
        <v>JANUARY 2012</v>
      </c>
      <c r="D40" s="133">
        <v>1253</v>
      </c>
      <c r="E40" s="134">
        <v>37275</v>
      </c>
      <c r="F40" s="135">
        <v>38528</v>
      </c>
      <c r="G40" s="155">
        <f t="shared" si="8"/>
        <v>0.17166925158896695</v>
      </c>
      <c r="H40" s="156">
        <v>22111</v>
      </c>
      <c r="I40" s="155">
        <f t="shared" si="8"/>
        <v>-0.16706848489414602</v>
      </c>
      <c r="J40" s="156">
        <v>2810166</v>
      </c>
      <c r="K40" s="138"/>
      <c r="L40" s="138"/>
      <c r="M40" s="138"/>
    </row>
    <row r="41" spans="1:13" ht="12.75">
      <c r="A41" s="130" t="s">
        <v>196</v>
      </c>
      <c r="B41" s="131">
        <v>2012</v>
      </c>
      <c r="C41" s="132" t="str">
        <f t="shared" si="4"/>
        <v>FEBRUARY 2012</v>
      </c>
      <c r="D41" s="133">
        <v>1401</v>
      </c>
      <c r="E41" s="134">
        <v>41523</v>
      </c>
      <c r="F41" s="135">
        <v>42924</v>
      </c>
      <c r="G41" s="155">
        <f t="shared" si="8"/>
        <v>0.1699419444520156</v>
      </c>
      <c r="H41" s="156">
        <v>28476</v>
      </c>
      <c r="I41" s="155">
        <f t="shared" si="8"/>
        <v>0.034625585873632965</v>
      </c>
      <c r="J41" s="156">
        <v>2830628</v>
      </c>
      <c r="K41" s="138"/>
      <c r="L41" s="138"/>
      <c r="M41" s="138"/>
    </row>
    <row r="42" spans="1:13" ht="12.75">
      <c r="A42" s="143" t="s">
        <v>197</v>
      </c>
      <c r="B42" s="144">
        <v>2012</v>
      </c>
      <c r="C42" s="145" t="str">
        <f t="shared" si="4"/>
        <v>MARCH 2012</v>
      </c>
      <c r="D42" s="146">
        <v>1478</v>
      </c>
      <c r="E42" s="147">
        <v>45272</v>
      </c>
      <c r="F42" s="148">
        <v>46750</v>
      </c>
      <c r="G42" s="157">
        <f t="shared" si="8"/>
        <v>0.07178064604874022</v>
      </c>
      <c r="H42" s="158">
        <v>20681</v>
      </c>
      <c r="I42" s="157">
        <f t="shared" si="8"/>
        <v>-0.22298617373008717</v>
      </c>
      <c r="J42" s="158">
        <v>2857254</v>
      </c>
      <c r="K42" s="151"/>
      <c r="L42" s="151"/>
      <c r="M42" s="151"/>
    </row>
    <row r="43" spans="1:13" ht="12.75">
      <c r="A43" s="159" t="s">
        <v>186</v>
      </c>
      <c r="B43" s="160">
        <v>2012</v>
      </c>
      <c r="C43" s="160" t="str">
        <f t="shared" si="4"/>
        <v>APRIL 2012</v>
      </c>
      <c r="D43" s="124">
        <v>1139</v>
      </c>
      <c r="E43" s="125">
        <v>38712</v>
      </c>
      <c r="F43" s="124">
        <v>39851</v>
      </c>
      <c r="G43" s="161">
        <f t="shared" si="8"/>
        <v>0.19143147572351113</v>
      </c>
      <c r="H43" s="162">
        <v>25814</v>
      </c>
      <c r="I43" s="127">
        <f t="shared" si="8"/>
        <v>0.4727293473299863</v>
      </c>
      <c r="J43" s="162">
        <v>2871624</v>
      </c>
      <c r="K43" s="228"/>
      <c r="L43" s="228"/>
      <c r="M43" s="228"/>
    </row>
    <row r="44" spans="1:13" ht="12.75">
      <c r="A44" s="163" t="s">
        <v>187</v>
      </c>
      <c r="B44" s="160">
        <v>2012</v>
      </c>
      <c r="C44" s="160" t="str">
        <f t="shared" si="4"/>
        <v>MAY 2012</v>
      </c>
      <c r="D44" s="133">
        <v>1214</v>
      </c>
      <c r="E44" s="134">
        <v>41276</v>
      </c>
      <c r="F44" s="133">
        <v>42490</v>
      </c>
      <c r="G44" s="164">
        <f t="shared" si="8"/>
        <v>0.1459007551240561</v>
      </c>
      <c r="H44" s="165">
        <v>27430</v>
      </c>
      <c r="I44" s="136">
        <f t="shared" si="8"/>
        <v>0.058582895955541836</v>
      </c>
      <c r="J44" s="165">
        <v>2887105</v>
      </c>
      <c r="K44" s="229"/>
      <c r="L44" s="229"/>
      <c r="M44" s="229"/>
    </row>
    <row r="45" spans="1:13" ht="12.75">
      <c r="A45" s="163" t="s">
        <v>188</v>
      </c>
      <c r="B45" s="160">
        <v>2012</v>
      </c>
      <c r="C45" s="160" t="str">
        <f t="shared" si="4"/>
        <v>JUNE 2012</v>
      </c>
      <c r="D45" s="139">
        <v>1037</v>
      </c>
      <c r="E45" s="140">
        <v>35125</v>
      </c>
      <c r="F45" s="139">
        <v>36162</v>
      </c>
      <c r="G45" s="164">
        <f t="shared" si="8"/>
        <v>-0.061896855868008714</v>
      </c>
      <c r="H45" s="165">
        <v>25796</v>
      </c>
      <c r="I45" s="136">
        <f t="shared" si="8"/>
        <v>-0.09870374899549282</v>
      </c>
      <c r="J45" s="165">
        <v>2897824</v>
      </c>
      <c r="K45" s="229"/>
      <c r="L45" s="229"/>
      <c r="M45" s="229"/>
    </row>
    <row r="46" spans="1:13" ht="12.75">
      <c r="A46" s="163" t="s">
        <v>189</v>
      </c>
      <c r="B46" s="160">
        <v>2012</v>
      </c>
      <c r="C46" s="160" t="str">
        <f t="shared" si="4"/>
        <v>JULY 2012</v>
      </c>
      <c r="D46" s="133">
        <v>1066</v>
      </c>
      <c r="E46" s="134">
        <v>39485</v>
      </c>
      <c r="F46" s="133">
        <v>40551</v>
      </c>
      <c r="G46" s="164">
        <f t="shared" si="8"/>
        <v>0.12245688819996124</v>
      </c>
      <c r="H46" s="165">
        <v>20680</v>
      </c>
      <c r="I46" s="136">
        <f t="shared" si="8"/>
        <v>-0.14517195767195767</v>
      </c>
      <c r="J46" s="165">
        <v>2918144</v>
      </c>
      <c r="K46" s="229"/>
      <c r="L46" s="229"/>
      <c r="M46" s="229"/>
    </row>
    <row r="47" spans="1:13" ht="12.75">
      <c r="A47" s="163" t="s">
        <v>190</v>
      </c>
      <c r="B47" s="160">
        <v>2012</v>
      </c>
      <c r="C47" s="160" t="str">
        <f t="shared" si="4"/>
        <v>AUGUST 2012</v>
      </c>
      <c r="D47" s="133">
        <v>992</v>
      </c>
      <c r="E47" s="134">
        <v>36268</v>
      </c>
      <c r="F47" s="133">
        <v>37260</v>
      </c>
      <c r="G47" s="164">
        <f t="shared" si="8"/>
        <v>-0.004036246023896715</v>
      </c>
      <c r="H47" s="165">
        <v>31727</v>
      </c>
      <c r="I47" s="136">
        <f t="shared" si="8"/>
        <v>0.3071440342781806</v>
      </c>
      <c r="J47" s="165">
        <v>2924203</v>
      </c>
      <c r="K47" s="229"/>
      <c r="L47" s="229"/>
      <c r="M47" s="229"/>
    </row>
    <row r="48" spans="1:13" ht="12.75">
      <c r="A48" s="163" t="s">
        <v>191</v>
      </c>
      <c r="B48" s="160">
        <v>2012</v>
      </c>
      <c r="C48" s="160" t="str">
        <f t="shared" si="4"/>
        <v>SEPTEMBER 2012</v>
      </c>
      <c r="D48" s="133">
        <v>943</v>
      </c>
      <c r="E48" s="134">
        <v>37409</v>
      </c>
      <c r="F48" s="133">
        <v>38352</v>
      </c>
      <c r="G48" s="164">
        <f t="shared" si="8"/>
        <v>0.007089963762407437</v>
      </c>
      <c r="H48" s="165">
        <v>24056</v>
      </c>
      <c r="I48" s="136">
        <f t="shared" si="8"/>
        <v>0.1479837747554283</v>
      </c>
      <c r="J48" s="165">
        <v>2938878</v>
      </c>
      <c r="K48" s="229"/>
      <c r="L48" s="229"/>
      <c r="M48" s="229"/>
    </row>
    <row r="49" spans="1:13" ht="12.75">
      <c r="A49" s="163" t="s">
        <v>192</v>
      </c>
      <c r="B49" s="160">
        <v>2012</v>
      </c>
      <c r="C49" s="160" t="str">
        <f t="shared" si="4"/>
        <v>OCTOBER 2012</v>
      </c>
      <c r="D49" s="133">
        <v>1041</v>
      </c>
      <c r="E49" s="134">
        <v>43807</v>
      </c>
      <c r="F49" s="133">
        <v>44848</v>
      </c>
      <c r="G49" s="164">
        <f t="shared" si="8"/>
        <v>0.1821704404670902</v>
      </c>
      <c r="H49" s="165">
        <v>28419</v>
      </c>
      <c r="I49" s="136">
        <f t="shared" si="8"/>
        <v>0.3265649068757877</v>
      </c>
      <c r="J49" s="165">
        <v>2955595</v>
      </c>
      <c r="K49" s="230">
        <f aca="true" t="shared" si="9" ref="K49:K70">J49-$J$30</f>
        <v>274395</v>
      </c>
      <c r="L49" s="231">
        <f>SUM(H38:H49)/J37</f>
        <v>0.11159427991967986</v>
      </c>
      <c r="M49" s="231">
        <f>SUM(H38:H49)/J49</f>
        <v>0.1051476944574612</v>
      </c>
    </row>
    <row r="50" spans="1:13" ht="12.75">
      <c r="A50" s="163" t="s">
        <v>193</v>
      </c>
      <c r="B50" s="160">
        <v>2012</v>
      </c>
      <c r="C50" s="160" t="str">
        <f t="shared" si="4"/>
        <v>NOVEMBER 2012</v>
      </c>
      <c r="D50" s="133">
        <v>1053</v>
      </c>
      <c r="E50" s="134">
        <v>40239</v>
      </c>
      <c r="F50" s="133">
        <v>41292</v>
      </c>
      <c r="G50" s="164">
        <f t="shared" si="8"/>
        <v>0.05422794117647059</v>
      </c>
      <c r="H50" s="165">
        <v>23241</v>
      </c>
      <c r="I50" s="136">
        <f t="shared" si="8"/>
        <v>-0.25361294880852975</v>
      </c>
      <c r="J50" s="165">
        <v>2974145</v>
      </c>
      <c r="K50" s="230">
        <f t="shared" si="9"/>
        <v>292945</v>
      </c>
      <c r="L50" s="231">
        <f aca="true" t="shared" si="10" ref="L50:L73">SUM(H39:H50)/J38</f>
        <v>0.10843660774222422</v>
      </c>
      <c r="M50" s="231">
        <f aca="true" t="shared" si="11" ref="M50:M72">SUM(H39:H50)/J50</f>
        <v>0.10183666230126641</v>
      </c>
    </row>
    <row r="51" spans="1:13" ht="12.75">
      <c r="A51" s="163" t="s">
        <v>194</v>
      </c>
      <c r="B51" s="160">
        <v>2012</v>
      </c>
      <c r="C51" s="160" t="str">
        <f t="shared" si="4"/>
        <v>DECEMBER 2012</v>
      </c>
      <c r="D51" s="133">
        <v>788</v>
      </c>
      <c r="E51" s="134">
        <v>29749</v>
      </c>
      <c r="F51" s="133">
        <v>30537</v>
      </c>
      <c r="G51" s="164">
        <f t="shared" si="8"/>
        <v>0.030054644808743168</v>
      </c>
      <c r="H51" s="165">
        <v>10363</v>
      </c>
      <c r="I51" s="136">
        <f t="shared" si="8"/>
        <v>-0.5760860672502659</v>
      </c>
      <c r="J51" s="165">
        <v>2994716</v>
      </c>
      <c r="K51" s="230">
        <f t="shared" si="9"/>
        <v>313516</v>
      </c>
      <c r="L51" s="231">
        <f t="shared" si="10"/>
        <v>0.1031783375295063</v>
      </c>
      <c r="M51" s="231">
        <f t="shared" si="11"/>
        <v>0.09643452000122883</v>
      </c>
    </row>
    <row r="52" spans="1:13" ht="12.75">
      <c r="A52" s="163" t="s">
        <v>195</v>
      </c>
      <c r="B52" s="160">
        <v>2013</v>
      </c>
      <c r="C52" s="160" t="str">
        <f t="shared" si="4"/>
        <v>JANUARY 2013</v>
      </c>
      <c r="D52" s="133">
        <v>865</v>
      </c>
      <c r="E52" s="134">
        <v>42121</v>
      </c>
      <c r="F52" s="133">
        <v>42986</v>
      </c>
      <c r="G52" s="164">
        <f aca="true" t="shared" si="12" ref="G52:I67">(F52-F40)/F40</f>
        <v>0.11570805647840532</v>
      </c>
      <c r="H52" s="165">
        <v>37407</v>
      </c>
      <c r="I52" s="136">
        <f t="shared" si="12"/>
        <v>0.6917823707656823</v>
      </c>
      <c r="J52" s="165">
        <v>3000783</v>
      </c>
      <c r="K52" s="230">
        <f t="shared" si="9"/>
        <v>319583</v>
      </c>
      <c r="L52" s="231">
        <f t="shared" si="10"/>
        <v>0.10821068933294332</v>
      </c>
      <c r="M52" s="231">
        <f t="shared" si="11"/>
        <v>0.10133688440650324</v>
      </c>
    </row>
    <row r="53" spans="1:13" ht="12.75">
      <c r="A53" s="163" t="s">
        <v>196</v>
      </c>
      <c r="B53" s="160">
        <v>2013</v>
      </c>
      <c r="C53" s="160" t="str">
        <f t="shared" si="4"/>
        <v>FEBRUARY 2013</v>
      </c>
      <c r="D53" s="133">
        <v>937</v>
      </c>
      <c r="E53" s="134">
        <v>42392</v>
      </c>
      <c r="F53" s="133">
        <v>43329</v>
      </c>
      <c r="G53" s="164">
        <f t="shared" si="12"/>
        <v>0.009435280961699748</v>
      </c>
      <c r="H53" s="165">
        <v>21326</v>
      </c>
      <c r="I53" s="136">
        <f t="shared" si="12"/>
        <v>-0.25108863604438825</v>
      </c>
      <c r="J53" s="165">
        <v>3023157</v>
      </c>
      <c r="K53" s="230">
        <f t="shared" si="9"/>
        <v>341957</v>
      </c>
      <c r="L53" s="231">
        <f t="shared" si="10"/>
        <v>0.10490251633206482</v>
      </c>
      <c r="M53" s="231">
        <f t="shared" si="11"/>
        <v>0.09822182572721165</v>
      </c>
    </row>
    <row r="54" spans="1:13" ht="12.75">
      <c r="A54" s="166" t="s">
        <v>197</v>
      </c>
      <c r="B54" s="167">
        <v>2013</v>
      </c>
      <c r="C54" s="167" t="str">
        <f t="shared" si="4"/>
        <v>MARCH 2013</v>
      </c>
      <c r="D54" s="146">
        <v>920</v>
      </c>
      <c r="E54" s="147">
        <v>44217</v>
      </c>
      <c r="F54" s="146">
        <v>45137</v>
      </c>
      <c r="G54" s="168">
        <f t="shared" si="12"/>
        <v>-0.03450267379679144</v>
      </c>
      <c r="H54" s="169">
        <v>23989</v>
      </c>
      <c r="I54" s="149">
        <f t="shared" si="12"/>
        <v>0.15995358058120981</v>
      </c>
      <c r="J54" s="169">
        <v>3044710</v>
      </c>
      <c r="K54" s="233">
        <f t="shared" si="9"/>
        <v>363510</v>
      </c>
      <c r="L54" s="232">
        <f>SUM(H43:H54)/J42</f>
        <v>0.1050827122824922</v>
      </c>
      <c r="M54" s="232">
        <f t="shared" si="11"/>
        <v>0.0986130041941597</v>
      </c>
    </row>
    <row r="55" spans="1:13" ht="12.75">
      <c r="A55" s="159" t="s">
        <v>186</v>
      </c>
      <c r="B55" s="170">
        <v>2013</v>
      </c>
      <c r="C55" s="170" t="str">
        <f t="shared" si="4"/>
        <v>APRIL 2013</v>
      </c>
      <c r="D55" s="171">
        <v>935</v>
      </c>
      <c r="E55" s="172">
        <v>46565</v>
      </c>
      <c r="F55" s="171">
        <v>47500</v>
      </c>
      <c r="G55" s="161">
        <f t="shared" si="12"/>
        <v>0.1919399764121352</v>
      </c>
      <c r="H55" s="154">
        <v>20290</v>
      </c>
      <c r="I55" s="127">
        <f t="shared" si="12"/>
        <v>-0.2139924072208879</v>
      </c>
      <c r="J55" s="154">
        <v>3072311</v>
      </c>
      <c r="K55" s="230">
        <f t="shared" si="9"/>
        <v>391111</v>
      </c>
      <c r="L55" s="231">
        <f>SUM(H44:H55)/J43</f>
        <v>0.10263321381907937</v>
      </c>
      <c r="M55" s="231">
        <f t="shared" si="11"/>
        <v>0.09592909051199569</v>
      </c>
    </row>
    <row r="56" spans="1:13" ht="12.75">
      <c r="A56" s="163" t="s">
        <v>187</v>
      </c>
      <c r="B56" s="160">
        <v>2013</v>
      </c>
      <c r="C56" s="160" t="str">
        <f t="shared" si="4"/>
        <v>MAY 2013</v>
      </c>
      <c r="D56" s="133">
        <v>847</v>
      </c>
      <c r="E56" s="134">
        <v>42959</v>
      </c>
      <c r="F56" s="133">
        <v>43806</v>
      </c>
      <c r="G56" s="164">
        <f t="shared" si="12"/>
        <v>0.030971993410214168</v>
      </c>
      <c r="H56" s="156">
        <v>28193</v>
      </c>
      <c r="I56" s="136">
        <f t="shared" si="12"/>
        <v>0.027816259569814074</v>
      </c>
      <c r="J56" s="156">
        <v>3088298</v>
      </c>
      <c r="K56" s="230">
        <f t="shared" si="9"/>
        <v>407098</v>
      </c>
      <c r="L56" s="231">
        <f>SUM(H45:H56)/J44</f>
        <v>0.10234716091032367</v>
      </c>
      <c r="M56" s="231">
        <f t="shared" si="11"/>
        <v>0.09567956201117897</v>
      </c>
    </row>
    <row r="57" spans="1:13" ht="12.75">
      <c r="A57" s="163" t="s">
        <v>188</v>
      </c>
      <c r="B57" s="160">
        <v>2013</v>
      </c>
      <c r="C57" s="160" t="str">
        <f t="shared" si="4"/>
        <v>JUNE 2013</v>
      </c>
      <c r="D57" s="133">
        <v>901</v>
      </c>
      <c r="E57" s="134">
        <v>39181</v>
      </c>
      <c r="F57" s="133">
        <v>40082</v>
      </c>
      <c r="G57" s="164">
        <f t="shared" si="12"/>
        <v>0.10840108401084012</v>
      </c>
      <c r="H57" s="156">
        <v>26011</v>
      </c>
      <c r="I57" s="136">
        <f t="shared" si="12"/>
        <v>0.008334625523336952</v>
      </c>
      <c r="J57" s="156">
        <v>3102781</v>
      </c>
      <c r="K57" s="230">
        <f t="shared" si="9"/>
        <v>421581</v>
      </c>
      <c r="L57" s="231">
        <f t="shared" si="10"/>
        <v>0.10204277416433848</v>
      </c>
      <c r="M57" s="231">
        <f t="shared" si="11"/>
        <v>0.09530224659748787</v>
      </c>
    </row>
    <row r="58" spans="1:13" ht="12.75">
      <c r="A58" s="163" t="s">
        <v>189</v>
      </c>
      <c r="B58" s="160">
        <v>2013</v>
      </c>
      <c r="C58" s="160" t="str">
        <f t="shared" si="4"/>
        <v>JULY 2013</v>
      </c>
      <c r="D58" s="133">
        <v>971</v>
      </c>
      <c r="E58" s="134">
        <v>44256</v>
      </c>
      <c r="F58" s="133">
        <v>45227</v>
      </c>
      <c r="G58" s="164">
        <f t="shared" si="12"/>
        <v>0.11531158294493354</v>
      </c>
      <c r="H58" s="156">
        <v>29889</v>
      </c>
      <c r="I58" s="136">
        <f t="shared" si="12"/>
        <v>0.44530947775628626</v>
      </c>
      <c r="J58" s="156">
        <v>3117994</v>
      </c>
      <c r="K58" s="230">
        <f t="shared" si="9"/>
        <v>436794</v>
      </c>
      <c r="L58" s="231">
        <f t="shared" si="10"/>
        <v>0.104487989626283</v>
      </c>
      <c r="M58" s="231">
        <f t="shared" si="11"/>
        <v>0.09779075905854855</v>
      </c>
    </row>
    <row r="59" spans="1:13" ht="12.75">
      <c r="A59" s="163" t="s">
        <v>190</v>
      </c>
      <c r="B59" s="160">
        <v>2013</v>
      </c>
      <c r="C59" s="160" t="str">
        <f t="shared" si="4"/>
        <v>AUGUST 2013</v>
      </c>
      <c r="D59" s="133">
        <v>736</v>
      </c>
      <c r="E59" s="134">
        <v>40041</v>
      </c>
      <c r="F59" s="133">
        <v>40777</v>
      </c>
      <c r="G59" s="164">
        <f t="shared" si="12"/>
        <v>0.09439076757917338</v>
      </c>
      <c r="H59" s="156">
        <v>27634</v>
      </c>
      <c r="I59" s="136">
        <f t="shared" si="12"/>
        <v>-0.1290068396003404</v>
      </c>
      <c r="J59" s="156">
        <v>3132049</v>
      </c>
      <c r="K59" s="230">
        <f t="shared" si="9"/>
        <v>450849</v>
      </c>
      <c r="L59" s="231">
        <f t="shared" si="10"/>
        <v>0.10287179104870627</v>
      </c>
      <c r="M59" s="231">
        <f t="shared" si="11"/>
        <v>0.09604511295959929</v>
      </c>
    </row>
    <row r="60" spans="1:13" ht="12.75">
      <c r="A60" s="163" t="s">
        <v>191</v>
      </c>
      <c r="B60" s="160">
        <v>2013</v>
      </c>
      <c r="C60" s="160" t="str">
        <f t="shared" si="4"/>
        <v>SEPTEMBER 2013</v>
      </c>
      <c r="D60" s="133">
        <v>777</v>
      </c>
      <c r="E60" s="134">
        <v>43253</v>
      </c>
      <c r="F60" s="133">
        <v>44030</v>
      </c>
      <c r="G60" s="164">
        <f t="shared" si="12"/>
        <v>0.14804964539007093</v>
      </c>
      <c r="H60" s="156">
        <v>28903</v>
      </c>
      <c r="I60" s="136">
        <f t="shared" si="12"/>
        <v>0.20148819421350184</v>
      </c>
      <c r="J60" s="156">
        <v>3147503</v>
      </c>
      <c r="K60" s="230">
        <f t="shared" si="9"/>
        <v>466303</v>
      </c>
      <c r="L60" s="231">
        <f t="shared" si="10"/>
        <v>0.10400737968707786</v>
      </c>
      <c r="M60" s="231">
        <f t="shared" si="11"/>
        <v>0.09711348964560161</v>
      </c>
    </row>
    <row r="61" spans="1:13" ht="12.75">
      <c r="A61" s="163" t="s">
        <v>192</v>
      </c>
      <c r="B61" s="160">
        <v>2013</v>
      </c>
      <c r="C61" s="160" t="str">
        <f t="shared" si="4"/>
        <v>OCTOBER 2013</v>
      </c>
      <c r="D61" s="133">
        <v>922</v>
      </c>
      <c r="E61" s="134">
        <v>47569</v>
      </c>
      <c r="F61" s="133">
        <v>48491</v>
      </c>
      <c r="G61" s="164">
        <f t="shared" si="12"/>
        <v>0.08122993221548341</v>
      </c>
      <c r="H61" s="156">
        <v>36145</v>
      </c>
      <c r="I61" s="136">
        <f t="shared" si="12"/>
        <v>0.27186037510116473</v>
      </c>
      <c r="J61" s="156">
        <v>3160252</v>
      </c>
      <c r="K61" s="230">
        <f t="shared" si="9"/>
        <v>479052</v>
      </c>
      <c r="L61" s="231">
        <f t="shared" si="10"/>
        <v>0.10603313376832753</v>
      </c>
      <c r="M61" s="231">
        <f t="shared" si="11"/>
        <v>0.09916645887733004</v>
      </c>
    </row>
    <row r="62" spans="1:13" ht="12.75">
      <c r="A62" s="163" t="s">
        <v>193</v>
      </c>
      <c r="B62" s="160">
        <v>2013</v>
      </c>
      <c r="C62" s="160" t="str">
        <f t="shared" si="4"/>
        <v>NOVEMBER 2013</v>
      </c>
      <c r="D62" s="133">
        <v>784</v>
      </c>
      <c r="E62" s="134">
        <v>41341</v>
      </c>
      <c r="F62" s="133">
        <v>42125</v>
      </c>
      <c r="G62" s="164">
        <f t="shared" si="12"/>
        <v>0.02017339920565727</v>
      </c>
      <c r="H62" s="156">
        <v>24692</v>
      </c>
      <c r="I62" s="136">
        <f t="shared" si="12"/>
        <v>0.06243276967428252</v>
      </c>
      <c r="J62" s="156">
        <v>3178120</v>
      </c>
      <c r="K62" s="230">
        <f t="shared" si="9"/>
        <v>496920</v>
      </c>
      <c r="L62" s="231">
        <f t="shared" si="10"/>
        <v>0.10585966723209528</v>
      </c>
      <c r="M62" s="231">
        <f t="shared" si="11"/>
        <v>0.09906548525543403</v>
      </c>
    </row>
    <row r="63" spans="1:13" ht="12.75">
      <c r="A63" s="163" t="s">
        <v>194</v>
      </c>
      <c r="B63" s="160">
        <v>2013</v>
      </c>
      <c r="C63" s="160" t="str">
        <f t="shared" si="4"/>
        <v>DECEMBER 2013</v>
      </c>
      <c r="D63" s="133">
        <v>760</v>
      </c>
      <c r="E63" s="134">
        <v>32960</v>
      </c>
      <c r="F63" s="133">
        <v>33720</v>
      </c>
      <c r="G63" s="164">
        <f t="shared" si="12"/>
        <v>0.10423420768248355</v>
      </c>
      <c r="H63" s="156">
        <v>23295</v>
      </c>
      <c r="I63" s="136">
        <f>(H63-H51)/H51</f>
        <v>1.247901186914986</v>
      </c>
      <c r="J63" s="156">
        <v>3182693</v>
      </c>
      <c r="K63" s="230">
        <f t="shared" si="9"/>
        <v>501493</v>
      </c>
      <c r="L63" s="231">
        <f t="shared" si="10"/>
        <v>0.10945077930595089</v>
      </c>
      <c r="M63" s="231">
        <f t="shared" si="11"/>
        <v>0.10298637034737564</v>
      </c>
    </row>
    <row r="64" spans="1:13" ht="12.75">
      <c r="A64" s="163" t="s">
        <v>195</v>
      </c>
      <c r="B64" s="160">
        <v>2014</v>
      </c>
      <c r="C64" s="160" t="str">
        <f t="shared" si="4"/>
        <v>JANUARY 2014</v>
      </c>
      <c r="D64" s="133">
        <v>820</v>
      </c>
      <c r="E64" s="134">
        <v>45201</v>
      </c>
      <c r="F64" s="133">
        <v>46021</v>
      </c>
      <c r="G64" s="164">
        <f t="shared" si="12"/>
        <v>0.07060438282231424</v>
      </c>
      <c r="H64" s="156">
        <v>33407</v>
      </c>
      <c r="I64" s="136">
        <f t="shared" si="12"/>
        <v>-0.10693185767369744</v>
      </c>
      <c r="J64" s="156">
        <v>3201983</v>
      </c>
      <c r="K64" s="230">
        <f t="shared" si="9"/>
        <v>520783</v>
      </c>
      <c r="L64" s="231">
        <f t="shared" si="10"/>
        <v>0.10789650567868453</v>
      </c>
      <c r="M64" s="231">
        <f t="shared" si="11"/>
        <v>0.10111671423614679</v>
      </c>
    </row>
    <row r="65" spans="1:13" ht="12.75">
      <c r="A65" s="163" t="s">
        <v>196</v>
      </c>
      <c r="B65" s="173">
        <v>2014</v>
      </c>
      <c r="C65" s="173" t="str">
        <f t="shared" si="4"/>
        <v>FEBRUARY 2014</v>
      </c>
      <c r="D65" s="133">
        <v>736</v>
      </c>
      <c r="E65" s="134">
        <v>46181</v>
      </c>
      <c r="F65" s="133">
        <v>46917</v>
      </c>
      <c r="G65" s="164">
        <f t="shared" si="12"/>
        <v>0.08280828082808281</v>
      </c>
      <c r="H65" s="156">
        <v>26564</v>
      </c>
      <c r="I65" s="136">
        <f t="shared" si="12"/>
        <v>0.24561568039013412</v>
      </c>
      <c r="J65" s="156">
        <v>3222790</v>
      </c>
      <c r="K65" s="230">
        <f t="shared" si="9"/>
        <v>541590</v>
      </c>
      <c r="L65" s="231">
        <f t="shared" si="10"/>
        <v>0.10883060324025513</v>
      </c>
      <c r="M65" s="231">
        <f t="shared" si="11"/>
        <v>0.10208918359558022</v>
      </c>
    </row>
    <row r="66" spans="1:13" ht="12.75">
      <c r="A66" s="166" t="s">
        <v>197</v>
      </c>
      <c r="B66" s="174">
        <v>2014</v>
      </c>
      <c r="C66" s="174" t="str">
        <f t="shared" si="4"/>
        <v>MARCH 2014</v>
      </c>
      <c r="D66" s="146">
        <v>872</v>
      </c>
      <c r="E66" s="147">
        <v>53464</v>
      </c>
      <c r="F66" s="146">
        <v>54336</v>
      </c>
      <c r="G66" s="168">
        <f t="shared" si="12"/>
        <v>0.20380175908899573</v>
      </c>
      <c r="H66" s="158">
        <v>27252</v>
      </c>
      <c r="I66" s="149">
        <f t="shared" si="12"/>
        <v>0.13602067614323232</v>
      </c>
      <c r="J66" s="158">
        <v>3250325</v>
      </c>
      <c r="K66" s="233">
        <f t="shared" si="9"/>
        <v>569125</v>
      </c>
      <c r="L66" s="232">
        <f t="shared" si="10"/>
        <v>0.10913190418791938</v>
      </c>
      <c r="M66" s="232">
        <f t="shared" si="11"/>
        <v>0.10222823871459008</v>
      </c>
    </row>
    <row r="67" spans="1:13" ht="12.75">
      <c r="A67" s="159" t="s">
        <v>186</v>
      </c>
      <c r="B67" s="170">
        <v>2014</v>
      </c>
      <c r="C67" s="170" t="str">
        <f t="shared" si="4"/>
        <v>APRIL 2014</v>
      </c>
      <c r="D67" s="171">
        <v>770</v>
      </c>
      <c r="E67" s="172">
        <v>52809</v>
      </c>
      <c r="F67" s="171">
        <v>53579</v>
      </c>
      <c r="G67" s="161">
        <f aca="true" t="shared" si="13" ref="G67:G76">(F67-F55)/F55</f>
        <v>0.12797894736842105</v>
      </c>
      <c r="H67" s="154">
        <v>30007</v>
      </c>
      <c r="I67" s="127">
        <f t="shared" si="12"/>
        <v>0.47890586495810744</v>
      </c>
      <c r="J67" s="154">
        <v>3273636</v>
      </c>
      <c r="K67" s="230">
        <f t="shared" si="9"/>
        <v>592436</v>
      </c>
      <c r="L67" s="231">
        <f t="shared" si="10"/>
        <v>0.11131425171475154</v>
      </c>
      <c r="M67" s="231">
        <f t="shared" si="11"/>
        <v>0.10446854812202701</v>
      </c>
    </row>
    <row r="68" spans="1:13" ht="12.75">
      <c r="A68" s="163" t="s">
        <v>187</v>
      </c>
      <c r="B68" s="160">
        <v>2014</v>
      </c>
      <c r="C68" s="160" t="str">
        <f>CONCATENATE(A68," ",B68)</f>
        <v>MAY 2014</v>
      </c>
      <c r="D68" s="133">
        <v>752</v>
      </c>
      <c r="E68" s="134">
        <v>47174</v>
      </c>
      <c r="F68" s="133">
        <v>47926</v>
      </c>
      <c r="G68" s="164">
        <f t="shared" si="13"/>
        <v>0.09405104323608639</v>
      </c>
      <c r="H68" s="156">
        <v>31385</v>
      </c>
      <c r="I68" s="136">
        <f aca="true" t="shared" si="14" ref="I68:I76">(H68-H56)/H56</f>
        <v>0.11321959351612103</v>
      </c>
      <c r="J68" s="156">
        <v>3290913</v>
      </c>
      <c r="K68" s="230">
        <f t="shared" si="9"/>
        <v>609713</v>
      </c>
      <c r="L68" s="231">
        <f t="shared" si="10"/>
        <v>0.1117715971709984</v>
      </c>
      <c r="M68" s="231">
        <f t="shared" si="11"/>
        <v>0.10489004115271355</v>
      </c>
    </row>
    <row r="69" spans="1:13" ht="12.75">
      <c r="A69" s="163" t="s">
        <v>188</v>
      </c>
      <c r="B69" s="160">
        <v>2014</v>
      </c>
      <c r="C69" s="160" t="str">
        <f t="shared" si="4"/>
        <v>JUNE 2014</v>
      </c>
      <c r="D69" s="133">
        <v>779</v>
      </c>
      <c r="E69" s="134">
        <v>46109</v>
      </c>
      <c r="F69" s="133">
        <v>46888</v>
      </c>
      <c r="G69" s="164">
        <f t="shared" si="13"/>
        <v>0.16980190609251036</v>
      </c>
      <c r="H69" s="156">
        <v>31123</v>
      </c>
      <c r="I69" s="136">
        <f t="shared" si="14"/>
        <v>0.19653223636153935</v>
      </c>
      <c r="J69" s="156">
        <v>3307188</v>
      </c>
      <c r="K69" s="230">
        <f t="shared" si="9"/>
        <v>625988</v>
      </c>
      <c r="L69" s="231">
        <f t="shared" si="10"/>
        <v>0.11289742975736927</v>
      </c>
      <c r="M69" s="231">
        <f t="shared" si="11"/>
        <v>0.1059195909032084</v>
      </c>
    </row>
    <row r="70" spans="1:13" ht="12.75">
      <c r="A70" s="163" t="s">
        <v>189</v>
      </c>
      <c r="B70" s="160">
        <v>2014</v>
      </c>
      <c r="C70" s="160" t="str">
        <f t="shared" si="4"/>
        <v>JULY 2014</v>
      </c>
      <c r="D70" s="133">
        <v>734</v>
      </c>
      <c r="E70" s="134">
        <v>49547</v>
      </c>
      <c r="F70" s="133">
        <v>50281</v>
      </c>
      <c r="G70" s="164">
        <f t="shared" si="13"/>
        <v>0.1117474075220554</v>
      </c>
      <c r="H70" s="156">
        <v>39859</v>
      </c>
      <c r="I70" s="136">
        <f t="shared" si="14"/>
        <v>0.33356753320619625</v>
      </c>
      <c r="J70" s="156">
        <v>3318234</v>
      </c>
      <c r="K70" s="230">
        <f t="shared" si="9"/>
        <v>637034</v>
      </c>
      <c r="L70" s="231">
        <f t="shared" si="10"/>
        <v>0.11554416076490205</v>
      </c>
      <c r="M70" s="231">
        <f t="shared" si="11"/>
        <v>0.10857160766841639</v>
      </c>
    </row>
    <row r="71" spans="1:13" ht="12.75">
      <c r="A71" s="163" t="s">
        <v>190</v>
      </c>
      <c r="B71" s="160">
        <v>2014</v>
      </c>
      <c r="C71" s="160" t="str">
        <f t="shared" si="4"/>
        <v>AUGUST 2014</v>
      </c>
      <c r="D71" s="133">
        <v>688</v>
      </c>
      <c r="E71" s="134">
        <v>42502</v>
      </c>
      <c r="F71" s="133">
        <v>43190</v>
      </c>
      <c r="G71" s="164">
        <f t="shared" si="13"/>
        <v>0.05917551560928955</v>
      </c>
      <c r="H71" s="156">
        <v>19346</v>
      </c>
      <c r="I71" s="136">
        <f t="shared" si="14"/>
        <v>-0.29992038792791487</v>
      </c>
      <c r="J71" s="156">
        <v>3342440</v>
      </c>
      <c r="K71" s="156">
        <f>J71-$J$30</f>
        <v>661240</v>
      </c>
      <c r="L71" s="231">
        <f t="shared" si="10"/>
        <v>0.11237946788188818</v>
      </c>
      <c r="M71" s="231">
        <f t="shared" si="11"/>
        <v>0.10530570481444693</v>
      </c>
    </row>
    <row r="72" spans="1:13" ht="12.75">
      <c r="A72" s="163" t="s">
        <v>191</v>
      </c>
      <c r="B72" s="160">
        <v>2014</v>
      </c>
      <c r="C72" s="160" t="str">
        <f aca="true" t="shared" si="15" ref="C72:C80">CONCATENATE(A72," ",B72)</f>
        <v>SEPTEMBER 2014</v>
      </c>
      <c r="D72" s="133">
        <v>759</v>
      </c>
      <c r="E72" s="134">
        <v>47577</v>
      </c>
      <c r="F72" s="133">
        <v>48336</v>
      </c>
      <c r="G72" s="164">
        <f t="shared" si="13"/>
        <v>0.09779695662048603</v>
      </c>
      <c r="H72" s="156">
        <v>37356</v>
      </c>
      <c r="I72" s="136">
        <f t="shared" si="14"/>
        <v>0.29246099020862887</v>
      </c>
      <c r="J72" s="156">
        <v>3348517</v>
      </c>
      <c r="K72" s="156">
        <f>J72-$J$30</f>
        <v>667317</v>
      </c>
      <c r="L72" s="231">
        <f t="shared" si="10"/>
        <v>0.11451331420494278</v>
      </c>
      <c r="M72" s="231">
        <f t="shared" si="11"/>
        <v>0.1076389936201608</v>
      </c>
    </row>
    <row r="73" spans="1:13" ht="12.75">
      <c r="A73" s="163" t="s">
        <v>192</v>
      </c>
      <c r="B73" s="160">
        <v>2014</v>
      </c>
      <c r="C73" s="160" t="str">
        <f t="shared" si="15"/>
        <v>OCTOBER 2014</v>
      </c>
      <c r="D73" s="133">
        <v>748</v>
      </c>
      <c r="E73" s="134">
        <v>50712</v>
      </c>
      <c r="F73" s="133">
        <v>51460</v>
      </c>
      <c r="G73" s="164">
        <f t="shared" si="13"/>
        <v>0.0612278567156792</v>
      </c>
      <c r="H73" s="156">
        <v>36761</v>
      </c>
      <c r="I73" s="136">
        <f t="shared" si="14"/>
        <v>0.017042467837875226</v>
      </c>
      <c r="J73" s="156">
        <v>3368995</v>
      </c>
      <c r="K73" s="156">
        <f>J73-$J$30</f>
        <v>687795</v>
      </c>
      <c r="L73" s="231">
        <f t="shared" si="10"/>
        <v>0.11424626896842403</v>
      </c>
      <c r="M73" s="231">
        <f>SUM(H62:H73)/J73</f>
        <v>0.10716756777614689</v>
      </c>
    </row>
    <row r="74" spans="1:13" ht="12.75">
      <c r="A74" s="163" t="s">
        <v>193</v>
      </c>
      <c r="B74" s="160">
        <v>2014</v>
      </c>
      <c r="C74" s="160" t="str">
        <f t="shared" si="15"/>
        <v>NOVEMBER 2014</v>
      </c>
      <c r="D74" s="133">
        <v>651</v>
      </c>
      <c r="E74" s="134">
        <v>44188</v>
      </c>
      <c r="F74" s="133">
        <v>44839</v>
      </c>
      <c r="G74" s="164">
        <f t="shared" si="13"/>
        <v>0.0644272997032641</v>
      </c>
      <c r="H74" s="156">
        <v>27395</v>
      </c>
      <c r="I74" s="136">
        <f t="shared" si="14"/>
        <v>0.10946865381500082</v>
      </c>
      <c r="J74" s="156">
        <v>3386930</v>
      </c>
      <c r="K74" s="156">
        <f>IF(J74=0,0,J74-$J$30)</f>
        <v>705730</v>
      </c>
      <c r="L74" s="231">
        <f>IF(H74=0,0,SUM(H63:H74)/J62)</f>
        <v>0.1144544573521453</v>
      </c>
      <c r="M74" s="231">
        <f>IF(J74=0,0,SUM(H63:H74)/J74)</f>
        <v>0.10739814522296003</v>
      </c>
    </row>
    <row r="75" spans="1:13" ht="12.75">
      <c r="A75" s="163" t="s">
        <v>194</v>
      </c>
      <c r="B75" s="160">
        <v>2014</v>
      </c>
      <c r="C75" s="160" t="str">
        <f t="shared" si="15"/>
        <v>DECEMBER 2014</v>
      </c>
      <c r="D75" s="133">
        <f>F75-E75</f>
        <v>692</v>
      </c>
      <c r="E75" s="134">
        <v>39193</v>
      </c>
      <c r="F75" s="133">
        <v>39885</v>
      </c>
      <c r="G75" s="164">
        <f t="shared" si="13"/>
        <v>0.18282918149466193</v>
      </c>
      <c r="H75" s="156">
        <v>32982</v>
      </c>
      <c r="I75" s="136">
        <f t="shared" si="14"/>
        <v>0.41584030907920155</v>
      </c>
      <c r="J75" s="156">
        <v>3394007</v>
      </c>
      <c r="K75" s="156">
        <f>IF(J75=0,0,J75-$J$30)</f>
        <v>712807</v>
      </c>
      <c r="L75" s="231">
        <f>IF(H75=0,0,SUM(H64:H75)/J63)</f>
        <v>0.11733365423557975</v>
      </c>
      <c r="M75" s="231">
        <f>IF(J75=0,0,SUM(H64:H75)/J75)</f>
        <v>0.11002835291736288</v>
      </c>
    </row>
    <row r="76" spans="1:13" ht="12.75">
      <c r="A76" s="163" t="s">
        <v>195</v>
      </c>
      <c r="B76" s="160">
        <v>2015</v>
      </c>
      <c r="C76" s="160" t="str">
        <f t="shared" si="15"/>
        <v>JANUARY 2015</v>
      </c>
      <c r="D76" s="133">
        <f>F76-E76</f>
        <v>589</v>
      </c>
      <c r="E76" s="134">
        <v>46771</v>
      </c>
      <c r="F76" s="133">
        <v>47360</v>
      </c>
      <c r="G76" s="164">
        <f t="shared" si="13"/>
        <v>0.02909541296364703</v>
      </c>
      <c r="H76" s="156">
        <v>24821</v>
      </c>
      <c r="I76" s="136">
        <f t="shared" si="14"/>
        <v>-0.25701200347232617</v>
      </c>
      <c r="J76" s="156">
        <v>3417272</v>
      </c>
      <c r="K76" s="156">
        <f>IF(J76=0,0,J76-$J$30)</f>
        <v>736072</v>
      </c>
      <c r="L76" s="231">
        <f>IF(H76=0,0,SUM(H65:H76)/J64)</f>
        <v>0.11394532700517149</v>
      </c>
      <c r="M76" s="231">
        <f>IF(J76=0,0,SUM(H65:H76)/J76)</f>
        <v>0.10676674259467786</v>
      </c>
    </row>
    <row r="77" spans="1:13" ht="12.75">
      <c r="A77" s="163" t="s">
        <v>196</v>
      </c>
      <c r="B77" s="173">
        <v>2015</v>
      </c>
      <c r="C77" s="173" t="str">
        <f t="shared" si="15"/>
        <v>FEBRUARY 2015</v>
      </c>
      <c r="D77" s="133"/>
      <c r="E77" s="134"/>
      <c r="F77" s="133"/>
      <c r="G77" s="164"/>
      <c r="H77" s="156"/>
      <c r="I77" s="136"/>
      <c r="J77" s="156"/>
      <c r="K77" s="156">
        <f>IF(J77=0,0,J77-$J$30)</f>
        <v>0</v>
      </c>
      <c r="L77" s="231">
        <f>IF(H77=0,0,SUM(H66:H77)/J65)</f>
        <v>0</v>
      </c>
      <c r="M77" s="231">
        <f>IF(J77=0,0,SUM(H66:H77)/J77)</f>
        <v>0</v>
      </c>
    </row>
    <row r="78" spans="1:13" ht="12.75">
      <c r="A78" s="166" t="s">
        <v>197</v>
      </c>
      <c r="B78" s="174">
        <v>2015</v>
      </c>
      <c r="C78" s="174" t="str">
        <f t="shared" si="15"/>
        <v>MARCH 2015</v>
      </c>
      <c r="D78" s="146"/>
      <c r="E78" s="147"/>
      <c r="F78" s="146"/>
      <c r="G78" s="168"/>
      <c r="H78" s="158"/>
      <c r="I78" s="149"/>
      <c r="J78" s="158"/>
      <c r="K78" s="158">
        <f>IF(J78=0,0,J78-$J$30)</f>
        <v>0</v>
      </c>
      <c r="L78" s="232">
        <f>IF(H78=0,0,SUM(H67:H78)/J66)</f>
        <v>0</v>
      </c>
      <c r="M78" s="232">
        <f>IF(J78=0,0,SUM(H67:H78)/J78)</f>
        <v>0</v>
      </c>
    </row>
    <row r="79" spans="1:10" ht="12.75">
      <c r="A79" s="159"/>
      <c r="B79" s="170"/>
      <c r="C79" s="170" t="str">
        <f t="shared" si="15"/>
        <v> </v>
      </c>
      <c r="D79" s="171"/>
      <c r="E79" s="172"/>
      <c r="F79" s="171"/>
      <c r="G79" s="161"/>
      <c r="H79" s="154"/>
      <c r="I79" s="127"/>
      <c r="J79" s="154"/>
    </row>
    <row r="80" spans="1:10" ht="12.75">
      <c r="A80" s="163"/>
      <c r="B80" s="160"/>
      <c r="C80" s="160" t="str">
        <f t="shared" si="15"/>
        <v> </v>
      </c>
      <c r="D80" s="133"/>
      <c r="E80" s="134"/>
      <c r="F80" s="133"/>
      <c r="G80" s="164"/>
      <c r="H80" s="156"/>
      <c r="I80" s="136"/>
      <c r="J80" s="156"/>
    </row>
    <row r="81" spans="1:10" ht="12.75">
      <c r="A81" s="163"/>
      <c r="B81" s="160"/>
      <c r="C81" s="160"/>
      <c r="D81" s="133"/>
      <c r="E81" s="134"/>
      <c r="F81" s="133"/>
      <c r="G81" s="164"/>
      <c r="H81" s="156"/>
      <c r="I81" s="136"/>
      <c r="J81" s="156"/>
    </row>
    <row r="82" spans="1:10" ht="12.75">
      <c r="A82" s="163"/>
      <c r="B82" s="160"/>
      <c r="C82" s="160"/>
      <c r="D82" s="133"/>
      <c r="E82" s="134"/>
      <c r="F82" s="133"/>
      <c r="G82" s="164"/>
      <c r="H82" s="156"/>
      <c r="I82" s="136"/>
      <c r="J82" s="156"/>
    </row>
    <row r="83" spans="1:10" ht="12.75">
      <c r="A83" s="163"/>
      <c r="B83" s="160"/>
      <c r="C83" s="160"/>
      <c r="D83" s="133"/>
      <c r="E83" s="134"/>
      <c r="F83" s="133"/>
      <c r="G83" s="164"/>
      <c r="H83" s="156"/>
      <c r="I83" s="136"/>
      <c r="J83" s="156"/>
    </row>
    <row r="84" spans="1:10" ht="12.75">
      <c r="A84" s="163"/>
      <c r="B84" s="160"/>
      <c r="C84" s="160"/>
      <c r="D84" s="133"/>
      <c r="E84" s="134"/>
      <c r="F84" s="133"/>
      <c r="G84" s="164"/>
      <c r="H84" s="156"/>
      <c r="I84" s="136"/>
      <c r="J84" s="156"/>
    </row>
    <row r="85" spans="1:10" ht="12.75">
      <c r="A85" s="163"/>
      <c r="B85" s="160"/>
      <c r="C85" s="160"/>
      <c r="D85" s="133"/>
      <c r="E85" s="134"/>
      <c r="F85" s="133"/>
      <c r="G85" s="164"/>
      <c r="H85" s="156"/>
      <c r="I85" s="136"/>
      <c r="J85" s="156"/>
    </row>
    <row r="86" spans="1:10" ht="12.75">
      <c r="A86" s="163"/>
      <c r="B86" s="160"/>
      <c r="C86" s="160"/>
      <c r="D86" s="133"/>
      <c r="E86" s="134"/>
      <c r="F86" s="133"/>
      <c r="G86" s="164"/>
      <c r="H86" s="156"/>
      <c r="I86" s="136"/>
      <c r="J86" s="156"/>
    </row>
    <row r="87" spans="1:10" ht="12.75">
      <c r="A87" s="163"/>
      <c r="B87" s="160"/>
      <c r="C87" s="160"/>
      <c r="D87" s="133"/>
      <c r="E87" s="134"/>
      <c r="F87" s="133"/>
      <c r="G87" s="164"/>
      <c r="H87" s="156"/>
      <c r="I87" s="136"/>
      <c r="J87" s="156"/>
    </row>
    <row r="88" spans="1:10" ht="12.75">
      <c r="A88" s="163"/>
      <c r="B88" s="160"/>
      <c r="C88" s="160"/>
      <c r="D88" s="133"/>
      <c r="E88" s="134"/>
      <c r="F88" s="133"/>
      <c r="G88" s="164"/>
      <c r="H88" s="156"/>
      <c r="I88" s="136"/>
      <c r="J88" s="156"/>
    </row>
    <row r="89" spans="1:10" ht="12.75">
      <c r="A89" s="163"/>
      <c r="B89" s="173"/>
      <c r="C89" s="173"/>
      <c r="D89" s="133"/>
      <c r="E89" s="134"/>
      <c r="F89" s="133"/>
      <c r="G89" s="164"/>
      <c r="H89" s="156"/>
      <c r="I89" s="136"/>
      <c r="J89" s="156"/>
    </row>
    <row r="90" spans="1:10" ht="12.75">
      <c r="A90" s="166"/>
      <c r="B90" s="174"/>
      <c r="C90" s="174"/>
      <c r="D90" s="146"/>
      <c r="E90" s="147"/>
      <c r="F90" s="146"/>
      <c r="G90" s="168"/>
      <c r="H90" s="158"/>
      <c r="I90" s="149"/>
      <c r="J90" s="158"/>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L97"/>
  <sheetViews>
    <sheetView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2.75"/>
  <cols>
    <col min="1" max="1" width="5.57421875" style="0" customWidth="1"/>
    <col min="2" max="2" width="33.00390625" style="0" customWidth="1"/>
    <col min="3" max="3" width="14.7109375" style="0" bestFit="1" customWidth="1"/>
    <col min="4" max="4" width="12.57421875" style="0" customWidth="1"/>
    <col min="5" max="5" width="13.140625" style="0" customWidth="1"/>
    <col min="6" max="6" width="13.421875" style="0" customWidth="1"/>
    <col min="7" max="7" width="15.140625" style="0" hidden="1" customWidth="1"/>
    <col min="8" max="8" width="15.00390625" style="0" bestFit="1" customWidth="1"/>
    <col min="9" max="9" width="10.28125" style="0" bestFit="1" customWidth="1"/>
  </cols>
  <sheetData>
    <row r="1" ht="15.75">
      <c r="A1" s="1" t="s">
        <v>310</v>
      </c>
    </row>
    <row r="3" spans="1:3" ht="15.75">
      <c r="A3" s="1" t="s">
        <v>80</v>
      </c>
      <c r="B3" s="2"/>
      <c r="C3" s="14" t="s">
        <v>47</v>
      </c>
    </row>
    <row r="4" spans="3:10" ht="12.75">
      <c r="C4" s="16" t="s">
        <v>321</v>
      </c>
      <c r="D4" s="16" t="s">
        <v>322</v>
      </c>
      <c r="E4" s="16" t="s">
        <v>323</v>
      </c>
      <c r="F4" s="16" t="s">
        <v>324</v>
      </c>
      <c r="G4" s="16" t="s">
        <v>325</v>
      </c>
      <c r="H4" s="21" t="s">
        <v>56</v>
      </c>
      <c r="J4" s="16"/>
    </row>
    <row r="5" spans="1:10" ht="12.75">
      <c r="A5" s="25" t="s">
        <v>0</v>
      </c>
      <c r="C5" s="16"/>
      <c r="D5" s="16"/>
      <c r="E5" s="16"/>
      <c r="F5" s="16"/>
      <c r="G5" s="16"/>
      <c r="H5" s="21"/>
      <c r="J5" s="16"/>
    </row>
    <row r="6" spans="1:10" ht="12.75">
      <c r="A6" s="25"/>
      <c r="C6" s="16"/>
      <c r="D6" s="16"/>
      <c r="E6" s="16"/>
      <c r="F6" s="16"/>
      <c r="G6" s="16"/>
      <c r="H6" s="239"/>
      <c r="J6" s="16"/>
    </row>
    <row r="7" spans="1:8" ht="12.75">
      <c r="A7" s="3" t="s">
        <v>1</v>
      </c>
      <c r="C7" s="103">
        <v>3165663</v>
      </c>
      <c r="D7" s="5">
        <v>3169583</v>
      </c>
      <c r="E7" s="5">
        <v>3174015</v>
      </c>
      <c r="F7" s="5">
        <v>3182171</v>
      </c>
      <c r="G7" s="5"/>
      <c r="H7" s="28">
        <v>3164418</v>
      </c>
    </row>
    <row r="8" spans="2:8" ht="12.75">
      <c r="B8" t="s">
        <v>2</v>
      </c>
      <c r="C8" s="4">
        <v>10109</v>
      </c>
      <c r="D8" s="4">
        <v>11025</v>
      </c>
      <c r="E8" s="4">
        <v>10888</v>
      </c>
      <c r="F8" s="4">
        <v>11120</v>
      </c>
      <c r="G8" s="4"/>
      <c r="H8" s="4">
        <v>44561</v>
      </c>
    </row>
    <row r="9" spans="2:8" ht="12.75">
      <c r="B9" t="s">
        <v>3</v>
      </c>
      <c r="C9" s="6">
        <v>6258</v>
      </c>
      <c r="D9" s="4">
        <v>6695</v>
      </c>
      <c r="E9" s="4">
        <v>2841</v>
      </c>
      <c r="F9" s="4">
        <v>6506</v>
      </c>
      <c r="G9" s="4"/>
      <c r="H9" s="4">
        <v>22488</v>
      </c>
    </row>
    <row r="10" spans="2:8" ht="12.75">
      <c r="B10" t="s">
        <v>4</v>
      </c>
      <c r="C10" s="4">
        <v>67</v>
      </c>
      <c r="D10" s="4">
        <v>96</v>
      </c>
      <c r="E10" s="4">
        <v>105</v>
      </c>
      <c r="F10" s="223">
        <v>76</v>
      </c>
      <c r="G10" s="30"/>
      <c r="H10" s="4">
        <v>352</v>
      </c>
    </row>
    <row r="11" spans="1:9" ht="12.75">
      <c r="A11" s="3" t="s">
        <v>5</v>
      </c>
      <c r="C11" s="26">
        <v>3169583</v>
      </c>
      <c r="D11" s="26">
        <v>3174015</v>
      </c>
      <c r="E11" s="26">
        <v>3182171</v>
      </c>
      <c r="F11" s="103">
        <v>3186863</v>
      </c>
      <c r="G11" s="103"/>
      <c r="H11" s="26">
        <v>3186841</v>
      </c>
      <c r="I11" s="19"/>
    </row>
    <row r="12" spans="2:8" ht="12.75">
      <c r="B12" t="s">
        <v>6</v>
      </c>
      <c r="C12" s="4">
        <v>75095</v>
      </c>
      <c r="D12" s="4">
        <v>74891</v>
      </c>
      <c r="E12" s="4">
        <v>74850</v>
      </c>
      <c r="F12" s="75">
        <v>74759</v>
      </c>
      <c r="G12" s="87"/>
      <c r="H12" s="4">
        <v>74698</v>
      </c>
    </row>
    <row r="13" spans="2:8" ht="12.75">
      <c r="B13" t="s">
        <v>7</v>
      </c>
      <c r="C13" s="4">
        <v>170634</v>
      </c>
      <c r="D13" s="4">
        <v>174174</v>
      </c>
      <c r="E13" s="4">
        <v>176319</v>
      </c>
      <c r="F13" s="75">
        <v>170993</v>
      </c>
      <c r="G13" s="87"/>
      <c r="H13" s="4">
        <v>170688</v>
      </c>
    </row>
    <row r="14" spans="1:8" ht="12.75">
      <c r="A14" t="s">
        <v>8</v>
      </c>
      <c r="C14" s="27">
        <v>2923854</v>
      </c>
      <c r="D14" s="27">
        <v>2924950</v>
      </c>
      <c r="E14" s="27">
        <v>2931002</v>
      </c>
      <c r="F14" s="27">
        <v>2941111</v>
      </c>
      <c r="G14" s="27">
        <v>0</v>
      </c>
      <c r="H14" s="27">
        <v>2941455</v>
      </c>
    </row>
    <row r="15" spans="3:8" ht="12.75">
      <c r="C15" s="28"/>
      <c r="D15" s="28"/>
      <c r="E15" s="28"/>
      <c r="F15" s="28"/>
      <c r="G15" s="28"/>
      <c r="H15" s="28"/>
    </row>
    <row r="16" spans="1:8" ht="12.75">
      <c r="A16" s="23"/>
      <c r="B16" s="23"/>
      <c r="C16" s="29">
        <v>2775886</v>
      </c>
      <c r="D16" s="30"/>
      <c r="E16" s="30"/>
      <c r="F16" s="31"/>
      <c r="G16" s="31"/>
      <c r="H16" s="23"/>
    </row>
    <row r="17" spans="1:2" ht="12.75">
      <c r="A17" s="14" t="s">
        <v>9</v>
      </c>
      <c r="B17" s="32"/>
    </row>
    <row r="18" spans="3:8" ht="12.75">
      <c r="C18" s="15"/>
      <c r="D18" s="15"/>
      <c r="E18" s="15"/>
      <c r="F18" s="15"/>
      <c r="G18" s="15"/>
      <c r="H18" s="240"/>
    </row>
    <row r="19" spans="1:8" ht="12.75">
      <c r="A19" s="3" t="s">
        <v>1</v>
      </c>
      <c r="C19" s="103">
        <v>181972</v>
      </c>
      <c r="D19" s="5">
        <v>182202</v>
      </c>
      <c r="E19" s="5">
        <v>182203</v>
      </c>
      <c r="F19" s="5">
        <v>182330</v>
      </c>
      <c r="G19" s="5"/>
      <c r="H19" s="28">
        <v>181980</v>
      </c>
    </row>
    <row r="20" spans="2:8" ht="12.75">
      <c r="B20" t="s">
        <v>2</v>
      </c>
      <c r="C20" s="4">
        <v>563</v>
      </c>
      <c r="D20" s="4">
        <v>579</v>
      </c>
      <c r="E20" s="4">
        <v>529</v>
      </c>
      <c r="F20" s="4">
        <v>569</v>
      </c>
      <c r="G20" s="4"/>
      <c r="H20" s="4">
        <v>2240</v>
      </c>
    </row>
    <row r="21" spans="2:8" ht="12.75">
      <c r="B21" t="s">
        <v>3</v>
      </c>
      <c r="C21" s="6">
        <v>337</v>
      </c>
      <c r="D21" s="4">
        <v>584</v>
      </c>
      <c r="E21" s="4">
        <v>410</v>
      </c>
      <c r="F21" s="4">
        <v>320</v>
      </c>
      <c r="G21" s="4"/>
      <c r="H21" s="4">
        <v>1961</v>
      </c>
    </row>
    <row r="22" spans="2:12" ht="12.75">
      <c r="B22" t="s">
        <v>4</v>
      </c>
      <c r="C22" s="23">
        <v>3</v>
      </c>
      <c r="D22" s="23">
        <v>7</v>
      </c>
      <c r="E22" s="23">
        <v>9</v>
      </c>
      <c r="F22" s="23">
        <v>4</v>
      </c>
      <c r="G22" s="30"/>
      <c r="H22" s="4">
        <v>25</v>
      </c>
      <c r="I22" s="19"/>
      <c r="J22" s="36"/>
      <c r="K22" s="36"/>
      <c r="L22" s="36"/>
    </row>
    <row r="23" spans="1:9" ht="12.75">
      <c r="A23" s="3" t="s">
        <v>5</v>
      </c>
      <c r="C23" s="26">
        <v>182202</v>
      </c>
      <c r="D23" s="26">
        <v>182203</v>
      </c>
      <c r="E23" s="26">
        <v>182330</v>
      </c>
      <c r="F23" s="103">
        <v>182583</v>
      </c>
      <c r="G23" s="103"/>
      <c r="H23" s="26">
        <v>182575</v>
      </c>
      <c r="I23" s="19"/>
    </row>
    <row r="24" spans="2:8" ht="12.75">
      <c r="B24" t="s">
        <v>6</v>
      </c>
      <c r="C24" s="4">
        <v>3944</v>
      </c>
      <c r="D24" s="4">
        <v>3933</v>
      </c>
      <c r="E24" s="4">
        <v>3933</v>
      </c>
      <c r="F24" s="75">
        <v>3939</v>
      </c>
      <c r="G24" s="87"/>
      <c r="H24" s="4">
        <v>3931</v>
      </c>
    </row>
    <row r="25" spans="2:8" ht="12.75">
      <c r="B25" t="s">
        <v>7</v>
      </c>
      <c r="C25" s="4">
        <v>10401</v>
      </c>
      <c r="D25" s="4">
        <v>10743</v>
      </c>
      <c r="E25" s="4">
        <v>10625</v>
      </c>
      <c r="F25" s="75">
        <v>10746</v>
      </c>
      <c r="G25" s="87"/>
      <c r="H25" s="4">
        <v>10732</v>
      </c>
    </row>
    <row r="26" spans="1:8" ht="12.75">
      <c r="A26" t="s">
        <v>8</v>
      </c>
      <c r="C26" s="27">
        <v>167857</v>
      </c>
      <c r="D26" s="27">
        <v>167527</v>
      </c>
      <c r="E26" s="27">
        <v>167772</v>
      </c>
      <c r="F26" s="27">
        <v>167898</v>
      </c>
      <c r="G26" s="27">
        <v>0</v>
      </c>
      <c r="H26" s="27">
        <v>167912</v>
      </c>
    </row>
    <row r="27" spans="3:8" ht="12.75">
      <c r="C27" s="28"/>
      <c r="D27" s="28"/>
      <c r="E27" s="28"/>
      <c r="F27" s="28"/>
      <c r="G27" s="28"/>
      <c r="H27" s="28"/>
    </row>
    <row r="28" spans="1:8" ht="12.75">
      <c r="A28" s="23"/>
      <c r="B28" s="23"/>
      <c r="C28" s="29">
        <v>161064</v>
      </c>
      <c r="D28" s="33"/>
      <c r="E28" s="30"/>
      <c r="F28" s="30"/>
      <c r="G28" s="30"/>
      <c r="H28" s="23"/>
    </row>
    <row r="29" ht="12.75">
      <c r="A29" s="14" t="s">
        <v>10</v>
      </c>
    </row>
    <row r="30" spans="3:8" ht="12.75">
      <c r="C30" s="15"/>
      <c r="D30" s="15"/>
      <c r="E30" s="15"/>
      <c r="F30" s="15"/>
      <c r="G30" s="15"/>
      <c r="H30" s="240"/>
    </row>
    <row r="31" spans="1:8" ht="12.75">
      <c r="A31" s="3" t="s">
        <v>1</v>
      </c>
      <c r="C31" s="103">
        <v>47616</v>
      </c>
      <c r="D31" s="5">
        <v>47655</v>
      </c>
      <c r="E31" s="5">
        <v>47763</v>
      </c>
      <c r="F31" s="5">
        <v>47817</v>
      </c>
      <c r="G31" s="5"/>
      <c r="H31" s="28">
        <v>47609</v>
      </c>
    </row>
    <row r="32" spans="2:8" ht="12.75">
      <c r="B32" t="s">
        <v>2</v>
      </c>
      <c r="C32" s="6">
        <v>132</v>
      </c>
      <c r="D32" s="4">
        <v>159</v>
      </c>
      <c r="E32" s="4">
        <v>134</v>
      </c>
      <c r="F32" s="4">
        <v>126</v>
      </c>
      <c r="G32" s="4"/>
      <c r="H32" s="4">
        <v>559</v>
      </c>
    </row>
    <row r="33" spans="2:8" ht="12.75">
      <c r="B33" t="s">
        <v>3</v>
      </c>
      <c r="C33" s="4">
        <v>97</v>
      </c>
      <c r="D33" s="4">
        <v>50</v>
      </c>
      <c r="E33" s="4">
        <v>81</v>
      </c>
      <c r="F33" s="4">
        <v>86</v>
      </c>
      <c r="G33" s="4"/>
      <c r="H33" s="4">
        <v>372</v>
      </c>
    </row>
    <row r="34" spans="2:8" ht="12.75">
      <c r="B34" t="s">
        <v>4</v>
      </c>
      <c r="C34" s="4">
        <v>3</v>
      </c>
      <c r="D34" s="4">
        <v>0</v>
      </c>
      <c r="E34" s="4">
        <v>2</v>
      </c>
      <c r="F34" s="223">
        <v>2</v>
      </c>
      <c r="G34" s="30"/>
      <c r="H34" s="4">
        <v>8</v>
      </c>
    </row>
    <row r="35" spans="1:10" ht="12.75">
      <c r="A35" s="3" t="s">
        <v>5</v>
      </c>
      <c r="C35" s="26">
        <v>47655</v>
      </c>
      <c r="D35" s="26">
        <v>47763</v>
      </c>
      <c r="E35" s="26">
        <v>47817</v>
      </c>
      <c r="F35" s="103">
        <v>47856</v>
      </c>
      <c r="G35" s="103"/>
      <c r="H35" s="26">
        <v>47856</v>
      </c>
      <c r="I35" s="19"/>
      <c r="J35" s="19"/>
    </row>
    <row r="36" spans="2:9" ht="12.75">
      <c r="B36" t="s">
        <v>6</v>
      </c>
      <c r="C36" s="4">
        <v>1769</v>
      </c>
      <c r="D36" s="4">
        <v>1773</v>
      </c>
      <c r="E36" s="4">
        <v>1773</v>
      </c>
      <c r="F36" s="75">
        <v>1768</v>
      </c>
      <c r="G36" s="87"/>
      <c r="H36" s="4">
        <v>1768</v>
      </c>
      <c r="I36" s="19"/>
    </row>
    <row r="37" spans="2:9" ht="12.75">
      <c r="B37" t="s">
        <v>7</v>
      </c>
      <c r="C37" s="4">
        <v>2286</v>
      </c>
      <c r="D37" s="4">
        <v>2276</v>
      </c>
      <c r="E37" s="4">
        <v>2180</v>
      </c>
      <c r="F37" s="75">
        <v>2212</v>
      </c>
      <c r="G37" s="87"/>
      <c r="H37" s="6">
        <v>2207</v>
      </c>
      <c r="I37" s="19"/>
    </row>
    <row r="38" spans="1:8" ht="12.75">
      <c r="A38" t="s">
        <v>8</v>
      </c>
      <c r="C38" s="27">
        <v>43600</v>
      </c>
      <c r="D38" s="27">
        <v>43714</v>
      </c>
      <c r="E38" s="27">
        <v>43864</v>
      </c>
      <c r="F38" s="27">
        <v>43876</v>
      </c>
      <c r="G38" s="27">
        <v>0</v>
      </c>
      <c r="H38" s="27">
        <v>43881</v>
      </c>
    </row>
    <row r="39" spans="3:8" ht="12.75">
      <c r="C39" s="28"/>
      <c r="D39" s="28"/>
      <c r="E39" s="28"/>
      <c r="F39" s="28"/>
      <c r="G39" s="28"/>
      <c r="H39" s="28"/>
    </row>
    <row r="40" spans="1:8" ht="12.75">
      <c r="A40" s="23"/>
      <c r="B40" s="23"/>
      <c r="C40" s="30"/>
      <c r="D40" s="30"/>
      <c r="E40" s="30"/>
      <c r="F40" s="30"/>
      <c r="G40" s="30"/>
      <c r="H40" s="23"/>
    </row>
    <row r="41" ht="12.75">
      <c r="A41" s="14" t="s">
        <v>11</v>
      </c>
    </row>
    <row r="42" spans="3:8" ht="12.75">
      <c r="C42" s="15"/>
      <c r="D42" s="15"/>
      <c r="E42" s="15"/>
      <c r="F42" s="15"/>
      <c r="G42" s="15"/>
      <c r="H42" s="15"/>
    </row>
    <row r="43" spans="1:8" ht="12.75">
      <c r="A43" s="3" t="s">
        <v>1</v>
      </c>
      <c r="C43" s="5">
        <v>3395251</v>
      </c>
      <c r="D43" s="5">
        <v>3399440</v>
      </c>
      <c r="E43" s="5">
        <v>3403981</v>
      </c>
      <c r="F43" s="5">
        <v>3412318</v>
      </c>
      <c r="G43" s="5">
        <v>3417302</v>
      </c>
      <c r="H43" s="5">
        <v>3394007</v>
      </c>
    </row>
    <row r="44" spans="2:8" ht="12.75">
      <c r="B44" t="s">
        <v>2</v>
      </c>
      <c r="C44" s="5">
        <v>10804</v>
      </c>
      <c r="D44" s="5">
        <v>11763</v>
      </c>
      <c r="E44" s="5">
        <v>11551</v>
      </c>
      <c r="F44" s="5">
        <v>11815</v>
      </c>
      <c r="G44" s="5">
        <v>0</v>
      </c>
      <c r="H44" s="5">
        <v>47360</v>
      </c>
    </row>
    <row r="45" spans="2:8" ht="12.75">
      <c r="B45" t="s">
        <v>3</v>
      </c>
      <c r="C45" s="5">
        <v>6692</v>
      </c>
      <c r="D45" s="5">
        <v>7329</v>
      </c>
      <c r="E45" s="5">
        <v>3332</v>
      </c>
      <c r="F45" s="5">
        <v>6912</v>
      </c>
      <c r="G45" s="5">
        <v>0</v>
      </c>
      <c r="H45" s="5">
        <v>24821</v>
      </c>
    </row>
    <row r="46" spans="2:8" ht="12.75">
      <c r="B46" t="s">
        <v>4</v>
      </c>
      <c r="C46" s="5">
        <v>73</v>
      </c>
      <c r="D46" s="5">
        <v>103</v>
      </c>
      <c r="E46" s="5">
        <v>116</v>
      </c>
      <c r="F46" s="5">
        <v>82</v>
      </c>
      <c r="G46" s="5">
        <v>0</v>
      </c>
      <c r="H46" s="5">
        <v>385</v>
      </c>
    </row>
    <row r="47" spans="1:9" ht="12.75">
      <c r="A47" s="3" t="s">
        <v>5</v>
      </c>
      <c r="C47" s="26">
        <v>3399440</v>
      </c>
      <c r="D47" s="26">
        <v>3403981</v>
      </c>
      <c r="E47" s="26">
        <v>3412318</v>
      </c>
      <c r="F47" s="26">
        <v>3417302</v>
      </c>
      <c r="G47" s="26">
        <v>0</v>
      </c>
      <c r="H47" s="26">
        <v>3417272</v>
      </c>
      <c r="I47" s="19"/>
    </row>
    <row r="48" spans="2:8" ht="12.75">
      <c r="B48" t="s">
        <v>6</v>
      </c>
      <c r="C48" s="5">
        <v>80808</v>
      </c>
      <c r="D48" s="5">
        <v>80597</v>
      </c>
      <c r="E48" s="5">
        <v>80556</v>
      </c>
      <c r="F48" s="5">
        <v>80466</v>
      </c>
      <c r="G48" s="5">
        <v>0</v>
      </c>
      <c r="H48" s="5">
        <v>80397</v>
      </c>
    </row>
    <row r="49" spans="2:9" ht="12.75">
      <c r="B49" t="s">
        <v>7</v>
      </c>
      <c r="C49" s="5">
        <v>183321</v>
      </c>
      <c r="D49" s="5">
        <v>187193</v>
      </c>
      <c r="E49" s="5">
        <v>189124</v>
      </c>
      <c r="F49" s="5">
        <v>183951</v>
      </c>
      <c r="G49" s="5">
        <v>0</v>
      </c>
      <c r="H49" s="5">
        <v>183627</v>
      </c>
      <c r="I49" s="19"/>
    </row>
    <row r="50" spans="1:8" ht="12.75">
      <c r="A50" t="s">
        <v>8</v>
      </c>
      <c r="C50" s="27">
        <v>3135311</v>
      </c>
      <c r="D50" s="27">
        <v>3136191</v>
      </c>
      <c r="E50" s="27">
        <v>3142638</v>
      </c>
      <c r="F50" s="27">
        <v>3152885</v>
      </c>
      <c r="G50" s="27">
        <v>0</v>
      </c>
      <c r="H50" s="27">
        <v>3153248</v>
      </c>
    </row>
    <row r="51" spans="3:8" ht="12.75">
      <c r="C51" s="28"/>
      <c r="D51" s="28"/>
      <c r="E51" s="28"/>
      <c r="F51" s="28"/>
      <c r="G51" s="28"/>
      <c r="H51" s="28"/>
    </row>
    <row r="52" spans="1:8" ht="12.75">
      <c r="A52" s="23"/>
      <c r="B52" s="23"/>
      <c r="C52" s="29">
        <v>3135311</v>
      </c>
      <c r="D52" s="30"/>
      <c r="E52" s="30"/>
      <c r="F52" s="30"/>
      <c r="G52" s="30"/>
      <c r="H52" s="23"/>
    </row>
    <row r="53" spans="1:8" ht="12.75">
      <c r="A53" s="36"/>
      <c r="B53" s="36"/>
      <c r="C53" s="91"/>
      <c r="D53" s="92"/>
      <c r="E53" s="92"/>
      <c r="F53" s="92"/>
      <c r="G53" s="92"/>
      <c r="H53" s="36"/>
    </row>
    <row r="54" ht="12.75">
      <c r="A54" s="14" t="s">
        <v>61</v>
      </c>
    </row>
    <row r="55" ht="12.75">
      <c r="A55" s="32" t="s">
        <v>157</v>
      </c>
    </row>
    <row r="56" ht="12.75">
      <c r="A56" s="90"/>
    </row>
    <row r="57" spans="1:7" ht="12.75">
      <c r="A57" s="10" t="s">
        <v>25</v>
      </c>
      <c r="C57" s="4"/>
      <c r="D57" s="4"/>
      <c r="E57" s="4"/>
      <c r="F57" s="4"/>
      <c r="G57" s="4"/>
    </row>
    <row r="59" ht="12.75">
      <c r="A59" t="s">
        <v>19</v>
      </c>
    </row>
    <row r="60" ht="12.75">
      <c r="A60" t="s">
        <v>20</v>
      </c>
    </row>
    <row r="62" ht="12.75">
      <c r="A62" t="s">
        <v>21</v>
      </c>
    </row>
    <row r="63" ht="12.75">
      <c r="A63" t="s">
        <v>22</v>
      </c>
    </row>
    <row r="64" ht="12.75">
      <c r="A64" t="s">
        <v>23</v>
      </c>
    </row>
    <row r="66" ht="12.75">
      <c r="A66" t="s">
        <v>27</v>
      </c>
    </row>
    <row r="67" ht="12.75">
      <c r="A67" t="s">
        <v>24</v>
      </c>
    </row>
    <row r="69" ht="12.75">
      <c r="A69" t="s">
        <v>26</v>
      </c>
    </row>
    <row r="71" ht="14.25">
      <c r="A71" s="11" t="s">
        <v>28</v>
      </c>
    </row>
    <row r="74" s="93" customFormat="1" ht="12.75">
      <c r="A74" s="93" t="s">
        <v>30</v>
      </c>
    </row>
    <row r="75" s="93" customFormat="1" ht="12.75">
      <c r="A75" s="93" t="s">
        <v>31</v>
      </c>
    </row>
    <row r="76" s="93" customFormat="1" ht="12.75">
      <c r="A76" s="93" t="s">
        <v>32</v>
      </c>
    </row>
    <row r="77" s="93" customFormat="1" ht="12.75">
      <c r="A77" s="93" t="s">
        <v>33</v>
      </c>
    </row>
    <row r="78" s="93" customFormat="1" ht="12.75">
      <c r="A78" s="93" t="s">
        <v>34</v>
      </c>
    </row>
    <row r="79" s="93" customFormat="1" ht="12.75">
      <c r="A79" s="93" t="s">
        <v>18</v>
      </c>
    </row>
    <row r="80" s="93" customFormat="1" ht="12.75">
      <c r="A80" s="94" t="s">
        <v>35</v>
      </c>
    </row>
    <row r="81" s="93" customFormat="1" ht="12.75">
      <c r="A81" s="94" t="s">
        <v>36</v>
      </c>
    </row>
    <row r="82" s="93" customFormat="1" ht="12.75">
      <c r="A82" s="93" t="s">
        <v>37</v>
      </c>
    </row>
    <row r="83" s="93" customFormat="1" ht="12.75">
      <c r="A83" s="93" t="s">
        <v>18</v>
      </c>
    </row>
    <row r="84" s="93" customFormat="1" ht="12.75">
      <c r="A84" s="93" t="s">
        <v>38</v>
      </c>
    </row>
    <row r="85" s="93" customFormat="1" ht="12.75">
      <c r="A85" s="93" t="s">
        <v>39</v>
      </c>
    </row>
    <row r="86" s="93" customFormat="1" ht="12.75">
      <c r="A86" s="93" t="s">
        <v>40</v>
      </c>
    </row>
    <row r="87" s="93" customFormat="1" ht="12.75"/>
    <row r="88" s="93" customFormat="1" ht="12.75">
      <c r="A88" s="93" t="s">
        <v>95</v>
      </c>
    </row>
    <row r="89" s="93" customFormat="1" ht="12.75">
      <c r="A89" s="94" t="s">
        <v>94</v>
      </c>
    </row>
    <row r="90" s="93" customFormat="1" ht="12.75"/>
    <row r="91" s="93" customFormat="1" ht="12.75">
      <c r="A91" s="93" t="s">
        <v>96</v>
      </c>
    </row>
    <row r="92" s="93" customFormat="1" ht="12.75">
      <c r="A92" s="95" t="s">
        <v>100</v>
      </c>
    </row>
    <row r="93" s="93" customFormat="1" ht="12.75">
      <c r="A93" s="96" t="s">
        <v>97</v>
      </c>
    </row>
    <row r="94" s="93" customFormat="1" ht="12.75">
      <c r="A94" s="97" t="s">
        <v>98</v>
      </c>
    </row>
    <row r="95" s="93" customFormat="1" ht="12.75">
      <c r="A95" s="98"/>
    </row>
    <row r="96" s="93" customFormat="1" ht="12.75">
      <c r="A96" s="93" t="s">
        <v>99</v>
      </c>
    </row>
    <row r="97" s="93" customFormat="1" ht="12.75">
      <c r="A97" s="93" t="s">
        <v>101</v>
      </c>
    </row>
  </sheetData>
  <printOptions/>
  <pageMargins left="0.75" right="0.75" top="1" bottom="1" header="0.5" footer="0.5"/>
  <pageSetup horizontalDpi="600" verticalDpi="600" orientation="portrait" paperSize="9" scale="65" r:id="rId1"/>
  <colBreaks count="1" manualBreakCount="1">
    <brk id="10" max="96" man="1"/>
  </colBreaks>
</worksheet>
</file>

<file path=xl/worksheets/sheet7.xml><?xml version="1.0" encoding="utf-8"?>
<worksheet xmlns="http://schemas.openxmlformats.org/spreadsheetml/2006/main" xmlns:r="http://schemas.openxmlformats.org/officeDocument/2006/relationships">
  <dimension ref="A1:J97"/>
  <sheetViews>
    <sheetView workbookViewId="0" topLeftCell="A1">
      <selection activeCell="A1" sqref="A1"/>
    </sheetView>
  </sheetViews>
  <sheetFormatPr defaultColWidth="9.140625" defaultRowHeight="12.75"/>
  <cols>
    <col min="2" max="2" width="28.8515625" style="0" customWidth="1"/>
    <col min="3" max="3" width="14.140625" style="0" customWidth="1"/>
    <col min="4" max="4" width="13.8515625" style="0" bestFit="1" customWidth="1"/>
    <col min="5" max="5" width="12.57421875" style="0" customWidth="1"/>
    <col min="6" max="6" width="13.140625" style="0" customWidth="1"/>
    <col min="7" max="7" width="15.140625" style="0" hidden="1" customWidth="1"/>
    <col min="8" max="8" width="14.8515625" style="0" bestFit="1" customWidth="1"/>
  </cols>
  <sheetData>
    <row r="1" ht="15.75">
      <c r="A1" s="1" t="s">
        <v>310</v>
      </c>
    </row>
    <row r="3" spans="1:9" ht="15.75">
      <c r="A3" s="1" t="s">
        <v>81</v>
      </c>
      <c r="B3" s="2"/>
      <c r="C3" s="14" t="s">
        <v>47</v>
      </c>
      <c r="I3" s="34"/>
    </row>
    <row r="4" spans="3:10" ht="12.75">
      <c r="C4" s="16" t="s">
        <v>321</v>
      </c>
      <c r="D4" s="16" t="s">
        <v>322</v>
      </c>
      <c r="E4" s="16" t="s">
        <v>323</v>
      </c>
      <c r="F4" s="16" t="s">
        <v>324</v>
      </c>
      <c r="G4" s="16" t="s">
        <v>325</v>
      </c>
      <c r="H4" s="21" t="s">
        <v>56</v>
      </c>
      <c r="J4" s="16"/>
    </row>
    <row r="5" spans="1:8" ht="12.75">
      <c r="A5" s="25" t="s">
        <v>82</v>
      </c>
      <c r="C5" s="15"/>
      <c r="D5" s="15"/>
      <c r="E5" s="15"/>
      <c r="F5" s="15"/>
      <c r="G5" s="15"/>
      <c r="H5" s="21"/>
    </row>
    <row r="6" spans="1:8" ht="12.75">
      <c r="A6" s="25"/>
      <c r="C6" s="15"/>
      <c r="D6" s="15"/>
      <c r="E6" s="15"/>
      <c r="F6" s="15"/>
      <c r="G6" s="15"/>
      <c r="H6" s="21"/>
    </row>
    <row r="7" spans="1:9" ht="12.75">
      <c r="A7" s="3" t="s">
        <v>1</v>
      </c>
      <c r="C7" s="5">
        <v>7311</v>
      </c>
      <c r="D7" s="5">
        <v>7298</v>
      </c>
      <c r="E7" s="5">
        <v>7298</v>
      </c>
      <c r="F7" s="5">
        <v>7300</v>
      </c>
      <c r="G7" s="5">
        <v>7303</v>
      </c>
      <c r="H7" s="5">
        <v>7313</v>
      </c>
      <c r="I7" s="4"/>
    </row>
    <row r="8" spans="2:9" ht="12.75">
      <c r="B8" t="s">
        <v>2</v>
      </c>
      <c r="C8" s="4">
        <v>6</v>
      </c>
      <c r="D8" s="4">
        <v>18</v>
      </c>
      <c r="E8" s="4">
        <v>9</v>
      </c>
      <c r="F8" s="75">
        <v>10</v>
      </c>
      <c r="G8" s="75"/>
      <c r="H8" s="6">
        <v>44</v>
      </c>
      <c r="I8" s="75"/>
    </row>
    <row r="9" spans="2:9" ht="12.75">
      <c r="B9" t="s">
        <v>3</v>
      </c>
      <c r="C9" s="6">
        <v>11</v>
      </c>
      <c r="D9" s="6">
        <v>12</v>
      </c>
      <c r="E9" s="6">
        <v>6</v>
      </c>
      <c r="F9" s="6">
        <v>9</v>
      </c>
      <c r="G9" s="6"/>
      <c r="H9" s="6">
        <v>41</v>
      </c>
      <c r="I9" s="6"/>
    </row>
    <row r="10" spans="2:9" ht="12.75">
      <c r="B10" t="s">
        <v>4</v>
      </c>
      <c r="C10" s="30">
        <v>1</v>
      </c>
      <c r="D10" s="30">
        <v>1</v>
      </c>
      <c r="E10" s="30">
        <v>0</v>
      </c>
      <c r="F10" s="31">
        <v>0</v>
      </c>
      <c r="G10" s="31"/>
      <c r="H10" s="31">
        <v>2</v>
      </c>
      <c r="I10" s="88"/>
    </row>
    <row r="11" spans="1:9" ht="12.75">
      <c r="A11" s="3" t="s">
        <v>5</v>
      </c>
      <c r="C11">
        <v>7298</v>
      </c>
      <c r="D11" s="5">
        <v>7298</v>
      </c>
      <c r="E11" s="5">
        <v>7300</v>
      </c>
      <c r="F11" s="5">
        <v>7303</v>
      </c>
      <c r="G11" s="5"/>
      <c r="H11" s="5">
        <v>7300</v>
      </c>
      <c r="I11" s="19"/>
    </row>
    <row r="12" spans="2:8" ht="12.75">
      <c r="B12" t="s">
        <v>6</v>
      </c>
      <c r="C12">
        <v>721</v>
      </c>
      <c r="D12" s="4">
        <v>722</v>
      </c>
      <c r="E12" s="4">
        <v>724</v>
      </c>
      <c r="F12" s="4">
        <v>721</v>
      </c>
      <c r="G12" s="4"/>
      <c r="H12" s="4">
        <v>718</v>
      </c>
    </row>
    <row r="13" spans="2:8" ht="12.75">
      <c r="B13" t="s">
        <v>7</v>
      </c>
      <c r="C13">
        <v>234</v>
      </c>
      <c r="D13" s="4">
        <v>246</v>
      </c>
      <c r="E13" s="4">
        <v>252</v>
      </c>
      <c r="F13" s="4">
        <v>240</v>
      </c>
      <c r="G13" s="4"/>
      <c r="H13" s="4">
        <v>240</v>
      </c>
    </row>
    <row r="14" spans="1:8" ht="12.75">
      <c r="A14" t="s">
        <v>8</v>
      </c>
      <c r="C14" s="27">
        <v>6343</v>
      </c>
      <c r="D14" s="27">
        <v>6330</v>
      </c>
      <c r="E14" s="27">
        <v>6324</v>
      </c>
      <c r="F14" s="27">
        <v>6342</v>
      </c>
      <c r="G14" s="27">
        <v>0</v>
      </c>
      <c r="H14" s="27">
        <v>6342</v>
      </c>
    </row>
    <row r="15" spans="3:8" ht="12.75">
      <c r="C15" s="28"/>
      <c r="D15" s="28"/>
      <c r="E15" s="28"/>
      <c r="F15" s="28"/>
      <c r="G15" s="28"/>
      <c r="H15" s="35"/>
    </row>
    <row r="16" spans="1:8" ht="12.75">
      <c r="A16" s="23"/>
      <c r="B16" s="23"/>
      <c r="C16" s="30"/>
      <c r="D16" s="30"/>
      <c r="E16" s="30"/>
      <c r="F16" s="30"/>
      <c r="G16" s="30"/>
      <c r="H16" s="23"/>
    </row>
    <row r="17" ht="12.75">
      <c r="A17" s="14" t="s">
        <v>9</v>
      </c>
    </row>
    <row r="18" spans="3:8" ht="12.75">
      <c r="C18" s="15"/>
      <c r="D18" s="15"/>
      <c r="E18" s="15"/>
      <c r="F18" s="15"/>
      <c r="G18" s="15"/>
      <c r="H18" s="15"/>
    </row>
    <row r="19" spans="1:8" ht="12.75">
      <c r="A19" s="3" t="s">
        <v>1</v>
      </c>
      <c r="C19" s="5">
        <v>266</v>
      </c>
      <c r="D19" s="5">
        <v>266</v>
      </c>
      <c r="E19" s="5">
        <v>266</v>
      </c>
      <c r="F19" s="5">
        <v>267</v>
      </c>
      <c r="G19" s="5">
        <v>266</v>
      </c>
      <c r="H19" s="5">
        <v>266</v>
      </c>
    </row>
    <row r="20" spans="2:8" ht="12.75">
      <c r="B20" t="s">
        <v>2</v>
      </c>
      <c r="C20" s="4">
        <v>0</v>
      </c>
      <c r="D20" s="4">
        <v>0</v>
      </c>
      <c r="E20" s="4">
        <v>1</v>
      </c>
      <c r="F20" s="75">
        <v>0</v>
      </c>
      <c r="G20" s="75"/>
      <c r="H20" s="75">
        <v>1</v>
      </c>
    </row>
    <row r="21" spans="2:8" ht="12.75">
      <c r="B21" t="s">
        <v>3</v>
      </c>
      <c r="C21" s="6">
        <v>0</v>
      </c>
      <c r="D21" s="6">
        <v>0</v>
      </c>
      <c r="E21" s="6">
        <v>0</v>
      </c>
      <c r="F21" s="6">
        <v>0</v>
      </c>
      <c r="G21" s="6"/>
      <c r="H21" s="6">
        <v>0</v>
      </c>
    </row>
    <row r="22" spans="2:8" ht="12.75">
      <c r="B22" t="s">
        <v>4</v>
      </c>
      <c r="C22" s="30">
        <v>0</v>
      </c>
      <c r="D22" s="30">
        <v>0</v>
      </c>
      <c r="E22" s="30">
        <v>0</v>
      </c>
      <c r="F22" s="30">
        <v>0</v>
      </c>
      <c r="G22" s="30"/>
      <c r="H22" s="30">
        <v>0</v>
      </c>
    </row>
    <row r="23" spans="1:8" ht="12.75">
      <c r="A23" s="3" t="s">
        <v>5</v>
      </c>
      <c r="C23">
        <v>266</v>
      </c>
      <c r="D23" s="5">
        <v>266</v>
      </c>
      <c r="E23" s="5">
        <v>267</v>
      </c>
      <c r="F23" s="5">
        <v>266</v>
      </c>
      <c r="G23" s="5"/>
      <c r="H23" s="5">
        <v>266</v>
      </c>
    </row>
    <row r="24" spans="2:8" ht="12.75">
      <c r="B24" t="s">
        <v>6</v>
      </c>
      <c r="C24">
        <v>34</v>
      </c>
      <c r="D24" s="4">
        <v>34</v>
      </c>
      <c r="E24" s="4">
        <v>34</v>
      </c>
      <c r="F24" s="4">
        <v>34</v>
      </c>
      <c r="G24" s="4"/>
      <c r="H24" s="4">
        <v>34</v>
      </c>
    </row>
    <row r="25" spans="2:8" ht="12.75">
      <c r="B25" t="s">
        <v>7</v>
      </c>
      <c r="C25">
        <v>2</v>
      </c>
      <c r="D25" s="4">
        <v>2</v>
      </c>
      <c r="E25" s="4">
        <v>2</v>
      </c>
      <c r="F25" s="4">
        <v>2</v>
      </c>
      <c r="G25" s="4"/>
      <c r="H25" s="4">
        <v>2</v>
      </c>
    </row>
    <row r="26" spans="1:8" ht="12.75">
      <c r="A26" t="s">
        <v>8</v>
      </c>
      <c r="C26" s="27">
        <v>230</v>
      </c>
      <c r="D26" s="27">
        <v>230</v>
      </c>
      <c r="E26" s="27">
        <v>231</v>
      </c>
      <c r="F26" s="27">
        <v>230</v>
      </c>
      <c r="G26" s="27">
        <v>0</v>
      </c>
      <c r="H26" s="27">
        <v>230</v>
      </c>
    </row>
    <row r="27" spans="3:8" ht="12.75">
      <c r="C27" s="28"/>
      <c r="D27" s="28"/>
      <c r="E27" s="28"/>
      <c r="F27" s="28"/>
      <c r="G27" s="28"/>
      <c r="H27" s="36"/>
    </row>
    <row r="28" spans="1:8" ht="12.75">
      <c r="A28" s="23"/>
      <c r="B28" s="23"/>
      <c r="C28" s="30"/>
      <c r="D28" s="30"/>
      <c r="E28" s="30"/>
      <c r="F28" s="30"/>
      <c r="G28" s="30"/>
      <c r="H28" s="23"/>
    </row>
    <row r="29" ht="12.75">
      <c r="A29" s="14" t="s">
        <v>10</v>
      </c>
    </row>
    <row r="30" spans="3:8" ht="12.75">
      <c r="C30" s="15"/>
      <c r="D30" s="15"/>
      <c r="E30" s="15"/>
      <c r="F30" s="15"/>
      <c r="G30" s="15"/>
      <c r="H30" s="15"/>
    </row>
    <row r="31" spans="1:8" ht="12.75">
      <c r="A31" s="3" t="s">
        <v>1</v>
      </c>
      <c r="C31" s="5">
        <v>32</v>
      </c>
      <c r="D31" s="5">
        <v>32</v>
      </c>
      <c r="E31" s="5">
        <v>32</v>
      </c>
      <c r="F31" s="5">
        <v>32</v>
      </c>
      <c r="G31" s="5">
        <v>32</v>
      </c>
      <c r="H31" s="5">
        <v>32</v>
      </c>
    </row>
    <row r="32" spans="2:8" ht="12.75">
      <c r="B32" t="s">
        <v>2</v>
      </c>
      <c r="C32" s="6">
        <v>0</v>
      </c>
      <c r="D32" s="6">
        <v>0</v>
      </c>
      <c r="E32" s="6">
        <v>0</v>
      </c>
      <c r="F32" s="6">
        <v>0</v>
      </c>
      <c r="G32" s="6">
        <v>0</v>
      </c>
      <c r="H32" s="6">
        <v>0</v>
      </c>
    </row>
    <row r="33" spans="2:8" ht="12.75">
      <c r="B33" t="s">
        <v>3</v>
      </c>
      <c r="C33" s="4">
        <v>0</v>
      </c>
      <c r="D33" s="4">
        <v>0</v>
      </c>
      <c r="E33" s="4">
        <v>0</v>
      </c>
      <c r="F33" s="4">
        <v>0</v>
      </c>
      <c r="G33" s="4">
        <v>0</v>
      </c>
      <c r="H33" s="4">
        <v>0</v>
      </c>
    </row>
    <row r="34" spans="2:8" ht="12.75">
      <c r="B34" t="s">
        <v>4</v>
      </c>
      <c r="C34" s="30">
        <v>0</v>
      </c>
      <c r="D34" s="30">
        <v>0</v>
      </c>
      <c r="E34" s="30">
        <v>0</v>
      </c>
      <c r="F34" s="30">
        <v>0</v>
      </c>
      <c r="G34" s="30">
        <v>0</v>
      </c>
      <c r="H34" s="30">
        <v>0</v>
      </c>
    </row>
    <row r="35" spans="1:8" ht="12.75">
      <c r="A35" s="3" t="s">
        <v>5</v>
      </c>
      <c r="C35">
        <v>32</v>
      </c>
      <c r="D35" s="5">
        <v>32</v>
      </c>
      <c r="E35" s="5">
        <v>32</v>
      </c>
      <c r="F35" s="5">
        <v>32</v>
      </c>
      <c r="G35" s="5"/>
      <c r="H35" s="5">
        <v>32</v>
      </c>
    </row>
    <row r="36" spans="2:8" ht="12.75">
      <c r="B36" t="s">
        <v>6</v>
      </c>
      <c r="C36">
        <v>2</v>
      </c>
      <c r="D36" s="4">
        <v>2</v>
      </c>
      <c r="E36" s="4">
        <v>2</v>
      </c>
      <c r="F36" s="4">
        <v>2</v>
      </c>
      <c r="G36" s="4"/>
      <c r="H36" s="4">
        <v>2</v>
      </c>
    </row>
    <row r="37" spans="2:8" ht="12.75">
      <c r="B37" t="s">
        <v>7</v>
      </c>
      <c r="C37">
        <v>0</v>
      </c>
      <c r="D37" s="4">
        <v>0</v>
      </c>
      <c r="E37" s="4">
        <v>0</v>
      </c>
      <c r="F37" s="4"/>
      <c r="G37" s="4"/>
      <c r="H37" s="4">
        <v>0</v>
      </c>
    </row>
    <row r="38" spans="1:8" ht="12.75">
      <c r="A38" t="s">
        <v>8</v>
      </c>
      <c r="C38" s="27">
        <v>30</v>
      </c>
      <c r="D38" s="27">
        <v>30</v>
      </c>
      <c r="E38" s="27">
        <v>30</v>
      </c>
      <c r="F38" s="27">
        <v>30</v>
      </c>
      <c r="G38" s="27">
        <v>0</v>
      </c>
      <c r="H38" s="27">
        <v>30</v>
      </c>
    </row>
    <row r="39" spans="3:8" ht="12.75">
      <c r="C39" s="28"/>
      <c r="D39" s="28"/>
      <c r="E39" s="28"/>
      <c r="F39" s="28"/>
      <c r="G39" s="28"/>
      <c r="H39" s="35"/>
    </row>
    <row r="40" spans="1:8" ht="12.75">
      <c r="A40" s="23"/>
      <c r="B40" s="23"/>
      <c r="C40" s="30"/>
      <c r="D40" s="30"/>
      <c r="E40" s="30"/>
      <c r="F40" s="30"/>
      <c r="G40" s="30"/>
      <c r="H40" s="23"/>
    </row>
    <row r="41" ht="12.75">
      <c r="A41" s="14" t="s">
        <v>11</v>
      </c>
    </row>
    <row r="42" spans="3:8" ht="12.75">
      <c r="C42" s="15"/>
      <c r="D42" s="15"/>
      <c r="E42" s="15"/>
      <c r="F42" s="15"/>
      <c r="G42" s="15"/>
      <c r="H42" s="15"/>
    </row>
    <row r="43" spans="1:8" ht="12.75">
      <c r="A43" s="3" t="s">
        <v>1</v>
      </c>
      <c r="C43" s="5">
        <v>7609</v>
      </c>
      <c r="D43" s="5">
        <v>7596</v>
      </c>
      <c r="E43" s="5">
        <v>7596</v>
      </c>
      <c r="F43" s="5">
        <v>7599</v>
      </c>
      <c r="G43" s="5">
        <v>7601</v>
      </c>
      <c r="H43" s="5">
        <v>7611</v>
      </c>
    </row>
    <row r="44" spans="2:8" ht="12.75">
      <c r="B44" t="s">
        <v>2</v>
      </c>
      <c r="C44" s="5">
        <v>6</v>
      </c>
      <c r="D44" s="5">
        <v>18</v>
      </c>
      <c r="E44" s="5">
        <v>10</v>
      </c>
      <c r="F44" s="5">
        <v>10</v>
      </c>
      <c r="G44" s="5">
        <v>0</v>
      </c>
      <c r="H44" s="5">
        <v>45</v>
      </c>
    </row>
    <row r="45" spans="2:8" ht="12.75">
      <c r="B45" t="s">
        <v>3</v>
      </c>
      <c r="C45" s="5">
        <v>11</v>
      </c>
      <c r="D45" s="5">
        <v>12</v>
      </c>
      <c r="E45" s="5">
        <v>6</v>
      </c>
      <c r="F45" s="5">
        <v>9</v>
      </c>
      <c r="G45" s="5">
        <v>0</v>
      </c>
      <c r="H45" s="5">
        <v>41</v>
      </c>
    </row>
    <row r="46" spans="2:8" ht="12.75">
      <c r="B46" t="s">
        <v>4</v>
      </c>
      <c r="C46" s="5">
        <v>1</v>
      </c>
      <c r="D46" s="5">
        <v>1</v>
      </c>
      <c r="E46" s="5">
        <v>0</v>
      </c>
      <c r="F46" s="5">
        <v>0</v>
      </c>
      <c r="G46" s="5">
        <v>0</v>
      </c>
      <c r="H46" s="5">
        <v>2</v>
      </c>
    </row>
    <row r="47" spans="1:8" ht="12.75">
      <c r="A47" s="3" t="s">
        <v>5</v>
      </c>
      <c r="C47" s="26">
        <v>7596</v>
      </c>
      <c r="D47" s="26">
        <v>7596</v>
      </c>
      <c r="E47" s="26">
        <v>7599</v>
      </c>
      <c r="F47" s="26">
        <v>7601</v>
      </c>
      <c r="G47" s="26">
        <v>0</v>
      </c>
      <c r="H47" s="26">
        <v>7598</v>
      </c>
    </row>
    <row r="48" spans="2:8" ht="12.75">
      <c r="B48" t="s">
        <v>6</v>
      </c>
      <c r="C48" s="5">
        <v>757</v>
      </c>
      <c r="D48" s="5">
        <v>758</v>
      </c>
      <c r="E48" s="5">
        <v>760</v>
      </c>
      <c r="F48" s="5">
        <v>757</v>
      </c>
      <c r="G48" s="5">
        <v>0</v>
      </c>
      <c r="H48" s="5">
        <v>754</v>
      </c>
    </row>
    <row r="49" spans="2:8" ht="12.75">
      <c r="B49" t="s">
        <v>7</v>
      </c>
      <c r="C49" s="5">
        <v>236</v>
      </c>
      <c r="D49" s="5">
        <v>248</v>
      </c>
      <c r="E49" s="5">
        <v>254</v>
      </c>
      <c r="F49" s="5">
        <v>242</v>
      </c>
      <c r="G49" s="5">
        <v>0</v>
      </c>
      <c r="H49" s="5">
        <v>242</v>
      </c>
    </row>
    <row r="50" spans="1:8" ht="12.75">
      <c r="A50" t="s">
        <v>8</v>
      </c>
      <c r="C50" s="27">
        <v>6603</v>
      </c>
      <c r="D50" s="27">
        <v>6590</v>
      </c>
      <c r="E50" s="27">
        <v>6585</v>
      </c>
      <c r="F50" s="27">
        <v>6602</v>
      </c>
      <c r="G50" s="27">
        <v>0</v>
      </c>
      <c r="H50" s="27">
        <v>6602</v>
      </c>
    </row>
    <row r="52" spans="1:8" ht="12.75">
      <c r="A52" s="23"/>
      <c r="B52" s="23"/>
      <c r="C52" s="23"/>
      <c r="D52" s="23"/>
      <c r="E52" s="23"/>
      <c r="F52" s="23"/>
      <c r="G52" s="23"/>
      <c r="H52" s="23"/>
    </row>
    <row r="54" ht="12.75">
      <c r="A54" s="14" t="s">
        <v>61</v>
      </c>
    </row>
    <row r="55" ht="12.75">
      <c r="A55" s="32" t="s">
        <v>157</v>
      </c>
    </row>
    <row r="56" ht="12.75">
      <c r="A56" s="90"/>
    </row>
    <row r="57" spans="1:7" ht="12.75">
      <c r="A57" s="10" t="s">
        <v>25</v>
      </c>
      <c r="C57" s="4"/>
      <c r="D57" s="4"/>
      <c r="E57" s="4"/>
      <c r="F57" s="4"/>
      <c r="G57" s="4"/>
    </row>
    <row r="59" ht="12.75">
      <c r="A59" t="s">
        <v>19</v>
      </c>
    </row>
    <row r="60" ht="12.75">
      <c r="A60" t="s">
        <v>20</v>
      </c>
    </row>
    <row r="62" ht="12.75">
      <c r="A62" t="s">
        <v>21</v>
      </c>
    </row>
    <row r="63" ht="12.75">
      <c r="A63" t="s">
        <v>22</v>
      </c>
    </row>
    <row r="64" ht="12.75">
      <c r="A64" t="s">
        <v>23</v>
      </c>
    </row>
    <row r="66" ht="12.75">
      <c r="A66" t="s">
        <v>27</v>
      </c>
    </row>
    <row r="67" ht="12.75">
      <c r="A67" t="s">
        <v>24</v>
      </c>
    </row>
    <row r="69" ht="12.75">
      <c r="A69" t="s">
        <v>26</v>
      </c>
    </row>
    <row r="71" ht="14.25">
      <c r="A71" s="11" t="s">
        <v>28</v>
      </c>
    </row>
    <row r="74" s="93" customFormat="1" ht="12.75">
      <c r="A74" s="93" t="s">
        <v>30</v>
      </c>
    </row>
    <row r="75" s="93" customFormat="1" ht="12.75">
      <c r="A75" s="93" t="s">
        <v>31</v>
      </c>
    </row>
    <row r="76" s="93" customFormat="1" ht="12.75">
      <c r="A76" s="93" t="s">
        <v>32</v>
      </c>
    </row>
    <row r="77" s="93" customFormat="1" ht="12.75">
      <c r="A77" s="93" t="s">
        <v>33</v>
      </c>
    </row>
    <row r="78" s="93" customFormat="1" ht="12.75">
      <c r="A78" s="93" t="s">
        <v>34</v>
      </c>
    </row>
    <row r="79" s="93" customFormat="1" ht="12.75">
      <c r="A79" s="93" t="s">
        <v>18</v>
      </c>
    </row>
    <row r="80" s="93" customFormat="1" ht="12.75">
      <c r="A80" s="94" t="s">
        <v>35</v>
      </c>
    </row>
    <row r="81" s="93" customFormat="1" ht="12.75">
      <c r="A81" s="94" t="s">
        <v>36</v>
      </c>
    </row>
    <row r="82" s="93" customFormat="1" ht="12.75">
      <c r="A82" s="93" t="s">
        <v>37</v>
      </c>
    </row>
    <row r="83" s="93" customFormat="1" ht="12.75">
      <c r="A83" s="93" t="s">
        <v>18</v>
      </c>
    </row>
    <row r="84" s="93" customFormat="1" ht="12.75">
      <c r="A84" s="93" t="s">
        <v>38</v>
      </c>
    </row>
    <row r="85" s="93" customFormat="1" ht="12.75">
      <c r="A85" s="93" t="s">
        <v>39</v>
      </c>
    </row>
    <row r="86" s="93" customFormat="1" ht="12.75">
      <c r="A86" s="93" t="s">
        <v>40</v>
      </c>
    </row>
    <row r="87" s="93" customFormat="1" ht="12.75"/>
    <row r="88" s="93" customFormat="1" ht="12.75">
      <c r="A88" s="93" t="s">
        <v>95</v>
      </c>
    </row>
    <row r="89" s="93" customFormat="1" ht="12.75">
      <c r="A89" s="94" t="s">
        <v>94</v>
      </c>
    </row>
    <row r="90" s="93" customFormat="1" ht="12.75"/>
    <row r="91" s="93" customFormat="1" ht="12.75">
      <c r="A91" s="93" t="s">
        <v>96</v>
      </c>
    </row>
    <row r="92" s="93" customFormat="1" ht="12.75">
      <c r="A92" s="95" t="s">
        <v>100</v>
      </c>
    </row>
    <row r="93" s="93" customFormat="1" ht="12.75">
      <c r="A93" s="96" t="s">
        <v>97</v>
      </c>
    </row>
    <row r="94" s="93" customFormat="1" ht="12.75">
      <c r="A94" s="97" t="s">
        <v>98</v>
      </c>
    </row>
    <row r="95" s="93" customFormat="1" ht="12.75">
      <c r="A95" s="98"/>
    </row>
    <row r="96" s="93" customFormat="1" ht="12.75">
      <c r="A96" s="93" t="s">
        <v>99</v>
      </c>
    </row>
    <row r="97" s="93" customFormat="1" ht="12.75">
      <c r="A97" s="93" t="s">
        <v>101</v>
      </c>
    </row>
  </sheetData>
  <printOptions/>
  <pageMargins left="0.75" right="0.75" top="1" bottom="1" header="0.5" footer="0.5"/>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dimension ref="A1:O97"/>
  <sheetViews>
    <sheetView workbookViewId="0" topLeftCell="A1">
      <selection activeCell="A1" sqref="A1"/>
    </sheetView>
  </sheetViews>
  <sheetFormatPr defaultColWidth="9.140625" defaultRowHeight="12.75"/>
  <cols>
    <col min="1" max="1" width="13.00390625" style="36" customWidth="1"/>
    <col min="2" max="2" width="28.8515625" style="36" customWidth="1"/>
    <col min="3" max="3" width="14.140625" style="36" customWidth="1"/>
    <col min="4" max="4" width="13.8515625" style="36" bestFit="1" customWidth="1"/>
    <col min="5" max="5" width="13.00390625" style="36" customWidth="1"/>
    <col min="6" max="6" width="13.140625" style="36" customWidth="1"/>
    <col min="7" max="7" width="15.421875" style="36" hidden="1" customWidth="1"/>
    <col min="8" max="8" width="14.8515625" style="36" bestFit="1" customWidth="1"/>
    <col min="9" max="16384" width="9.140625" style="36" customWidth="1"/>
  </cols>
  <sheetData>
    <row r="1" ht="15.75">
      <c r="A1" s="1" t="s">
        <v>310</v>
      </c>
    </row>
    <row r="3" spans="1:9" ht="15.75">
      <c r="A3" s="1" t="s">
        <v>122</v>
      </c>
      <c r="B3" s="2"/>
      <c r="C3" s="14" t="s">
        <v>47</v>
      </c>
      <c r="D3"/>
      <c r="E3"/>
      <c r="F3"/>
      <c r="G3"/>
      <c r="H3"/>
      <c r="I3" s="70"/>
    </row>
    <row r="4" spans="3:10" ht="12.75">
      <c r="C4" s="16" t="s">
        <v>321</v>
      </c>
      <c r="D4" s="16" t="s">
        <v>322</v>
      </c>
      <c r="E4" s="16" t="s">
        <v>323</v>
      </c>
      <c r="F4" s="16" t="s">
        <v>324</v>
      </c>
      <c r="G4" s="16" t="s">
        <v>325</v>
      </c>
      <c r="H4" s="21" t="s">
        <v>56</v>
      </c>
      <c r="J4" s="16"/>
    </row>
    <row r="5" spans="1:8" ht="12.75">
      <c r="A5" s="25" t="s">
        <v>82</v>
      </c>
      <c r="B5"/>
      <c r="C5" s="15"/>
      <c r="D5" s="15"/>
      <c r="E5" s="15"/>
      <c r="F5" s="15"/>
      <c r="G5" s="15"/>
      <c r="H5" s="21"/>
    </row>
    <row r="6" spans="1:8" ht="12.75">
      <c r="A6" s="25"/>
      <c r="B6"/>
      <c r="C6" s="15"/>
      <c r="D6" s="15"/>
      <c r="E6" s="15"/>
      <c r="F6" s="15"/>
      <c r="G6" s="15"/>
      <c r="H6" s="21"/>
    </row>
    <row r="7" spans="1:8" ht="12.75">
      <c r="A7" s="3" t="s">
        <v>1</v>
      </c>
      <c r="B7"/>
      <c r="C7" s="5">
        <v>55962</v>
      </c>
      <c r="D7" s="5">
        <v>55873</v>
      </c>
      <c r="E7" s="5">
        <v>55906</v>
      </c>
      <c r="F7" s="5">
        <v>56030</v>
      </c>
      <c r="G7" s="5">
        <v>55969</v>
      </c>
      <c r="H7" s="5">
        <v>55933</v>
      </c>
    </row>
    <row r="8" spans="1:15" ht="12.75">
      <c r="A8"/>
      <c r="B8" t="s">
        <v>2</v>
      </c>
      <c r="C8" s="4">
        <v>92</v>
      </c>
      <c r="D8" s="4">
        <v>156</v>
      </c>
      <c r="E8" s="4">
        <v>166</v>
      </c>
      <c r="F8" s="4">
        <v>109</v>
      </c>
      <c r="G8" s="4"/>
      <c r="H8" s="19">
        <v>542</v>
      </c>
      <c r="I8" s="13"/>
      <c r="J8" s="71"/>
      <c r="K8" s="72"/>
      <c r="L8" s="13"/>
      <c r="M8" s="73"/>
      <c r="N8" s="72"/>
      <c r="O8" s="73"/>
    </row>
    <row r="9" spans="1:15" ht="12.75">
      <c r="A9"/>
      <c r="B9" t="s">
        <v>3</v>
      </c>
      <c r="C9" s="4">
        <v>161</v>
      </c>
      <c r="D9" s="4">
        <v>124</v>
      </c>
      <c r="E9" s="4">
        <v>43</v>
      </c>
      <c r="F9" s="4">
        <v>170</v>
      </c>
      <c r="G9" s="4"/>
      <c r="H9" s="19">
        <v>500</v>
      </c>
      <c r="I9" s="13"/>
      <c r="J9" s="71"/>
      <c r="K9" s="72"/>
      <c r="L9" s="13"/>
      <c r="M9" s="73"/>
      <c r="N9" s="72"/>
      <c r="O9" s="73"/>
    </row>
    <row r="10" spans="1:15" ht="12.75">
      <c r="A10"/>
      <c r="B10" t="s">
        <v>4</v>
      </c>
      <c r="C10" s="30">
        <v>0</v>
      </c>
      <c r="D10" s="30">
        <v>1</v>
      </c>
      <c r="E10" s="30">
        <v>1</v>
      </c>
      <c r="F10" s="30">
        <v>0</v>
      </c>
      <c r="G10" s="30"/>
      <c r="H10" s="78">
        <v>2</v>
      </c>
      <c r="I10" s="13"/>
      <c r="J10" s="71"/>
      <c r="K10" s="72"/>
      <c r="L10" s="13"/>
      <c r="M10" s="73"/>
      <c r="N10" s="72"/>
      <c r="O10" s="73"/>
    </row>
    <row r="11" spans="1:15" ht="12.75">
      <c r="A11" s="3" t="s">
        <v>5</v>
      </c>
      <c r="B11"/>
      <c r="C11" s="5">
        <v>55873</v>
      </c>
      <c r="D11" s="5">
        <v>55906</v>
      </c>
      <c r="E11" s="5">
        <v>56030</v>
      </c>
      <c r="F11" s="5">
        <v>55969</v>
      </c>
      <c r="G11" s="5"/>
      <c r="H11" s="5">
        <v>55977</v>
      </c>
      <c r="I11" s="13"/>
      <c r="J11" s="71"/>
      <c r="K11" s="72"/>
      <c r="L11" s="13"/>
      <c r="M11" s="73"/>
      <c r="N11" s="72"/>
      <c r="O11" s="73"/>
    </row>
    <row r="12" spans="1:15" ht="12.75">
      <c r="A12"/>
      <c r="B12" t="s">
        <v>6</v>
      </c>
      <c r="C12" s="4">
        <v>535</v>
      </c>
      <c r="D12" s="4">
        <v>531</v>
      </c>
      <c r="E12" s="4">
        <v>531</v>
      </c>
      <c r="F12" s="4">
        <v>534</v>
      </c>
      <c r="G12" s="4"/>
      <c r="H12" s="75">
        <v>534</v>
      </c>
      <c r="I12" s="13"/>
      <c r="J12" s="71"/>
      <c r="K12" s="72"/>
      <c r="L12" s="13"/>
      <c r="M12" s="73"/>
      <c r="N12" s="72"/>
      <c r="O12" s="73"/>
    </row>
    <row r="13" spans="1:15" ht="12.75">
      <c r="A13"/>
      <c r="B13" t="s">
        <v>7</v>
      </c>
      <c r="C13" s="4">
        <v>2871</v>
      </c>
      <c r="D13" s="4">
        <v>2854</v>
      </c>
      <c r="E13" s="4">
        <v>2874</v>
      </c>
      <c r="F13" s="4">
        <v>2824</v>
      </c>
      <c r="G13" s="4"/>
      <c r="H13" s="75">
        <v>2823</v>
      </c>
      <c r="I13"/>
      <c r="J13" s="71"/>
      <c r="K13" s="72"/>
      <c r="L13"/>
      <c r="M13" s="73"/>
      <c r="N13" s="72"/>
      <c r="O13" s="73"/>
    </row>
    <row r="14" spans="1:15" ht="12.75">
      <c r="A14" t="s">
        <v>8</v>
      </c>
      <c r="B14"/>
      <c r="C14" s="221">
        <v>52467</v>
      </c>
      <c r="D14" s="27">
        <v>52521</v>
      </c>
      <c r="E14" s="27">
        <v>52625</v>
      </c>
      <c r="F14" s="27">
        <v>52611</v>
      </c>
      <c r="G14" s="27">
        <v>0</v>
      </c>
      <c r="H14" s="27">
        <v>52620</v>
      </c>
      <c r="I14" s="13"/>
      <c r="J14" s="71"/>
      <c r="K14" s="72"/>
      <c r="L14" s="13"/>
      <c r="M14" s="73"/>
      <c r="N14" s="72"/>
      <c r="O14" s="73"/>
    </row>
    <row r="15" spans="1:15" ht="12.75">
      <c r="A15"/>
      <c r="B15"/>
      <c r="C15" s="102"/>
      <c r="D15" s="28"/>
      <c r="E15" s="28"/>
      <c r="F15" s="28"/>
      <c r="G15" s="28"/>
      <c r="H15" s="35"/>
      <c r="I15" s="74"/>
      <c r="J15" s="71"/>
      <c r="K15" s="72"/>
      <c r="L15" s="71"/>
      <c r="M15" s="73"/>
      <c r="N15" s="72"/>
      <c r="O15" s="73"/>
    </row>
    <row r="16" spans="1:15" ht="12.75">
      <c r="A16" s="23"/>
      <c r="B16" s="23"/>
      <c r="C16" s="220"/>
      <c r="D16" s="30"/>
      <c r="E16" s="30"/>
      <c r="F16" s="30"/>
      <c r="G16" s="30"/>
      <c r="H16" s="23"/>
      <c r="I16" s="74"/>
      <c r="J16" s="71"/>
      <c r="K16" s="72"/>
      <c r="L16" s="71"/>
      <c r="M16" s="73"/>
      <c r="N16" s="72"/>
      <c r="O16" s="73"/>
    </row>
    <row r="17" spans="1:15" ht="12.75">
      <c r="A17" s="14" t="s">
        <v>9</v>
      </c>
      <c r="B17"/>
      <c r="C17" s="49"/>
      <c r="D17"/>
      <c r="E17"/>
      <c r="F17"/>
      <c r="G17"/>
      <c r="H17"/>
      <c r="I17" s="74"/>
      <c r="J17"/>
      <c r="K17" s="72"/>
      <c r="L17" s="71"/>
      <c r="M17" s="73"/>
      <c r="N17" s="72"/>
      <c r="O17" s="73"/>
    </row>
    <row r="18" spans="1:8" ht="12.75">
      <c r="A18"/>
      <c r="B18"/>
      <c r="C18" s="222"/>
      <c r="D18" s="15"/>
      <c r="E18" s="15"/>
      <c r="F18" s="15"/>
      <c r="G18" s="15"/>
      <c r="H18" s="15"/>
    </row>
    <row r="19" spans="1:8" ht="12.75">
      <c r="A19" s="3" t="s">
        <v>1</v>
      </c>
      <c r="B19"/>
      <c r="C19" s="5">
        <v>3037</v>
      </c>
      <c r="D19" s="5">
        <v>3054</v>
      </c>
      <c r="E19" s="5">
        <v>3039</v>
      </c>
      <c r="F19" s="5">
        <v>3043</v>
      </c>
      <c r="G19" s="5">
        <v>3052</v>
      </c>
      <c r="H19" s="5">
        <v>3045</v>
      </c>
    </row>
    <row r="20" spans="1:8" ht="12.75">
      <c r="A20"/>
      <c r="B20" t="s">
        <v>2</v>
      </c>
      <c r="C20" s="4">
        <v>15</v>
      </c>
      <c r="D20" s="4">
        <v>4</v>
      </c>
      <c r="E20" s="4">
        <v>5</v>
      </c>
      <c r="F20" s="4">
        <v>7</v>
      </c>
      <c r="G20" s="4"/>
      <c r="H20" s="19">
        <v>31</v>
      </c>
    </row>
    <row r="21" spans="1:8" ht="12.75">
      <c r="A21"/>
      <c r="B21" t="s">
        <v>3</v>
      </c>
      <c r="C21" s="4">
        <v>0</v>
      </c>
      <c r="D21" s="4">
        <v>19</v>
      </c>
      <c r="E21" s="4">
        <v>1</v>
      </c>
      <c r="F21" s="4">
        <v>0</v>
      </c>
      <c r="G21" s="4"/>
      <c r="H21" s="19">
        <v>25</v>
      </c>
    </row>
    <row r="22" spans="1:8" ht="12.75">
      <c r="A22"/>
      <c r="B22" t="s">
        <v>4</v>
      </c>
      <c r="C22" s="30">
        <v>0</v>
      </c>
      <c r="D22" s="30">
        <v>0</v>
      </c>
      <c r="E22" s="30">
        <v>0</v>
      </c>
      <c r="F22" s="30">
        <v>2</v>
      </c>
      <c r="G22" s="30"/>
      <c r="H22" s="78">
        <v>2</v>
      </c>
    </row>
    <row r="23" spans="1:8" ht="12.75">
      <c r="A23" s="3" t="s">
        <v>5</v>
      </c>
      <c r="B23"/>
      <c r="C23" s="5">
        <v>3054</v>
      </c>
      <c r="D23" s="5">
        <v>3039</v>
      </c>
      <c r="E23" s="5">
        <v>3043</v>
      </c>
      <c r="F23" s="5">
        <v>3052</v>
      </c>
      <c r="G23" s="5"/>
      <c r="H23" s="5">
        <v>3053</v>
      </c>
    </row>
    <row r="24" spans="1:8" ht="12.75">
      <c r="A24"/>
      <c r="B24" t="s">
        <v>6</v>
      </c>
      <c r="C24" s="4">
        <v>25</v>
      </c>
      <c r="D24" s="4">
        <v>24</v>
      </c>
      <c r="E24" s="4">
        <v>23</v>
      </c>
      <c r="F24" s="4">
        <v>23</v>
      </c>
      <c r="G24" s="4"/>
      <c r="H24" s="75">
        <v>23</v>
      </c>
    </row>
    <row r="25" spans="1:8" ht="12.75">
      <c r="A25"/>
      <c r="B25" t="s">
        <v>7</v>
      </c>
      <c r="C25" s="4">
        <v>154</v>
      </c>
      <c r="D25" s="4">
        <v>133</v>
      </c>
      <c r="E25" s="4">
        <v>132</v>
      </c>
      <c r="F25" s="4">
        <v>144</v>
      </c>
      <c r="G25" s="4"/>
      <c r="H25" s="75">
        <v>144</v>
      </c>
    </row>
    <row r="26" spans="1:8" ht="12.75">
      <c r="A26" t="s">
        <v>8</v>
      </c>
      <c r="B26"/>
      <c r="C26" s="221">
        <v>2875</v>
      </c>
      <c r="D26" s="27">
        <v>2882</v>
      </c>
      <c r="E26" s="27">
        <v>2888</v>
      </c>
      <c r="F26" s="27">
        <v>2885</v>
      </c>
      <c r="G26" s="27">
        <v>0</v>
      </c>
      <c r="H26" s="27">
        <v>2886</v>
      </c>
    </row>
    <row r="27" spans="1:7" ht="12.75">
      <c r="A27"/>
      <c r="B27"/>
      <c r="C27" s="102"/>
      <c r="D27" s="28"/>
      <c r="E27" s="28"/>
      <c r="F27" s="28"/>
      <c r="G27" s="28"/>
    </row>
    <row r="28" spans="1:8" ht="12.75">
      <c r="A28" s="23"/>
      <c r="B28" s="23"/>
      <c r="C28" s="220"/>
      <c r="D28" s="30"/>
      <c r="E28" s="30"/>
      <c r="F28" s="30"/>
      <c r="G28" s="30"/>
      <c r="H28" s="23"/>
    </row>
    <row r="29" spans="1:8" ht="12.75">
      <c r="A29" s="14" t="s">
        <v>10</v>
      </c>
      <c r="B29"/>
      <c r="C29" s="49"/>
      <c r="D29"/>
      <c r="E29"/>
      <c r="F29"/>
      <c r="G29"/>
      <c r="H29"/>
    </row>
    <row r="30" spans="1:8" ht="12.75">
      <c r="A30"/>
      <c r="B30"/>
      <c r="C30" s="222"/>
      <c r="D30" s="15"/>
      <c r="E30" s="15"/>
      <c r="F30" s="15"/>
      <c r="G30" s="15"/>
      <c r="H30" s="15"/>
    </row>
    <row r="31" spans="1:8" ht="12.75">
      <c r="A31" s="3" t="s">
        <v>1</v>
      </c>
      <c r="B31"/>
      <c r="C31" s="5">
        <v>791</v>
      </c>
      <c r="D31" s="5">
        <v>788</v>
      </c>
      <c r="E31" s="5">
        <v>787</v>
      </c>
      <c r="F31" s="5">
        <v>791</v>
      </c>
      <c r="G31" s="5">
        <v>793</v>
      </c>
      <c r="H31" s="5">
        <v>792</v>
      </c>
    </row>
    <row r="32" spans="1:8" ht="12.75">
      <c r="A32"/>
      <c r="B32" t="s">
        <v>2</v>
      </c>
      <c r="C32" s="4">
        <v>1</v>
      </c>
      <c r="D32" s="4">
        <v>2</v>
      </c>
      <c r="E32" s="4">
        <v>6</v>
      </c>
      <c r="F32" s="4">
        <v>3</v>
      </c>
      <c r="G32" s="4"/>
      <c r="H32" s="4">
        <v>12</v>
      </c>
    </row>
    <row r="33" spans="1:8" ht="12.75">
      <c r="A33"/>
      <c r="B33" t="s">
        <v>3</v>
      </c>
      <c r="C33" s="4">
        <v>5</v>
      </c>
      <c r="D33" s="4">
        <v>3</v>
      </c>
      <c r="E33" s="4">
        <v>2</v>
      </c>
      <c r="F33" s="4">
        <v>2</v>
      </c>
      <c r="G33" s="4"/>
      <c r="H33" s="4">
        <v>12</v>
      </c>
    </row>
    <row r="34" spans="1:8" ht="12.75">
      <c r="A34"/>
      <c r="B34" t="s">
        <v>4</v>
      </c>
      <c r="C34" s="30">
        <v>0</v>
      </c>
      <c r="D34" s="30">
        <v>0</v>
      </c>
      <c r="E34" s="30">
        <v>0</v>
      </c>
      <c r="F34" s="30">
        <v>1</v>
      </c>
      <c r="G34" s="30"/>
      <c r="H34" s="30">
        <v>1</v>
      </c>
    </row>
    <row r="35" spans="1:8" ht="12.75">
      <c r="A35" s="3" t="s">
        <v>5</v>
      </c>
      <c r="B35"/>
      <c r="C35" s="5">
        <v>788</v>
      </c>
      <c r="D35" s="5">
        <v>787</v>
      </c>
      <c r="E35" s="5">
        <v>791</v>
      </c>
      <c r="F35" s="5">
        <v>793</v>
      </c>
      <c r="G35" s="5"/>
      <c r="H35" s="5">
        <v>793</v>
      </c>
    </row>
    <row r="36" spans="1:8" ht="12.75">
      <c r="A36"/>
      <c r="B36" t="s">
        <v>6</v>
      </c>
      <c r="C36" s="4">
        <v>25</v>
      </c>
      <c r="D36" s="4">
        <v>25</v>
      </c>
      <c r="E36" s="4">
        <v>25</v>
      </c>
      <c r="F36" s="4">
        <v>26</v>
      </c>
      <c r="G36" s="4"/>
      <c r="H36" s="75">
        <v>26</v>
      </c>
    </row>
    <row r="37" spans="1:8" ht="12.75">
      <c r="A37"/>
      <c r="B37" t="s">
        <v>7</v>
      </c>
      <c r="C37" s="4">
        <v>65</v>
      </c>
      <c r="D37" s="30">
        <v>60</v>
      </c>
      <c r="E37" s="4">
        <v>58</v>
      </c>
      <c r="F37" s="4">
        <v>60</v>
      </c>
      <c r="G37" s="4"/>
      <c r="H37" s="75">
        <v>60</v>
      </c>
    </row>
    <row r="38" spans="1:8" ht="12.75">
      <c r="A38" t="s">
        <v>8</v>
      </c>
      <c r="B38"/>
      <c r="C38" s="27">
        <v>698</v>
      </c>
      <c r="D38" s="27">
        <v>702</v>
      </c>
      <c r="E38" s="27">
        <v>708</v>
      </c>
      <c r="F38" s="27">
        <v>707</v>
      </c>
      <c r="G38" s="27">
        <v>0</v>
      </c>
      <c r="H38" s="27">
        <v>707</v>
      </c>
    </row>
    <row r="39" spans="1:8" ht="12.75">
      <c r="A39"/>
      <c r="B39"/>
      <c r="C39" s="28"/>
      <c r="D39" s="28"/>
      <c r="E39" s="28"/>
      <c r="F39" s="28"/>
      <c r="G39" s="28"/>
      <c r="H39" s="35"/>
    </row>
    <row r="40" spans="1:8" ht="12.75">
      <c r="A40" s="23"/>
      <c r="B40" s="23"/>
      <c r="C40" s="30"/>
      <c r="D40" s="30"/>
      <c r="E40" s="30"/>
      <c r="F40" s="30"/>
      <c r="G40" s="30"/>
      <c r="H40" s="23"/>
    </row>
    <row r="41" spans="1:8" ht="12.75">
      <c r="A41" s="14" t="s">
        <v>11</v>
      </c>
      <c r="B41"/>
      <c r="C41"/>
      <c r="D41"/>
      <c r="E41"/>
      <c r="F41"/>
      <c r="G41"/>
      <c r="H41"/>
    </row>
    <row r="42" spans="1:8" ht="12.75">
      <c r="A42"/>
      <c r="B42"/>
      <c r="C42" s="15"/>
      <c r="D42" s="15"/>
      <c r="E42" s="15"/>
      <c r="F42" s="15"/>
      <c r="G42" s="15"/>
      <c r="H42" s="15"/>
    </row>
    <row r="43" spans="1:8" ht="12.75">
      <c r="A43" s="3" t="s">
        <v>1</v>
      </c>
      <c r="B43"/>
      <c r="C43" s="5">
        <v>59790</v>
      </c>
      <c r="D43" s="5">
        <v>59715</v>
      </c>
      <c r="E43" s="5">
        <v>59732</v>
      </c>
      <c r="F43" s="5">
        <v>59864</v>
      </c>
      <c r="G43" s="5">
        <v>59814</v>
      </c>
      <c r="H43" s="5">
        <v>59770</v>
      </c>
    </row>
    <row r="44" spans="1:8" ht="12.75">
      <c r="A44"/>
      <c r="B44" t="s">
        <v>2</v>
      </c>
      <c r="C44" s="5">
        <v>108</v>
      </c>
      <c r="D44" s="5">
        <v>162</v>
      </c>
      <c r="E44" s="5">
        <v>177</v>
      </c>
      <c r="F44" s="5">
        <v>119</v>
      </c>
      <c r="G44" s="5">
        <v>0</v>
      </c>
      <c r="H44" s="5">
        <v>585</v>
      </c>
    </row>
    <row r="45" spans="1:8" ht="12.75">
      <c r="A45"/>
      <c r="B45" t="s">
        <v>3</v>
      </c>
      <c r="C45" s="5">
        <v>166</v>
      </c>
      <c r="D45" s="5">
        <v>146</v>
      </c>
      <c r="E45" s="5">
        <v>46</v>
      </c>
      <c r="F45" s="5">
        <v>172</v>
      </c>
      <c r="G45" s="5">
        <v>0</v>
      </c>
      <c r="H45" s="5">
        <v>537</v>
      </c>
    </row>
    <row r="46" spans="1:8" ht="12.75">
      <c r="A46"/>
      <c r="B46" t="s">
        <v>4</v>
      </c>
      <c r="C46" s="237">
        <v>0</v>
      </c>
      <c r="D46" s="237">
        <v>1</v>
      </c>
      <c r="E46" s="237">
        <v>1</v>
      </c>
      <c r="F46" s="237">
        <v>3</v>
      </c>
      <c r="G46" s="237">
        <v>0</v>
      </c>
      <c r="H46" s="237">
        <v>5</v>
      </c>
    </row>
    <row r="47" spans="1:9" ht="12.75">
      <c r="A47" s="3" t="s">
        <v>5</v>
      </c>
      <c r="B47"/>
      <c r="C47" s="5">
        <v>59715</v>
      </c>
      <c r="D47" s="5">
        <v>59732</v>
      </c>
      <c r="E47" s="5">
        <v>59864</v>
      </c>
      <c r="F47" s="5">
        <v>59814</v>
      </c>
      <c r="G47" s="5">
        <v>0</v>
      </c>
      <c r="H47" s="5">
        <v>59823</v>
      </c>
      <c r="I47" s="28"/>
    </row>
    <row r="48" spans="1:8" ht="12.75">
      <c r="A48"/>
      <c r="B48" t="s">
        <v>6</v>
      </c>
      <c r="C48" s="5">
        <v>585</v>
      </c>
      <c r="D48" s="5">
        <v>580</v>
      </c>
      <c r="E48" s="5">
        <v>579</v>
      </c>
      <c r="F48" s="5">
        <v>583</v>
      </c>
      <c r="G48" s="5">
        <v>0</v>
      </c>
      <c r="H48" s="5">
        <v>583</v>
      </c>
    </row>
    <row r="49" spans="1:8" ht="12.75">
      <c r="A49"/>
      <c r="B49" t="s">
        <v>7</v>
      </c>
      <c r="C49" s="5">
        <v>3090</v>
      </c>
      <c r="D49" s="5">
        <v>3047</v>
      </c>
      <c r="E49" s="5">
        <v>3064</v>
      </c>
      <c r="F49" s="5">
        <v>3028</v>
      </c>
      <c r="G49" s="5">
        <v>0</v>
      </c>
      <c r="H49" s="5">
        <v>3027</v>
      </c>
    </row>
    <row r="50" spans="1:8" ht="12.75">
      <c r="A50" t="s">
        <v>8</v>
      </c>
      <c r="B50"/>
      <c r="C50" s="27">
        <v>56040</v>
      </c>
      <c r="D50" s="27">
        <v>56105</v>
      </c>
      <c r="E50" s="27">
        <v>56221</v>
      </c>
      <c r="F50" s="27">
        <v>56203</v>
      </c>
      <c r="G50" s="27">
        <v>0</v>
      </c>
      <c r="H50" s="27">
        <v>56213</v>
      </c>
    </row>
    <row r="51" spans="1:8" ht="12.75">
      <c r="A51"/>
      <c r="B51"/>
      <c r="C51"/>
      <c r="D51"/>
      <c r="E51"/>
      <c r="F51"/>
      <c r="G51"/>
      <c r="H51"/>
    </row>
    <row r="52" spans="1:8" ht="12.75">
      <c r="A52" s="23"/>
      <c r="B52" s="23"/>
      <c r="C52" s="23"/>
      <c r="D52" s="23"/>
      <c r="E52" s="23"/>
      <c r="F52" s="23"/>
      <c r="G52" s="23"/>
      <c r="H52" s="23"/>
    </row>
    <row r="53" spans="1:8" ht="12.75">
      <c r="A53"/>
      <c r="B53"/>
      <c r="C53"/>
      <c r="D53"/>
      <c r="E53"/>
      <c r="F53"/>
      <c r="G53"/>
      <c r="H53"/>
    </row>
    <row r="54" ht="12.75">
      <c r="A54" s="14" t="s">
        <v>61</v>
      </c>
    </row>
    <row r="55" ht="12.75">
      <c r="A55" s="32" t="s">
        <v>157</v>
      </c>
    </row>
    <row r="56" ht="12.75">
      <c r="A56" s="90"/>
    </row>
    <row r="57" spans="1:7" ht="12.75">
      <c r="A57" s="10" t="s">
        <v>25</v>
      </c>
      <c r="C57" s="4"/>
      <c r="D57" s="4"/>
      <c r="E57" s="4"/>
      <c r="F57" s="4"/>
      <c r="G57" s="4"/>
    </row>
    <row r="58" ht="12.75"/>
    <row r="59" ht="12.75">
      <c r="A59" t="s">
        <v>19</v>
      </c>
    </row>
    <row r="60" ht="12.75">
      <c r="A60" t="s">
        <v>20</v>
      </c>
    </row>
    <row r="61" ht="12.75"/>
    <row r="62" ht="12.75">
      <c r="A62" t="s">
        <v>21</v>
      </c>
    </row>
    <row r="63" ht="12.75">
      <c r="A63" t="s">
        <v>22</v>
      </c>
    </row>
    <row r="64" ht="12.75">
      <c r="A64" t="s">
        <v>23</v>
      </c>
    </row>
    <row r="65" ht="12.75"/>
    <row r="66" ht="12.75">
      <c r="A66" t="s">
        <v>27</v>
      </c>
    </row>
    <row r="67" ht="12.75">
      <c r="A67" t="s">
        <v>24</v>
      </c>
    </row>
    <row r="68" ht="12.75"/>
    <row r="69" ht="12.75">
      <c r="A69" t="s">
        <v>26</v>
      </c>
    </row>
    <row r="70" ht="12.75"/>
    <row r="71" ht="14.25">
      <c r="A71" s="11" t="s">
        <v>28</v>
      </c>
    </row>
    <row r="72" ht="12.75"/>
    <row r="73" ht="12.75"/>
    <row r="74" s="93" customFormat="1" ht="12.75">
      <c r="A74" s="93" t="s">
        <v>30</v>
      </c>
    </row>
    <row r="75" s="93" customFormat="1" ht="12.75">
      <c r="A75" s="93" t="s">
        <v>31</v>
      </c>
    </row>
    <row r="76" s="93" customFormat="1" ht="12.75">
      <c r="A76" s="93" t="s">
        <v>32</v>
      </c>
    </row>
    <row r="77" s="93" customFormat="1" ht="12.75">
      <c r="A77" s="93" t="s">
        <v>33</v>
      </c>
    </row>
    <row r="78" s="93" customFormat="1" ht="12.75">
      <c r="A78" s="93" t="s">
        <v>34</v>
      </c>
    </row>
    <row r="79" s="93" customFormat="1" ht="12.75">
      <c r="A79" s="93" t="s">
        <v>18</v>
      </c>
    </row>
    <row r="80" s="93" customFormat="1" ht="12.75">
      <c r="A80" s="94" t="s">
        <v>35</v>
      </c>
    </row>
    <row r="81" s="93" customFormat="1" ht="12.75">
      <c r="A81" s="94" t="s">
        <v>36</v>
      </c>
    </row>
    <row r="82" s="93" customFormat="1" ht="12.75">
      <c r="A82" s="93" t="s">
        <v>37</v>
      </c>
    </row>
    <row r="83" s="93" customFormat="1" ht="12.75">
      <c r="A83" s="93" t="s">
        <v>18</v>
      </c>
    </row>
    <row r="84" s="93" customFormat="1" ht="12.75">
      <c r="A84" s="93" t="s">
        <v>38</v>
      </c>
    </row>
    <row r="85" s="93" customFormat="1" ht="12.75">
      <c r="A85" s="93" t="s">
        <v>39</v>
      </c>
    </row>
    <row r="86" s="93" customFormat="1" ht="12.75">
      <c r="A86" s="93" t="s">
        <v>40</v>
      </c>
    </row>
    <row r="87" s="93" customFormat="1" ht="12.75"/>
    <row r="88" s="93" customFormat="1" ht="12.75">
      <c r="A88" s="93" t="s">
        <v>95</v>
      </c>
    </row>
    <row r="89" s="93" customFormat="1" ht="12.75">
      <c r="A89" s="94" t="s">
        <v>94</v>
      </c>
    </row>
    <row r="90" s="93" customFormat="1" ht="12.75"/>
    <row r="91" s="93" customFormat="1" ht="12.75">
      <c r="A91" s="93" t="s">
        <v>96</v>
      </c>
    </row>
    <row r="92" s="93" customFormat="1" ht="12.75">
      <c r="A92" s="95" t="s">
        <v>100</v>
      </c>
    </row>
    <row r="93" s="93" customFormat="1" ht="12.75">
      <c r="A93" s="96" t="s">
        <v>97</v>
      </c>
    </row>
    <row r="94" s="93" customFormat="1" ht="12.75">
      <c r="A94" s="97" t="s">
        <v>98</v>
      </c>
    </row>
    <row r="95" s="93" customFormat="1" ht="12.75">
      <c r="A95" s="98"/>
    </row>
    <row r="96" s="93" customFormat="1" ht="12.75">
      <c r="A96" s="93" t="s">
        <v>99</v>
      </c>
    </row>
    <row r="97" s="93" customFormat="1" ht="12.75">
      <c r="A97" s="93" t="s">
        <v>101</v>
      </c>
    </row>
  </sheetData>
  <printOptions/>
  <pageMargins left="0.75" right="0.75" top="1" bottom="1" header="0.5" footer="0.5"/>
  <pageSetup horizontalDpi="600" verticalDpi="600" orientation="portrait" scale="65" r:id="rId1"/>
</worksheet>
</file>

<file path=xl/worksheets/sheet9.xml><?xml version="1.0" encoding="utf-8"?>
<worksheet xmlns="http://schemas.openxmlformats.org/spreadsheetml/2006/main" xmlns:r="http://schemas.openxmlformats.org/officeDocument/2006/relationships">
  <dimension ref="A1:J70"/>
  <sheetViews>
    <sheetView workbookViewId="0" topLeftCell="A1">
      <selection activeCell="A1" sqref="A1"/>
    </sheetView>
  </sheetViews>
  <sheetFormatPr defaultColWidth="9.140625" defaultRowHeight="12.75"/>
  <cols>
    <col min="1" max="1" width="57.28125" style="0" customWidth="1"/>
    <col min="2" max="2" width="13.140625" style="0" customWidth="1"/>
    <col min="3" max="3" width="12.8515625" style="0" customWidth="1"/>
    <col min="4" max="4" width="13.28125" style="0" customWidth="1"/>
    <col min="5" max="5" width="12.7109375" style="0" customWidth="1"/>
    <col min="6" max="6" width="15.28125" style="0" hidden="1" customWidth="1"/>
    <col min="7" max="7" width="15.00390625" style="0" customWidth="1"/>
  </cols>
  <sheetData>
    <row r="1" ht="15.75">
      <c r="A1" s="1" t="s">
        <v>311</v>
      </c>
    </row>
    <row r="2" ht="15.75">
      <c r="A2" s="1"/>
    </row>
    <row r="3" spans="2:10" ht="12.75">
      <c r="B3" s="16" t="s">
        <v>321</v>
      </c>
      <c r="C3" s="16" t="s">
        <v>322</v>
      </c>
      <c r="D3" s="16" t="s">
        <v>323</v>
      </c>
      <c r="E3" s="16" t="s">
        <v>324</v>
      </c>
      <c r="F3" s="16" t="s">
        <v>325</v>
      </c>
      <c r="G3" s="21" t="s">
        <v>56</v>
      </c>
      <c r="J3" s="16"/>
    </row>
    <row r="4" ht="12.75">
      <c r="A4" s="7" t="s">
        <v>12</v>
      </c>
    </row>
    <row r="5" ht="12.75">
      <c r="A5" s="7"/>
    </row>
    <row r="6" ht="12.75">
      <c r="A6" s="8" t="s">
        <v>57</v>
      </c>
    </row>
    <row r="7" spans="1:7" ht="12.75">
      <c r="A7" s="37" t="s">
        <v>13</v>
      </c>
      <c r="B7">
        <v>58</v>
      </c>
      <c r="C7">
        <v>37</v>
      </c>
      <c r="D7">
        <v>40</v>
      </c>
      <c r="E7">
        <v>23</v>
      </c>
      <c r="G7">
        <v>158</v>
      </c>
    </row>
    <row r="8" spans="1:7" ht="12.75">
      <c r="A8" s="37" t="s">
        <v>55</v>
      </c>
      <c r="B8">
        <v>200</v>
      </c>
      <c r="C8">
        <v>115</v>
      </c>
      <c r="D8">
        <v>184</v>
      </c>
      <c r="E8">
        <v>199</v>
      </c>
      <c r="G8">
        <v>698</v>
      </c>
    </row>
    <row r="9" spans="1:8" ht="12.75" customHeight="1">
      <c r="A9" s="38" t="s">
        <v>58</v>
      </c>
      <c r="B9" s="36">
        <v>19</v>
      </c>
      <c r="C9" s="36">
        <v>14</v>
      </c>
      <c r="D9" s="36">
        <v>20</v>
      </c>
      <c r="E9" s="88">
        <v>21</v>
      </c>
      <c r="F9" s="88"/>
      <c r="G9">
        <v>74</v>
      </c>
      <c r="H9" s="39"/>
    </row>
    <row r="10" spans="1:8" ht="12.75">
      <c r="A10" s="37" t="s">
        <v>54</v>
      </c>
      <c r="B10" s="23">
        <v>241</v>
      </c>
      <c r="C10" s="23">
        <v>84</v>
      </c>
      <c r="D10" s="23">
        <v>130</v>
      </c>
      <c r="E10" s="23">
        <v>103</v>
      </c>
      <c r="F10" s="23"/>
      <c r="G10" s="23">
        <v>558</v>
      </c>
      <c r="H10" s="39"/>
    </row>
    <row r="11" spans="1:8" ht="12.75">
      <c r="A11" s="8" t="s">
        <v>14</v>
      </c>
      <c r="B11" s="14">
        <v>518</v>
      </c>
      <c r="C11" s="14">
        <v>250</v>
      </c>
      <c r="D11" s="14">
        <v>374</v>
      </c>
      <c r="E11" s="14">
        <v>346</v>
      </c>
      <c r="F11" s="14">
        <v>0</v>
      </c>
      <c r="G11" s="14">
        <v>1488</v>
      </c>
      <c r="H11" s="39"/>
    </row>
    <row r="12" ht="12.75">
      <c r="A12" s="37"/>
    </row>
    <row r="13" ht="12.75">
      <c r="A13" s="8" t="s">
        <v>59</v>
      </c>
    </row>
    <row r="14" spans="1:7" ht="12.75">
      <c r="A14" s="37" t="s">
        <v>15</v>
      </c>
      <c r="B14">
        <v>21</v>
      </c>
      <c r="C14">
        <v>6</v>
      </c>
      <c r="D14">
        <v>12</v>
      </c>
      <c r="E14">
        <v>15</v>
      </c>
      <c r="G14">
        <v>54</v>
      </c>
    </row>
    <row r="15" spans="1:7" ht="12.75">
      <c r="A15" s="37" t="s">
        <v>60</v>
      </c>
      <c r="B15">
        <v>37</v>
      </c>
      <c r="C15">
        <v>32</v>
      </c>
      <c r="D15">
        <v>32</v>
      </c>
      <c r="E15">
        <v>32</v>
      </c>
      <c r="G15">
        <v>133</v>
      </c>
    </row>
    <row r="16" spans="1:7" ht="12.75">
      <c r="A16" s="37" t="s">
        <v>52</v>
      </c>
      <c r="B16">
        <v>10</v>
      </c>
      <c r="C16">
        <v>8</v>
      </c>
      <c r="D16">
        <v>14</v>
      </c>
      <c r="E16">
        <v>2</v>
      </c>
      <c r="G16">
        <v>34</v>
      </c>
    </row>
    <row r="17" ht="12.75">
      <c r="A17" s="37"/>
    </row>
    <row r="18" spans="1:7" ht="12.75">
      <c r="A18" s="40"/>
      <c r="B18" s="23"/>
      <c r="C18" s="23"/>
      <c r="D18" s="23"/>
      <c r="E18" s="23"/>
      <c r="F18" s="23"/>
      <c r="G18" s="23"/>
    </row>
    <row r="19" ht="12.75">
      <c r="A19" s="7" t="s">
        <v>9</v>
      </c>
    </row>
    <row r="20" ht="12.75">
      <c r="A20" s="7"/>
    </row>
    <row r="21" ht="12.75">
      <c r="A21" s="8" t="s">
        <v>57</v>
      </c>
    </row>
    <row r="22" spans="1:7" ht="12.75">
      <c r="A22" s="37" t="s">
        <v>13</v>
      </c>
      <c r="B22">
        <v>11</v>
      </c>
      <c r="C22">
        <v>5</v>
      </c>
      <c r="D22">
        <v>11</v>
      </c>
      <c r="E22">
        <v>7</v>
      </c>
      <c r="G22">
        <v>34</v>
      </c>
    </row>
    <row r="23" spans="1:7" ht="12.75">
      <c r="A23" s="37" t="s">
        <v>51</v>
      </c>
      <c r="B23">
        <v>6</v>
      </c>
      <c r="C23">
        <v>4</v>
      </c>
      <c r="D23">
        <v>1</v>
      </c>
      <c r="E23">
        <v>2</v>
      </c>
      <c r="G23">
        <v>13</v>
      </c>
    </row>
    <row r="24" spans="1:7" ht="12.75" customHeight="1">
      <c r="A24" s="38" t="s">
        <v>58</v>
      </c>
      <c r="B24" s="36">
        <v>0</v>
      </c>
      <c r="C24" s="36">
        <v>1</v>
      </c>
      <c r="D24" s="36">
        <v>1</v>
      </c>
      <c r="E24" s="88">
        <v>1</v>
      </c>
      <c r="F24" s="88"/>
      <c r="G24">
        <v>3</v>
      </c>
    </row>
    <row r="25" spans="1:7" ht="12.75">
      <c r="A25" s="37" t="s">
        <v>54</v>
      </c>
      <c r="B25" s="23">
        <v>3</v>
      </c>
      <c r="C25" s="23">
        <v>4</v>
      </c>
      <c r="D25" s="23">
        <v>6</v>
      </c>
      <c r="E25" s="23">
        <v>5</v>
      </c>
      <c r="F25" s="23"/>
      <c r="G25" s="23">
        <v>18</v>
      </c>
    </row>
    <row r="26" spans="1:7" ht="12.75">
      <c r="A26" s="8" t="s">
        <v>14</v>
      </c>
      <c r="B26" s="14">
        <v>20</v>
      </c>
      <c r="C26" s="14">
        <v>14</v>
      </c>
      <c r="D26" s="14">
        <v>19</v>
      </c>
      <c r="E26" s="14">
        <v>15</v>
      </c>
      <c r="F26" s="14">
        <v>0</v>
      </c>
      <c r="G26" s="14">
        <v>68</v>
      </c>
    </row>
    <row r="27" ht="12.75">
      <c r="A27" s="37"/>
    </row>
    <row r="28" ht="12.75">
      <c r="A28" s="8" t="s">
        <v>59</v>
      </c>
    </row>
    <row r="29" spans="1:7" ht="12.75">
      <c r="A29" s="37" t="s">
        <v>15</v>
      </c>
      <c r="B29">
        <v>1</v>
      </c>
      <c r="C29">
        <v>0</v>
      </c>
      <c r="D29">
        <v>0</v>
      </c>
      <c r="E29">
        <v>0</v>
      </c>
      <c r="G29">
        <v>1</v>
      </c>
    </row>
    <row r="30" spans="1:7" ht="12.75">
      <c r="A30" s="37" t="s">
        <v>60</v>
      </c>
      <c r="B30">
        <v>1</v>
      </c>
      <c r="C30">
        <v>1</v>
      </c>
      <c r="D30">
        <v>0</v>
      </c>
      <c r="E30">
        <v>0</v>
      </c>
      <c r="G30">
        <v>2</v>
      </c>
    </row>
    <row r="31" spans="1:7" ht="12.75">
      <c r="A31" s="37" t="s">
        <v>52</v>
      </c>
      <c r="B31">
        <v>0</v>
      </c>
      <c r="C31">
        <v>0</v>
      </c>
      <c r="D31">
        <v>0</v>
      </c>
      <c r="E31">
        <v>0</v>
      </c>
      <c r="G31">
        <v>0</v>
      </c>
    </row>
    <row r="32" ht="12.75">
      <c r="A32" s="37"/>
    </row>
    <row r="33" spans="1:7" ht="12.75">
      <c r="A33" s="41"/>
      <c r="B33" s="23"/>
      <c r="C33" s="23"/>
      <c r="D33" s="23"/>
      <c r="E33" s="23"/>
      <c r="F33" s="23"/>
      <c r="G33" s="23"/>
    </row>
    <row r="34" ht="12.75">
      <c r="A34" s="7" t="s">
        <v>16</v>
      </c>
    </row>
    <row r="35" ht="12.75">
      <c r="A35" s="7"/>
    </row>
    <row r="36" ht="12.75">
      <c r="A36" s="8" t="s">
        <v>57</v>
      </c>
    </row>
    <row r="37" spans="1:7" ht="12.75">
      <c r="A37" s="37" t="s">
        <v>13</v>
      </c>
      <c r="B37">
        <v>2</v>
      </c>
      <c r="C37">
        <v>8</v>
      </c>
      <c r="D37">
        <v>3</v>
      </c>
      <c r="E37">
        <v>2</v>
      </c>
      <c r="G37">
        <v>15</v>
      </c>
    </row>
    <row r="38" spans="1:7" ht="12.75">
      <c r="A38" s="37" t="s">
        <v>51</v>
      </c>
      <c r="B38">
        <v>1</v>
      </c>
      <c r="C38">
        <v>2</v>
      </c>
      <c r="D38">
        <v>0</v>
      </c>
      <c r="E38">
        <v>1</v>
      </c>
      <c r="G38">
        <v>4</v>
      </c>
    </row>
    <row r="39" spans="1:7" ht="15" customHeight="1">
      <c r="A39" s="38" t="s">
        <v>58</v>
      </c>
      <c r="B39" s="36">
        <v>0</v>
      </c>
      <c r="C39" s="36">
        <v>0</v>
      </c>
      <c r="D39" s="36">
        <v>0</v>
      </c>
      <c r="E39" s="88">
        <v>0</v>
      </c>
      <c r="F39" s="88"/>
      <c r="G39">
        <v>0</v>
      </c>
    </row>
    <row r="40" spans="1:7" ht="12.75">
      <c r="A40" s="37" t="s">
        <v>53</v>
      </c>
      <c r="B40" s="23">
        <v>1</v>
      </c>
      <c r="C40" s="23">
        <v>0</v>
      </c>
      <c r="D40" s="23">
        <v>1</v>
      </c>
      <c r="E40" s="23">
        <v>1</v>
      </c>
      <c r="F40" s="23"/>
      <c r="G40" s="23">
        <v>3</v>
      </c>
    </row>
    <row r="41" spans="1:7" ht="12.75">
      <c r="A41" s="8" t="s">
        <v>14</v>
      </c>
      <c r="B41" s="14">
        <v>4</v>
      </c>
      <c r="C41" s="14">
        <v>10</v>
      </c>
      <c r="D41" s="14">
        <v>4</v>
      </c>
      <c r="E41" s="14">
        <v>4</v>
      </c>
      <c r="F41" s="14">
        <v>0</v>
      </c>
      <c r="G41" s="14">
        <v>22</v>
      </c>
    </row>
    <row r="42" ht="12.75">
      <c r="A42" s="37"/>
    </row>
    <row r="43" ht="12.75">
      <c r="A43" s="8" t="s">
        <v>59</v>
      </c>
    </row>
    <row r="44" spans="1:7" ht="12.75">
      <c r="A44" s="37" t="s">
        <v>15</v>
      </c>
      <c r="B44">
        <v>8</v>
      </c>
      <c r="C44">
        <v>4</v>
      </c>
      <c r="D44">
        <v>3</v>
      </c>
      <c r="E44">
        <v>0</v>
      </c>
      <c r="G44">
        <v>15</v>
      </c>
    </row>
    <row r="45" spans="1:7" ht="12.75">
      <c r="A45" s="37" t="s">
        <v>60</v>
      </c>
      <c r="B45">
        <v>0</v>
      </c>
      <c r="C45">
        <v>1</v>
      </c>
      <c r="D45">
        <v>0</v>
      </c>
      <c r="E45">
        <v>0</v>
      </c>
      <c r="G45">
        <v>1</v>
      </c>
    </row>
    <row r="46" spans="1:7" ht="12.75">
      <c r="A46" s="37" t="s">
        <v>52</v>
      </c>
      <c r="B46">
        <v>0</v>
      </c>
      <c r="C46">
        <v>0</v>
      </c>
      <c r="D46">
        <v>1</v>
      </c>
      <c r="E46">
        <v>1</v>
      </c>
      <c r="G46">
        <v>2</v>
      </c>
    </row>
    <row r="47" ht="12.75">
      <c r="A47" s="37"/>
    </row>
    <row r="48" spans="1:7" ht="12.75">
      <c r="A48" s="41"/>
      <c r="B48" s="23"/>
      <c r="C48" s="23"/>
      <c r="D48" s="23"/>
      <c r="E48" s="23"/>
      <c r="F48" s="23"/>
      <c r="G48" s="23"/>
    </row>
    <row r="49" ht="12.75">
      <c r="A49" s="22" t="s">
        <v>17</v>
      </c>
    </row>
    <row r="50" ht="12.75">
      <c r="A50" s="22"/>
    </row>
    <row r="51" ht="12.75">
      <c r="A51" s="8" t="s">
        <v>57</v>
      </c>
    </row>
    <row r="52" spans="1:7" ht="12.75">
      <c r="A52" s="37" t="s">
        <v>13</v>
      </c>
      <c r="B52">
        <v>71</v>
      </c>
      <c r="C52">
        <v>50</v>
      </c>
      <c r="D52">
        <v>54</v>
      </c>
      <c r="E52">
        <v>32</v>
      </c>
      <c r="F52">
        <v>0</v>
      </c>
      <c r="G52">
        <v>207</v>
      </c>
    </row>
    <row r="53" spans="1:8" ht="12.75">
      <c r="A53" s="37" t="s">
        <v>55</v>
      </c>
      <c r="B53">
        <v>207</v>
      </c>
      <c r="C53">
        <v>121</v>
      </c>
      <c r="D53">
        <v>185</v>
      </c>
      <c r="E53">
        <v>202</v>
      </c>
      <c r="F53">
        <v>0</v>
      </c>
      <c r="G53">
        <v>715</v>
      </c>
      <c r="H53" s="9"/>
    </row>
    <row r="54" spans="1:7" ht="12.75" customHeight="1">
      <c r="A54" s="38" t="s">
        <v>58</v>
      </c>
      <c r="B54">
        <v>19</v>
      </c>
      <c r="C54">
        <v>15</v>
      </c>
      <c r="D54">
        <v>21</v>
      </c>
      <c r="E54">
        <v>22</v>
      </c>
      <c r="F54">
        <v>0</v>
      </c>
      <c r="G54">
        <v>77</v>
      </c>
    </row>
    <row r="55" spans="1:7" ht="12.75">
      <c r="A55" s="37" t="s">
        <v>54</v>
      </c>
      <c r="B55" s="23">
        <v>245</v>
      </c>
      <c r="C55" s="23">
        <v>88</v>
      </c>
      <c r="D55" s="23">
        <v>137</v>
      </c>
      <c r="E55" s="23">
        <v>109</v>
      </c>
      <c r="F55" s="23">
        <v>0</v>
      </c>
      <c r="G55" s="23">
        <v>579</v>
      </c>
    </row>
    <row r="56" spans="1:7" ht="12.75">
      <c r="A56" s="8" t="s">
        <v>14</v>
      </c>
      <c r="B56" s="14">
        <v>542</v>
      </c>
      <c r="C56" s="14">
        <v>274</v>
      </c>
      <c r="D56" s="14">
        <v>397</v>
      </c>
      <c r="E56" s="14">
        <v>365</v>
      </c>
      <c r="F56" s="14">
        <v>0</v>
      </c>
      <c r="G56" s="14">
        <v>1578</v>
      </c>
    </row>
    <row r="57" ht="12.75">
      <c r="A57" s="37"/>
    </row>
    <row r="58" ht="12.75">
      <c r="A58" s="8" t="s">
        <v>59</v>
      </c>
    </row>
    <row r="59" spans="1:7" ht="12.75">
      <c r="A59" s="37" t="s">
        <v>15</v>
      </c>
      <c r="B59">
        <v>30</v>
      </c>
      <c r="C59">
        <v>10</v>
      </c>
      <c r="D59">
        <v>15</v>
      </c>
      <c r="E59">
        <v>15</v>
      </c>
      <c r="F59">
        <v>0</v>
      </c>
      <c r="G59">
        <v>70</v>
      </c>
    </row>
    <row r="60" spans="1:8" ht="12.75">
      <c r="A60" s="37" t="s">
        <v>60</v>
      </c>
      <c r="B60">
        <v>38</v>
      </c>
      <c r="C60">
        <v>34</v>
      </c>
      <c r="D60">
        <v>32</v>
      </c>
      <c r="E60">
        <v>32</v>
      </c>
      <c r="F60">
        <v>0</v>
      </c>
      <c r="G60">
        <v>136</v>
      </c>
      <c r="H60" s="227"/>
    </row>
    <row r="61" spans="1:7" ht="12.75">
      <c r="A61" s="37" t="s">
        <v>52</v>
      </c>
      <c r="B61">
        <v>10</v>
      </c>
      <c r="C61">
        <v>8</v>
      </c>
      <c r="D61">
        <v>15</v>
      </c>
      <c r="E61">
        <v>3</v>
      </c>
      <c r="F61">
        <v>0</v>
      </c>
      <c r="G61">
        <v>36</v>
      </c>
    </row>
    <row r="62" ht="12.75">
      <c r="A62" s="37"/>
    </row>
    <row r="63" spans="1:7" ht="12.75">
      <c r="A63" s="41"/>
      <c r="B63" s="23"/>
      <c r="C63" s="23"/>
      <c r="D63" s="23"/>
      <c r="E63" s="23"/>
      <c r="F63" s="23"/>
      <c r="G63" s="23"/>
    </row>
    <row r="65" ht="12.75">
      <c r="A65" s="14" t="s">
        <v>61</v>
      </c>
    </row>
    <row r="66" ht="12.75">
      <c r="A66" s="42" t="s">
        <v>151</v>
      </c>
    </row>
    <row r="67" ht="12.75">
      <c r="A67" s="42" t="s">
        <v>62</v>
      </c>
    </row>
    <row r="68" ht="12.75">
      <c r="A68" t="s">
        <v>92</v>
      </c>
    </row>
    <row r="69" ht="12.75">
      <c r="A69" s="54" t="s">
        <v>93</v>
      </c>
    </row>
    <row r="70" ht="12.75">
      <c r="A70" s="104" t="s">
        <v>164</v>
      </c>
    </row>
  </sheetData>
  <hyperlinks>
    <hyperlink ref="A69" r:id="rId1" display="Liquidation and Insolvency - GPO8"/>
  </hyperlinks>
  <printOptions/>
  <pageMargins left="0.75" right="0.75" top="1" bottom="1" header="0.5" footer="0.5"/>
  <pageSetup horizontalDpi="600" verticalDpi="600" orientation="portrait" scale="6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jkulczycki</dc:creator>
  <cp:keywords/>
  <dc:description/>
  <cp:lastModifiedBy>jpawlin</cp:lastModifiedBy>
  <cp:lastPrinted>2014-10-03T13:13:52Z</cp:lastPrinted>
  <dcterms:created xsi:type="dcterms:W3CDTF">2014-04-04T09:56:45Z</dcterms:created>
  <dcterms:modified xsi:type="dcterms:W3CDTF">2015-02-25T15:02:03Z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